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Hrubé terénní úp..." sheetId="2" r:id="rId2"/>
    <sheet name="SO 003.01 - Odstranění sc..." sheetId="3" r:id="rId3"/>
    <sheet name="SO 003.02 - Kácení zeleně" sheetId="4" r:id="rId4"/>
    <sheet name="SO 003.03 - Odstranění zp..." sheetId="5" r:id="rId5"/>
    <sheet name="SO 003.04 - Odstranění op..." sheetId="6" r:id="rId6"/>
    <sheet name="ST - Stavební část" sheetId="7" r:id="rId7"/>
    <sheet name="UT - Vytápění" sheetId="8" r:id="rId8"/>
    <sheet name="VZT - Vzduchotechnika" sheetId="9" r:id="rId9"/>
    <sheet name="EL - Elektroinstalace" sheetId="10" r:id="rId10"/>
    <sheet name="ZTI - Zdravotechnické ins..." sheetId="11" r:id="rId11"/>
    <sheet name="SO 102 - Dělící stěny" sheetId="12" r:id="rId12"/>
    <sheet name="SO 103 - Oplocení" sheetId="13" r:id="rId13"/>
    <sheet name="SO 104 - Sklad" sheetId="14" r:id="rId14"/>
    <sheet name="SO 201 - Sjezd na komunikaci" sheetId="15" r:id="rId15"/>
    <sheet name="SO 202 - Příjezdová plocha" sheetId="16" r:id="rId16"/>
    <sheet name="SO 203 - Manipulační plocha" sheetId="17" r:id="rId17"/>
    <sheet name="SO 204 - Vstupní plocha" sheetId="18" r:id="rId18"/>
    <sheet name="SO 205 - Východní plocha" sheetId="19" r:id="rId19"/>
    <sheet name="SO 301.01 - Přípojka vody" sheetId="20" r:id="rId20"/>
    <sheet name="SO 301.02 - Venkovní vodovod" sheetId="21" r:id="rId21"/>
    <sheet name="SO 401.01 - Přípojka kana..." sheetId="22" r:id="rId22"/>
    <sheet name="SO 401.02 - Venkovní kana..." sheetId="23" r:id="rId23"/>
    <sheet name="SO 402.01 - Venkovní kana..." sheetId="24" r:id="rId24"/>
    <sheet name="SO 402.02 - Zasakovací prvek" sheetId="25" r:id="rId25"/>
    <sheet name="SO 601.01 - Hlavní přívod NN" sheetId="26" r:id="rId26"/>
    <sheet name="SO 601.02 - Osvětlení zah..." sheetId="27" r:id="rId27"/>
    <sheet name="SO 601.3 - Přívod NN pro ..." sheetId="28" r:id="rId28"/>
    <sheet name="SO 602.01 - Přeložka VO" sheetId="29" r:id="rId29"/>
    <sheet name="SO 901 - Sadové úpravy a ..." sheetId="30" r:id="rId30"/>
    <sheet name="SO 902 - Mobiliář" sheetId="31" r:id="rId31"/>
    <sheet name="OST - Ostatní a vedlejší ..." sheetId="32" r:id="rId32"/>
  </sheets>
  <definedNames>
    <definedName name="_xlnm.Print_Area" localSheetId="0">'Rekapitulace stavby'!$D$4:$AO$76,'Rekapitulace stavby'!$C$82:$AQ$133</definedName>
    <definedName name="_xlnm.Print_Titles" localSheetId="0">'Rekapitulace stavby'!$92:$92</definedName>
    <definedName name="_xlnm._FilterDatabase" localSheetId="1" hidden="1">'SO 001 - Hrubé terénní úp...'!$C$117:$K$140</definedName>
    <definedName name="_xlnm.Print_Area" localSheetId="1">'SO 001 - Hrubé terénní úp...'!$C$4:$J$76,'SO 001 - Hrubé terénní úp...'!$C$82:$J$99,'SO 001 - Hrubé terénní úp...'!$C$105:$K$140</definedName>
    <definedName name="_xlnm.Print_Titles" localSheetId="1">'SO 001 - Hrubé terénní úp...'!$117:$117</definedName>
    <definedName name="_xlnm._FilterDatabase" localSheetId="2" hidden="1">'SO 003.01 - Odstranění sc...'!$C$122:$K$141</definedName>
    <definedName name="_xlnm.Print_Area" localSheetId="2">'SO 003.01 - Odstranění sc...'!$C$4:$J$76,'SO 003.01 - Odstranění sc...'!$C$82:$J$102,'SO 003.01 - Odstranění sc...'!$C$108:$K$141</definedName>
    <definedName name="_xlnm.Print_Titles" localSheetId="2">'SO 003.01 - Odstranění sc...'!$122:$122</definedName>
    <definedName name="_xlnm._FilterDatabase" localSheetId="3" hidden="1">'SO 003.02 - Kácení zeleně'!$C$120:$K$131</definedName>
    <definedName name="_xlnm.Print_Area" localSheetId="3">'SO 003.02 - Kácení zeleně'!$C$4:$J$76,'SO 003.02 - Kácení zeleně'!$C$82:$J$100,'SO 003.02 - Kácení zeleně'!$C$106:$K$131</definedName>
    <definedName name="_xlnm.Print_Titles" localSheetId="3">'SO 003.02 - Kácení zeleně'!$120:$120</definedName>
    <definedName name="_xlnm._FilterDatabase" localSheetId="4" hidden="1">'SO 003.03 - Odstranění zp...'!$C$121:$K$174</definedName>
    <definedName name="_xlnm.Print_Area" localSheetId="4">'SO 003.03 - Odstranění zp...'!$C$4:$J$76,'SO 003.03 - Odstranění zp...'!$C$82:$J$101,'SO 003.03 - Odstranění zp...'!$C$107:$K$174</definedName>
    <definedName name="_xlnm.Print_Titles" localSheetId="4">'SO 003.03 - Odstranění zp...'!$121:$121</definedName>
    <definedName name="_xlnm._FilterDatabase" localSheetId="5" hidden="1">'SO 003.04 - Odstranění op...'!$C$122:$K$137</definedName>
    <definedName name="_xlnm.Print_Area" localSheetId="5">'SO 003.04 - Odstranění op...'!$C$4:$J$76,'SO 003.04 - Odstranění op...'!$C$82:$J$102,'SO 003.04 - Odstranění op...'!$C$108:$K$137</definedName>
    <definedName name="_xlnm.Print_Titles" localSheetId="5">'SO 003.04 - Odstranění op...'!$122:$122</definedName>
    <definedName name="_xlnm._FilterDatabase" localSheetId="6" hidden="1">'ST - Stavební část'!$C$150:$K$2380</definedName>
    <definedName name="_xlnm.Print_Area" localSheetId="6">'ST - Stavební část'!$C$4:$J$76,'ST - Stavební část'!$C$82:$J$130,'ST - Stavební část'!$C$136:$K$2380</definedName>
    <definedName name="_xlnm.Print_Titles" localSheetId="6">'ST - Stavební část'!$150:$150</definedName>
    <definedName name="_xlnm._FilterDatabase" localSheetId="7" hidden="1">'UT - Vytápění'!$C$121:$K$160</definedName>
    <definedName name="_xlnm.Print_Area" localSheetId="7">'UT - Vytápění'!$C$4:$J$76,'UT - Vytápění'!$C$82:$J$101,'UT - Vytápění'!$C$107:$K$160</definedName>
    <definedName name="_xlnm.Print_Titles" localSheetId="7">'UT - Vytápění'!$121:$121</definedName>
    <definedName name="_xlnm._FilterDatabase" localSheetId="8" hidden="1">'VZT - Vzduchotechnika'!$C$124:$K$202</definedName>
    <definedName name="_xlnm.Print_Area" localSheetId="8">'VZT - Vzduchotechnika'!$C$4:$J$76,'VZT - Vzduchotechnika'!$C$82:$J$104,'VZT - Vzduchotechnika'!$C$110:$K$202</definedName>
    <definedName name="_xlnm.Print_Titles" localSheetId="8">'VZT - Vzduchotechnika'!$124:$124</definedName>
    <definedName name="_xlnm._FilterDatabase" localSheetId="9" hidden="1">'EL - Elektroinstalace'!$C$134:$K$308</definedName>
    <definedName name="_xlnm.Print_Area" localSheetId="9">'EL - Elektroinstalace'!$C$4:$J$76,'EL - Elektroinstalace'!$C$82:$J$114,'EL - Elektroinstalace'!$C$120:$K$308</definedName>
    <definedName name="_xlnm.Print_Titles" localSheetId="9">'EL - Elektroinstalace'!$134:$134</definedName>
    <definedName name="_xlnm._FilterDatabase" localSheetId="10" hidden="1">'ZTI - Zdravotechnické ins...'!$C$122:$K$192</definedName>
    <definedName name="_xlnm.Print_Area" localSheetId="10">'ZTI - Zdravotechnické ins...'!$C$4:$J$76,'ZTI - Zdravotechnické ins...'!$C$82:$J$102,'ZTI - Zdravotechnické ins...'!$C$108:$K$192</definedName>
    <definedName name="_xlnm.Print_Titles" localSheetId="10">'ZTI - Zdravotechnické ins...'!$122:$122</definedName>
    <definedName name="_xlnm._FilterDatabase" localSheetId="11" hidden="1">'SO 102 - Dělící stěny'!$C$127:$K$356</definedName>
    <definedName name="_xlnm.Print_Area" localSheetId="11">'SO 102 - Dělící stěny'!$C$4:$J$76,'SO 102 - Dělící stěny'!$C$82:$J$109,'SO 102 - Dělící stěny'!$C$115:$K$356</definedName>
    <definedName name="_xlnm.Print_Titles" localSheetId="11">'SO 102 - Dělící stěny'!$127:$127</definedName>
    <definedName name="_xlnm._FilterDatabase" localSheetId="12" hidden="1">'SO 103 - Oplocení'!$C$121:$K$157</definedName>
    <definedName name="_xlnm.Print_Area" localSheetId="12">'SO 103 - Oplocení'!$C$4:$J$76,'SO 103 - Oplocení'!$C$82:$J$103,'SO 103 - Oplocení'!$C$109:$K$157</definedName>
    <definedName name="_xlnm.Print_Titles" localSheetId="12">'SO 103 - Oplocení'!$121:$121</definedName>
    <definedName name="_xlnm._FilterDatabase" localSheetId="13" hidden="1">'SO 104 - Sklad'!$C$132:$K$416</definedName>
    <definedName name="_xlnm.Print_Area" localSheetId="13">'SO 104 - Sklad'!$C$4:$J$76,'SO 104 - Sklad'!$C$82:$J$114,'SO 104 - Sklad'!$C$120:$K$416</definedName>
    <definedName name="_xlnm.Print_Titles" localSheetId="13">'SO 104 - Sklad'!$132:$132</definedName>
    <definedName name="_xlnm._FilterDatabase" localSheetId="14" hidden="1">'SO 201 - Sjezd na komunikaci'!$C$119:$K$198</definedName>
    <definedName name="_xlnm.Print_Area" localSheetId="14">'SO 201 - Sjezd na komunikaci'!$C$4:$J$76,'SO 201 - Sjezd na komunikaci'!$C$82:$J$101,'SO 201 - Sjezd na komunikaci'!$C$107:$K$198</definedName>
    <definedName name="_xlnm.Print_Titles" localSheetId="14">'SO 201 - Sjezd na komunikaci'!$119:$119</definedName>
    <definedName name="_xlnm._FilterDatabase" localSheetId="15" hidden="1">'SO 202 - Příjezdová plocha'!$C$121:$K$227</definedName>
    <definedName name="_xlnm.Print_Area" localSheetId="15">'SO 202 - Příjezdová plocha'!$C$4:$J$76,'SO 202 - Příjezdová plocha'!$C$82:$J$103,'SO 202 - Příjezdová plocha'!$C$109:$K$227</definedName>
    <definedName name="_xlnm.Print_Titles" localSheetId="15">'SO 202 - Příjezdová plocha'!$121:$121</definedName>
    <definedName name="_xlnm._FilterDatabase" localSheetId="16" hidden="1">'SO 203 - Manipulační plocha'!$C$119:$K$190</definedName>
    <definedName name="_xlnm.Print_Area" localSheetId="16">'SO 203 - Manipulační plocha'!$C$4:$J$76,'SO 203 - Manipulační plocha'!$C$82:$J$101,'SO 203 - Manipulační plocha'!$C$107:$K$190</definedName>
    <definedName name="_xlnm.Print_Titles" localSheetId="16">'SO 203 - Manipulační plocha'!$119:$119</definedName>
    <definedName name="_xlnm._FilterDatabase" localSheetId="17" hidden="1">'SO 204 - Vstupní plocha'!$C$128:$K$354</definedName>
    <definedName name="_xlnm.Print_Area" localSheetId="17">'SO 204 - Vstupní plocha'!$C$4:$J$76,'SO 204 - Vstupní plocha'!$C$82:$J$110,'SO 204 - Vstupní plocha'!$C$116:$K$354</definedName>
    <definedName name="_xlnm.Print_Titles" localSheetId="17">'SO 204 - Vstupní plocha'!$128:$128</definedName>
    <definedName name="_xlnm._FilterDatabase" localSheetId="18" hidden="1">'SO 205 - Východní plocha'!$C$128:$K$315</definedName>
    <definedName name="_xlnm.Print_Area" localSheetId="18">'SO 205 - Východní plocha'!$C$4:$J$76,'SO 205 - Východní plocha'!$C$82:$J$110,'SO 205 - Východní plocha'!$C$116:$K$315</definedName>
    <definedName name="_xlnm.Print_Titles" localSheetId="18">'SO 205 - Východní plocha'!$128:$128</definedName>
    <definedName name="_xlnm._FilterDatabase" localSheetId="19" hidden="1">'SO 301.01 - Přípojka vody'!$C$125:$K$177</definedName>
    <definedName name="_xlnm.Print_Area" localSheetId="19">'SO 301.01 - Přípojka vody'!$C$4:$J$76,'SO 301.01 - Přípojka vody'!$C$82:$J$105,'SO 301.01 - Přípojka vody'!$C$111:$K$177</definedName>
    <definedName name="_xlnm.Print_Titles" localSheetId="19">'SO 301.01 - Přípojka vody'!$125:$125</definedName>
    <definedName name="_xlnm._FilterDatabase" localSheetId="20" hidden="1">'SO 301.02 - Venkovní vodovod'!$C$126:$K$169</definedName>
    <definedName name="_xlnm.Print_Area" localSheetId="20">'SO 301.02 - Venkovní vodovod'!$C$4:$J$76,'SO 301.02 - Venkovní vodovod'!$C$82:$J$106,'SO 301.02 - Venkovní vodovod'!$C$112:$K$169</definedName>
    <definedName name="_xlnm.Print_Titles" localSheetId="20">'SO 301.02 - Venkovní vodovod'!$126:$126</definedName>
    <definedName name="_xlnm._FilterDatabase" localSheetId="21" hidden="1">'SO 401.01 - Přípojka kana...'!$C$122:$K$152</definedName>
    <definedName name="_xlnm.Print_Area" localSheetId="21">'SO 401.01 - Přípojka kana...'!$C$4:$J$76,'SO 401.01 - Přípojka kana...'!$C$82:$J$102,'SO 401.01 - Přípojka kana...'!$C$108:$K$152</definedName>
    <definedName name="_xlnm.Print_Titles" localSheetId="21">'SO 401.01 - Přípojka kana...'!$122:$122</definedName>
    <definedName name="_xlnm._FilterDatabase" localSheetId="22" hidden="1">'SO 401.02 - Venkovní kana...'!$C$121:$K$142</definedName>
    <definedName name="_xlnm.Print_Area" localSheetId="22">'SO 401.02 - Venkovní kana...'!$C$4:$J$76,'SO 401.02 - Venkovní kana...'!$C$82:$J$101,'SO 401.02 - Venkovní kana...'!$C$107:$K$142</definedName>
    <definedName name="_xlnm.Print_Titles" localSheetId="22">'SO 401.02 - Venkovní kana...'!$121:$121</definedName>
    <definedName name="_xlnm._FilterDatabase" localSheetId="23" hidden="1">'SO 402.01 - Venkovní kana...'!$C$121:$K$149</definedName>
    <definedName name="_xlnm.Print_Area" localSheetId="23">'SO 402.01 - Venkovní kana...'!$C$4:$J$76,'SO 402.01 - Venkovní kana...'!$C$82:$J$101,'SO 402.01 - Venkovní kana...'!$C$107:$K$149</definedName>
    <definedName name="_xlnm.Print_Titles" localSheetId="23">'SO 402.01 - Venkovní kana...'!$121:$121</definedName>
    <definedName name="_xlnm._FilterDatabase" localSheetId="24" hidden="1">'SO 402.02 - Zasakovací prvek'!$C$121:$K$147</definedName>
    <definedName name="_xlnm.Print_Area" localSheetId="24">'SO 402.02 - Zasakovací prvek'!$C$4:$J$76,'SO 402.02 - Zasakovací prvek'!$C$82:$J$101,'SO 402.02 - Zasakovací prvek'!$C$107:$K$147</definedName>
    <definedName name="_xlnm.Print_Titles" localSheetId="24">'SO 402.02 - Zasakovací prvek'!$121:$121</definedName>
    <definedName name="_xlnm._FilterDatabase" localSheetId="25" hidden="1">'SO 601.01 - Hlavní přívod NN'!$C$125:$K$151</definedName>
    <definedName name="_xlnm.Print_Area" localSheetId="25">'SO 601.01 - Hlavní přívod NN'!$C$4:$J$76,'SO 601.01 - Hlavní přívod NN'!$C$82:$J$105,'SO 601.01 - Hlavní přívod NN'!$C$111:$K$151</definedName>
    <definedName name="_xlnm.Print_Titles" localSheetId="25">'SO 601.01 - Hlavní přívod NN'!$125:$125</definedName>
    <definedName name="_xlnm._FilterDatabase" localSheetId="26" hidden="1">'SO 601.02 - Osvětlení zah...'!$C$124:$K$151</definedName>
    <definedName name="_xlnm.Print_Area" localSheetId="26">'SO 601.02 - Osvětlení zah...'!$C$4:$J$76,'SO 601.02 - Osvětlení zah...'!$C$82:$J$104,'SO 601.02 - Osvětlení zah...'!$C$110:$K$151</definedName>
    <definedName name="_xlnm.Print_Titles" localSheetId="26">'SO 601.02 - Osvětlení zah...'!$124:$124</definedName>
    <definedName name="_xlnm._FilterDatabase" localSheetId="27" hidden="1">'SO 601.3 - Přívod NN pro ...'!$C$128:$K$173</definedName>
    <definedName name="_xlnm.Print_Area" localSheetId="27">'SO 601.3 - Přívod NN pro ...'!$C$4:$J$76,'SO 601.3 - Přívod NN pro ...'!$C$82:$J$108,'SO 601.3 - Přívod NN pro ...'!$C$114:$K$173</definedName>
    <definedName name="_xlnm.Print_Titles" localSheetId="27">'SO 601.3 - Přívod NN pro ...'!$128:$128</definedName>
    <definedName name="_xlnm._FilterDatabase" localSheetId="28" hidden="1">'SO 602.01 - Přeložka VO'!$C$125:$K$156</definedName>
    <definedName name="_xlnm.Print_Area" localSheetId="28">'SO 602.01 - Přeložka VO'!$C$4:$J$76,'SO 602.01 - Přeložka VO'!$C$82:$J$105,'SO 602.01 - Přeložka VO'!$C$111:$K$156</definedName>
    <definedName name="_xlnm.Print_Titles" localSheetId="28">'SO 602.01 - Přeložka VO'!$125:$125</definedName>
    <definedName name="_xlnm._FilterDatabase" localSheetId="29" hidden="1">'SO 901 - Sadové úpravy a ...'!$C$119:$K$273</definedName>
    <definedName name="_xlnm.Print_Area" localSheetId="29">'SO 901 - Sadové úpravy a ...'!$C$4:$J$76,'SO 901 - Sadové úpravy a ...'!$C$82:$J$101,'SO 901 - Sadové úpravy a ...'!$C$107:$K$273</definedName>
    <definedName name="_xlnm.Print_Titles" localSheetId="29">'SO 901 - Sadové úpravy a ...'!$119:$119</definedName>
    <definedName name="_xlnm._FilterDatabase" localSheetId="30" hidden="1">'SO 902 - Mobiliář'!$C$121:$K$179</definedName>
    <definedName name="_xlnm.Print_Area" localSheetId="30">'SO 902 - Mobiliář'!$C$4:$J$76,'SO 902 - Mobiliář'!$C$82:$J$103,'SO 902 - Mobiliář'!$C$109:$K$179</definedName>
    <definedName name="_xlnm.Print_Titles" localSheetId="30">'SO 902 - Mobiliář'!$121:$121</definedName>
    <definedName name="_xlnm._FilterDatabase" localSheetId="31" hidden="1">'OST - Ostatní a vedlejší ...'!$C$118:$K$162</definedName>
    <definedName name="_xlnm.Print_Area" localSheetId="31">'OST - Ostatní a vedlejší ...'!$C$4:$J$76,'OST - Ostatní a vedlejší ...'!$C$82:$J$100,'OST - Ostatní a vedlejší ...'!$C$106:$K$162</definedName>
    <definedName name="_xlnm.Print_Titles" localSheetId="31">'OST - Ostatní a vedlejší ...'!$118:$118</definedName>
  </definedNames>
  <calcPr/>
</workbook>
</file>

<file path=xl/calcChain.xml><?xml version="1.0" encoding="utf-8"?>
<calcChain xmlns="http://schemas.openxmlformats.org/spreadsheetml/2006/main">
  <c i="32" l="1" r="J37"/>
  <c r="J36"/>
  <c i="1" r="AY132"/>
  <c i="32" r="J35"/>
  <c i="1" r="AX132"/>
  <c i="32"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31" r="J37"/>
  <c r="J36"/>
  <c i="1" r="AY131"/>
  <c i="31" r="J35"/>
  <c i="1" r="AX131"/>
  <c i="31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1"/>
  <c r="BH131"/>
  <c r="BG131"/>
  <c r="BF131"/>
  <c r="T131"/>
  <c r="R131"/>
  <c r="P131"/>
  <c r="BI130"/>
  <c r="BH130"/>
  <c r="BG130"/>
  <c r="BF130"/>
  <c r="T130"/>
  <c r="R130"/>
  <c r="P130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112"/>
  <c i="30" r="J37"/>
  <c r="J36"/>
  <c i="1" r="AY130"/>
  <c i="30" r="J35"/>
  <c i="1" r="AX130"/>
  <c i="30"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117"/>
  <c r="J23"/>
  <c r="J18"/>
  <c r="E18"/>
  <c r="F92"/>
  <c r="J17"/>
  <c r="J12"/>
  <c r="J114"/>
  <c r="E7"/>
  <c r="E110"/>
  <c i="29" r="J39"/>
  <c r="J38"/>
  <c i="1" r="AY129"/>
  <c i="29" r="J37"/>
  <c i="1" r="AX129"/>
  <c i="29"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3"/>
  <c r="F93"/>
  <c r="F91"/>
  <c r="E89"/>
  <c r="J26"/>
  <c r="E26"/>
  <c r="J123"/>
  <c r="J25"/>
  <c r="J20"/>
  <c r="E20"/>
  <c r="F123"/>
  <c r="J19"/>
  <c r="J14"/>
  <c r="J120"/>
  <c r="E7"/>
  <c r="E114"/>
  <c i="28" r="J39"/>
  <c r="J38"/>
  <c i="1" r="AY127"/>
  <c i="28" r="J37"/>
  <c i="1" r="AX127"/>
  <c i="28" r="BI173"/>
  <c r="BH173"/>
  <c r="BG173"/>
  <c r="BF173"/>
  <c r="T173"/>
  <c r="T172"/>
  <c r="R173"/>
  <c r="R172"/>
  <c r="P173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3"/>
  <c r="F93"/>
  <c r="F91"/>
  <c r="E89"/>
  <c r="J26"/>
  <c r="E26"/>
  <c r="J126"/>
  <c r="J25"/>
  <c r="J20"/>
  <c r="E20"/>
  <c r="F126"/>
  <c r="J19"/>
  <c r="J14"/>
  <c r="J123"/>
  <c r="E7"/>
  <c r="E117"/>
  <c i="27" r="J39"/>
  <c r="J38"/>
  <c i="1" r="AY126"/>
  <c i="27" r="J37"/>
  <c i="1" r="AX126"/>
  <c i="27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94"/>
  <c r="J25"/>
  <c r="J20"/>
  <c r="E20"/>
  <c r="F94"/>
  <c r="J19"/>
  <c r="J14"/>
  <c r="J119"/>
  <c r="E7"/>
  <c r="E85"/>
  <c i="26" r="J39"/>
  <c r="J38"/>
  <c i="1" r="AY125"/>
  <c i="26" r="J37"/>
  <c i="1" r="AX125"/>
  <c i="26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3"/>
  <c r="F93"/>
  <c r="F91"/>
  <c r="E89"/>
  <c r="J26"/>
  <c r="E26"/>
  <c r="J94"/>
  <c r="J25"/>
  <c r="J20"/>
  <c r="E20"/>
  <c r="F94"/>
  <c r="J19"/>
  <c r="J14"/>
  <c r="J120"/>
  <c r="E7"/>
  <c r="E114"/>
  <c i="25" r="J39"/>
  <c r="J38"/>
  <c i="1" r="AY123"/>
  <c i="25" r="J37"/>
  <c i="1" r="AX123"/>
  <c i="25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94"/>
  <c r="J25"/>
  <c r="J20"/>
  <c r="E20"/>
  <c r="F119"/>
  <c r="J19"/>
  <c r="J14"/>
  <c r="J91"/>
  <c r="E7"/>
  <c r="E85"/>
  <c i="24" r="J39"/>
  <c r="J38"/>
  <c i="1" r="AY122"/>
  <c i="24" r="J37"/>
  <c i="1" r="AX122"/>
  <c i="24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23" r="J39"/>
  <c r="J38"/>
  <c i="1" r="AY120"/>
  <c i="23" r="J37"/>
  <c i="1" r="AX120"/>
  <c i="23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85"/>
  <c i="22" r="J39"/>
  <c r="J38"/>
  <c i="1" r="AY119"/>
  <c i="22" r="J37"/>
  <c i="1" r="AX119"/>
  <c i="22"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120"/>
  <c r="J19"/>
  <c r="J14"/>
  <c r="J91"/>
  <c r="E7"/>
  <c r="E111"/>
  <c i="21" r="J39"/>
  <c r="J38"/>
  <c i="1" r="AY117"/>
  <c i="21" r="J37"/>
  <c i="1" r="AX117"/>
  <c i="21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124"/>
  <c r="J19"/>
  <c r="J14"/>
  <c r="J91"/>
  <c r="E7"/>
  <c r="E115"/>
  <c i="20" r="J39"/>
  <c r="J38"/>
  <c i="1" r="AY116"/>
  <c i="20" r="J37"/>
  <c i="1" r="AX116"/>
  <c i="20"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120"/>
  <c r="E7"/>
  <c r="E114"/>
  <c i="19" r="J37"/>
  <c r="J36"/>
  <c i="1" r="AY114"/>
  <c i="19" r="J35"/>
  <c i="1" r="AX114"/>
  <c i="19"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08"/>
  <c r="BH308"/>
  <c r="BG308"/>
  <c r="BF308"/>
  <c r="T308"/>
  <c r="T307"/>
  <c r="R308"/>
  <c r="R307"/>
  <c r="P308"/>
  <c r="P307"/>
  <c r="BI306"/>
  <c r="BH306"/>
  <c r="BG306"/>
  <c r="BF306"/>
  <c r="T306"/>
  <c r="T305"/>
  <c r="R306"/>
  <c r="R305"/>
  <c r="P306"/>
  <c r="P305"/>
  <c r="BI300"/>
  <c r="BH300"/>
  <c r="BG300"/>
  <c r="BF300"/>
  <c r="T300"/>
  <c r="T291"/>
  <c r="R300"/>
  <c r="R291"/>
  <c r="P300"/>
  <c r="P291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5"/>
  <c r="F125"/>
  <c r="F123"/>
  <c r="E121"/>
  <c r="J91"/>
  <c r="F91"/>
  <c r="F89"/>
  <c r="E87"/>
  <c r="J24"/>
  <c r="E24"/>
  <c r="J126"/>
  <c r="J23"/>
  <c r="J18"/>
  <c r="E18"/>
  <c r="F92"/>
  <c r="J17"/>
  <c r="J12"/>
  <c r="J123"/>
  <c r="E7"/>
  <c r="E119"/>
  <c i="18" r="J37"/>
  <c r="J36"/>
  <c i="1" r="AY113"/>
  <c i="18" r="J35"/>
  <c i="1" r="AX113"/>
  <c i="18"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5"/>
  <c r="BH345"/>
  <c r="BG345"/>
  <c r="BF345"/>
  <c r="T345"/>
  <c r="T344"/>
  <c r="R345"/>
  <c r="R344"/>
  <c r="P345"/>
  <c r="P344"/>
  <c r="BI343"/>
  <c r="BH343"/>
  <c r="BG343"/>
  <c r="BF343"/>
  <c r="T343"/>
  <c r="T342"/>
  <c r="R343"/>
  <c r="R342"/>
  <c r="P343"/>
  <c r="P342"/>
  <c r="BI338"/>
  <c r="BH338"/>
  <c r="BG338"/>
  <c r="BF338"/>
  <c r="T338"/>
  <c r="T337"/>
  <c r="R338"/>
  <c r="R337"/>
  <c r="P338"/>
  <c r="P337"/>
  <c r="BI332"/>
  <c r="BH332"/>
  <c r="BG332"/>
  <c r="BF332"/>
  <c r="T332"/>
  <c r="T324"/>
  <c r="R332"/>
  <c r="R324"/>
  <c r="P332"/>
  <c r="P324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68"/>
  <c r="BH268"/>
  <c r="BG268"/>
  <c r="BF268"/>
  <c r="T268"/>
  <c r="R268"/>
  <c r="P268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5"/>
  <c r="F125"/>
  <c r="F123"/>
  <c r="E121"/>
  <c r="J91"/>
  <c r="F91"/>
  <c r="F89"/>
  <c r="E87"/>
  <c r="J24"/>
  <c r="E24"/>
  <c r="J126"/>
  <c r="J23"/>
  <c r="J18"/>
  <c r="E18"/>
  <c r="F92"/>
  <c r="J17"/>
  <c r="J12"/>
  <c r="J89"/>
  <c r="E7"/>
  <c r="E119"/>
  <c i="17" r="J37"/>
  <c r="J36"/>
  <c i="1" r="AY112"/>
  <c i="17" r="J35"/>
  <c i="1" r="AX112"/>
  <c i="17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85"/>
  <c i="16" r="J37"/>
  <c r="J36"/>
  <c i="1" r="AY111"/>
  <c i="16" r="J35"/>
  <c i="1" r="AX111"/>
  <c i="16"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J118"/>
  <c r="F118"/>
  <c r="F116"/>
  <c r="E114"/>
  <c r="J91"/>
  <c r="F91"/>
  <c r="F89"/>
  <c r="E87"/>
  <c r="J24"/>
  <c r="E24"/>
  <c r="J92"/>
  <c r="J23"/>
  <c r="J18"/>
  <c r="E18"/>
  <c r="F92"/>
  <c r="J17"/>
  <c r="J12"/>
  <c r="J89"/>
  <c r="E7"/>
  <c r="E112"/>
  <c i="15" r="J37"/>
  <c r="J36"/>
  <c i="1" r="AY110"/>
  <c i="15" r="J35"/>
  <c i="1" r="AX110"/>
  <c i="15" r="BI198"/>
  <c r="BH198"/>
  <c r="BG198"/>
  <c r="BF198"/>
  <c r="T198"/>
  <c r="T197"/>
  <c r="R198"/>
  <c r="R197"/>
  <c r="P198"/>
  <c r="P197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J116"/>
  <c r="F116"/>
  <c r="F114"/>
  <c r="E112"/>
  <c r="J91"/>
  <c r="F91"/>
  <c r="F89"/>
  <c r="E87"/>
  <c r="J24"/>
  <c r="E24"/>
  <c r="J92"/>
  <c r="J23"/>
  <c r="J18"/>
  <c r="E18"/>
  <c r="F117"/>
  <c r="J17"/>
  <c r="J12"/>
  <c r="J89"/>
  <c r="E7"/>
  <c r="E85"/>
  <c i="14" r="J37"/>
  <c r="J36"/>
  <c i="1" r="AY109"/>
  <c i="14" r="J35"/>
  <c i="1" r="AX109"/>
  <c i="14" r="BI410"/>
  <c r="BH410"/>
  <c r="BG410"/>
  <c r="BF410"/>
  <c r="T410"/>
  <c r="T409"/>
  <c r="R410"/>
  <c r="R409"/>
  <c r="P410"/>
  <c r="P409"/>
  <c r="BI408"/>
  <c r="BH408"/>
  <c r="BG408"/>
  <c r="BF408"/>
  <c r="T408"/>
  <c r="R408"/>
  <c r="P408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5"/>
  <c r="BH385"/>
  <c r="BG385"/>
  <c r="BF385"/>
  <c r="T385"/>
  <c r="R385"/>
  <c r="P385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37"/>
  <c r="BH337"/>
  <c r="BG337"/>
  <c r="BF337"/>
  <c r="T337"/>
  <c r="R337"/>
  <c r="P337"/>
  <c r="BI335"/>
  <c r="BH335"/>
  <c r="BG335"/>
  <c r="BF335"/>
  <c r="T335"/>
  <c r="R335"/>
  <c r="P335"/>
  <c r="BI328"/>
  <c r="BH328"/>
  <c r="BG328"/>
  <c r="BF328"/>
  <c r="T328"/>
  <c r="R328"/>
  <c r="P328"/>
  <c r="BI326"/>
  <c r="BH326"/>
  <c r="BG326"/>
  <c r="BF326"/>
  <c r="T326"/>
  <c r="R326"/>
  <c r="P326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2"/>
  <c r="BH292"/>
  <c r="BG292"/>
  <c r="BF292"/>
  <c r="T292"/>
  <c r="R292"/>
  <c r="P292"/>
  <c r="BI289"/>
  <c r="BH289"/>
  <c r="BG289"/>
  <c r="BF289"/>
  <c r="T289"/>
  <c r="R289"/>
  <c r="P289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T251"/>
  <c r="R252"/>
  <c r="R251"/>
  <c r="P252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09"/>
  <c r="BH209"/>
  <c r="BG209"/>
  <c r="BF209"/>
  <c r="T209"/>
  <c r="R209"/>
  <c r="P209"/>
  <c r="BI204"/>
  <c r="BH204"/>
  <c r="BG204"/>
  <c r="BF204"/>
  <c r="T204"/>
  <c r="R204"/>
  <c r="P204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2"/>
  <c r="BH152"/>
  <c r="BG152"/>
  <c r="BF152"/>
  <c r="T152"/>
  <c r="R152"/>
  <c r="P152"/>
  <c r="BI151"/>
  <c r="BH151"/>
  <c r="BG151"/>
  <c r="BF151"/>
  <c r="T151"/>
  <c r="R151"/>
  <c r="P151"/>
  <c r="BI143"/>
  <c r="BH143"/>
  <c r="BG143"/>
  <c r="BF143"/>
  <c r="T143"/>
  <c r="R143"/>
  <c r="P143"/>
  <c r="BI142"/>
  <c r="BH142"/>
  <c r="BG142"/>
  <c r="BF142"/>
  <c r="T142"/>
  <c r="R142"/>
  <c r="P142"/>
  <c r="BI136"/>
  <c r="BH136"/>
  <c r="BG136"/>
  <c r="BF136"/>
  <c r="T136"/>
  <c r="R136"/>
  <c r="P136"/>
  <c r="J129"/>
  <c r="F129"/>
  <c r="F127"/>
  <c r="E125"/>
  <c r="J91"/>
  <c r="F91"/>
  <c r="F89"/>
  <c r="E87"/>
  <c r="J24"/>
  <c r="E24"/>
  <c r="J130"/>
  <c r="J23"/>
  <c r="J18"/>
  <c r="E18"/>
  <c r="F92"/>
  <c r="J17"/>
  <c r="J12"/>
  <c r="J127"/>
  <c r="E7"/>
  <c r="E123"/>
  <c i="13" r="J37"/>
  <c r="J36"/>
  <c i="1" r="AY108"/>
  <c i="13" r="J35"/>
  <c i="1" r="AX108"/>
  <c i="13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92"/>
  <c r="J17"/>
  <c r="J12"/>
  <c r="J89"/>
  <c r="E7"/>
  <c r="E112"/>
  <c i="12" r="J37"/>
  <c r="J36"/>
  <c i="1" r="AY107"/>
  <c i="12" r="J35"/>
  <c i="1" r="AX107"/>
  <c i="12" r="BI340"/>
  <c r="BH340"/>
  <c r="BG340"/>
  <c r="BF340"/>
  <c r="T340"/>
  <c r="T339"/>
  <c r="R340"/>
  <c r="R339"/>
  <c r="P340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28"/>
  <c r="BH328"/>
  <c r="BG328"/>
  <c r="BF328"/>
  <c r="T328"/>
  <c r="R328"/>
  <c r="P328"/>
  <c r="BI318"/>
  <c r="BH318"/>
  <c r="BG318"/>
  <c r="BF318"/>
  <c r="T318"/>
  <c r="R318"/>
  <c r="P318"/>
  <c r="BI309"/>
  <c r="BH309"/>
  <c r="BG309"/>
  <c r="BF309"/>
  <c r="T309"/>
  <c r="R309"/>
  <c r="P309"/>
  <c r="BI304"/>
  <c r="BH304"/>
  <c r="BG304"/>
  <c r="BF304"/>
  <c r="T304"/>
  <c r="R304"/>
  <c r="P304"/>
  <c r="BI301"/>
  <c r="BH301"/>
  <c r="BG301"/>
  <c r="BF301"/>
  <c r="T301"/>
  <c r="T300"/>
  <c r="R301"/>
  <c r="R300"/>
  <c r="P301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3"/>
  <c r="BH283"/>
  <c r="BG283"/>
  <c r="BF283"/>
  <c r="T283"/>
  <c r="T282"/>
  <c r="R283"/>
  <c r="R282"/>
  <c r="P283"/>
  <c r="P282"/>
  <c r="BI277"/>
  <c r="BH277"/>
  <c r="BG277"/>
  <c r="BF277"/>
  <c r="T277"/>
  <c r="T276"/>
  <c r="R277"/>
  <c r="R276"/>
  <c r="P277"/>
  <c r="P276"/>
  <c r="BI269"/>
  <c r="BH269"/>
  <c r="BG269"/>
  <c r="BF269"/>
  <c r="T269"/>
  <c r="R269"/>
  <c r="P269"/>
  <c r="BI268"/>
  <c r="BH268"/>
  <c r="BG268"/>
  <c r="BF268"/>
  <c r="T268"/>
  <c r="R268"/>
  <c r="P268"/>
  <c r="BI260"/>
  <c r="BH260"/>
  <c r="BG260"/>
  <c r="BF260"/>
  <c r="T260"/>
  <c r="R260"/>
  <c r="P260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39"/>
  <c r="BH239"/>
  <c r="BG239"/>
  <c r="BF239"/>
  <c r="T239"/>
  <c r="R239"/>
  <c r="P239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6"/>
  <c r="BH196"/>
  <c r="BG196"/>
  <c r="BF196"/>
  <c r="T196"/>
  <c r="R196"/>
  <c r="P196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0"/>
  <c r="BH140"/>
  <c r="BG140"/>
  <c r="BF140"/>
  <c r="T140"/>
  <c r="R140"/>
  <c r="P140"/>
  <c r="BI139"/>
  <c r="BH139"/>
  <c r="BG139"/>
  <c r="BF139"/>
  <c r="T139"/>
  <c r="R139"/>
  <c r="P139"/>
  <c r="BI131"/>
  <c r="BH131"/>
  <c r="BG131"/>
  <c r="BF131"/>
  <c r="T131"/>
  <c r="R131"/>
  <c r="P131"/>
  <c r="J124"/>
  <c r="F124"/>
  <c r="F122"/>
  <c r="E120"/>
  <c r="J91"/>
  <c r="F91"/>
  <c r="F89"/>
  <c r="E87"/>
  <c r="J24"/>
  <c r="E24"/>
  <c r="J125"/>
  <c r="J23"/>
  <c r="J18"/>
  <c r="E18"/>
  <c r="F125"/>
  <c r="J17"/>
  <c r="J12"/>
  <c r="J122"/>
  <c r="E7"/>
  <c r="E118"/>
  <c i="11" r="J39"/>
  <c r="J38"/>
  <c i="1" r="AY106"/>
  <c i="11" r="J37"/>
  <c i="1" r="AX106"/>
  <c i="11"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120"/>
  <c r="J19"/>
  <c r="J14"/>
  <c r="J91"/>
  <c r="E7"/>
  <c r="E111"/>
  <c i="10" r="J39"/>
  <c r="J38"/>
  <c i="1" r="AY105"/>
  <c i="10" r="J37"/>
  <c i="1" r="AX105"/>
  <c i="10" r="BI308"/>
  <c r="BH308"/>
  <c r="BG308"/>
  <c r="BF308"/>
  <c r="T308"/>
  <c r="T307"/>
  <c r="R308"/>
  <c r="R307"/>
  <c r="P308"/>
  <c r="P307"/>
  <c r="BI305"/>
  <c r="BH305"/>
  <c r="BG305"/>
  <c r="BF305"/>
  <c r="T305"/>
  <c r="T304"/>
  <c r="R305"/>
  <c r="R304"/>
  <c r="P305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T287"/>
  <c r="R288"/>
  <c r="R287"/>
  <c r="P288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1"/>
  <c r="F131"/>
  <c r="F129"/>
  <c r="E127"/>
  <c r="J93"/>
  <c r="F93"/>
  <c r="F91"/>
  <c r="E89"/>
  <c r="J26"/>
  <c r="E26"/>
  <c r="J132"/>
  <c r="J25"/>
  <c r="J20"/>
  <c r="E20"/>
  <c r="F132"/>
  <c r="J19"/>
  <c r="J14"/>
  <c r="J91"/>
  <c r="E7"/>
  <c r="E123"/>
  <c i="9" r="J39"/>
  <c r="J38"/>
  <c i="1" r="AY104"/>
  <c i="9" r="J37"/>
  <c i="1" r="AX104"/>
  <c i="9"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F121"/>
  <c r="F119"/>
  <c r="E117"/>
  <c r="J93"/>
  <c r="F93"/>
  <c r="F91"/>
  <c r="E89"/>
  <c r="J26"/>
  <c r="E26"/>
  <c r="J122"/>
  <c r="J25"/>
  <c r="J20"/>
  <c r="E20"/>
  <c r="F122"/>
  <c r="J19"/>
  <c r="J14"/>
  <c r="J91"/>
  <c r="E7"/>
  <c r="E113"/>
  <c i="8" r="J39"/>
  <c r="J38"/>
  <c i="1" r="AY103"/>
  <c i="8" r="J37"/>
  <c i="1" r="AX103"/>
  <c i="8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94"/>
  <c r="J25"/>
  <c r="J20"/>
  <c r="E20"/>
  <c r="F119"/>
  <c r="J19"/>
  <c r="J14"/>
  <c r="J116"/>
  <c r="E7"/>
  <c r="E110"/>
  <c i="7" r="J39"/>
  <c r="J38"/>
  <c i="1" r="AY102"/>
  <c i="7" r="J37"/>
  <c i="1" r="AX102"/>
  <c i="7" r="BI2380"/>
  <c r="BH2380"/>
  <c r="BG2380"/>
  <c r="BF2380"/>
  <c r="T2380"/>
  <c r="R2380"/>
  <c r="P2380"/>
  <c r="BI2379"/>
  <c r="BH2379"/>
  <c r="BG2379"/>
  <c r="BF2379"/>
  <c r="T2379"/>
  <c r="R2379"/>
  <c r="P2379"/>
  <c r="BI2377"/>
  <c r="BH2377"/>
  <c r="BG2377"/>
  <c r="BF2377"/>
  <c r="T2377"/>
  <c r="R2377"/>
  <c r="P2377"/>
  <c r="BI2375"/>
  <c r="BH2375"/>
  <c r="BG2375"/>
  <c r="BF2375"/>
  <c r="T2375"/>
  <c r="R2375"/>
  <c r="P2375"/>
  <c r="BI2373"/>
  <c r="BH2373"/>
  <c r="BG2373"/>
  <c r="BF2373"/>
  <c r="T2373"/>
  <c r="R2373"/>
  <c r="P2373"/>
  <c r="BI2371"/>
  <c r="BH2371"/>
  <c r="BG2371"/>
  <c r="BF2371"/>
  <c r="T2371"/>
  <c r="R2371"/>
  <c r="P2371"/>
  <c r="BI2370"/>
  <c r="BH2370"/>
  <c r="BG2370"/>
  <c r="BF2370"/>
  <c r="T2370"/>
  <c r="R2370"/>
  <c r="P2370"/>
  <c r="BI2369"/>
  <c r="BH2369"/>
  <c r="BG2369"/>
  <c r="BF2369"/>
  <c r="T2369"/>
  <c r="R2369"/>
  <c r="P2369"/>
  <c r="BI2368"/>
  <c r="BH2368"/>
  <c r="BG2368"/>
  <c r="BF2368"/>
  <c r="T2368"/>
  <c r="R2368"/>
  <c r="P2368"/>
  <c r="BI2367"/>
  <c r="BH2367"/>
  <c r="BG2367"/>
  <c r="BF2367"/>
  <c r="T2367"/>
  <c r="R2367"/>
  <c r="P2367"/>
  <c r="BI2366"/>
  <c r="BH2366"/>
  <c r="BG2366"/>
  <c r="BF2366"/>
  <c r="T2366"/>
  <c r="R2366"/>
  <c r="P2366"/>
  <c r="BI2365"/>
  <c r="BH2365"/>
  <c r="BG2365"/>
  <c r="BF2365"/>
  <c r="T2365"/>
  <c r="R2365"/>
  <c r="P2365"/>
  <c r="BI2364"/>
  <c r="BH2364"/>
  <c r="BG2364"/>
  <c r="BF2364"/>
  <c r="T2364"/>
  <c r="R2364"/>
  <c r="P2364"/>
  <c r="BI2363"/>
  <c r="BH2363"/>
  <c r="BG2363"/>
  <c r="BF2363"/>
  <c r="T2363"/>
  <c r="R2363"/>
  <c r="P2363"/>
  <c r="BI2362"/>
  <c r="BH2362"/>
  <c r="BG2362"/>
  <c r="BF2362"/>
  <c r="T2362"/>
  <c r="R2362"/>
  <c r="P2362"/>
  <c r="BI2358"/>
  <c r="BH2358"/>
  <c r="BG2358"/>
  <c r="BF2358"/>
  <c r="T2358"/>
  <c r="T2348"/>
  <c r="R2358"/>
  <c r="R2348"/>
  <c r="P2358"/>
  <c r="P2348"/>
  <c r="BI2352"/>
  <c r="BH2352"/>
  <c r="BG2352"/>
  <c r="BF2352"/>
  <c r="T2352"/>
  <c r="R2352"/>
  <c r="P2352"/>
  <c r="BI2351"/>
  <c r="BH2351"/>
  <c r="BG2351"/>
  <c r="BF2351"/>
  <c r="T2351"/>
  <c r="R2351"/>
  <c r="P2351"/>
  <c r="BI2350"/>
  <c r="BH2350"/>
  <c r="BG2350"/>
  <c r="BF2350"/>
  <c r="T2350"/>
  <c r="R2350"/>
  <c r="P2350"/>
  <c r="BI2349"/>
  <c r="BH2349"/>
  <c r="BG2349"/>
  <c r="BF2349"/>
  <c r="T2349"/>
  <c r="R2349"/>
  <c r="P2349"/>
  <c r="BI2335"/>
  <c r="BH2335"/>
  <c r="BG2335"/>
  <c r="BF2335"/>
  <c r="T2335"/>
  <c r="R2335"/>
  <c r="P2335"/>
  <c r="BI2331"/>
  <c r="BH2331"/>
  <c r="BG2331"/>
  <c r="BF2331"/>
  <c r="T2331"/>
  <c r="R2331"/>
  <c r="P2331"/>
  <c r="BI2330"/>
  <c r="BH2330"/>
  <c r="BG2330"/>
  <c r="BF2330"/>
  <c r="T2330"/>
  <c r="R2330"/>
  <c r="P2330"/>
  <c r="BI2310"/>
  <c r="BH2310"/>
  <c r="BG2310"/>
  <c r="BF2310"/>
  <c r="T2310"/>
  <c r="R2310"/>
  <c r="P2310"/>
  <c r="BI2281"/>
  <c r="BH2281"/>
  <c r="BG2281"/>
  <c r="BF2281"/>
  <c r="T2281"/>
  <c r="R2281"/>
  <c r="P2281"/>
  <c r="BI2275"/>
  <c r="BH2275"/>
  <c r="BG2275"/>
  <c r="BF2275"/>
  <c r="T2275"/>
  <c r="R2275"/>
  <c r="P2275"/>
  <c r="BI2273"/>
  <c r="BH2273"/>
  <c r="BG2273"/>
  <c r="BF2273"/>
  <c r="T2273"/>
  <c r="R2273"/>
  <c r="P2273"/>
  <c r="BI2271"/>
  <c r="BH2271"/>
  <c r="BG2271"/>
  <c r="BF2271"/>
  <c r="T2271"/>
  <c r="R2271"/>
  <c r="P2271"/>
  <c r="BI2268"/>
  <c r="BH2268"/>
  <c r="BG2268"/>
  <c r="BF2268"/>
  <c r="T2268"/>
  <c r="R2268"/>
  <c r="P2268"/>
  <c r="BI2266"/>
  <c r="BH2266"/>
  <c r="BG2266"/>
  <c r="BF2266"/>
  <c r="T2266"/>
  <c r="R2266"/>
  <c r="P2266"/>
  <c r="BI2263"/>
  <c r="BH2263"/>
  <c r="BG2263"/>
  <c r="BF2263"/>
  <c r="T2263"/>
  <c r="R2263"/>
  <c r="P2263"/>
  <c r="BI2260"/>
  <c r="BH2260"/>
  <c r="BG2260"/>
  <c r="BF2260"/>
  <c r="T2260"/>
  <c r="R2260"/>
  <c r="P2260"/>
  <c r="BI2243"/>
  <c r="BH2243"/>
  <c r="BG2243"/>
  <c r="BF2243"/>
  <c r="T2243"/>
  <c r="R2243"/>
  <c r="P2243"/>
  <c r="BI2242"/>
  <c r="BH2242"/>
  <c r="BG2242"/>
  <c r="BF2242"/>
  <c r="T2242"/>
  <c r="R2242"/>
  <c r="P2242"/>
  <c r="BI2240"/>
  <c r="BH2240"/>
  <c r="BG2240"/>
  <c r="BF2240"/>
  <c r="T2240"/>
  <c r="T2228"/>
  <c r="R2240"/>
  <c r="R2228"/>
  <c r="P2240"/>
  <c r="P2228"/>
  <c r="BI2230"/>
  <c r="BH2230"/>
  <c r="BG2230"/>
  <c r="BF2230"/>
  <c r="T2230"/>
  <c r="R2230"/>
  <c r="P2230"/>
  <c r="BI2229"/>
  <c r="BH2229"/>
  <c r="BG2229"/>
  <c r="BF2229"/>
  <c r="T2229"/>
  <c r="R2229"/>
  <c r="P2229"/>
  <c r="BI2227"/>
  <c r="BH2227"/>
  <c r="BG2227"/>
  <c r="BF2227"/>
  <c r="T2227"/>
  <c r="R2227"/>
  <c r="P2227"/>
  <c r="BI2220"/>
  <c r="BH2220"/>
  <c r="BG2220"/>
  <c r="BF2220"/>
  <c r="T2220"/>
  <c r="R2220"/>
  <c r="P2220"/>
  <c r="BI2218"/>
  <c r="BH2218"/>
  <c r="BG2218"/>
  <c r="BF2218"/>
  <c r="T2218"/>
  <c r="R2218"/>
  <c r="P2218"/>
  <c r="BI2216"/>
  <c r="BH2216"/>
  <c r="BG2216"/>
  <c r="BF2216"/>
  <c r="T2216"/>
  <c r="R2216"/>
  <c r="P2216"/>
  <c r="BI2195"/>
  <c r="BH2195"/>
  <c r="BG2195"/>
  <c r="BF2195"/>
  <c r="T2195"/>
  <c r="R2195"/>
  <c r="P2195"/>
  <c r="BI2193"/>
  <c r="BH2193"/>
  <c r="BG2193"/>
  <c r="BF2193"/>
  <c r="T2193"/>
  <c r="R2193"/>
  <c r="P2193"/>
  <c r="BI2176"/>
  <c r="BH2176"/>
  <c r="BG2176"/>
  <c r="BF2176"/>
  <c r="T2176"/>
  <c r="R2176"/>
  <c r="P2176"/>
  <c r="BI2174"/>
  <c r="BH2174"/>
  <c r="BG2174"/>
  <c r="BF2174"/>
  <c r="T2174"/>
  <c r="R2174"/>
  <c r="P2174"/>
  <c r="BI2171"/>
  <c r="BH2171"/>
  <c r="BG2171"/>
  <c r="BF2171"/>
  <c r="T2171"/>
  <c r="R2171"/>
  <c r="P2171"/>
  <c r="BI2142"/>
  <c r="BH2142"/>
  <c r="BG2142"/>
  <c r="BF2142"/>
  <c r="T2142"/>
  <c r="R2142"/>
  <c r="P2142"/>
  <c r="BI2140"/>
  <c r="BH2140"/>
  <c r="BG2140"/>
  <c r="BF2140"/>
  <c r="T2140"/>
  <c r="R2140"/>
  <c r="P2140"/>
  <c r="BI2130"/>
  <c r="BH2130"/>
  <c r="BG2130"/>
  <c r="BF2130"/>
  <c r="T2130"/>
  <c r="R2130"/>
  <c r="P2130"/>
  <c r="BI2127"/>
  <c r="BH2127"/>
  <c r="BG2127"/>
  <c r="BF2127"/>
  <c r="T2127"/>
  <c r="R2127"/>
  <c r="P2127"/>
  <c r="BI2112"/>
  <c r="BH2112"/>
  <c r="BG2112"/>
  <c r="BF2112"/>
  <c r="T2112"/>
  <c r="R2112"/>
  <c r="P2112"/>
  <c r="BI2110"/>
  <c r="BH2110"/>
  <c r="BG2110"/>
  <c r="BF2110"/>
  <c r="T2110"/>
  <c r="R2110"/>
  <c r="P2110"/>
  <c r="BI2109"/>
  <c r="BH2109"/>
  <c r="BG2109"/>
  <c r="BF2109"/>
  <c r="T2109"/>
  <c r="R2109"/>
  <c r="P2109"/>
  <c r="BI2107"/>
  <c r="BH2107"/>
  <c r="BG2107"/>
  <c r="BF2107"/>
  <c r="T2107"/>
  <c r="R2107"/>
  <c r="P2107"/>
  <c r="BI2106"/>
  <c r="BH2106"/>
  <c r="BG2106"/>
  <c r="BF2106"/>
  <c r="T2106"/>
  <c r="R2106"/>
  <c r="P2106"/>
  <c r="BI2105"/>
  <c r="BH2105"/>
  <c r="BG2105"/>
  <c r="BF2105"/>
  <c r="T2105"/>
  <c r="R2105"/>
  <c r="P2105"/>
  <c r="BI2104"/>
  <c r="BH2104"/>
  <c r="BG2104"/>
  <c r="BF2104"/>
  <c r="T2104"/>
  <c r="R2104"/>
  <c r="P2104"/>
  <c r="BI2103"/>
  <c r="BH2103"/>
  <c r="BG2103"/>
  <c r="BF2103"/>
  <c r="T2103"/>
  <c r="R2103"/>
  <c r="P2103"/>
  <c r="BI2102"/>
  <c r="BH2102"/>
  <c r="BG2102"/>
  <c r="BF2102"/>
  <c r="T2102"/>
  <c r="R2102"/>
  <c r="P2102"/>
  <c r="BI2101"/>
  <c r="BH2101"/>
  <c r="BG2101"/>
  <c r="BF2101"/>
  <c r="T2101"/>
  <c r="R2101"/>
  <c r="P2101"/>
  <c r="BI2100"/>
  <c r="BH2100"/>
  <c r="BG2100"/>
  <c r="BF2100"/>
  <c r="T2100"/>
  <c r="R2100"/>
  <c r="P2100"/>
  <c r="BI2099"/>
  <c r="BH2099"/>
  <c r="BG2099"/>
  <c r="BF2099"/>
  <c r="T2099"/>
  <c r="R2099"/>
  <c r="P2099"/>
  <c r="BI2098"/>
  <c r="BH2098"/>
  <c r="BG2098"/>
  <c r="BF2098"/>
  <c r="T2098"/>
  <c r="R2098"/>
  <c r="P2098"/>
  <c r="BI2097"/>
  <c r="BH2097"/>
  <c r="BG2097"/>
  <c r="BF2097"/>
  <c r="T2097"/>
  <c r="R2097"/>
  <c r="P2097"/>
  <c r="BI2096"/>
  <c r="BH2096"/>
  <c r="BG2096"/>
  <c r="BF2096"/>
  <c r="T2096"/>
  <c r="R2096"/>
  <c r="P2096"/>
  <c r="BI2095"/>
  <c r="BH2095"/>
  <c r="BG2095"/>
  <c r="BF2095"/>
  <c r="T2095"/>
  <c r="R2095"/>
  <c r="P2095"/>
  <c r="BI2094"/>
  <c r="BH2094"/>
  <c r="BG2094"/>
  <c r="BF2094"/>
  <c r="T2094"/>
  <c r="R2094"/>
  <c r="P2094"/>
  <c r="BI2093"/>
  <c r="BH2093"/>
  <c r="BG2093"/>
  <c r="BF2093"/>
  <c r="T2093"/>
  <c r="R2093"/>
  <c r="P2093"/>
  <c r="BI2092"/>
  <c r="BH2092"/>
  <c r="BG2092"/>
  <c r="BF2092"/>
  <c r="T2092"/>
  <c r="R2092"/>
  <c r="P2092"/>
  <c r="BI2091"/>
  <c r="BH2091"/>
  <c r="BG2091"/>
  <c r="BF2091"/>
  <c r="T2091"/>
  <c r="R2091"/>
  <c r="P2091"/>
  <c r="BI2089"/>
  <c r="BH2089"/>
  <c r="BG2089"/>
  <c r="BF2089"/>
  <c r="T2089"/>
  <c r="R2089"/>
  <c r="P2089"/>
  <c r="BI2088"/>
  <c r="BH2088"/>
  <c r="BG2088"/>
  <c r="BF2088"/>
  <c r="T2088"/>
  <c r="R2088"/>
  <c r="P2088"/>
  <c r="BI2087"/>
  <c r="BH2087"/>
  <c r="BG2087"/>
  <c r="BF2087"/>
  <c r="T2087"/>
  <c r="R2087"/>
  <c r="P2087"/>
  <c r="BI2086"/>
  <c r="BH2086"/>
  <c r="BG2086"/>
  <c r="BF2086"/>
  <c r="T2086"/>
  <c r="R2086"/>
  <c r="P2086"/>
  <c r="BI2085"/>
  <c r="BH2085"/>
  <c r="BG2085"/>
  <c r="BF2085"/>
  <c r="T2085"/>
  <c r="R2085"/>
  <c r="P2085"/>
  <c r="BI2084"/>
  <c r="BH2084"/>
  <c r="BG2084"/>
  <c r="BF2084"/>
  <c r="T2084"/>
  <c r="R2084"/>
  <c r="P2084"/>
  <c r="BI2083"/>
  <c r="BH2083"/>
  <c r="BG2083"/>
  <c r="BF2083"/>
  <c r="T2083"/>
  <c r="R2083"/>
  <c r="P2083"/>
  <c r="BI2079"/>
  <c r="BH2079"/>
  <c r="BG2079"/>
  <c r="BF2079"/>
  <c r="T2079"/>
  <c r="R2079"/>
  <c r="P2079"/>
  <c r="BI2076"/>
  <c r="BH2076"/>
  <c r="BG2076"/>
  <c r="BF2076"/>
  <c r="T2076"/>
  <c r="R2076"/>
  <c r="P2076"/>
  <c r="BI2071"/>
  <c r="BH2071"/>
  <c r="BG2071"/>
  <c r="BF2071"/>
  <c r="T2071"/>
  <c r="R2071"/>
  <c r="P2071"/>
  <c r="BI2067"/>
  <c r="BH2067"/>
  <c r="BG2067"/>
  <c r="BF2067"/>
  <c r="T2067"/>
  <c r="R2067"/>
  <c r="P2067"/>
  <c r="BI2061"/>
  <c r="BH2061"/>
  <c r="BG2061"/>
  <c r="BF2061"/>
  <c r="T2061"/>
  <c r="R2061"/>
  <c r="P2061"/>
  <c r="BI2060"/>
  <c r="BH2060"/>
  <c r="BG2060"/>
  <c r="BF2060"/>
  <c r="T2060"/>
  <c r="R2060"/>
  <c r="P2060"/>
  <c r="BI2059"/>
  <c r="BH2059"/>
  <c r="BG2059"/>
  <c r="BF2059"/>
  <c r="T2059"/>
  <c r="R2059"/>
  <c r="P2059"/>
  <c r="BI2056"/>
  <c r="BH2056"/>
  <c r="BG2056"/>
  <c r="BF2056"/>
  <c r="T2056"/>
  <c r="R2056"/>
  <c r="P2056"/>
  <c r="BI2047"/>
  <c r="BH2047"/>
  <c r="BG2047"/>
  <c r="BF2047"/>
  <c r="T2047"/>
  <c r="R2047"/>
  <c r="P2047"/>
  <c r="BI2046"/>
  <c r="BH2046"/>
  <c r="BG2046"/>
  <c r="BF2046"/>
  <c r="T2046"/>
  <c r="R2046"/>
  <c r="P2046"/>
  <c r="BI2045"/>
  <c r="BH2045"/>
  <c r="BG2045"/>
  <c r="BF2045"/>
  <c r="T2045"/>
  <c r="R2045"/>
  <c r="P2045"/>
  <c r="BI2042"/>
  <c r="BH2042"/>
  <c r="BG2042"/>
  <c r="BF2042"/>
  <c r="T2042"/>
  <c r="R2042"/>
  <c r="P2042"/>
  <c r="BI2033"/>
  <c r="BH2033"/>
  <c r="BG2033"/>
  <c r="BF2033"/>
  <c r="T2033"/>
  <c r="R2033"/>
  <c r="P2033"/>
  <c r="BI2030"/>
  <c r="BH2030"/>
  <c r="BG2030"/>
  <c r="BF2030"/>
  <c r="T2030"/>
  <c r="R2030"/>
  <c r="P2030"/>
  <c r="BI2019"/>
  <c r="BH2019"/>
  <c r="BG2019"/>
  <c r="BF2019"/>
  <c r="T2019"/>
  <c r="R2019"/>
  <c r="P2019"/>
  <c r="BI2018"/>
  <c r="BH2018"/>
  <c r="BG2018"/>
  <c r="BF2018"/>
  <c r="T2018"/>
  <c r="R2018"/>
  <c r="P2018"/>
  <c r="BI2017"/>
  <c r="BH2017"/>
  <c r="BG2017"/>
  <c r="BF2017"/>
  <c r="T2017"/>
  <c r="R2017"/>
  <c r="P2017"/>
  <c r="BI2016"/>
  <c r="BH2016"/>
  <c r="BG2016"/>
  <c r="BF2016"/>
  <c r="T2016"/>
  <c r="R2016"/>
  <c r="P2016"/>
  <c r="BI2015"/>
  <c r="BH2015"/>
  <c r="BG2015"/>
  <c r="BF2015"/>
  <c r="T2015"/>
  <c r="R2015"/>
  <c r="P2015"/>
  <c r="BI2014"/>
  <c r="BH2014"/>
  <c r="BG2014"/>
  <c r="BF2014"/>
  <c r="T2014"/>
  <c r="R2014"/>
  <c r="P2014"/>
  <c r="BI2013"/>
  <c r="BH2013"/>
  <c r="BG2013"/>
  <c r="BF2013"/>
  <c r="T2013"/>
  <c r="R2013"/>
  <c r="P2013"/>
  <c r="BI2012"/>
  <c r="BH2012"/>
  <c r="BG2012"/>
  <c r="BF2012"/>
  <c r="T2012"/>
  <c r="R2012"/>
  <c r="P2012"/>
  <c r="BI2011"/>
  <c r="BH2011"/>
  <c r="BG2011"/>
  <c r="BF2011"/>
  <c r="T2011"/>
  <c r="R2011"/>
  <c r="P2011"/>
  <c r="BI2010"/>
  <c r="BH2010"/>
  <c r="BG2010"/>
  <c r="BF2010"/>
  <c r="T2010"/>
  <c r="R2010"/>
  <c r="P2010"/>
  <c r="BI2009"/>
  <c r="BH2009"/>
  <c r="BG2009"/>
  <c r="BF2009"/>
  <c r="T2009"/>
  <c r="R2009"/>
  <c r="P2009"/>
  <c r="BI2008"/>
  <c r="BH2008"/>
  <c r="BG2008"/>
  <c r="BF2008"/>
  <c r="T2008"/>
  <c r="R2008"/>
  <c r="P2008"/>
  <c r="BI2007"/>
  <c r="BH2007"/>
  <c r="BG2007"/>
  <c r="BF2007"/>
  <c r="T2007"/>
  <c r="R2007"/>
  <c r="P2007"/>
  <c r="BI2006"/>
  <c r="BH2006"/>
  <c r="BG2006"/>
  <c r="BF2006"/>
  <c r="T2006"/>
  <c r="R2006"/>
  <c r="P2006"/>
  <c r="BI1998"/>
  <c r="BH1998"/>
  <c r="BG1998"/>
  <c r="BF1998"/>
  <c r="T1998"/>
  <c r="R1998"/>
  <c r="P1998"/>
  <c r="BI1997"/>
  <c r="BH1997"/>
  <c r="BG1997"/>
  <c r="BF1997"/>
  <c r="T1997"/>
  <c r="R1997"/>
  <c r="P1997"/>
  <c r="BI1996"/>
  <c r="BH1996"/>
  <c r="BG1996"/>
  <c r="BF1996"/>
  <c r="T1996"/>
  <c r="R1996"/>
  <c r="P1996"/>
  <c r="BI1990"/>
  <c r="BH1990"/>
  <c r="BG1990"/>
  <c r="BF1990"/>
  <c r="T1990"/>
  <c r="R1990"/>
  <c r="P1990"/>
  <c r="BI1987"/>
  <c r="BH1987"/>
  <c r="BG1987"/>
  <c r="BF1987"/>
  <c r="T1987"/>
  <c r="R1987"/>
  <c r="P1987"/>
  <c r="BI1980"/>
  <c r="BH1980"/>
  <c r="BG1980"/>
  <c r="BF1980"/>
  <c r="T1980"/>
  <c r="R1980"/>
  <c r="P1980"/>
  <c r="BI1976"/>
  <c r="BH1976"/>
  <c r="BG1976"/>
  <c r="BF1976"/>
  <c r="T1976"/>
  <c r="R1976"/>
  <c r="P1976"/>
  <c r="BI1972"/>
  <c r="BH1972"/>
  <c r="BG1972"/>
  <c r="BF1972"/>
  <c r="T1972"/>
  <c r="R1972"/>
  <c r="P1972"/>
  <c r="BI1965"/>
  <c r="BH1965"/>
  <c r="BG1965"/>
  <c r="BF1965"/>
  <c r="T1965"/>
  <c r="R1965"/>
  <c r="P1965"/>
  <c r="BI1964"/>
  <c r="BH1964"/>
  <c r="BG1964"/>
  <c r="BF1964"/>
  <c r="T1964"/>
  <c r="R1964"/>
  <c r="P1964"/>
  <c r="BI1962"/>
  <c r="BH1962"/>
  <c r="BG1962"/>
  <c r="BF1962"/>
  <c r="T1962"/>
  <c r="R1962"/>
  <c r="P1962"/>
  <c r="BI1960"/>
  <c r="BH1960"/>
  <c r="BG1960"/>
  <c r="BF1960"/>
  <c r="T1960"/>
  <c r="R1960"/>
  <c r="P1960"/>
  <c r="BI1953"/>
  <c r="BH1953"/>
  <c r="BG1953"/>
  <c r="BF1953"/>
  <c r="T1953"/>
  <c r="R1953"/>
  <c r="P1953"/>
  <c r="BI1951"/>
  <c r="BH1951"/>
  <c r="BG1951"/>
  <c r="BF1951"/>
  <c r="T1951"/>
  <c r="R1951"/>
  <c r="P1951"/>
  <c r="BI1950"/>
  <c r="BH1950"/>
  <c r="BG1950"/>
  <c r="BF1950"/>
  <c r="T1950"/>
  <c r="R1950"/>
  <c r="P1950"/>
  <c r="BI1949"/>
  <c r="BH1949"/>
  <c r="BG1949"/>
  <c r="BF1949"/>
  <c r="T1949"/>
  <c r="R1949"/>
  <c r="P1949"/>
  <c r="BI1948"/>
  <c r="BH1948"/>
  <c r="BG1948"/>
  <c r="BF1948"/>
  <c r="T1948"/>
  <c r="R1948"/>
  <c r="P1948"/>
  <c r="BI1946"/>
  <c r="BH1946"/>
  <c r="BG1946"/>
  <c r="BF1946"/>
  <c r="T1946"/>
  <c r="R1946"/>
  <c r="P1946"/>
  <c r="BI1944"/>
  <c r="BH1944"/>
  <c r="BG1944"/>
  <c r="BF1944"/>
  <c r="T1944"/>
  <c r="R1944"/>
  <c r="P1944"/>
  <c r="BI1942"/>
  <c r="BH1942"/>
  <c r="BG1942"/>
  <c r="BF1942"/>
  <c r="T1942"/>
  <c r="R1942"/>
  <c r="P1942"/>
  <c r="BI1940"/>
  <c r="BH1940"/>
  <c r="BG1940"/>
  <c r="BF1940"/>
  <c r="T1940"/>
  <c r="R1940"/>
  <c r="P1940"/>
  <c r="BI1930"/>
  <c r="BH1930"/>
  <c r="BG1930"/>
  <c r="BF1930"/>
  <c r="T1930"/>
  <c r="R1930"/>
  <c r="P1930"/>
  <c r="BI1928"/>
  <c r="BH1928"/>
  <c r="BG1928"/>
  <c r="BF1928"/>
  <c r="T1928"/>
  <c r="R1928"/>
  <c r="P1928"/>
  <c r="BI1926"/>
  <c r="BH1926"/>
  <c r="BG1926"/>
  <c r="BF1926"/>
  <c r="T1926"/>
  <c r="R1926"/>
  <c r="P1926"/>
  <c r="BI1924"/>
  <c r="BH1924"/>
  <c r="BG1924"/>
  <c r="BF1924"/>
  <c r="T1924"/>
  <c r="R1924"/>
  <c r="P1924"/>
  <c r="BI1922"/>
  <c r="BH1922"/>
  <c r="BG1922"/>
  <c r="BF1922"/>
  <c r="T1922"/>
  <c r="R1922"/>
  <c r="P1922"/>
  <c r="BI1912"/>
  <c r="BH1912"/>
  <c r="BG1912"/>
  <c r="BF1912"/>
  <c r="T1912"/>
  <c r="R1912"/>
  <c r="P1912"/>
  <c r="BI1910"/>
  <c r="BH1910"/>
  <c r="BG1910"/>
  <c r="BF1910"/>
  <c r="T1910"/>
  <c r="R1910"/>
  <c r="P1910"/>
  <c r="BI1908"/>
  <c r="BH1908"/>
  <c r="BG1908"/>
  <c r="BF1908"/>
  <c r="T1908"/>
  <c r="R1908"/>
  <c r="P1908"/>
  <c r="BI1902"/>
  <c r="BH1902"/>
  <c r="BG1902"/>
  <c r="BF1902"/>
  <c r="T1902"/>
  <c r="R1902"/>
  <c r="P1902"/>
  <c r="BI1901"/>
  <c r="BH1901"/>
  <c r="BG1901"/>
  <c r="BF1901"/>
  <c r="T1901"/>
  <c r="R1901"/>
  <c r="P1901"/>
  <c r="BI1898"/>
  <c r="BH1898"/>
  <c r="BG1898"/>
  <c r="BF1898"/>
  <c r="T1898"/>
  <c r="R1898"/>
  <c r="P1898"/>
  <c r="BI1896"/>
  <c r="BH1896"/>
  <c r="BG1896"/>
  <c r="BF1896"/>
  <c r="T1896"/>
  <c r="R1896"/>
  <c r="P1896"/>
  <c r="BI1893"/>
  <c r="BH1893"/>
  <c r="BG1893"/>
  <c r="BF1893"/>
  <c r="T1893"/>
  <c r="R1893"/>
  <c r="P1893"/>
  <c r="BI1892"/>
  <c r="BH1892"/>
  <c r="BG1892"/>
  <c r="BF1892"/>
  <c r="T1892"/>
  <c r="R1892"/>
  <c r="P1892"/>
  <c r="BI1885"/>
  <c r="BH1885"/>
  <c r="BG1885"/>
  <c r="BF1885"/>
  <c r="T1885"/>
  <c r="R1885"/>
  <c r="P1885"/>
  <c r="BI1881"/>
  <c r="BH1881"/>
  <c r="BG1881"/>
  <c r="BF1881"/>
  <c r="T1881"/>
  <c r="R1881"/>
  <c r="P1881"/>
  <c r="BI1878"/>
  <c r="BH1878"/>
  <c r="BG1878"/>
  <c r="BF1878"/>
  <c r="T1878"/>
  <c r="R1878"/>
  <c r="P1878"/>
  <c r="BI1870"/>
  <c r="BH1870"/>
  <c r="BG1870"/>
  <c r="BF1870"/>
  <c r="T1870"/>
  <c r="R1870"/>
  <c r="P1870"/>
  <c r="BI1868"/>
  <c r="BH1868"/>
  <c r="BG1868"/>
  <c r="BF1868"/>
  <c r="T1868"/>
  <c r="R1868"/>
  <c r="P1868"/>
  <c r="BI1866"/>
  <c r="BH1866"/>
  <c r="BG1866"/>
  <c r="BF1866"/>
  <c r="T1866"/>
  <c r="R1866"/>
  <c r="P1866"/>
  <c r="BI1865"/>
  <c r="BH1865"/>
  <c r="BG1865"/>
  <c r="BF1865"/>
  <c r="T1865"/>
  <c r="R1865"/>
  <c r="P1865"/>
  <c r="BI1864"/>
  <c r="BH1864"/>
  <c r="BG1864"/>
  <c r="BF1864"/>
  <c r="T1864"/>
  <c r="R1864"/>
  <c r="P1864"/>
  <c r="BI1863"/>
  <c r="BH1863"/>
  <c r="BG1863"/>
  <c r="BF1863"/>
  <c r="T1863"/>
  <c r="R1863"/>
  <c r="P1863"/>
  <c r="BI1860"/>
  <c r="BH1860"/>
  <c r="BG1860"/>
  <c r="BF1860"/>
  <c r="T1860"/>
  <c r="R1860"/>
  <c r="P1860"/>
  <c r="BI1859"/>
  <c r="BH1859"/>
  <c r="BG1859"/>
  <c r="BF1859"/>
  <c r="T1859"/>
  <c r="R1859"/>
  <c r="P1859"/>
  <c r="BI1856"/>
  <c r="BH1856"/>
  <c r="BG1856"/>
  <c r="BF1856"/>
  <c r="T1856"/>
  <c r="R1856"/>
  <c r="P1856"/>
  <c r="BI1855"/>
  <c r="BH1855"/>
  <c r="BG1855"/>
  <c r="BF1855"/>
  <c r="T1855"/>
  <c r="R1855"/>
  <c r="P1855"/>
  <c r="BI1854"/>
  <c r="BH1854"/>
  <c r="BG1854"/>
  <c r="BF1854"/>
  <c r="T1854"/>
  <c r="R1854"/>
  <c r="P1854"/>
  <c r="BI1848"/>
  <c r="BH1848"/>
  <c r="BG1848"/>
  <c r="BF1848"/>
  <c r="T1848"/>
  <c r="R1848"/>
  <c r="P1848"/>
  <c r="BI1834"/>
  <c r="BH1834"/>
  <c r="BG1834"/>
  <c r="BF1834"/>
  <c r="T1834"/>
  <c r="R1834"/>
  <c r="P1834"/>
  <c r="BI1833"/>
  <c r="BH1833"/>
  <c r="BG1833"/>
  <c r="BF1833"/>
  <c r="T1833"/>
  <c r="R1833"/>
  <c r="P1833"/>
  <c r="BI1827"/>
  <c r="BH1827"/>
  <c r="BG1827"/>
  <c r="BF1827"/>
  <c r="T1827"/>
  <c r="R1827"/>
  <c r="P1827"/>
  <c r="BI1817"/>
  <c r="BH1817"/>
  <c r="BG1817"/>
  <c r="BF1817"/>
  <c r="T1817"/>
  <c r="R1817"/>
  <c r="P1817"/>
  <c r="BI1786"/>
  <c r="BH1786"/>
  <c r="BG1786"/>
  <c r="BF1786"/>
  <c r="T1786"/>
  <c r="R1786"/>
  <c r="P1786"/>
  <c r="BI1784"/>
  <c r="BH1784"/>
  <c r="BG1784"/>
  <c r="BF1784"/>
  <c r="T1784"/>
  <c r="R1784"/>
  <c r="P1784"/>
  <c r="BI1781"/>
  <c r="BH1781"/>
  <c r="BG1781"/>
  <c r="BF1781"/>
  <c r="T1781"/>
  <c r="R1781"/>
  <c r="P1781"/>
  <c r="BI1772"/>
  <c r="BH1772"/>
  <c r="BG1772"/>
  <c r="BF1772"/>
  <c r="T1772"/>
  <c r="R1772"/>
  <c r="P1772"/>
  <c r="BI1740"/>
  <c r="BH1740"/>
  <c r="BG1740"/>
  <c r="BF1740"/>
  <c r="T1740"/>
  <c r="R1740"/>
  <c r="P1740"/>
  <c r="BI1737"/>
  <c r="BH1737"/>
  <c r="BG1737"/>
  <c r="BF1737"/>
  <c r="T1737"/>
  <c r="R1737"/>
  <c r="P1737"/>
  <c r="BI1736"/>
  <c r="BH1736"/>
  <c r="BG1736"/>
  <c r="BF1736"/>
  <c r="T1736"/>
  <c r="R1736"/>
  <c r="P1736"/>
  <c r="BI1733"/>
  <c r="BH1733"/>
  <c r="BG1733"/>
  <c r="BF1733"/>
  <c r="T1733"/>
  <c r="R1733"/>
  <c r="P1733"/>
  <c r="BI1732"/>
  <c r="BH1732"/>
  <c r="BG1732"/>
  <c r="BF1732"/>
  <c r="T1732"/>
  <c r="R1732"/>
  <c r="P1732"/>
  <c r="BI1730"/>
  <c r="BH1730"/>
  <c r="BG1730"/>
  <c r="BF1730"/>
  <c r="T1730"/>
  <c r="R1730"/>
  <c r="P1730"/>
  <c r="BI1725"/>
  <c r="BH1725"/>
  <c r="BG1725"/>
  <c r="BF1725"/>
  <c r="T1725"/>
  <c r="R1725"/>
  <c r="P1725"/>
  <c r="BI1722"/>
  <c r="BH1722"/>
  <c r="BG1722"/>
  <c r="BF1722"/>
  <c r="T1722"/>
  <c r="R1722"/>
  <c r="P1722"/>
  <c r="BI1717"/>
  <c r="BH1717"/>
  <c r="BG1717"/>
  <c r="BF1717"/>
  <c r="T1717"/>
  <c r="R1717"/>
  <c r="P1717"/>
  <c r="BI1709"/>
  <c r="BH1709"/>
  <c r="BG1709"/>
  <c r="BF1709"/>
  <c r="T1709"/>
  <c r="R1709"/>
  <c r="P1709"/>
  <c r="BI1707"/>
  <c r="BH1707"/>
  <c r="BG1707"/>
  <c r="BF1707"/>
  <c r="T1707"/>
  <c r="R1707"/>
  <c r="P1707"/>
  <c r="BI1705"/>
  <c r="BH1705"/>
  <c r="BG1705"/>
  <c r="BF1705"/>
  <c r="T1705"/>
  <c r="R1705"/>
  <c r="P1705"/>
  <c r="BI1703"/>
  <c r="BH1703"/>
  <c r="BG1703"/>
  <c r="BF1703"/>
  <c r="T1703"/>
  <c r="R1703"/>
  <c r="P1703"/>
  <c r="BI1701"/>
  <c r="BH1701"/>
  <c r="BG1701"/>
  <c r="BF1701"/>
  <c r="T1701"/>
  <c r="R1701"/>
  <c r="P1701"/>
  <c r="BI1699"/>
  <c r="BH1699"/>
  <c r="BG1699"/>
  <c r="BF1699"/>
  <c r="T1699"/>
  <c r="R1699"/>
  <c r="P1699"/>
  <c r="BI1698"/>
  <c r="BH1698"/>
  <c r="BG1698"/>
  <c r="BF1698"/>
  <c r="T1698"/>
  <c r="R1698"/>
  <c r="P1698"/>
  <c r="BI1696"/>
  <c r="BH1696"/>
  <c r="BG1696"/>
  <c r="BF1696"/>
  <c r="T1696"/>
  <c r="R1696"/>
  <c r="P1696"/>
  <c r="BI1694"/>
  <c r="BH1694"/>
  <c r="BG1694"/>
  <c r="BF1694"/>
  <c r="T1694"/>
  <c r="R1694"/>
  <c r="P1694"/>
  <c r="BI1692"/>
  <c r="BH1692"/>
  <c r="BG1692"/>
  <c r="BF1692"/>
  <c r="T1692"/>
  <c r="R1692"/>
  <c r="P1692"/>
  <c r="BI1668"/>
  <c r="BH1668"/>
  <c r="BG1668"/>
  <c r="BF1668"/>
  <c r="T1668"/>
  <c r="R1668"/>
  <c r="P1668"/>
  <c r="BI1654"/>
  <c r="BH1654"/>
  <c r="BG1654"/>
  <c r="BF1654"/>
  <c r="T1654"/>
  <c r="R1654"/>
  <c r="P1654"/>
  <c r="BI1648"/>
  <c r="BH1648"/>
  <c r="BG1648"/>
  <c r="BF1648"/>
  <c r="T1648"/>
  <c r="R1648"/>
  <c r="P1648"/>
  <c r="BI1643"/>
  <c r="BH1643"/>
  <c r="BG1643"/>
  <c r="BF1643"/>
  <c r="T1643"/>
  <c r="R1643"/>
  <c r="P1643"/>
  <c r="BI1640"/>
  <c r="BH1640"/>
  <c r="BG1640"/>
  <c r="BF1640"/>
  <c r="T1640"/>
  <c r="R1640"/>
  <c r="P1640"/>
  <c r="BI1633"/>
  <c r="BH1633"/>
  <c r="BG1633"/>
  <c r="BF1633"/>
  <c r="T1633"/>
  <c r="R1633"/>
  <c r="P1633"/>
  <c r="BI1625"/>
  <c r="BH1625"/>
  <c r="BG1625"/>
  <c r="BF1625"/>
  <c r="T1625"/>
  <c r="R1625"/>
  <c r="P1625"/>
  <c r="BI1618"/>
  <c r="BH1618"/>
  <c r="BG1618"/>
  <c r="BF1618"/>
  <c r="T1618"/>
  <c r="R1618"/>
  <c r="P1618"/>
  <c r="BI1614"/>
  <c r="BH1614"/>
  <c r="BG1614"/>
  <c r="BF1614"/>
  <c r="T1614"/>
  <c r="R1614"/>
  <c r="P1614"/>
  <c r="BI1606"/>
  <c r="BH1606"/>
  <c r="BG1606"/>
  <c r="BF1606"/>
  <c r="T1606"/>
  <c r="R1606"/>
  <c r="P1606"/>
  <c r="BI1601"/>
  <c r="BH1601"/>
  <c r="BG1601"/>
  <c r="BF1601"/>
  <c r="T1601"/>
  <c r="R1601"/>
  <c r="P1601"/>
  <c r="BI1593"/>
  <c r="BH1593"/>
  <c r="BG1593"/>
  <c r="BF1593"/>
  <c r="T1593"/>
  <c r="R1593"/>
  <c r="P1593"/>
  <c r="BI1587"/>
  <c r="BH1587"/>
  <c r="BG1587"/>
  <c r="BF1587"/>
  <c r="T1587"/>
  <c r="R1587"/>
  <c r="P1587"/>
  <c r="BI1583"/>
  <c r="BH1583"/>
  <c r="BG1583"/>
  <c r="BF1583"/>
  <c r="T1583"/>
  <c r="R1583"/>
  <c r="P1583"/>
  <c r="BI1579"/>
  <c r="BH1579"/>
  <c r="BG1579"/>
  <c r="BF1579"/>
  <c r="T1579"/>
  <c r="R1579"/>
  <c r="P1579"/>
  <c r="BI1572"/>
  <c r="BH1572"/>
  <c r="BG1572"/>
  <c r="BF1572"/>
  <c r="T1572"/>
  <c r="R1572"/>
  <c r="P1572"/>
  <c r="BI1568"/>
  <c r="BH1568"/>
  <c r="BG1568"/>
  <c r="BF1568"/>
  <c r="T1568"/>
  <c r="R1568"/>
  <c r="P1568"/>
  <c r="BI1564"/>
  <c r="BH1564"/>
  <c r="BG1564"/>
  <c r="BF1564"/>
  <c r="T1564"/>
  <c r="R1564"/>
  <c r="P1564"/>
  <c r="BI1550"/>
  <c r="BH1550"/>
  <c r="BG1550"/>
  <c r="BF1550"/>
  <c r="T1550"/>
  <c r="R1550"/>
  <c r="P1550"/>
  <c r="BI1546"/>
  <c r="BH1546"/>
  <c r="BG1546"/>
  <c r="BF1546"/>
  <c r="T1546"/>
  <c r="R1546"/>
  <c r="P1546"/>
  <c r="BI1523"/>
  <c r="BH1523"/>
  <c r="BG1523"/>
  <c r="BF1523"/>
  <c r="T1523"/>
  <c r="R1523"/>
  <c r="P1523"/>
  <c r="BI1519"/>
  <c r="BH1519"/>
  <c r="BG1519"/>
  <c r="BF1519"/>
  <c r="T1519"/>
  <c r="R1519"/>
  <c r="P1519"/>
  <c r="BI1515"/>
  <c r="BH1515"/>
  <c r="BG1515"/>
  <c r="BF1515"/>
  <c r="T1515"/>
  <c r="R1515"/>
  <c r="P1515"/>
  <c r="BI1511"/>
  <c r="BH1511"/>
  <c r="BG1511"/>
  <c r="BF1511"/>
  <c r="T1511"/>
  <c r="R1511"/>
  <c r="P1511"/>
  <c r="BI1472"/>
  <c r="BH1472"/>
  <c r="BG1472"/>
  <c r="BF1472"/>
  <c r="T1472"/>
  <c r="R1472"/>
  <c r="P1472"/>
  <c r="BI1470"/>
  <c r="BH1470"/>
  <c r="BG1470"/>
  <c r="BF1470"/>
  <c r="T1470"/>
  <c r="R1470"/>
  <c r="P1470"/>
  <c r="BI1468"/>
  <c r="BH1468"/>
  <c r="BG1468"/>
  <c r="BF1468"/>
  <c r="T1468"/>
  <c r="R1468"/>
  <c r="P1468"/>
  <c r="BI1435"/>
  <c r="BH1435"/>
  <c r="BG1435"/>
  <c r="BF1435"/>
  <c r="T1435"/>
  <c r="R1435"/>
  <c r="P1435"/>
  <c r="BI1433"/>
  <c r="BH1433"/>
  <c r="BG1433"/>
  <c r="BF1433"/>
  <c r="T1433"/>
  <c r="R1433"/>
  <c r="P1433"/>
  <c r="BI1430"/>
  <c r="BH1430"/>
  <c r="BG1430"/>
  <c r="BF1430"/>
  <c r="T1430"/>
  <c r="R1430"/>
  <c r="P1430"/>
  <c r="BI1427"/>
  <c r="BH1427"/>
  <c r="BG1427"/>
  <c r="BF1427"/>
  <c r="T1427"/>
  <c r="R1427"/>
  <c r="P1427"/>
  <c r="BI1421"/>
  <c r="BH1421"/>
  <c r="BG1421"/>
  <c r="BF1421"/>
  <c r="T1421"/>
  <c r="R1421"/>
  <c r="P1421"/>
  <c r="BI1419"/>
  <c r="BH1419"/>
  <c r="BG1419"/>
  <c r="BF1419"/>
  <c r="T1419"/>
  <c r="R1419"/>
  <c r="P1419"/>
  <c r="BI1416"/>
  <c r="BH1416"/>
  <c r="BG1416"/>
  <c r="BF1416"/>
  <c r="T1416"/>
  <c r="R1416"/>
  <c r="P1416"/>
  <c r="BI1414"/>
  <c r="BH1414"/>
  <c r="BG1414"/>
  <c r="BF1414"/>
  <c r="T1414"/>
  <c r="R1414"/>
  <c r="P1414"/>
  <c r="BI1404"/>
  <c r="BH1404"/>
  <c r="BG1404"/>
  <c r="BF1404"/>
  <c r="T1404"/>
  <c r="R1404"/>
  <c r="P1404"/>
  <c r="BI1398"/>
  <c r="BH1398"/>
  <c r="BG1398"/>
  <c r="BF1398"/>
  <c r="T1398"/>
  <c r="R1398"/>
  <c r="P1398"/>
  <c r="BI1387"/>
  <c r="BH1387"/>
  <c r="BG1387"/>
  <c r="BF1387"/>
  <c r="T1387"/>
  <c r="R1387"/>
  <c r="P1387"/>
  <c r="BI1385"/>
  <c r="BH1385"/>
  <c r="BG1385"/>
  <c r="BF1385"/>
  <c r="T1385"/>
  <c r="R1385"/>
  <c r="P1385"/>
  <c r="BI1374"/>
  <c r="BH1374"/>
  <c r="BG1374"/>
  <c r="BF1374"/>
  <c r="T1374"/>
  <c r="R1374"/>
  <c r="P1374"/>
  <c r="BI1364"/>
  <c r="BH1364"/>
  <c r="BG1364"/>
  <c r="BF1364"/>
  <c r="T1364"/>
  <c r="R1364"/>
  <c r="P1364"/>
  <c r="BI1355"/>
  <c r="BH1355"/>
  <c r="BG1355"/>
  <c r="BF1355"/>
  <c r="T1355"/>
  <c r="R1355"/>
  <c r="P1355"/>
  <c r="BI1352"/>
  <c r="BH1352"/>
  <c r="BG1352"/>
  <c r="BF1352"/>
  <c r="T1352"/>
  <c r="R1352"/>
  <c r="P1352"/>
  <c r="BI1346"/>
  <c r="BH1346"/>
  <c r="BG1346"/>
  <c r="BF1346"/>
  <c r="T1346"/>
  <c r="R1346"/>
  <c r="P1346"/>
  <c r="BI1345"/>
  <c r="BH1345"/>
  <c r="BG1345"/>
  <c r="BF1345"/>
  <c r="T1345"/>
  <c r="R1345"/>
  <c r="P1345"/>
  <c r="BI1344"/>
  <c r="BH1344"/>
  <c r="BG1344"/>
  <c r="BF1344"/>
  <c r="T1344"/>
  <c r="R1344"/>
  <c r="P1344"/>
  <c r="BI1343"/>
  <c r="BH1343"/>
  <c r="BG1343"/>
  <c r="BF1343"/>
  <c r="T1343"/>
  <c r="R1343"/>
  <c r="P1343"/>
  <c r="BI1337"/>
  <c r="BH1337"/>
  <c r="BG1337"/>
  <c r="BF1337"/>
  <c r="T1337"/>
  <c r="R1337"/>
  <c r="P1337"/>
  <c r="BI1331"/>
  <c r="BH1331"/>
  <c r="BG1331"/>
  <c r="BF1331"/>
  <c r="T1331"/>
  <c r="R1331"/>
  <c r="P1331"/>
  <c r="BI1325"/>
  <c r="BH1325"/>
  <c r="BG1325"/>
  <c r="BF1325"/>
  <c r="T1325"/>
  <c r="R1325"/>
  <c r="P1325"/>
  <c r="BI1323"/>
  <c r="BH1323"/>
  <c r="BG1323"/>
  <c r="BF1323"/>
  <c r="T1323"/>
  <c r="R1323"/>
  <c r="P1323"/>
  <c r="BI1313"/>
  <c r="BH1313"/>
  <c r="BG1313"/>
  <c r="BF1313"/>
  <c r="T1313"/>
  <c r="R1313"/>
  <c r="P1313"/>
  <c r="BI1310"/>
  <c r="BH1310"/>
  <c r="BG1310"/>
  <c r="BF1310"/>
  <c r="T1310"/>
  <c r="R1310"/>
  <c r="P1310"/>
  <c r="BI1300"/>
  <c r="BH1300"/>
  <c r="BG1300"/>
  <c r="BF1300"/>
  <c r="T1300"/>
  <c r="R1300"/>
  <c r="P1300"/>
  <c r="BI1298"/>
  <c r="BH1298"/>
  <c r="BG1298"/>
  <c r="BF1298"/>
  <c r="T1298"/>
  <c r="R1298"/>
  <c r="P1298"/>
  <c r="BI1296"/>
  <c r="BH1296"/>
  <c r="BG1296"/>
  <c r="BF1296"/>
  <c r="T1296"/>
  <c r="R1296"/>
  <c r="P1296"/>
  <c r="BI1293"/>
  <c r="BH1293"/>
  <c r="BG1293"/>
  <c r="BF1293"/>
  <c r="T1293"/>
  <c r="R1293"/>
  <c r="P1293"/>
  <c r="BI1290"/>
  <c r="BH1290"/>
  <c r="BG1290"/>
  <c r="BF1290"/>
  <c r="T1290"/>
  <c r="R1290"/>
  <c r="P1290"/>
  <c r="BI1287"/>
  <c r="BH1287"/>
  <c r="BG1287"/>
  <c r="BF1287"/>
  <c r="T1287"/>
  <c r="R1287"/>
  <c r="P1287"/>
  <c r="BI1271"/>
  <c r="BH1271"/>
  <c r="BG1271"/>
  <c r="BF1271"/>
  <c r="T1271"/>
  <c r="R1271"/>
  <c r="P1271"/>
  <c r="BI1269"/>
  <c r="BH1269"/>
  <c r="BG1269"/>
  <c r="BF1269"/>
  <c r="T1269"/>
  <c r="R1269"/>
  <c r="P1269"/>
  <c r="BI1267"/>
  <c r="BH1267"/>
  <c r="BG1267"/>
  <c r="BF1267"/>
  <c r="T1267"/>
  <c r="R1267"/>
  <c r="P1267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33"/>
  <c r="BH1233"/>
  <c r="BG1233"/>
  <c r="BF1233"/>
  <c r="T1233"/>
  <c r="R1233"/>
  <c r="P1233"/>
  <c r="BI1231"/>
  <c r="BH1231"/>
  <c r="BG1231"/>
  <c r="BF1231"/>
  <c r="T1231"/>
  <c r="R1231"/>
  <c r="P1231"/>
  <c r="BI1210"/>
  <c r="BH1210"/>
  <c r="BG1210"/>
  <c r="BF1210"/>
  <c r="T1210"/>
  <c r="R1210"/>
  <c r="P1210"/>
  <c r="BI1207"/>
  <c r="BH1207"/>
  <c r="BG1207"/>
  <c r="BF1207"/>
  <c r="T1207"/>
  <c r="R1207"/>
  <c r="P1207"/>
  <c r="BI1192"/>
  <c r="BH1192"/>
  <c r="BG1192"/>
  <c r="BF1192"/>
  <c r="T1192"/>
  <c r="R1192"/>
  <c r="P1192"/>
  <c r="BI1189"/>
  <c r="BH1189"/>
  <c r="BG1189"/>
  <c r="BF1189"/>
  <c r="T1189"/>
  <c r="R1189"/>
  <c r="P1189"/>
  <c r="BI1186"/>
  <c r="BH1186"/>
  <c r="BG1186"/>
  <c r="BF1186"/>
  <c r="T1186"/>
  <c r="R1186"/>
  <c r="P1186"/>
  <c r="BI1183"/>
  <c r="BH1183"/>
  <c r="BG1183"/>
  <c r="BF1183"/>
  <c r="T1183"/>
  <c r="T1182"/>
  <c r="R1183"/>
  <c r="R1182"/>
  <c r="P1183"/>
  <c r="P1182"/>
  <c r="BI1180"/>
  <c r="BH1180"/>
  <c r="BG1180"/>
  <c r="BF1180"/>
  <c r="T1180"/>
  <c r="R1180"/>
  <c r="P1180"/>
  <c r="BI1178"/>
  <c r="BH1178"/>
  <c r="BG1178"/>
  <c r="BF1178"/>
  <c r="T1178"/>
  <c r="R1178"/>
  <c r="P1178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2"/>
  <c r="BH1172"/>
  <c r="BG1172"/>
  <c r="BF1172"/>
  <c r="T1172"/>
  <c r="R1172"/>
  <c r="P1172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4"/>
  <c r="BH1164"/>
  <c r="BG1164"/>
  <c r="BF1164"/>
  <c r="T1164"/>
  <c r="R1164"/>
  <c r="P1164"/>
  <c r="BI1163"/>
  <c r="BH1163"/>
  <c r="BG1163"/>
  <c r="BF1163"/>
  <c r="T1163"/>
  <c r="R1163"/>
  <c r="P1163"/>
  <c r="BI1162"/>
  <c r="BH1162"/>
  <c r="BG1162"/>
  <c r="BF1162"/>
  <c r="T1162"/>
  <c r="R1162"/>
  <c r="P1162"/>
  <c r="BI1161"/>
  <c r="BH1161"/>
  <c r="BG1161"/>
  <c r="BF1161"/>
  <c r="T1161"/>
  <c r="R1161"/>
  <c r="P1161"/>
  <c r="BI1160"/>
  <c r="BH1160"/>
  <c r="BG1160"/>
  <c r="BF1160"/>
  <c r="T1160"/>
  <c r="R1160"/>
  <c r="P1160"/>
  <c r="BI1154"/>
  <c r="BH1154"/>
  <c r="BG1154"/>
  <c r="BF1154"/>
  <c r="T1154"/>
  <c r="R1154"/>
  <c r="P1154"/>
  <c r="BI1153"/>
  <c r="BH1153"/>
  <c r="BG1153"/>
  <c r="BF1153"/>
  <c r="T1153"/>
  <c r="R1153"/>
  <c r="P1153"/>
  <c r="BI1150"/>
  <c r="BH1150"/>
  <c r="BG1150"/>
  <c r="BF1150"/>
  <c r="T1150"/>
  <c r="R1150"/>
  <c r="P1150"/>
  <c r="BI1145"/>
  <c r="BH1145"/>
  <c r="BG1145"/>
  <c r="BF1145"/>
  <c r="T1145"/>
  <c r="R1145"/>
  <c r="P1145"/>
  <c r="BI1113"/>
  <c r="BH1113"/>
  <c r="BG1113"/>
  <c r="BF1113"/>
  <c r="T1113"/>
  <c r="R1113"/>
  <c r="P1113"/>
  <c r="BI1112"/>
  <c r="BH1112"/>
  <c r="BG1112"/>
  <c r="BF1112"/>
  <c r="T1112"/>
  <c r="R1112"/>
  <c r="P1112"/>
  <c r="BI1110"/>
  <c r="BH1110"/>
  <c r="BG1110"/>
  <c r="BF1110"/>
  <c r="T1110"/>
  <c r="R1110"/>
  <c r="P1110"/>
  <c r="BI1109"/>
  <c r="BH1109"/>
  <c r="BG1109"/>
  <c r="BF1109"/>
  <c r="T1109"/>
  <c r="R1109"/>
  <c r="P1109"/>
  <c r="BI1108"/>
  <c r="BH1108"/>
  <c r="BG1108"/>
  <c r="BF1108"/>
  <c r="T1108"/>
  <c r="R1108"/>
  <c r="P1108"/>
  <c r="BI1106"/>
  <c r="BH1106"/>
  <c r="BG1106"/>
  <c r="BF1106"/>
  <c r="T1106"/>
  <c r="R1106"/>
  <c r="P1106"/>
  <c r="BI1105"/>
  <c r="BH1105"/>
  <c r="BG1105"/>
  <c r="BF1105"/>
  <c r="T1105"/>
  <c r="R1105"/>
  <c r="P1105"/>
  <c r="BI1104"/>
  <c r="BH1104"/>
  <c r="BG1104"/>
  <c r="BF1104"/>
  <c r="T1104"/>
  <c r="R1104"/>
  <c r="P1104"/>
  <c r="BI1102"/>
  <c r="BH1102"/>
  <c r="BG1102"/>
  <c r="BF1102"/>
  <c r="T1102"/>
  <c r="R1102"/>
  <c r="P1102"/>
  <c r="BI1098"/>
  <c r="BH1098"/>
  <c r="BG1098"/>
  <c r="BF1098"/>
  <c r="T1098"/>
  <c r="R1098"/>
  <c r="P1098"/>
  <c r="BI1097"/>
  <c r="BH1097"/>
  <c r="BG1097"/>
  <c r="BF1097"/>
  <c r="T1097"/>
  <c r="R1097"/>
  <c r="P1097"/>
  <c r="BI1095"/>
  <c r="BH1095"/>
  <c r="BG1095"/>
  <c r="BF1095"/>
  <c r="T1095"/>
  <c r="R1095"/>
  <c r="P1095"/>
  <c r="BI1089"/>
  <c r="BH1089"/>
  <c r="BG1089"/>
  <c r="BF1089"/>
  <c r="T1089"/>
  <c r="R1089"/>
  <c r="P1089"/>
  <c r="BI1061"/>
  <c r="BH1061"/>
  <c r="BG1061"/>
  <c r="BF1061"/>
  <c r="T1061"/>
  <c r="R1061"/>
  <c r="P1061"/>
  <c r="BI1059"/>
  <c r="BH1059"/>
  <c r="BG1059"/>
  <c r="BF1059"/>
  <c r="T1059"/>
  <c r="R1059"/>
  <c r="P1059"/>
  <c r="BI1057"/>
  <c r="BH1057"/>
  <c r="BG1057"/>
  <c r="BF1057"/>
  <c r="T1057"/>
  <c r="R1057"/>
  <c r="P1057"/>
  <c r="BI1055"/>
  <c r="BH1055"/>
  <c r="BG1055"/>
  <c r="BF1055"/>
  <c r="T1055"/>
  <c r="R1055"/>
  <c r="P1055"/>
  <c r="BI1054"/>
  <c r="BH1054"/>
  <c r="BG1054"/>
  <c r="BF1054"/>
  <c r="T1054"/>
  <c r="R1054"/>
  <c r="P1054"/>
  <c r="BI1053"/>
  <c r="BH1053"/>
  <c r="BG1053"/>
  <c r="BF1053"/>
  <c r="T1053"/>
  <c r="R1053"/>
  <c r="P1053"/>
  <c r="BI1052"/>
  <c r="BH1052"/>
  <c r="BG1052"/>
  <c r="BF1052"/>
  <c r="T1052"/>
  <c r="R1052"/>
  <c r="P1052"/>
  <c r="BI1051"/>
  <c r="BH1051"/>
  <c r="BG1051"/>
  <c r="BF1051"/>
  <c r="T1051"/>
  <c r="R1051"/>
  <c r="P1051"/>
  <c r="BI1050"/>
  <c r="BH1050"/>
  <c r="BG1050"/>
  <c r="BF1050"/>
  <c r="T1050"/>
  <c r="R1050"/>
  <c r="P1050"/>
  <c r="BI1049"/>
  <c r="BH1049"/>
  <c r="BG1049"/>
  <c r="BF1049"/>
  <c r="T1049"/>
  <c r="R1049"/>
  <c r="P1049"/>
  <c r="BI1048"/>
  <c r="BH1048"/>
  <c r="BG1048"/>
  <c r="BF1048"/>
  <c r="T1048"/>
  <c r="R1048"/>
  <c r="P1048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9"/>
  <c r="BH1039"/>
  <c r="BG1039"/>
  <c r="BF1039"/>
  <c r="T1039"/>
  <c r="R1039"/>
  <c r="P1039"/>
  <c r="BI1038"/>
  <c r="BH1038"/>
  <c r="BG1038"/>
  <c r="BF1038"/>
  <c r="T1038"/>
  <c r="R1038"/>
  <c r="P1038"/>
  <c r="BI1037"/>
  <c r="BH1037"/>
  <c r="BG1037"/>
  <c r="BF1037"/>
  <c r="T1037"/>
  <c r="R1037"/>
  <c r="P1037"/>
  <c r="BI1036"/>
  <c r="BH1036"/>
  <c r="BG1036"/>
  <c r="BF1036"/>
  <c r="T1036"/>
  <c r="R1036"/>
  <c r="P1036"/>
  <c r="BI1035"/>
  <c r="BH1035"/>
  <c r="BG1035"/>
  <c r="BF1035"/>
  <c r="T1035"/>
  <c r="R1035"/>
  <c r="P1035"/>
  <c r="BI1034"/>
  <c r="BH1034"/>
  <c r="BG1034"/>
  <c r="BF1034"/>
  <c r="T1034"/>
  <c r="R1034"/>
  <c r="P1034"/>
  <c r="BI1033"/>
  <c r="BH1033"/>
  <c r="BG1033"/>
  <c r="BF1033"/>
  <c r="T1033"/>
  <c r="R1033"/>
  <c r="P1033"/>
  <c r="BI1032"/>
  <c r="BH1032"/>
  <c r="BG1032"/>
  <c r="BF1032"/>
  <c r="T1032"/>
  <c r="R1032"/>
  <c r="P1032"/>
  <c r="BI1031"/>
  <c r="BH1031"/>
  <c r="BG1031"/>
  <c r="BF1031"/>
  <c r="T1031"/>
  <c r="R1031"/>
  <c r="P1031"/>
  <c r="BI1030"/>
  <c r="BH1030"/>
  <c r="BG1030"/>
  <c r="BF1030"/>
  <c r="T1030"/>
  <c r="R1030"/>
  <c r="P1030"/>
  <c r="BI1022"/>
  <c r="BH1022"/>
  <c r="BG1022"/>
  <c r="BF1022"/>
  <c r="T1022"/>
  <c r="R1022"/>
  <c r="P1022"/>
  <c r="BI990"/>
  <c r="BH990"/>
  <c r="BG990"/>
  <c r="BF990"/>
  <c r="T990"/>
  <c r="R990"/>
  <c r="P990"/>
  <c r="BI989"/>
  <c r="BH989"/>
  <c r="BG989"/>
  <c r="BF989"/>
  <c r="T989"/>
  <c r="R989"/>
  <c r="P989"/>
  <c r="BI988"/>
  <c r="BH988"/>
  <c r="BG988"/>
  <c r="BF988"/>
  <c r="T988"/>
  <c r="R988"/>
  <c r="P988"/>
  <c r="BI942"/>
  <c r="BH942"/>
  <c r="BG942"/>
  <c r="BF942"/>
  <c r="T942"/>
  <c r="R942"/>
  <c r="P942"/>
  <c r="BI896"/>
  <c r="BH896"/>
  <c r="BG896"/>
  <c r="BF896"/>
  <c r="T896"/>
  <c r="R896"/>
  <c r="P896"/>
  <c r="BI890"/>
  <c r="BH890"/>
  <c r="BG890"/>
  <c r="BF890"/>
  <c r="T890"/>
  <c r="R890"/>
  <c r="P890"/>
  <c r="BI888"/>
  <c r="BH888"/>
  <c r="BG888"/>
  <c r="BF888"/>
  <c r="T888"/>
  <c r="R888"/>
  <c r="P888"/>
  <c r="BI869"/>
  <c r="BH869"/>
  <c r="BG869"/>
  <c r="BF869"/>
  <c r="T869"/>
  <c r="R869"/>
  <c r="P869"/>
  <c r="BI865"/>
  <c r="BH865"/>
  <c r="BG865"/>
  <c r="BF865"/>
  <c r="T865"/>
  <c r="R865"/>
  <c r="P865"/>
  <c r="BI846"/>
  <c r="BH846"/>
  <c r="BG846"/>
  <c r="BF846"/>
  <c r="T846"/>
  <c r="R846"/>
  <c r="P846"/>
  <c r="BI833"/>
  <c r="BH833"/>
  <c r="BG833"/>
  <c r="BF833"/>
  <c r="T833"/>
  <c r="R833"/>
  <c r="P833"/>
  <c r="BI820"/>
  <c r="BH820"/>
  <c r="BG820"/>
  <c r="BF820"/>
  <c r="T820"/>
  <c r="R820"/>
  <c r="P820"/>
  <c r="BI815"/>
  <c r="BH815"/>
  <c r="BG815"/>
  <c r="BF815"/>
  <c r="T815"/>
  <c r="R815"/>
  <c r="P815"/>
  <c r="BI801"/>
  <c r="BH801"/>
  <c r="BG801"/>
  <c r="BF801"/>
  <c r="T801"/>
  <c r="R801"/>
  <c r="P801"/>
  <c r="BI791"/>
  <c r="BH791"/>
  <c r="BG791"/>
  <c r="BF791"/>
  <c r="T791"/>
  <c r="R791"/>
  <c r="P791"/>
  <c r="BI772"/>
  <c r="BH772"/>
  <c r="BG772"/>
  <c r="BF772"/>
  <c r="T772"/>
  <c r="R772"/>
  <c r="P772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0"/>
  <c r="BH750"/>
  <c r="BG750"/>
  <c r="BF750"/>
  <c r="T750"/>
  <c r="R750"/>
  <c r="P750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3"/>
  <c r="BH733"/>
  <c r="BG733"/>
  <c r="BF733"/>
  <c r="T733"/>
  <c r="R733"/>
  <c r="P733"/>
  <c r="BI731"/>
  <c r="BH731"/>
  <c r="BG731"/>
  <c r="BF731"/>
  <c r="T731"/>
  <c r="R731"/>
  <c r="P731"/>
  <c r="BI724"/>
  <c r="BH724"/>
  <c r="BG724"/>
  <c r="BF724"/>
  <c r="T724"/>
  <c r="R724"/>
  <c r="P724"/>
  <c r="BI718"/>
  <c r="BH718"/>
  <c r="BG718"/>
  <c r="BF718"/>
  <c r="T718"/>
  <c r="R718"/>
  <c r="P718"/>
  <c r="BI704"/>
  <c r="BH704"/>
  <c r="BG704"/>
  <c r="BF704"/>
  <c r="T704"/>
  <c r="R704"/>
  <c r="P704"/>
  <c r="BI695"/>
  <c r="BH695"/>
  <c r="BG695"/>
  <c r="BF695"/>
  <c r="T695"/>
  <c r="R695"/>
  <c r="P695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74"/>
  <c r="BH674"/>
  <c r="BG674"/>
  <c r="BF674"/>
  <c r="T674"/>
  <c r="R674"/>
  <c r="P674"/>
  <c r="BI672"/>
  <c r="BH672"/>
  <c r="BG672"/>
  <c r="BF672"/>
  <c r="T672"/>
  <c r="R672"/>
  <c r="P672"/>
  <c r="BI660"/>
  <c r="BH660"/>
  <c r="BG660"/>
  <c r="BF660"/>
  <c r="T660"/>
  <c r="R660"/>
  <c r="P660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9"/>
  <c r="BH639"/>
  <c r="BG639"/>
  <c r="BF639"/>
  <c r="T639"/>
  <c r="R639"/>
  <c r="P639"/>
  <c r="BI637"/>
  <c r="BH637"/>
  <c r="BG637"/>
  <c r="BF637"/>
  <c r="T637"/>
  <c r="R637"/>
  <c r="P637"/>
  <c r="BI619"/>
  <c r="BH619"/>
  <c r="BG619"/>
  <c r="BF619"/>
  <c r="T619"/>
  <c r="R619"/>
  <c r="P619"/>
  <c r="BI601"/>
  <c r="BH601"/>
  <c r="BG601"/>
  <c r="BF601"/>
  <c r="T601"/>
  <c r="R601"/>
  <c r="P601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5"/>
  <c r="BH585"/>
  <c r="BG585"/>
  <c r="BF585"/>
  <c r="T585"/>
  <c r="R585"/>
  <c r="P585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4"/>
  <c r="BH574"/>
  <c r="BG574"/>
  <c r="BF574"/>
  <c r="T574"/>
  <c r="R574"/>
  <c r="P574"/>
  <c r="BI573"/>
  <c r="BH573"/>
  <c r="BG573"/>
  <c r="BF573"/>
  <c r="T573"/>
  <c r="R573"/>
  <c r="P573"/>
  <c r="BI549"/>
  <c r="BH549"/>
  <c r="BG549"/>
  <c r="BF549"/>
  <c r="T549"/>
  <c r="R549"/>
  <c r="P549"/>
  <c r="BI544"/>
  <c r="BH544"/>
  <c r="BG544"/>
  <c r="BF544"/>
  <c r="T544"/>
  <c r="R544"/>
  <c r="P544"/>
  <c r="BI521"/>
  <c r="BH521"/>
  <c r="BG521"/>
  <c r="BF521"/>
  <c r="T521"/>
  <c r="R521"/>
  <c r="P521"/>
  <c r="BI508"/>
  <c r="BH508"/>
  <c r="BG508"/>
  <c r="BF508"/>
  <c r="T508"/>
  <c r="R508"/>
  <c r="P508"/>
  <c r="BI505"/>
  <c r="BH505"/>
  <c r="BG505"/>
  <c r="BF505"/>
  <c r="T505"/>
  <c r="R505"/>
  <c r="P505"/>
  <c r="BI499"/>
  <c r="BH499"/>
  <c r="BG499"/>
  <c r="BF499"/>
  <c r="T499"/>
  <c r="R499"/>
  <c r="P499"/>
  <c r="BI496"/>
  <c r="BH496"/>
  <c r="BG496"/>
  <c r="BF496"/>
  <c r="T496"/>
  <c r="R496"/>
  <c r="P496"/>
  <c r="BI483"/>
  <c r="BH483"/>
  <c r="BG483"/>
  <c r="BF483"/>
  <c r="T483"/>
  <c r="R483"/>
  <c r="P483"/>
  <c r="BI479"/>
  <c r="BH479"/>
  <c r="BG479"/>
  <c r="BF479"/>
  <c r="T479"/>
  <c r="R479"/>
  <c r="P479"/>
  <c r="BI459"/>
  <c r="BH459"/>
  <c r="BG459"/>
  <c r="BF459"/>
  <c r="T459"/>
  <c r="R459"/>
  <c r="P459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3"/>
  <c r="BH443"/>
  <c r="BG443"/>
  <c r="BF443"/>
  <c r="T443"/>
  <c r="R443"/>
  <c r="P443"/>
  <c r="BI433"/>
  <c r="BH433"/>
  <c r="BG433"/>
  <c r="BF433"/>
  <c r="T433"/>
  <c r="R433"/>
  <c r="P433"/>
  <c r="BI427"/>
  <c r="BH427"/>
  <c r="BG427"/>
  <c r="BF427"/>
  <c r="T427"/>
  <c r="R427"/>
  <c r="P427"/>
  <c r="BI422"/>
  <c r="BH422"/>
  <c r="BG422"/>
  <c r="BF422"/>
  <c r="T422"/>
  <c r="R422"/>
  <c r="P422"/>
  <c r="BI417"/>
  <c r="BH417"/>
  <c r="BG417"/>
  <c r="BF417"/>
  <c r="T417"/>
  <c r="R417"/>
  <c r="P417"/>
  <c r="BI396"/>
  <c r="BH396"/>
  <c r="BG396"/>
  <c r="BF396"/>
  <c r="T396"/>
  <c r="R396"/>
  <c r="P396"/>
  <c r="BI362"/>
  <c r="BH362"/>
  <c r="BG362"/>
  <c r="BF362"/>
  <c r="T362"/>
  <c r="R362"/>
  <c r="P362"/>
  <c r="BI359"/>
  <c r="BH359"/>
  <c r="BG359"/>
  <c r="BF359"/>
  <c r="T359"/>
  <c r="R359"/>
  <c r="P359"/>
  <c r="BI352"/>
  <c r="BH352"/>
  <c r="BG352"/>
  <c r="BF352"/>
  <c r="T352"/>
  <c r="R352"/>
  <c r="P352"/>
  <c r="BI331"/>
  <c r="BH331"/>
  <c r="BG331"/>
  <c r="BF331"/>
  <c r="T331"/>
  <c r="R331"/>
  <c r="P331"/>
  <c r="BI324"/>
  <c r="BH324"/>
  <c r="BG324"/>
  <c r="BF324"/>
  <c r="T324"/>
  <c r="R324"/>
  <c r="P324"/>
  <c r="BI315"/>
  <c r="BH315"/>
  <c r="BG315"/>
  <c r="BF315"/>
  <c r="T315"/>
  <c r="R315"/>
  <c r="P315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99"/>
  <c r="BH299"/>
  <c r="BG299"/>
  <c r="BF299"/>
  <c r="T299"/>
  <c r="R299"/>
  <c r="P299"/>
  <c r="BI280"/>
  <c r="BH280"/>
  <c r="BG280"/>
  <c r="BF280"/>
  <c r="T280"/>
  <c r="R280"/>
  <c r="P280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6"/>
  <c r="BH246"/>
  <c r="BG246"/>
  <c r="BF246"/>
  <c r="T246"/>
  <c r="R246"/>
  <c r="P246"/>
  <c r="BI242"/>
  <c r="BH242"/>
  <c r="BG242"/>
  <c r="BF242"/>
  <c r="T242"/>
  <c r="R242"/>
  <c r="P242"/>
  <c r="BI239"/>
  <c r="BH239"/>
  <c r="BG239"/>
  <c r="BF239"/>
  <c r="T239"/>
  <c r="R239"/>
  <c r="P239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J147"/>
  <c r="F147"/>
  <c r="F145"/>
  <c r="E143"/>
  <c r="J93"/>
  <c r="F93"/>
  <c r="F91"/>
  <c r="E89"/>
  <c r="J26"/>
  <c r="E26"/>
  <c r="J148"/>
  <c r="J25"/>
  <c r="J20"/>
  <c r="E20"/>
  <c r="F148"/>
  <c r="J19"/>
  <c r="J14"/>
  <c r="J91"/>
  <c r="E7"/>
  <c r="E85"/>
  <c i="6" r="J39"/>
  <c r="J38"/>
  <c i="1" r="AY100"/>
  <c i="6" r="J37"/>
  <c i="1" r="AX100"/>
  <c i="6"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94"/>
  <c r="J25"/>
  <c r="J20"/>
  <c r="E20"/>
  <c r="F120"/>
  <c r="J19"/>
  <c r="J14"/>
  <c r="J117"/>
  <c r="E7"/>
  <c r="E111"/>
  <c i="5" r="J39"/>
  <c r="J38"/>
  <c i="1" r="AY99"/>
  <c i="5" r="J37"/>
  <c i="1" r="AX99"/>
  <c i="5" r="BI172"/>
  <c r="BH172"/>
  <c r="BG172"/>
  <c r="BF172"/>
  <c r="T172"/>
  <c r="R172"/>
  <c r="P172"/>
  <c r="BI162"/>
  <c r="BH162"/>
  <c r="BG162"/>
  <c r="BF162"/>
  <c r="T162"/>
  <c r="R162"/>
  <c r="P162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4"/>
  <c r="BH134"/>
  <c r="BG134"/>
  <c r="BF134"/>
  <c r="T134"/>
  <c r="R134"/>
  <c r="P134"/>
  <c r="BI130"/>
  <c r="BH130"/>
  <c r="BG130"/>
  <c r="BF130"/>
  <c r="T130"/>
  <c r="R130"/>
  <c r="P130"/>
  <c r="BI124"/>
  <c r="BH124"/>
  <c r="BG124"/>
  <c r="BF124"/>
  <c r="T124"/>
  <c r="R124"/>
  <c r="P124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110"/>
  <c i="4" r="J39"/>
  <c r="J38"/>
  <c i="1" r="AY98"/>
  <c i="4" r="J37"/>
  <c i="1" r="AX98"/>
  <c i="4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94"/>
  <c r="J25"/>
  <c r="J20"/>
  <c r="E20"/>
  <c r="F118"/>
  <c r="J19"/>
  <c r="J14"/>
  <c r="J91"/>
  <c r="E7"/>
  <c r="E109"/>
  <c i="3" r="J39"/>
  <c r="J38"/>
  <c i="1" r="AY97"/>
  <c i="3" r="J37"/>
  <c i="1" r="AX97"/>
  <c i="3"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94"/>
  <c r="J25"/>
  <c r="J20"/>
  <c r="E20"/>
  <c r="F120"/>
  <c r="J19"/>
  <c r="J14"/>
  <c r="J117"/>
  <c r="E7"/>
  <c r="E85"/>
  <c i="2" r="J37"/>
  <c r="J36"/>
  <c i="1" r="AY95"/>
  <c i="2" r="J35"/>
  <c i="1" r="AX95"/>
  <c i="2"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92"/>
  <c r="J23"/>
  <c r="J18"/>
  <c r="E18"/>
  <c r="F92"/>
  <c r="J17"/>
  <c r="J12"/>
  <c r="J112"/>
  <c r="E7"/>
  <c r="E85"/>
  <c i="1" r="L90"/>
  <c r="AM90"/>
  <c r="AM89"/>
  <c r="L89"/>
  <c r="AM87"/>
  <c r="L87"/>
  <c r="L85"/>
  <c r="L84"/>
  <c i="32" r="BK161"/>
  <c r="J161"/>
  <c r="BK159"/>
  <c r="J159"/>
  <c r="BK157"/>
  <c r="J157"/>
  <c r="BK155"/>
  <c r="J155"/>
  <c r="BK153"/>
  <c r="J153"/>
  <c r="BK152"/>
  <c r="J152"/>
  <c r="BK150"/>
  <c r="J150"/>
  <c r="BK148"/>
  <c r="J148"/>
  <c r="BK147"/>
  <c r="J147"/>
  <c r="BK144"/>
  <c r="J144"/>
  <c r="BK142"/>
  <c r="J142"/>
  <c r="BK140"/>
  <c r="J140"/>
  <c r="BK138"/>
  <c r="J138"/>
  <c r="BK136"/>
  <c r="J136"/>
  <c r="BK134"/>
  <c r="J134"/>
  <c r="BK132"/>
  <c r="J132"/>
  <c r="BK130"/>
  <c r="J130"/>
  <c r="BK128"/>
  <c r="J128"/>
  <c r="BK126"/>
  <c r="J126"/>
  <c r="BK124"/>
  <c r="J121"/>
  <c i="31" r="BK179"/>
  <c r="J177"/>
  <c r="BK176"/>
  <c r="J170"/>
  <c r="J166"/>
  <c r="BK161"/>
  <c r="J161"/>
  <c r="J156"/>
  <c r="J154"/>
  <c r="J149"/>
  <c r="BK144"/>
  <c r="J139"/>
  <c r="BK137"/>
  <c r="J137"/>
  <c r="J136"/>
  <c r="BK131"/>
  <c r="BK130"/>
  <c r="J130"/>
  <c r="J125"/>
  <c i="30" r="J272"/>
  <c r="J270"/>
  <c r="J268"/>
  <c r="J266"/>
  <c r="J264"/>
  <c r="J262"/>
  <c r="J260"/>
  <c r="BK257"/>
  <c r="J254"/>
  <c r="J250"/>
  <c r="J246"/>
  <c r="BK244"/>
  <c r="BK242"/>
  <c r="BK240"/>
  <c r="BK238"/>
  <c r="J234"/>
  <c r="J232"/>
  <c r="BK226"/>
  <c r="J224"/>
  <c r="BK219"/>
  <c r="BK217"/>
  <c r="J215"/>
  <c r="BK211"/>
  <c r="BK210"/>
  <c r="BK208"/>
  <c r="J206"/>
  <c r="J204"/>
  <c r="J203"/>
  <c r="J201"/>
  <c r="BK200"/>
  <c r="BK198"/>
  <c r="J196"/>
  <c r="BK195"/>
  <c r="J194"/>
  <c r="BK191"/>
  <c r="BK187"/>
  <c r="J185"/>
  <c r="BK181"/>
  <c r="J179"/>
  <c r="J178"/>
  <c r="J175"/>
  <c r="BK173"/>
  <c r="BK169"/>
  <c r="BK149"/>
  <c r="BK147"/>
  <c r="J143"/>
  <c r="BK141"/>
  <c r="J139"/>
  <c r="J137"/>
  <c r="BK135"/>
  <c r="BK133"/>
  <c r="J130"/>
  <c r="J128"/>
  <c r="BK125"/>
  <c i="29" r="BK153"/>
  <c r="J150"/>
  <c r="BK146"/>
  <c r="BK145"/>
  <c r="BK144"/>
  <c r="J134"/>
  <c r="BK132"/>
  <c i="28" r="BK142"/>
  <c r="J142"/>
  <c r="BK139"/>
  <c r="J138"/>
  <c r="BK137"/>
  <c i="27" r="BK149"/>
  <c r="J138"/>
  <c r="J137"/>
  <c r="J135"/>
  <c r="BK127"/>
  <c i="26" r="BK138"/>
  <c r="J135"/>
  <c i="25" r="BK147"/>
  <c r="J146"/>
  <c r="J143"/>
  <c r="J141"/>
  <c r="BK140"/>
  <c r="BK139"/>
  <c r="J137"/>
  <c r="BK124"/>
  <c i="24" r="J146"/>
  <c r="J145"/>
  <c r="J143"/>
  <c r="BK142"/>
  <c r="J140"/>
  <c r="J137"/>
  <c r="BK131"/>
  <c r="BK128"/>
  <c i="23" r="J131"/>
  <c r="BK127"/>
  <c i="22" r="J152"/>
  <c r="BK149"/>
  <c r="BK144"/>
  <c r="J143"/>
  <c r="J142"/>
  <c r="BK139"/>
  <c r="J138"/>
  <c r="BK137"/>
  <c r="BK136"/>
  <c r="J132"/>
  <c r="BK131"/>
  <c r="J128"/>
  <c i="21" r="J163"/>
  <c r="BK161"/>
  <c r="J152"/>
  <c r="BK148"/>
  <c r="BK142"/>
  <c r="BK139"/>
  <c r="BK137"/>
  <c i="20" r="BK177"/>
  <c r="J176"/>
  <c r="BK175"/>
  <c r="BK174"/>
  <c r="BK173"/>
  <c r="J172"/>
  <c r="J166"/>
  <c r="BK164"/>
  <c r="J162"/>
  <c r="J161"/>
  <c r="BK158"/>
  <c r="BK153"/>
  <c r="J144"/>
  <c r="J142"/>
  <c r="J141"/>
  <c r="J134"/>
  <c r="J133"/>
  <c r="BK132"/>
  <c i="19" r="J315"/>
  <c r="J313"/>
  <c r="BK312"/>
  <c r="BK308"/>
  <c r="J306"/>
  <c r="BK286"/>
  <c r="BK283"/>
  <c r="BK270"/>
  <c r="J264"/>
  <c r="BK261"/>
  <c r="BK235"/>
  <c r="BK231"/>
  <c r="BK228"/>
  <c r="BK224"/>
  <c r="BK215"/>
  <c r="BK209"/>
  <c r="J207"/>
  <c r="J199"/>
  <c r="J195"/>
  <c r="BK187"/>
  <c r="BK177"/>
  <c r="BK166"/>
  <c r="BK160"/>
  <c r="BK158"/>
  <c r="BK155"/>
  <c r="J153"/>
  <c r="BK144"/>
  <c r="BK135"/>
  <c r="J131"/>
  <c i="18" r="J351"/>
  <c r="BK332"/>
  <c r="J322"/>
  <c r="J316"/>
  <c r="BK313"/>
  <c r="BK304"/>
  <c r="J286"/>
  <c r="BK280"/>
  <c r="BK256"/>
  <c r="J249"/>
  <c r="J244"/>
  <c r="J232"/>
  <c r="BK228"/>
  <c r="J222"/>
  <c r="BK212"/>
  <c r="J206"/>
  <c r="J178"/>
  <c r="BK139"/>
  <c r="J131"/>
  <c i="17" r="J182"/>
  <c r="BK172"/>
  <c r="J167"/>
  <c r="BK164"/>
  <c r="BK154"/>
  <c r="J152"/>
  <c r="J150"/>
  <c r="J147"/>
  <c r="BK144"/>
  <c r="J125"/>
  <c r="BK122"/>
  <c i="16" r="BK209"/>
  <c r="J194"/>
  <c r="J185"/>
  <c r="BK171"/>
  <c r="J153"/>
  <c r="J147"/>
  <c r="BK138"/>
  <c i="15" r="BK194"/>
  <c r="J190"/>
  <c r="J140"/>
  <c r="J122"/>
  <c i="14" r="J410"/>
  <c r="J385"/>
  <c r="BK375"/>
  <c r="J365"/>
  <c r="BK356"/>
  <c r="BK354"/>
  <c r="J349"/>
  <c r="BK344"/>
  <c r="BK313"/>
  <c r="BK304"/>
  <c r="BK299"/>
  <c r="J292"/>
  <c r="BK270"/>
  <c r="J258"/>
  <c r="BK252"/>
  <c r="BK249"/>
  <c r="J229"/>
  <c r="BK224"/>
  <c r="J215"/>
  <c r="BK209"/>
  <c r="J204"/>
  <c r="BK193"/>
  <c r="J163"/>
  <c r="BK160"/>
  <c r="BK159"/>
  <c r="BK152"/>
  <c r="BK143"/>
  <c r="J136"/>
  <c i="13" r="J157"/>
  <c r="BK155"/>
  <c r="BK152"/>
  <c r="BK140"/>
  <c r="J125"/>
  <c i="12" r="BK340"/>
  <c r="J328"/>
  <c r="J277"/>
  <c r="BK269"/>
  <c r="BK260"/>
  <c r="J239"/>
  <c r="BK230"/>
  <c r="BK220"/>
  <c r="BK213"/>
  <c r="BK202"/>
  <c r="BK181"/>
  <c r="J175"/>
  <c r="J172"/>
  <c r="BK131"/>
  <c i="11" r="BK192"/>
  <c r="BK191"/>
  <c r="J190"/>
  <c r="J188"/>
  <c r="J186"/>
  <c r="J183"/>
  <c r="J181"/>
  <c r="J179"/>
  <c r="BK177"/>
  <c r="BK171"/>
  <c r="J164"/>
  <c r="BK163"/>
  <c r="J157"/>
  <c r="J151"/>
  <c r="BK142"/>
  <c r="BK133"/>
  <c r="J132"/>
  <c r="BK131"/>
  <c i="10" r="BK305"/>
  <c r="BK303"/>
  <c r="J302"/>
  <c r="BK301"/>
  <c r="J299"/>
  <c r="BK296"/>
  <c r="J290"/>
  <c r="J285"/>
  <c r="J283"/>
  <c r="BK278"/>
  <c r="J274"/>
  <c r="J271"/>
  <c r="BK266"/>
  <c r="BK263"/>
  <c r="BK259"/>
  <c r="BK254"/>
  <c r="J248"/>
  <c r="BK242"/>
  <c r="J238"/>
  <c r="J234"/>
  <c r="BK212"/>
  <c r="BK203"/>
  <c r="BK200"/>
  <c r="J191"/>
  <c r="J189"/>
  <c r="J186"/>
  <c r="J184"/>
  <c r="BK174"/>
  <c r="J170"/>
  <c r="J169"/>
  <c r="BK166"/>
  <c r="J164"/>
  <c r="J159"/>
  <c r="BK157"/>
  <c r="BK156"/>
  <c r="J154"/>
  <c r="J150"/>
  <c r="J149"/>
  <c r="J146"/>
  <c i="9" r="J188"/>
  <c r="J180"/>
  <c r="J179"/>
  <c r="J176"/>
  <c r="J173"/>
  <c r="J170"/>
  <c r="BK169"/>
  <c r="J168"/>
  <c r="BK159"/>
  <c r="J157"/>
  <c r="BK156"/>
  <c r="BK150"/>
  <c r="J147"/>
  <c r="BK143"/>
  <c r="J141"/>
  <c r="BK138"/>
  <c r="BK131"/>
  <c r="BK127"/>
  <c i="8" r="J160"/>
  <c r="BK157"/>
  <c r="J152"/>
  <c r="BK146"/>
  <c r="J145"/>
  <c r="BK140"/>
  <c r="BK138"/>
  <c r="J136"/>
  <c r="BK135"/>
  <c r="BK134"/>
  <c r="BK130"/>
  <c r="BK129"/>
  <c r="J128"/>
  <c r="J126"/>
  <c i="7" r="BK2351"/>
  <c r="J2275"/>
  <c r="BK2273"/>
  <c r="J2268"/>
  <c r="J2263"/>
  <c r="J2242"/>
  <c r="J2230"/>
  <c r="J2229"/>
  <c r="BK2193"/>
  <c r="J2174"/>
  <c r="J2142"/>
  <c r="J2110"/>
  <c r="BK2104"/>
  <c r="BK2103"/>
  <c r="J2098"/>
  <c r="J2092"/>
  <c r="BK2091"/>
  <c r="BK2089"/>
  <c r="J2086"/>
  <c r="J2084"/>
  <c r="J2083"/>
  <c r="J2067"/>
  <c r="J2061"/>
  <c r="BK2019"/>
  <c r="J2018"/>
  <c r="BK2012"/>
  <c r="J2007"/>
  <c r="BK1990"/>
  <c r="BK1980"/>
  <c r="J1960"/>
  <c r="BK1951"/>
  <c r="BK1950"/>
  <c r="BK1948"/>
  <c r="J1942"/>
  <c r="BK1930"/>
  <c r="BK1926"/>
  <c r="J1922"/>
  <c r="BK1910"/>
  <c r="BK1908"/>
  <c r="J1902"/>
  <c r="BK1896"/>
  <c r="BK1892"/>
  <c r="J1885"/>
  <c r="J1878"/>
  <c r="J1868"/>
  <c r="BK1864"/>
  <c r="J1860"/>
  <c r="J1784"/>
  <c r="BK1781"/>
  <c r="BK1772"/>
  <c r="BK1740"/>
  <c r="J1737"/>
  <c r="J1730"/>
  <c r="BK1725"/>
  <c r="J1717"/>
  <c r="J1707"/>
  <c r="BK1701"/>
  <c r="BK1694"/>
  <c r="J1668"/>
  <c r="BK1654"/>
  <c r="J1601"/>
  <c r="BK1564"/>
  <c r="J1550"/>
  <c r="BK1523"/>
  <c r="BK1515"/>
  <c r="J1470"/>
  <c r="BK1468"/>
  <c r="J1435"/>
  <c r="BK1433"/>
  <c r="J1419"/>
  <c r="BK1416"/>
  <c r="BK1414"/>
  <c r="BK1385"/>
  <c r="BK1323"/>
  <c r="J1313"/>
  <c r="BK1296"/>
  <c r="BK1287"/>
  <c r="J1261"/>
  <c r="J1259"/>
  <c r="BK1245"/>
  <c r="J1243"/>
  <c r="BK1233"/>
  <c r="J1207"/>
  <c r="J1192"/>
  <c r="J1189"/>
  <c r="J1186"/>
  <c r="BK1180"/>
  <c r="J1175"/>
  <c r="BK1172"/>
  <c r="BK1169"/>
  <c r="J1165"/>
  <c r="BK1163"/>
  <c r="BK1162"/>
  <c r="J1154"/>
  <c r="J1150"/>
  <c r="BK1110"/>
  <c r="BK1106"/>
  <c r="BK1095"/>
  <c r="J1055"/>
  <c r="BK1053"/>
  <c r="BK1052"/>
  <c r="BK1051"/>
  <c r="BK1049"/>
  <c r="BK1044"/>
  <c r="BK1039"/>
  <c r="BK1038"/>
  <c r="BK1033"/>
  <c r="BK1030"/>
  <c r="J1022"/>
  <c r="BK896"/>
  <c r="J888"/>
  <c r="J846"/>
  <c r="J801"/>
  <c r="BK791"/>
  <c r="J772"/>
  <c r="J756"/>
  <c r="J742"/>
  <c r="J731"/>
  <c r="J724"/>
  <c r="BK704"/>
  <c r="BK672"/>
  <c r="J640"/>
  <c r="BK639"/>
  <c r="BK595"/>
  <c r="J585"/>
  <c r="BK584"/>
  <c r="J580"/>
  <c r="J521"/>
  <c r="BK505"/>
  <c r="J499"/>
  <c r="J455"/>
  <c r="J443"/>
  <c r="BK427"/>
  <c r="BK417"/>
  <c r="J396"/>
  <c r="J362"/>
  <c r="BK359"/>
  <c r="J352"/>
  <c r="BK331"/>
  <c r="BK324"/>
  <c r="BK314"/>
  <c r="BK299"/>
  <c r="BK258"/>
  <c r="J242"/>
  <c r="BK239"/>
  <c r="J238"/>
  <c r="BK233"/>
  <c r="BK229"/>
  <c r="J225"/>
  <c r="BK209"/>
  <c r="BK199"/>
  <c r="BK194"/>
  <c r="BK156"/>
  <c r="BK154"/>
  <c i="6" r="BK136"/>
  <c r="BK133"/>
  <c r="J131"/>
  <c i="5" r="BK162"/>
  <c r="BK147"/>
  <c r="J142"/>
  <c r="BK134"/>
  <c i="4" r="BK129"/>
  <c r="J127"/>
  <c r="BK125"/>
  <c r="J124"/>
  <c i="3" r="BK140"/>
  <c r="BK137"/>
  <c r="J133"/>
  <c r="J129"/>
  <c r="J126"/>
  <c i="2" r="BK138"/>
  <c r="J124"/>
  <c r="J121"/>
  <c i="1" r="AS96"/>
  <c i="32" r="J124"/>
  <c r="BK121"/>
  <c i="31" r="J179"/>
  <c r="BK177"/>
  <c r="J176"/>
  <c r="BK170"/>
  <c r="BK166"/>
  <c r="BK156"/>
  <c r="BK154"/>
  <c r="BK149"/>
  <c r="J144"/>
  <c r="BK141"/>
  <c r="J141"/>
  <c r="BK139"/>
  <c r="BK136"/>
  <c r="J131"/>
  <c r="BK125"/>
  <c i="30" r="BK272"/>
  <c r="BK270"/>
  <c r="BK268"/>
  <c r="BK266"/>
  <c r="BK264"/>
  <c r="BK262"/>
  <c r="BK260"/>
  <c r="BK259"/>
  <c r="J259"/>
  <c r="J257"/>
  <c r="BK254"/>
  <c r="BK252"/>
  <c r="BK250"/>
  <c r="J248"/>
  <c r="J244"/>
  <c r="J240"/>
  <c r="J238"/>
  <c r="J236"/>
  <c r="BK232"/>
  <c r="BK230"/>
  <c r="BK228"/>
  <c r="J226"/>
  <c r="BK224"/>
  <c r="BK222"/>
  <c r="BK220"/>
  <c r="BK213"/>
  <c r="J211"/>
  <c r="J202"/>
  <c r="BK201"/>
  <c r="J200"/>
  <c r="J199"/>
  <c r="J198"/>
  <c r="J197"/>
  <c r="J195"/>
  <c r="BK193"/>
  <c r="J191"/>
  <c r="BK189"/>
  <c r="BK185"/>
  <c r="J177"/>
  <c r="BK175"/>
  <c r="J171"/>
  <c r="J169"/>
  <c r="J167"/>
  <c r="BK165"/>
  <c r="J163"/>
  <c r="J161"/>
  <c r="BK159"/>
  <c r="J157"/>
  <c r="BK155"/>
  <c r="BK153"/>
  <c r="J149"/>
  <c r="J145"/>
  <c r="J141"/>
  <c r="J135"/>
  <c r="BK130"/>
  <c r="J125"/>
  <c i="29" r="J152"/>
  <c r="J151"/>
  <c r="J149"/>
  <c r="BK148"/>
  <c r="J142"/>
  <c r="J139"/>
  <c r="J138"/>
  <c r="J136"/>
  <c r="BK129"/>
  <c r="J128"/>
  <c i="28" r="J173"/>
  <c r="J171"/>
  <c r="J170"/>
  <c r="BK168"/>
  <c r="BK167"/>
  <c r="BK156"/>
  <c r="J154"/>
  <c r="BK151"/>
  <c r="BK148"/>
  <c r="J146"/>
  <c r="J145"/>
  <c r="J141"/>
  <c r="J139"/>
  <c r="J134"/>
  <c r="BK133"/>
  <c r="BK132"/>
  <c r="BK131"/>
  <c i="27" r="J151"/>
  <c r="J149"/>
  <c r="BK148"/>
  <c r="J148"/>
  <c r="BK147"/>
  <c r="BK146"/>
  <c r="BK145"/>
  <c r="BK144"/>
  <c r="J143"/>
  <c r="J140"/>
  <c r="BK137"/>
  <c r="J133"/>
  <c r="J131"/>
  <c r="BK128"/>
  <c i="26" r="BK148"/>
  <c r="J147"/>
  <c r="BK144"/>
  <c r="BK130"/>
  <c r="J128"/>
  <c i="25" r="J142"/>
  <c r="BK141"/>
  <c r="J135"/>
  <c r="BK133"/>
  <c r="J124"/>
  <c i="24" r="J149"/>
  <c r="BK147"/>
  <c r="J142"/>
  <c r="J138"/>
  <c r="J131"/>
  <c r="BK124"/>
  <c i="23" r="BK141"/>
  <c r="BK136"/>
  <c i="18" r="BK252"/>
  <c r="J240"/>
  <c r="J217"/>
  <c r="BK200"/>
  <c r="J151"/>
  <c r="J142"/>
  <c r="J139"/>
  <c r="J135"/>
  <c i="17" r="BK140"/>
  <c r="J137"/>
  <c i="16" r="J218"/>
  <c r="J212"/>
  <c r="BK147"/>
  <c r="J128"/>
  <c i="15" r="J194"/>
  <c r="BK186"/>
  <c r="J182"/>
  <c r="BK160"/>
  <c r="BK154"/>
  <c r="BK144"/>
  <c i="14" r="J408"/>
  <c r="BK403"/>
  <c r="J398"/>
  <c r="J390"/>
  <c r="BK365"/>
  <c r="J344"/>
  <c r="BK335"/>
  <c r="J328"/>
  <c r="J301"/>
  <c r="BK272"/>
  <c r="J267"/>
  <c r="BK246"/>
  <c r="J236"/>
  <c r="J232"/>
  <c r="J228"/>
  <c r="J218"/>
  <c r="J216"/>
  <c r="J197"/>
  <c r="BK196"/>
  <c r="J193"/>
  <c r="BK185"/>
  <c r="J182"/>
  <c r="J160"/>
  <c r="BK151"/>
  <c i="13" r="J152"/>
  <c r="BK144"/>
  <c r="BK143"/>
  <c r="J141"/>
  <c r="J134"/>
  <c r="J131"/>
  <c i="12" r="BK338"/>
  <c r="J336"/>
  <c r="BK301"/>
  <c r="BK295"/>
  <c r="J292"/>
  <c r="BK268"/>
  <c r="J252"/>
  <c r="BK207"/>
  <c r="BK197"/>
  <c r="BK196"/>
  <c r="J191"/>
  <c r="BK175"/>
  <c r="J155"/>
  <c r="BK146"/>
  <c r="BK139"/>
  <c i="11" r="J189"/>
  <c r="BK184"/>
  <c r="BK178"/>
  <c r="J176"/>
  <c r="BK175"/>
  <c r="J170"/>
  <c r="BK166"/>
  <c r="BK161"/>
  <c r="BK157"/>
  <c r="BK156"/>
  <c r="J153"/>
  <c r="BK151"/>
  <c r="BK149"/>
  <c r="BK147"/>
  <c r="BK146"/>
  <c r="BK130"/>
  <c r="J126"/>
  <c i="10" r="BK300"/>
  <c r="BK298"/>
  <c r="BK297"/>
  <c r="J295"/>
  <c r="J294"/>
  <c r="BK290"/>
  <c r="J282"/>
  <c r="BK280"/>
  <c r="BK273"/>
  <c r="BK269"/>
  <c r="J265"/>
  <c r="BK264"/>
  <c r="BK258"/>
  <c r="J255"/>
  <c r="J253"/>
  <c r="J252"/>
  <c r="J240"/>
  <c r="BK238"/>
  <c r="J228"/>
  <c r="BK226"/>
  <c r="J222"/>
  <c r="J216"/>
  <c r="BK214"/>
  <c r="BK210"/>
  <c r="BK208"/>
  <c r="BK205"/>
  <c r="J203"/>
  <c r="J201"/>
  <c r="J197"/>
  <c r="J196"/>
  <c r="J195"/>
  <c r="BK194"/>
  <c r="J190"/>
  <c r="BK187"/>
  <c r="J183"/>
  <c r="J182"/>
  <c r="BK177"/>
  <c r="BK176"/>
  <c r="J175"/>
  <c r="BK169"/>
  <c r="J165"/>
  <c r="J163"/>
  <c r="J160"/>
  <c r="BK158"/>
  <c r="J147"/>
  <c r="J145"/>
  <c r="BK143"/>
  <c r="BK140"/>
  <c r="J139"/>
  <c i="9" r="BK202"/>
  <c r="BK198"/>
  <c r="BK197"/>
  <c r="BK194"/>
  <c r="J190"/>
  <c r="J189"/>
  <c r="BK188"/>
  <c r="BK187"/>
  <c r="J172"/>
  <c r="J165"/>
  <c r="J161"/>
  <c r="BK155"/>
  <c r="J152"/>
  <c r="J151"/>
  <c r="J149"/>
  <c r="J138"/>
  <c r="BK135"/>
  <c r="BK133"/>
  <c i="8" r="J157"/>
  <c r="BK144"/>
  <c r="J143"/>
  <c r="J138"/>
  <c r="J137"/>
  <c r="BK136"/>
  <c r="BK131"/>
  <c r="BK125"/>
  <c r="J124"/>
  <c i="7" r="BK2380"/>
  <c r="J2380"/>
  <c r="BK2379"/>
  <c r="J2379"/>
  <c r="BK2377"/>
  <c r="J2377"/>
  <c r="BK2375"/>
  <c r="J2375"/>
  <c r="BK2373"/>
  <c r="J2373"/>
  <c r="BK2371"/>
  <c r="J2371"/>
  <c r="BK2370"/>
  <c r="J2370"/>
  <c r="BK2369"/>
  <c r="J2369"/>
  <c r="BK2368"/>
  <c r="J2368"/>
  <c r="BK2367"/>
  <c r="J2367"/>
  <c r="BK2366"/>
  <c r="J2366"/>
  <c r="BK2365"/>
  <c r="J2365"/>
  <c r="BK2364"/>
  <c r="J2364"/>
  <c r="BK2363"/>
  <c r="J2362"/>
  <c r="J2350"/>
  <c r="J2349"/>
  <c r="J2335"/>
  <c r="J2331"/>
  <c r="BK2330"/>
  <c r="J2281"/>
  <c r="J2273"/>
  <c r="BK2266"/>
  <c r="BK2243"/>
  <c r="BK2218"/>
  <c r="BK2176"/>
  <c r="BK2174"/>
  <c r="BK2142"/>
  <c r="J2106"/>
  <c r="J2105"/>
  <c r="J2100"/>
  <c r="BK2098"/>
  <c r="BK2084"/>
  <c r="J2071"/>
  <c r="BK2059"/>
  <c r="BK2015"/>
  <c r="J2012"/>
  <c r="BK2011"/>
  <c r="BK2009"/>
  <c r="J1997"/>
  <c r="J1113"/>
  <c r="J1106"/>
  <c r="J1104"/>
  <c r="J1102"/>
  <c r="BK1089"/>
  <c r="J1059"/>
  <c r="J1052"/>
  <c r="J1051"/>
  <c r="J1035"/>
  <c r="BK1032"/>
  <c r="BK1022"/>
  <c r="BK820"/>
  <c r="J759"/>
  <c r="BK742"/>
  <c r="J718"/>
  <c r="J695"/>
  <c r="J687"/>
  <c r="BK683"/>
  <c r="J674"/>
  <c r="J672"/>
  <c r="J601"/>
  <c r="BK585"/>
  <c r="J578"/>
  <c r="J573"/>
  <c r="BK483"/>
  <c r="BK479"/>
  <c r="BK458"/>
  <c r="J451"/>
  <c r="BK449"/>
  <c r="BK300"/>
  <c r="J233"/>
  <c r="J229"/>
  <c r="BK211"/>
  <c r="J201"/>
  <c r="BK196"/>
  <c r="BK183"/>
  <c r="J156"/>
  <c r="J154"/>
  <c i="6" r="BK129"/>
  <c r="BK126"/>
  <c i="5" r="BK130"/>
  <c i="4" r="J130"/>
  <c r="BK124"/>
  <c i="3" r="J141"/>
  <c i="2" r="J136"/>
  <c r="BK124"/>
  <c i="1" r="AS128"/>
  <c r="AS118"/>
  <c r="AS115"/>
  <c r="AS101"/>
  <c i="30" r="J252"/>
  <c r="BK248"/>
  <c r="BK246"/>
  <c r="J242"/>
  <c r="BK236"/>
  <c r="BK234"/>
  <c r="J230"/>
  <c r="J228"/>
  <c r="J222"/>
  <c r="J220"/>
  <c r="J219"/>
  <c r="J217"/>
  <c r="BK215"/>
  <c r="J213"/>
  <c r="J210"/>
  <c r="J208"/>
  <c r="BK206"/>
  <c r="BK204"/>
  <c r="BK203"/>
  <c r="BK202"/>
  <c r="BK199"/>
  <c r="BK197"/>
  <c r="BK196"/>
  <c r="BK194"/>
  <c r="J193"/>
  <c r="J189"/>
  <c r="J187"/>
  <c r="BK183"/>
  <c r="J183"/>
  <c r="J181"/>
  <c r="BK179"/>
  <c r="BK178"/>
  <c r="BK177"/>
  <c r="J173"/>
  <c r="BK171"/>
  <c r="BK167"/>
  <c r="J165"/>
  <c r="BK163"/>
  <c r="BK161"/>
  <c r="BK157"/>
  <c r="J155"/>
  <c r="J153"/>
  <c r="BK151"/>
  <c r="J147"/>
  <c r="BK137"/>
  <c r="J133"/>
  <c r="BK128"/>
  <c r="J123"/>
  <c i="29" r="J156"/>
  <c r="J154"/>
  <c r="BK149"/>
  <c r="J148"/>
  <c r="J147"/>
  <c r="BK141"/>
  <c r="J140"/>
  <c r="BK136"/>
  <c r="BK134"/>
  <c r="J132"/>
  <c r="J129"/>
  <c i="28" r="BK173"/>
  <c r="BK171"/>
  <c r="BK170"/>
  <c r="J166"/>
  <c r="J165"/>
  <c r="J162"/>
  <c r="BK160"/>
  <c r="BK159"/>
  <c r="J158"/>
  <c r="J155"/>
  <c r="BK153"/>
  <c r="J151"/>
  <c r="BK150"/>
  <c r="BK145"/>
  <c r="BK144"/>
  <c r="BK135"/>
  <c i="27" r="J145"/>
  <c r="J144"/>
  <c r="J142"/>
  <c i="26" r="BK147"/>
  <c r="BK140"/>
  <c r="J138"/>
  <c r="J137"/>
  <c r="BK136"/>
  <c r="BK135"/>
  <c r="BK133"/>
  <c r="BK129"/>
  <c i="25" r="BK138"/>
  <c r="J131"/>
  <c i="24" r="BK148"/>
  <c r="J128"/>
  <c i="23" r="BK128"/>
  <c r="J127"/>
  <c i="22" r="J151"/>
  <c r="BK132"/>
  <c r="J125"/>
  <c i="21" r="BK162"/>
  <c r="BK159"/>
  <c r="BK138"/>
  <c r="BK133"/>
  <c r="BK130"/>
  <c i="20" r="J171"/>
  <c r="J168"/>
  <c r="J157"/>
  <c r="J145"/>
  <c r="BK144"/>
  <c r="J138"/>
  <c i="19" r="BK306"/>
  <c r="BK174"/>
  <c r="J172"/>
  <c r="BK153"/>
  <c r="J144"/>
  <c i="18" r="J352"/>
  <c r="BK351"/>
  <c r="J343"/>
  <c r="J338"/>
  <c r="BK325"/>
  <c r="BK319"/>
  <c r="J308"/>
  <c r="J304"/>
  <c r="BK301"/>
  <c r="BK297"/>
  <c r="J283"/>
  <c r="J276"/>
  <c r="J246"/>
  <c r="J236"/>
  <c r="BK232"/>
  <c r="J208"/>
  <c r="BK203"/>
  <c r="J192"/>
  <c r="J188"/>
  <c r="J176"/>
  <c r="BK173"/>
  <c r="J171"/>
  <c r="BK168"/>
  <c r="J145"/>
  <c i="16" r="BK203"/>
  <c r="BK179"/>
  <c r="J176"/>
  <c r="J173"/>
  <c r="J171"/>
  <c r="BK156"/>
  <c r="BK140"/>
  <c i="12" r="J337"/>
  <c r="BK334"/>
  <c r="J283"/>
  <c r="BK252"/>
  <c r="J249"/>
  <c r="J230"/>
  <c r="J214"/>
  <c r="J213"/>
  <c r="J197"/>
  <c r="J196"/>
  <c r="BK155"/>
  <c i="11" r="BK174"/>
  <c r="J172"/>
  <c r="J166"/>
  <c r="J161"/>
  <c r="J154"/>
  <c r="BK150"/>
  <c r="BK148"/>
  <c r="BK145"/>
  <c r="J143"/>
  <c r="J128"/>
  <c i="10" r="BK308"/>
  <c r="J303"/>
  <c r="J297"/>
  <c r="J296"/>
  <c r="BK293"/>
  <c r="BK284"/>
  <c r="BK282"/>
  <c r="J280"/>
  <c r="J279"/>
  <c r="J277"/>
  <c r="J276"/>
  <c r="BK274"/>
  <c r="J272"/>
  <c r="J257"/>
  <c r="BK252"/>
  <c r="BK246"/>
  <c r="J244"/>
  <c r="BK232"/>
  <c r="BK222"/>
  <c r="J208"/>
  <c r="BK201"/>
  <c r="J198"/>
  <c r="BK195"/>
  <c r="BK193"/>
  <c r="BK184"/>
  <c r="BK180"/>
  <c r="J172"/>
  <c r="BK171"/>
  <c r="BK164"/>
  <c r="BK151"/>
  <c r="J141"/>
  <c r="J140"/>
  <c r="J138"/>
  <c r="BK137"/>
  <c i="9" r="J199"/>
  <c r="BK193"/>
  <c r="BK190"/>
  <c r="J185"/>
  <c r="BK184"/>
  <c r="BK174"/>
  <c r="BK168"/>
  <c r="J166"/>
  <c r="BK163"/>
  <c r="BK161"/>
  <c r="BK160"/>
  <c r="J143"/>
  <c r="J142"/>
  <c r="BK141"/>
  <c r="J140"/>
  <c r="J133"/>
  <c r="J131"/>
  <c i="8" r="BK158"/>
  <c r="BK154"/>
  <c r="J150"/>
  <c r="J148"/>
  <c r="J142"/>
  <c r="J141"/>
  <c r="BK139"/>
  <c i="7" r="J2243"/>
  <c r="BK2242"/>
  <c r="BK2229"/>
  <c r="J2171"/>
  <c r="BK2107"/>
  <c r="J2102"/>
  <c r="BK2099"/>
  <c r="J2097"/>
  <c r="J2095"/>
  <c r="BK2092"/>
  <c r="BK2088"/>
  <c r="BK2085"/>
  <c r="BK2083"/>
  <c r="BK2076"/>
  <c r="BK2056"/>
  <c r="J2047"/>
  <c r="BK2045"/>
  <c r="J2016"/>
  <c r="J2010"/>
  <c r="BK1996"/>
  <c r="J1980"/>
  <c r="J1951"/>
  <c r="J1950"/>
  <c r="BK1944"/>
  <c r="BK1928"/>
  <c r="BK1922"/>
  <c r="BK1912"/>
  <c r="J1910"/>
  <c r="BK1893"/>
  <c r="J1881"/>
  <c r="BK1870"/>
  <c r="J1866"/>
  <c r="J1865"/>
  <c r="J1864"/>
  <c r="J1856"/>
  <c r="BK1833"/>
  <c r="BK1827"/>
  <c r="J1772"/>
  <c r="J1740"/>
  <c r="BK1737"/>
  <c r="J1736"/>
  <c r="BK1733"/>
  <c r="BK1722"/>
  <c r="BK1707"/>
  <c r="BK1698"/>
  <c r="BK1692"/>
  <c r="BK1648"/>
  <c r="BK1625"/>
  <c r="J1606"/>
  <c r="BK1593"/>
  <c r="BK1568"/>
  <c r="J1564"/>
  <c r="J1523"/>
  <c r="BK1472"/>
  <c r="J1433"/>
  <c r="BK1421"/>
  <c r="BK1404"/>
  <c r="BK1398"/>
  <c r="BK1374"/>
  <c r="J1345"/>
  <c r="J1343"/>
  <c r="BK1325"/>
  <c r="BK1313"/>
  <c r="BK1300"/>
  <c r="J1296"/>
  <c r="J1271"/>
  <c r="BK1269"/>
  <c r="BK1267"/>
  <c r="J1267"/>
  <c r="J1110"/>
  <c r="BK1105"/>
  <c r="J1095"/>
  <c r="J1054"/>
  <c r="BK1036"/>
  <c r="BK1035"/>
  <c r="J1032"/>
  <c r="BK1031"/>
  <c r="BK990"/>
  <c r="J942"/>
  <c r="BK890"/>
  <c r="BK815"/>
  <c r="BK772"/>
  <c r="J750"/>
  <c r="BK740"/>
  <c r="BK695"/>
  <c r="J660"/>
  <c r="J642"/>
  <c r="J639"/>
  <c r="BK578"/>
  <c r="BK499"/>
  <c r="J459"/>
  <c r="BK396"/>
  <c r="J315"/>
  <c r="J280"/>
  <c r="J252"/>
  <c r="BK242"/>
  <c r="BK230"/>
  <c r="J219"/>
  <c r="J216"/>
  <c r="J209"/>
  <c r="J196"/>
  <c r="BK188"/>
  <c r="BK185"/>
  <c r="J183"/>
  <c r="BK162"/>
  <c i="6" r="J136"/>
  <c r="J126"/>
  <c i="5" r="J147"/>
  <c i="4" r="BK123"/>
  <c i="3" r="BK141"/>
  <c i="2" r="J138"/>
  <c r="BK125"/>
  <c i="30" r="J159"/>
  <c r="J151"/>
  <c r="BK145"/>
  <c r="BK143"/>
  <c r="BK139"/>
  <c r="BK123"/>
  <c i="29" r="BK156"/>
  <c r="BK154"/>
  <c r="J153"/>
  <c r="BK152"/>
  <c r="BK151"/>
  <c r="BK150"/>
  <c r="J145"/>
  <c r="J144"/>
  <c r="BK142"/>
  <c r="J141"/>
  <c r="BK135"/>
  <c r="BK131"/>
  <c i="28" r="BK169"/>
  <c r="J168"/>
  <c r="BK166"/>
  <c r="J157"/>
  <c r="J156"/>
  <c r="BK154"/>
  <c r="J153"/>
  <c r="J144"/>
  <c i="27" r="J130"/>
  <c i="26" r="BK151"/>
  <c r="BK146"/>
  <c r="BK142"/>
  <c r="J132"/>
  <c i="25" r="BK143"/>
  <c r="BK128"/>
  <c i="24" r="J148"/>
  <c r="J147"/>
  <c r="BK146"/>
  <c r="BK141"/>
  <c r="BK138"/>
  <c r="J136"/>
  <c r="BK133"/>
  <c r="J127"/>
  <c i="23" r="J141"/>
  <c r="J139"/>
  <c r="J138"/>
  <c r="J136"/>
  <c r="BK133"/>
  <c i="22" r="BK152"/>
  <c r="J149"/>
  <c r="BK147"/>
  <c r="J144"/>
  <c r="J141"/>
  <c r="J139"/>
  <c r="J137"/>
  <c r="J135"/>
  <c i="21" r="BK169"/>
  <c r="J158"/>
  <c r="J145"/>
  <c i="20" r="J163"/>
  <c r="BK150"/>
  <c r="BK147"/>
  <c r="BK145"/>
  <c r="J143"/>
  <c r="BK142"/>
  <c r="BK134"/>
  <c r="BK133"/>
  <c i="19" r="J224"/>
  <c r="J220"/>
  <c r="J209"/>
  <c r="BK207"/>
  <c r="J184"/>
  <c r="J174"/>
  <c r="J168"/>
  <c r="J158"/>
  <c r="J150"/>
  <c r="J147"/>
  <c r="J139"/>
  <c r="J135"/>
  <c r="BK131"/>
  <c i="18" r="BK352"/>
  <c r="BK345"/>
  <c r="BK338"/>
  <c r="J325"/>
  <c r="J313"/>
  <c r="J297"/>
  <c r="BK295"/>
  <c r="J256"/>
  <c r="J252"/>
  <c r="BK236"/>
  <c r="BK222"/>
  <c r="BK217"/>
  <c r="BK208"/>
  <c r="BK188"/>
  <c r="BK186"/>
  <c r="BK171"/>
  <c r="BK164"/>
  <c r="J153"/>
  <c i="17" r="BK190"/>
  <c r="J184"/>
  <c r="J176"/>
  <c r="J172"/>
  <c r="BK167"/>
  <c r="BK160"/>
  <c r="BK157"/>
  <c r="BK150"/>
  <c r="BK147"/>
  <c r="BK142"/>
  <c r="J140"/>
  <c r="BK137"/>
  <c r="J134"/>
  <c r="J131"/>
  <c r="J128"/>
  <c r="J122"/>
  <c i="16" r="J224"/>
  <c r="BK220"/>
  <c r="J215"/>
  <c r="BK206"/>
  <c r="J203"/>
  <c r="BK201"/>
  <c r="BK194"/>
  <c r="J182"/>
  <c r="BK176"/>
  <c r="J169"/>
  <c r="J166"/>
  <c r="J158"/>
  <c r="BK153"/>
  <c r="BK143"/>
  <c r="J140"/>
  <c r="J124"/>
  <c i="15" r="BK198"/>
  <c r="BK190"/>
  <c r="BK182"/>
  <c r="J174"/>
  <c r="BK149"/>
  <c r="J135"/>
  <c r="J130"/>
  <c r="J127"/>
  <c i="14" r="BK410"/>
  <c r="BK404"/>
  <c r="J403"/>
  <c r="J401"/>
  <c r="BK393"/>
  <c r="BK385"/>
  <c r="BK381"/>
  <c r="J378"/>
  <c r="J373"/>
  <c r="BK370"/>
  <c r="J367"/>
  <c r="BK358"/>
  <c r="J356"/>
  <c r="BK351"/>
  <c r="J346"/>
  <c r="BK337"/>
  <c r="J326"/>
  <c r="J318"/>
  <c r="BK292"/>
  <c r="J289"/>
  <c r="J279"/>
  <c r="J277"/>
  <c r="J270"/>
  <c r="BK258"/>
  <c r="J247"/>
  <c r="J246"/>
  <c r="J244"/>
  <c r="BK237"/>
  <c r="J220"/>
  <c r="J219"/>
  <c r="J143"/>
  <c r="BK136"/>
  <c i="13" r="J147"/>
  <c r="J140"/>
  <c r="BK131"/>
  <c r="J129"/>
  <c r="BK127"/>
  <c i="12" r="J338"/>
  <c r="BK336"/>
  <c r="BK309"/>
  <c r="J304"/>
  <c r="BK297"/>
  <c r="J260"/>
  <c r="BK245"/>
  <c r="J226"/>
  <c r="J217"/>
  <c r="BK214"/>
  <c r="BK191"/>
  <c r="BK187"/>
  <c r="J186"/>
  <c r="J146"/>
  <c r="J145"/>
  <c i="11" r="BK189"/>
  <c r="BK188"/>
  <c r="BK187"/>
  <c r="BK185"/>
  <c r="BK183"/>
  <c r="J182"/>
  <c r="BK181"/>
  <c r="J177"/>
  <c r="BK176"/>
  <c r="J173"/>
  <c r="J171"/>
  <c r="BK169"/>
  <c r="J165"/>
  <c r="BK164"/>
  <c r="BK162"/>
  <c r="BK159"/>
  <c r="J156"/>
  <c r="J155"/>
  <c r="J148"/>
  <c r="BK144"/>
  <c r="BK140"/>
  <c r="BK138"/>
  <c r="J137"/>
  <c r="BK136"/>
  <c r="BK134"/>
  <c r="BK132"/>
  <c r="BK129"/>
  <c r="BK128"/>
  <c r="BK127"/>
  <c r="J125"/>
  <c i="10" r="BK141"/>
  <c i="9" r="BK201"/>
  <c r="BK199"/>
  <c r="BK183"/>
  <c r="J182"/>
  <c r="J174"/>
  <c r="BK172"/>
  <c r="BK171"/>
  <c r="J164"/>
  <c r="J162"/>
  <c r="J156"/>
  <c r="BK149"/>
  <c r="J148"/>
  <c r="BK134"/>
  <c r="J129"/>
  <c i="8" r="BK160"/>
  <c r="BK159"/>
  <c r="J154"/>
  <c r="BK152"/>
  <c r="BK148"/>
  <c r="BK141"/>
  <c r="J139"/>
  <c r="J133"/>
  <c r="J132"/>
  <c r="J131"/>
  <c r="J129"/>
  <c r="BK128"/>
  <c r="J127"/>
  <c r="J125"/>
  <c i="7" r="J2352"/>
  <c r="BK2350"/>
  <c r="BK2331"/>
  <c r="J2310"/>
  <c r="BK2271"/>
  <c r="BK2263"/>
  <c r="J2260"/>
  <c r="J2220"/>
  <c r="BK2216"/>
  <c r="J2195"/>
  <c r="J2193"/>
  <c r="BK2171"/>
  <c r="J2140"/>
  <c r="J2130"/>
  <c r="J2127"/>
  <c r="BK2110"/>
  <c r="J2109"/>
  <c r="J2104"/>
  <c r="BK2102"/>
  <c r="BK2101"/>
  <c r="J2099"/>
  <c r="BK2096"/>
  <c r="J2094"/>
  <c r="J2091"/>
  <c r="BK2079"/>
  <c r="BK2067"/>
  <c r="BK2047"/>
  <c r="J2030"/>
  <c r="BK2018"/>
  <c r="J2015"/>
  <c r="BK2014"/>
  <c r="BK2007"/>
  <c r="BK2006"/>
  <c r="BK1998"/>
  <c r="BK1987"/>
  <c r="BK1972"/>
  <c r="BK1965"/>
  <c r="BK1964"/>
  <c r="J1962"/>
  <c r="J1953"/>
  <c r="J1949"/>
  <c r="BK1946"/>
  <c r="BK1940"/>
  <c r="BK1924"/>
  <c r="J1912"/>
  <c r="BK1868"/>
  <c r="BK1866"/>
  <c r="BK1860"/>
  <c r="J1859"/>
  <c r="J1854"/>
  <c r="BK1817"/>
  <c r="J1786"/>
  <c r="J1781"/>
  <c r="BK1705"/>
  <c r="J1698"/>
  <c r="J1696"/>
  <c r="J1654"/>
  <c r="BK1633"/>
  <c r="BK1618"/>
  <c r="BK1587"/>
  <c r="BK1546"/>
  <c r="J1519"/>
  <c r="BK1470"/>
  <c r="J1427"/>
  <c r="BK1419"/>
  <c r="BK1343"/>
  <c r="BK1331"/>
  <c r="J1298"/>
  <c r="J1180"/>
  <c r="J1178"/>
  <c r="BK1175"/>
  <c r="J1172"/>
  <c r="BK1165"/>
  <c r="J1161"/>
  <c r="BK1160"/>
  <c r="BK1109"/>
  <c r="BK1108"/>
  <c r="BK1104"/>
  <c r="J1061"/>
  <c r="BK1059"/>
  <c r="J1057"/>
  <c r="J1050"/>
  <c r="J1049"/>
  <c r="J1044"/>
  <c r="J1041"/>
  <c r="BK1037"/>
  <c r="BK1034"/>
  <c r="J1033"/>
  <c r="J1030"/>
  <c r="J990"/>
  <c r="BK989"/>
  <c r="J988"/>
  <c r="BK865"/>
  <c r="BK833"/>
  <c r="J815"/>
  <c r="BK762"/>
  <c r="BK759"/>
  <c r="BK750"/>
  <c r="J744"/>
  <c r="BK718"/>
  <c r="BK687"/>
  <c r="BK685"/>
  <c r="J644"/>
  <c r="BK619"/>
  <c r="BK591"/>
  <c r="J589"/>
  <c r="BK549"/>
  <c r="BK544"/>
  <c r="J508"/>
  <c r="J505"/>
  <c r="BK496"/>
  <c r="J483"/>
  <c r="BK459"/>
  <c r="BK455"/>
  <c r="BK447"/>
  <c r="J427"/>
  <c r="J422"/>
  <c r="BK362"/>
  <c r="J331"/>
  <c r="BK315"/>
  <c r="J300"/>
  <c r="J254"/>
  <c r="BK252"/>
  <c r="BK222"/>
  <c r="BK207"/>
  <c r="J188"/>
  <c r="J182"/>
  <c r="J162"/>
  <c r="J161"/>
  <c r="BK155"/>
  <c i="6" r="J133"/>
  <c r="BK131"/>
  <c i="5" r="J172"/>
  <c r="J162"/>
  <c r="BK151"/>
  <c i="2" r="BK136"/>
  <c r="J125"/>
  <c i="27" r="BK143"/>
  <c r="J141"/>
  <c r="BK140"/>
  <c r="BK135"/>
  <c r="BK131"/>
  <c i="26" r="J142"/>
  <c r="BK141"/>
  <c r="J140"/>
  <c r="J139"/>
  <c r="BK137"/>
  <c r="J133"/>
  <c i="25" r="J147"/>
  <c r="BK144"/>
  <c r="J139"/>
  <c r="BK136"/>
  <c r="J133"/>
  <c r="J132"/>
  <c i="24" r="BK143"/>
  <c r="BK136"/>
  <c r="J134"/>
  <c r="BK132"/>
  <c r="J124"/>
  <c i="23" r="J142"/>
  <c r="BK139"/>
  <c r="BK137"/>
  <c r="J134"/>
  <c r="J132"/>
  <c i="22" r="BK151"/>
  <c r="BK148"/>
  <c r="BK146"/>
  <c r="BK142"/>
  <c r="BK141"/>
  <c r="BK138"/>
  <c r="BK135"/>
  <c r="J131"/>
  <c i="21" r="J169"/>
  <c r="J167"/>
  <c r="J166"/>
  <c r="BK164"/>
  <c r="BK163"/>
  <c r="BK158"/>
  <c r="J153"/>
  <c r="J140"/>
  <c r="J138"/>
  <c r="J134"/>
  <c i="20" r="J177"/>
  <c r="J174"/>
  <c r="BK172"/>
  <c r="BK171"/>
  <c r="BK170"/>
  <c r="BK167"/>
  <c r="J165"/>
  <c r="J164"/>
  <c r="BK161"/>
  <c r="BK157"/>
  <c r="J153"/>
  <c r="J150"/>
  <c r="J147"/>
  <c r="BK141"/>
  <c r="BK138"/>
  <c r="J137"/>
  <c r="J132"/>
  <c r="BK129"/>
  <c i="19" r="BK315"/>
  <c r="BK292"/>
  <c r="J286"/>
  <c r="J283"/>
  <c r="BK273"/>
  <c r="BK264"/>
  <c r="J261"/>
  <c r="J235"/>
  <c r="BK220"/>
  <c r="BK212"/>
  <c r="J203"/>
  <c r="BK195"/>
  <c r="BK191"/>
  <c r="J181"/>
  <c r="J166"/>
  <c r="J155"/>
  <c i="18" r="J345"/>
  <c r="J332"/>
  <c r="J328"/>
  <c r="J319"/>
  <c r="BK308"/>
  <c r="BK283"/>
  <c r="J280"/>
  <c r="BK268"/>
  <c r="BK260"/>
  <c r="BK246"/>
  <c r="J203"/>
  <c r="J200"/>
  <c r="J186"/>
  <c r="BK176"/>
  <c r="J168"/>
  <c r="BK148"/>
  <c i="17" r="J190"/>
  <c r="BK187"/>
  <c i="15" r="J186"/>
  <c r="BK130"/>
  <c i="14" r="J393"/>
  <c r="J388"/>
  <c r="BK378"/>
  <c r="J370"/>
  <c r="BK326"/>
  <c r="BK309"/>
  <c r="J304"/>
  <c r="J299"/>
  <c r="BK289"/>
  <c r="J280"/>
  <c r="BK264"/>
  <c r="BK261"/>
  <c r="J252"/>
  <c r="BK247"/>
  <c r="BK235"/>
  <c r="BK216"/>
  <c r="BK215"/>
  <c r="J209"/>
  <c r="BK204"/>
  <c r="J196"/>
  <c r="BK182"/>
  <c r="J179"/>
  <c r="J174"/>
  <c r="BK167"/>
  <c r="BK165"/>
  <c i="13" r="BK146"/>
  <c r="J144"/>
  <c r="J143"/>
  <c r="BK141"/>
  <c r="J126"/>
  <c r="BK125"/>
  <c i="12" r="J340"/>
  <c r="BK337"/>
  <c r="J334"/>
  <c r="BK318"/>
  <c r="J309"/>
  <c r="J301"/>
  <c r="BK277"/>
  <c r="J269"/>
  <c r="BK239"/>
  <c r="J220"/>
  <c r="BK217"/>
  <c r="J207"/>
  <c r="J188"/>
  <c r="J187"/>
  <c r="J181"/>
  <c r="J178"/>
  <c r="J151"/>
  <c r="BK145"/>
  <c r="J139"/>
  <c i="11" r="BK186"/>
  <c r="J185"/>
  <c r="J180"/>
  <c r="J175"/>
  <c r="BK173"/>
  <c r="BK165"/>
  <c r="BK152"/>
  <c r="J140"/>
  <c r="BK135"/>
  <c r="J134"/>
  <c r="J131"/>
  <c i="10" r="J298"/>
  <c r="BK295"/>
  <c r="BK294"/>
  <c r="J292"/>
  <c r="BK288"/>
  <c r="BK283"/>
  <c r="J281"/>
  <c r="J278"/>
  <c r="J275"/>
  <c r="BK271"/>
  <c r="BK267"/>
  <c r="J264"/>
  <c r="J263"/>
  <c r="J258"/>
  <c r="BK256"/>
  <c r="BK236"/>
  <c r="J232"/>
  <c r="BK228"/>
  <c r="BK218"/>
  <c r="J206"/>
  <c r="J205"/>
  <c r="J202"/>
  <c r="BK199"/>
  <c r="BK197"/>
  <c r="J187"/>
  <c r="BK186"/>
  <c r="BK182"/>
  <c r="J181"/>
  <c r="J179"/>
  <c r="J176"/>
  <c r="J174"/>
  <c r="BK160"/>
  <c r="BK159"/>
  <c r="J157"/>
  <c r="J155"/>
  <c r="BK149"/>
  <c r="BK147"/>
  <c r="J144"/>
  <c r="BK142"/>
  <c i="9" r="J202"/>
  <c r="J201"/>
  <c r="J198"/>
  <c r="J197"/>
  <c r="J196"/>
  <c r="J194"/>
  <c r="BK191"/>
  <c r="J186"/>
  <c r="BK182"/>
  <c r="J178"/>
  <c r="BK175"/>
  <c r="J171"/>
  <c r="BK165"/>
  <c r="J159"/>
  <c r="J155"/>
  <c r="J154"/>
  <c r="J153"/>
  <c r="BK152"/>
  <c r="BK151"/>
  <c r="BK148"/>
  <c r="BK146"/>
  <c r="BK145"/>
  <c r="J144"/>
  <c r="BK142"/>
  <c r="BK139"/>
  <c r="BK136"/>
  <c r="J134"/>
  <c r="BK132"/>
  <c i="8" r="J159"/>
  <c r="J147"/>
  <c r="J146"/>
  <c r="BK143"/>
  <c r="BK142"/>
  <c r="BK137"/>
  <c r="J135"/>
  <c r="J134"/>
  <c r="BK132"/>
  <c r="J130"/>
  <c r="BK126"/>
  <c i="7" r="BK2352"/>
  <c r="J2330"/>
  <c r="BK2260"/>
  <c r="BK2230"/>
  <c r="BK2220"/>
  <c r="J2216"/>
  <c r="BK2195"/>
  <c r="BK2127"/>
  <c r="BK2112"/>
  <c r="BK2109"/>
  <c r="BK2105"/>
  <c r="BK2100"/>
  <c r="BK2094"/>
  <c r="BK2093"/>
  <c r="J2088"/>
  <c r="BK2087"/>
  <c r="BK2086"/>
  <c r="J2060"/>
  <c r="J2046"/>
  <c r="J2045"/>
  <c r="J2017"/>
  <c r="BK2016"/>
  <c r="BK2013"/>
  <c r="J2011"/>
  <c r="J2006"/>
  <c r="J1998"/>
  <c r="J1965"/>
  <c r="J1964"/>
  <c r="BK1962"/>
  <c r="BK1960"/>
  <c r="BK1953"/>
  <c r="BK1949"/>
  <c r="J1948"/>
  <c r="J1930"/>
  <c r="J1928"/>
  <c r="BK1902"/>
  <c r="J1898"/>
  <c r="J1896"/>
  <c r="J1893"/>
  <c r="J1892"/>
  <c r="BK1878"/>
  <c r="BK1865"/>
  <c r="BK1863"/>
  <c r="BK1855"/>
  <c r="BK1848"/>
  <c r="J1834"/>
  <c r="J1817"/>
  <c r="BK1786"/>
  <c r="BK1736"/>
  <c r="J1732"/>
  <c r="J1725"/>
  <c r="J1709"/>
  <c r="J1705"/>
  <c r="J1699"/>
  <c r="J1692"/>
  <c r="J1648"/>
  <c r="J1643"/>
  <c r="J1640"/>
  <c r="BK1606"/>
  <c r="BK1583"/>
  <c r="J1579"/>
  <c r="J1568"/>
  <c r="J1546"/>
  <c r="J1511"/>
  <c r="BK1435"/>
  <c r="J1430"/>
  <c r="J1404"/>
  <c r="J1387"/>
  <c r="J1364"/>
  <c r="J1352"/>
  <c r="J1257"/>
  <c r="J1251"/>
  <c r="BK1249"/>
  <c r="BK1243"/>
  <c r="J1233"/>
  <c r="BK1231"/>
  <c r="J1210"/>
  <c r="BK1183"/>
  <c r="BK1178"/>
  <c r="J1177"/>
  <c r="BK1167"/>
  <c r="J1164"/>
  <c r="J1162"/>
  <c r="J1160"/>
  <c i="3" r="J135"/>
  <c r="BK133"/>
  <c i="29" r="BK147"/>
  <c r="J146"/>
  <c r="BK140"/>
  <c r="BK139"/>
  <c r="BK138"/>
  <c r="J135"/>
  <c r="J131"/>
  <c r="BK128"/>
  <c i="28" r="J169"/>
  <c r="J167"/>
  <c r="BK165"/>
  <c r="BK162"/>
  <c r="J160"/>
  <c r="J159"/>
  <c r="BK158"/>
  <c r="BK157"/>
  <c r="BK155"/>
  <c r="J150"/>
  <c r="J148"/>
  <c r="BK146"/>
  <c r="BK141"/>
  <c r="BK138"/>
  <c r="J137"/>
  <c r="J135"/>
  <c r="BK134"/>
  <c r="J133"/>
  <c r="J132"/>
  <c r="J131"/>
  <c i="27" r="BK151"/>
  <c r="J147"/>
  <c r="J146"/>
  <c r="BK142"/>
  <c r="BK141"/>
  <c r="BK130"/>
  <c r="J128"/>
  <c r="J127"/>
  <c i="26" r="J151"/>
  <c r="BK149"/>
  <c r="J144"/>
  <c r="BK139"/>
  <c r="J136"/>
  <c r="BK132"/>
  <c r="J130"/>
  <c i="25" r="BK145"/>
  <c r="J144"/>
  <c r="BK142"/>
  <c r="J138"/>
  <c r="J136"/>
  <c r="BK135"/>
  <c r="BK132"/>
  <c r="BK131"/>
  <c i="24" r="J139"/>
  <c r="BK137"/>
  <c r="J132"/>
  <c r="BK127"/>
  <c i="23" r="BK142"/>
  <c r="BK140"/>
  <c r="BK138"/>
  <c r="BK132"/>
  <c r="BK131"/>
  <c r="BK124"/>
  <c i="22" r="J147"/>
  <c r="J145"/>
  <c r="BK128"/>
  <c i="21" r="BK167"/>
  <c r="J161"/>
  <c r="J155"/>
  <c r="BK145"/>
  <c r="BK134"/>
  <c i="19" r="BK313"/>
  <c r="BK300"/>
  <c r="BK295"/>
  <c r="J279"/>
  <c r="J277"/>
  <c r="J270"/>
  <c r="J231"/>
  <c r="J228"/>
  <c r="J212"/>
  <c r="BK199"/>
  <c r="J177"/>
  <c i="18" r="BK354"/>
  <c r="J354"/>
  <c i="16" r="BK124"/>
  <c i="15" r="J198"/>
  <c r="BK178"/>
  <c r="BK174"/>
  <c r="BK170"/>
  <c r="J166"/>
  <c r="J154"/>
  <c r="J144"/>
  <c r="BK135"/>
  <c r="BK127"/>
  <c i="14" r="BK395"/>
  <c r="BK394"/>
  <c r="BK390"/>
  <c r="BK388"/>
  <c r="J384"/>
  <c r="BK373"/>
  <c r="BK361"/>
  <c r="J358"/>
  <c r="J351"/>
  <c r="BK349"/>
  <c r="BK346"/>
  <c r="J335"/>
  <c r="BK328"/>
  <c r="BK318"/>
  <c r="J309"/>
  <c r="BK306"/>
  <c r="BK303"/>
  <c r="BK301"/>
  <c r="BK282"/>
  <c r="BK279"/>
  <c r="J272"/>
  <c r="BK267"/>
  <c r="J264"/>
  <c r="J261"/>
  <c r="BK255"/>
  <c r="J240"/>
  <c r="J235"/>
  <c i="13" r="BK126"/>
  <c i="12" r="BK328"/>
  <c r="J318"/>
  <c r="BK304"/>
  <c r="BK283"/>
  <c r="J268"/>
  <c r="BK249"/>
  <c r="J245"/>
  <c r="BK226"/>
  <c r="J202"/>
  <c r="BK188"/>
  <c r="BK186"/>
  <c r="BK178"/>
  <c r="BK172"/>
  <c r="J153"/>
  <c r="BK151"/>
  <c r="J148"/>
  <c r="BK140"/>
  <c i="11" r="J191"/>
  <c r="J187"/>
  <c r="J184"/>
  <c r="BK182"/>
  <c r="J174"/>
  <c r="BK172"/>
  <c r="BK170"/>
  <c r="J169"/>
  <c r="BK168"/>
  <c r="J167"/>
  <c r="BK158"/>
  <c r="BK153"/>
  <c r="J149"/>
  <c r="J145"/>
  <c r="BK143"/>
  <c r="BK141"/>
  <c r="J138"/>
  <c r="J135"/>
  <c r="J133"/>
  <c r="J130"/>
  <c r="J129"/>
  <c i="10" r="J308"/>
  <c r="J300"/>
  <c r="BK291"/>
  <c r="J288"/>
  <c r="J284"/>
  <c r="BK281"/>
  <c r="BK279"/>
  <c r="BK275"/>
  <c r="J273"/>
  <c r="J270"/>
  <c r="J269"/>
  <c r="BK265"/>
  <c r="J262"/>
  <c r="BK261"/>
  <c r="BK248"/>
  <c r="BK244"/>
  <c r="J242"/>
  <c r="BK240"/>
  <c r="BK234"/>
  <c r="J230"/>
  <c r="BK207"/>
  <c r="J199"/>
  <c r="J194"/>
  <c r="BK191"/>
  <c r="J180"/>
  <c r="BK179"/>
  <c r="BK170"/>
  <c r="J168"/>
  <c r="BK165"/>
  <c r="BK162"/>
  <c r="J158"/>
  <c r="BK153"/>
  <c r="J151"/>
  <c r="BK150"/>
  <c r="BK146"/>
  <c r="BK145"/>
  <c r="BK144"/>
  <c r="J143"/>
  <c r="J142"/>
  <c r="BK139"/>
  <c r="BK138"/>
  <c r="J137"/>
  <c i="9" r="BK196"/>
  <c r="BK195"/>
  <c r="J193"/>
  <c r="J191"/>
  <c r="BK189"/>
  <c r="BK186"/>
  <c r="BK185"/>
  <c r="J184"/>
  <c r="J183"/>
  <c r="BK179"/>
  <c r="J177"/>
  <c r="BK176"/>
  <c r="J175"/>
  <c r="BK173"/>
  <c r="J169"/>
  <c r="BK166"/>
  <c r="J163"/>
  <c r="BK162"/>
  <c r="J160"/>
  <c r="BK157"/>
  <c r="J150"/>
  <c r="BK147"/>
  <c r="J146"/>
  <c r="J145"/>
  <c r="BK144"/>
  <c r="BK140"/>
  <c r="J139"/>
  <c r="J136"/>
  <c r="J135"/>
  <c r="J132"/>
  <c r="BK129"/>
  <c r="J127"/>
  <c i="8" r="BK147"/>
  <c r="BK145"/>
  <c r="J144"/>
  <c r="J140"/>
  <c i="7" r="BK1730"/>
  <c r="J1722"/>
  <c r="J1703"/>
  <c r="BK1696"/>
  <c r="BK1668"/>
  <c r="J1633"/>
  <c r="BK1614"/>
  <c r="J1583"/>
  <c r="J1572"/>
  <c r="BK1550"/>
  <c r="BK1427"/>
  <c r="J1416"/>
  <c r="J1414"/>
  <c r="J1398"/>
  <c r="J1374"/>
  <c r="BK1364"/>
  <c r="BK1355"/>
  <c r="BK1346"/>
  <c r="BK1345"/>
  <c r="BK1344"/>
  <c r="J1337"/>
  <c r="J1323"/>
  <c r="BK1310"/>
  <c r="J1300"/>
  <c r="BK1298"/>
  <c r="BK1293"/>
  <c r="BK1290"/>
  <c r="BK1271"/>
  <c r="BK1261"/>
  <c r="BK1259"/>
  <c r="BK1257"/>
  <c r="BK1251"/>
  <c r="J1249"/>
  <c r="J1247"/>
  <c r="BK1186"/>
  <c r="J1176"/>
  <c r="J1167"/>
  <c r="BK1164"/>
  <c r="J1163"/>
  <c r="BK1161"/>
  <c r="BK1154"/>
  <c r="J1153"/>
  <c r="BK1150"/>
  <c r="J1145"/>
  <c r="J1112"/>
  <c r="J1109"/>
  <c r="J1105"/>
  <c r="J1097"/>
  <c r="J1089"/>
  <c r="BK1057"/>
  <c r="BK1048"/>
  <c r="J1039"/>
  <c r="BK942"/>
  <c r="J890"/>
  <c r="BK869"/>
  <c r="J865"/>
  <c r="BK801"/>
  <c r="BK744"/>
  <c r="J704"/>
  <c r="BK660"/>
  <c r="J584"/>
  <c r="BK580"/>
  <c r="J574"/>
  <c r="BK573"/>
  <c r="BK433"/>
  <c r="BK422"/>
  <c r="J307"/>
  <c r="BK238"/>
  <c r="J228"/>
  <c r="BK225"/>
  <c r="J211"/>
  <c r="J199"/>
  <c r="J194"/>
  <c i="6" r="J129"/>
  <c i="5" r="BK172"/>
  <c r="BK142"/>
  <c i="4" r="J129"/>
  <c r="BK126"/>
  <c r="J125"/>
  <c r="J123"/>
  <c i="3" r="BK135"/>
  <c r="BK126"/>
  <c i="2" r="J133"/>
  <c i="27" r="BK138"/>
  <c r="BK133"/>
  <c i="26" r="J148"/>
  <c r="J129"/>
  <c i="25" r="BK146"/>
  <c r="J145"/>
  <c r="J128"/>
  <c r="BK127"/>
  <c i="24" r="BK149"/>
  <c r="BK145"/>
  <c r="J144"/>
  <c r="BK140"/>
  <c r="BK139"/>
  <c r="BK134"/>
  <c i="23" r="BK134"/>
  <c r="J128"/>
  <c r="J124"/>
  <c i="22" r="J136"/>
  <c r="BK125"/>
  <c i="21" r="BK168"/>
  <c r="J165"/>
  <c r="J162"/>
  <c r="BK155"/>
  <c r="J154"/>
  <c r="BK153"/>
  <c r="J148"/>
  <c r="BK140"/>
  <c r="J139"/>
  <c r="J137"/>
  <c r="J130"/>
  <c i="20" r="J175"/>
  <c r="BK169"/>
  <c r="BK163"/>
  <c r="BK162"/>
  <c r="BK143"/>
  <c r="BK137"/>
  <c r="J129"/>
  <c i="19" r="J300"/>
  <c r="J295"/>
  <c r="J289"/>
  <c r="BK279"/>
  <c r="J266"/>
  <c r="J187"/>
  <c r="BK184"/>
  <c r="BK172"/>
  <c r="BK168"/>
  <c r="BK147"/>
  <c r="BK139"/>
  <c i="18" r="BK343"/>
  <c r="BK328"/>
  <c r="BK316"/>
  <c r="J301"/>
  <c r="BK286"/>
  <c r="BK276"/>
  <c r="J268"/>
  <c r="BK249"/>
  <c r="J228"/>
  <c r="J212"/>
  <c r="BK206"/>
  <c r="BK178"/>
  <c r="J173"/>
  <c r="J161"/>
  <c r="BK151"/>
  <c r="J148"/>
  <c r="BK145"/>
  <c r="BK142"/>
  <c r="BK135"/>
  <c r="BK131"/>
  <c i="17" r="BK182"/>
  <c r="BK176"/>
  <c i="16" r="BK224"/>
  <c r="J220"/>
  <c r="BK212"/>
  <c r="BK190"/>
  <c r="BK185"/>
  <c r="BK182"/>
  <c r="BK173"/>
  <c r="BK161"/>
  <c r="J156"/>
  <c r="J138"/>
  <c r="BK135"/>
  <c r="BK132"/>
  <c r="BK128"/>
  <c i="15" r="BK166"/>
  <c r="J160"/>
  <c r="J149"/>
  <c r="BK140"/>
  <c r="BK122"/>
  <c i="14" r="BK408"/>
  <c r="J404"/>
  <c r="BK401"/>
  <c r="BK398"/>
  <c r="J395"/>
  <c r="J394"/>
  <c r="BK384"/>
  <c r="J381"/>
  <c r="J375"/>
  <c r="BK367"/>
  <c r="J337"/>
  <c r="J313"/>
  <c r="J303"/>
  <c r="BK302"/>
  <c r="BK280"/>
  <c r="J275"/>
  <c r="J255"/>
  <c r="BK232"/>
  <c r="BK229"/>
  <c r="BK228"/>
  <c r="J224"/>
  <c r="BK220"/>
  <c r="BK219"/>
  <c r="BK218"/>
  <c r="BK197"/>
  <c r="J185"/>
  <c r="BK179"/>
  <c r="BK174"/>
  <c r="BK171"/>
  <c r="J165"/>
  <c r="J159"/>
  <c r="J152"/>
  <c r="J151"/>
  <c r="J142"/>
  <c i="13" r="BK157"/>
  <c r="BK156"/>
  <c r="J155"/>
  <c r="BK149"/>
  <c i="10" r="BK262"/>
  <c r="J261"/>
  <c r="BK255"/>
  <c r="J250"/>
  <c r="J246"/>
  <c r="J226"/>
  <c r="BK224"/>
  <c r="BK220"/>
  <c r="J218"/>
  <c r="J214"/>
  <c r="BK202"/>
  <c r="J200"/>
  <c r="J192"/>
  <c r="BK190"/>
  <c r="BK189"/>
  <c r="J188"/>
  <c r="J185"/>
  <c r="BK183"/>
  <c r="J177"/>
  <c r="BK172"/>
  <c r="BK168"/>
  <c r="J156"/>
  <c r="BK154"/>
  <c r="J153"/>
  <c i="7" r="J2363"/>
  <c r="BK2362"/>
  <c r="BK2358"/>
  <c r="J2351"/>
  <c r="BK2335"/>
  <c r="BK2281"/>
  <c r="BK2275"/>
  <c r="J2271"/>
  <c r="J2240"/>
  <c r="J2227"/>
  <c r="J2218"/>
  <c r="J2176"/>
  <c r="J2103"/>
  <c r="BK2097"/>
  <c r="J2096"/>
  <c r="J2093"/>
  <c r="J2085"/>
  <c r="J2079"/>
  <c r="J2076"/>
  <c r="BK2071"/>
  <c r="BK2061"/>
  <c r="BK2046"/>
  <c r="J2042"/>
  <c r="BK2033"/>
  <c r="BK2017"/>
  <c r="J2014"/>
  <c r="J2013"/>
  <c r="BK2010"/>
  <c r="J2009"/>
  <c r="BK2008"/>
  <c r="J1996"/>
  <c r="J1990"/>
  <c r="BK1976"/>
  <c r="J1946"/>
  <c r="J1940"/>
  <c r="J1908"/>
  <c r="BK1901"/>
  <c r="BK1898"/>
  <c r="BK1885"/>
  <c r="BK1881"/>
  <c r="BK1859"/>
  <c r="BK1854"/>
  <c r="J1833"/>
  <c r="J1827"/>
  <c r="BK1717"/>
  <c r="BK1709"/>
  <c r="BK1699"/>
  <c r="J1625"/>
  <c r="J1618"/>
  <c r="J1614"/>
  <c r="J1587"/>
  <c r="BK1572"/>
  <c r="BK1519"/>
  <c r="BK1511"/>
  <c r="J1472"/>
  <c r="BK1352"/>
  <c r="J1346"/>
  <c r="BK1153"/>
  <c r="BK1145"/>
  <c r="J1098"/>
  <c r="BK1050"/>
  <c r="J1048"/>
  <c r="BK1047"/>
  <c r="BK1041"/>
  <c r="J1037"/>
  <c r="J989"/>
  <c r="J869"/>
  <c r="BK846"/>
  <c r="J833"/>
  <c r="J791"/>
  <c r="J733"/>
  <c r="BK731"/>
  <c r="BK724"/>
  <c r="J685"/>
  <c r="BK674"/>
  <c r="BK642"/>
  <c r="BK640"/>
  <c r="J637"/>
  <c r="J619"/>
  <c r="BK601"/>
  <c r="J591"/>
  <c r="BK574"/>
  <c r="J549"/>
  <c r="BK521"/>
  <c r="BK508"/>
  <c r="J496"/>
  <c r="J479"/>
  <c r="J458"/>
  <c r="BK451"/>
  <c r="BK443"/>
  <c r="J433"/>
  <c r="J314"/>
  <c r="BK307"/>
  <c r="J299"/>
  <c r="BK280"/>
  <c r="J258"/>
  <c r="J255"/>
  <c r="BK254"/>
  <c r="BK246"/>
  <c r="BK228"/>
  <c r="J222"/>
  <c r="BK219"/>
  <c r="BK201"/>
  <c r="J185"/>
  <c r="BK182"/>
  <c i="6" r="BK127"/>
  <c i="5" r="J151"/>
  <c r="J124"/>
  <c i="4" r="BK130"/>
  <c r="BK128"/>
  <c r="J126"/>
  <c i="3" r="J140"/>
  <c r="J137"/>
  <c i="2" r="BK133"/>
  <c r="BK121"/>
  <c i="26" r="J149"/>
  <c r="J146"/>
  <c r="J141"/>
  <c r="BK128"/>
  <c i="25" r="J140"/>
  <c r="BK137"/>
  <c r="J127"/>
  <c i="24" r="BK144"/>
  <c r="J141"/>
  <c r="J133"/>
  <c i="23" r="J140"/>
  <c r="J137"/>
  <c r="J133"/>
  <c i="22" r="J148"/>
  <c r="J146"/>
  <c r="BK145"/>
  <c r="BK143"/>
  <c i="21" r="J168"/>
  <c r="BK166"/>
  <c r="BK165"/>
  <c r="J164"/>
  <c r="J159"/>
  <c r="BK154"/>
  <c r="BK152"/>
  <c r="J142"/>
  <c r="J133"/>
  <c i="20" r="BK176"/>
  <c r="J173"/>
  <c r="J170"/>
  <c r="J169"/>
  <c r="BK168"/>
  <c r="J167"/>
  <c r="BK166"/>
  <c r="BK165"/>
  <c r="J158"/>
  <c i="19" r="J312"/>
  <c r="J308"/>
  <c r="J292"/>
  <c r="BK289"/>
  <c r="BK277"/>
  <c r="J273"/>
  <c r="BK266"/>
  <c r="J215"/>
  <c r="BK203"/>
  <c r="J191"/>
  <c r="BK181"/>
  <c r="J160"/>
  <c r="BK150"/>
  <c i="18" r="BK322"/>
  <c r="J295"/>
  <c r="J260"/>
  <c r="BK244"/>
  <c r="BK240"/>
  <c r="BK192"/>
  <c r="J164"/>
  <c r="BK161"/>
  <c r="BK153"/>
  <c i="17" r="J187"/>
  <c r="BK184"/>
  <c r="J164"/>
  <c r="J160"/>
  <c r="J157"/>
  <c r="J154"/>
  <c r="BK152"/>
  <c r="J144"/>
  <c r="J142"/>
  <c r="BK134"/>
  <c r="BK131"/>
  <c r="BK128"/>
  <c r="BK125"/>
  <c i="16" r="BK218"/>
  <c r="BK215"/>
  <c r="J209"/>
  <c r="J206"/>
  <c r="J201"/>
  <c r="J190"/>
  <c r="J179"/>
  <c r="BK169"/>
  <c r="BK166"/>
  <c r="J161"/>
  <c r="BK158"/>
  <c r="J143"/>
  <c r="J135"/>
  <c r="J132"/>
  <c i="15" r="J178"/>
  <c r="J170"/>
  <c i="14" r="J361"/>
  <c r="J354"/>
  <c r="J306"/>
  <c r="J302"/>
  <c r="J282"/>
  <c r="BK277"/>
  <c r="BK275"/>
  <c r="J249"/>
  <c r="BK244"/>
  <c r="BK240"/>
  <c r="J237"/>
  <c r="BK236"/>
  <c r="J171"/>
  <c r="J167"/>
  <c r="BK163"/>
  <c r="BK142"/>
  <c i="13" r="J156"/>
  <c r="J149"/>
  <c r="BK147"/>
  <c r="J146"/>
  <c r="BK134"/>
  <c r="BK129"/>
  <c r="J127"/>
  <c i="12" r="J297"/>
  <c r="J295"/>
  <c r="BK292"/>
  <c r="BK153"/>
  <c r="BK148"/>
  <c r="J140"/>
  <c r="J131"/>
  <c i="11" r="J192"/>
  <c r="BK190"/>
  <c r="BK180"/>
  <c r="BK179"/>
  <c r="J178"/>
  <c r="J168"/>
  <c r="BK167"/>
  <c r="J163"/>
  <c r="J162"/>
  <c r="J159"/>
  <c r="J158"/>
  <c r="BK155"/>
  <c r="BK154"/>
  <c r="J152"/>
  <c r="J150"/>
  <c r="J147"/>
  <c r="J146"/>
  <c r="J144"/>
  <c r="J142"/>
  <c r="J141"/>
  <c r="BK137"/>
  <c r="J136"/>
  <c r="J127"/>
  <c r="BK126"/>
  <c r="BK125"/>
  <c i="10" r="J305"/>
  <c r="BK302"/>
  <c r="J301"/>
  <c r="BK299"/>
  <c r="J293"/>
  <c r="BK292"/>
  <c r="J291"/>
  <c r="BK285"/>
  <c r="BK277"/>
  <c r="BK276"/>
  <c r="BK272"/>
  <c r="BK270"/>
  <c r="J267"/>
  <c r="J266"/>
  <c r="J259"/>
  <c r="BK257"/>
  <c r="J256"/>
  <c r="J254"/>
  <c r="BK253"/>
  <c r="BK250"/>
  <c r="J236"/>
  <c r="BK230"/>
  <c r="J224"/>
  <c r="J220"/>
  <c r="BK216"/>
  <c r="J212"/>
  <c r="J210"/>
  <c r="J207"/>
  <c r="BK206"/>
  <c r="BK198"/>
  <c r="BK196"/>
  <c r="J193"/>
  <c r="BK192"/>
  <c r="BK188"/>
  <c r="BK185"/>
  <c r="BK181"/>
  <c r="BK175"/>
  <c r="J171"/>
  <c r="J166"/>
  <c r="BK163"/>
  <c r="J162"/>
  <c r="BK155"/>
  <c i="9" r="J195"/>
  <c r="J187"/>
  <c r="BK180"/>
  <c r="BK178"/>
  <c r="BK177"/>
  <c r="BK170"/>
  <c r="BK164"/>
  <c r="BK154"/>
  <c r="BK153"/>
  <c i="8" r="J158"/>
  <c r="BK150"/>
  <c r="BK133"/>
  <c r="BK127"/>
  <c r="BK124"/>
  <c i="7" r="J2358"/>
  <c r="BK2349"/>
  <c r="BK2310"/>
  <c r="BK2268"/>
  <c r="J2266"/>
  <c r="BK2240"/>
  <c r="BK2227"/>
  <c r="BK2140"/>
  <c r="BK2130"/>
  <c r="J2112"/>
  <c r="J2107"/>
  <c r="BK2106"/>
  <c r="J2101"/>
  <c r="BK2095"/>
  <c r="J2089"/>
  <c r="J2087"/>
  <c r="BK2060"/>
  <c r="J2059"/>
  <c r="J2056"/>
  <c r="BK2042"/>
  <c r="J2033"/>
  <c r="BK2030"/>
  <c r="J2019"/>
  <c r="J2008"/>
  <c r="BK1997"/>
  <c r="J1987"/>
  <c r="J1976"/>
  <c r="J1972"/>
  <c r="J1944"/>
  <c r="BK1942"/>
  <c r="J1926"/>
  <c r="J1924"/>
  <c r="J1901"/>
  <c r="J1870"/>
  <c r="J1863"/>
  <c r="BK1856"/>
  <c r="J1855"/>
  <c r="J1848"/>
  <c r="BK1834"/>
  <c r="BK1784"/>
  <c r="J1733"/>
  <c r="BK1732"/>
  <c r="BK1703"/>
  <c r="J1701"/>
  <c r="J1694"/>
  <c r="BK1643"/>
  <c r="BK1640"/>
  <c r="BK1601"/>
  <c r="J1593"/>
  <c r="BK1579"/>
  <c r="J1515"/>
  <c r="J1468"/>
  <c r="BK1430"/>
  <c r="J1421"/>
  <c r="BK1387"/>
  <c r="J1385"/>
  <c r="J1355"/>
  <c r="J1344"/>
  <c r="BK1337"/>
  <c r="J1331"/>
  <c r="J1325"/>
  <c r="J1310"/>
  <c r="J1293"/>
  <c r="J1290"/>
  <c r="J1287"/>
  <c r="J1269"/>
  <c r="BK1247"/>
  <c r="J1245"/>
  <c r="J1231"/>
  <c r="BK1210"/>
  <c r="BK1207"/>
  <c r="BK1192"/>
  <c r="BK1189"/>
  <c r="J1183"/>
  <c r="BK1177"/>
  <c r="BK1176"/>
  <c r="J1169"/>
  <c r="BK1113"/>
  <c r="BK1112"/>
  <c r="J1108"/>
  <c r="BK1102"/>
  <c r="BK1098"/>
  <c r="BK1097"/>
  <c r="BK1061"/>
  <c r="BK1055"/>
  <c r="BK1054"/>
  <c r="J1053"/>
  <c r="J1047"/>
  <c r="J1038"/>
  <c r="J1036"/>
  <c r="J1034"/>
  <c r="J1031"/>
  <c r="BK988"/>
  <c r="J896"/>
  <c r="BK888"/>
  <c r="J820"/>
  <c r="J762"/>
  <c r="BK756"/>
  <c r="J740"/>
  <c r="BK733"/>
  <c r="J683"/>
  <c r="BK644"/>
  <c r="BK637"/>
  <c r="J595"/>
  <c r="BK589"/>
  <c r="J544"/>
  <c r="J449"/>
  <c r="J447"/>
  <c r="J417"/>
  <c r="J359"/>
  <c r="BK352"/>
  <c r="J324"/>
  <c r="BK255"/>
  <c r="J246"/>
  <c r="J239"/>
  <c r="J230"/>
  <c r="BK216"/>
  <c r="J207"/>
  <c r="BK161"/>
  <c r="J155"/>
  <c i="6" r="J127"/>
  <c i="5" r="J134"/>
  <c r="J130"/>
  <c r="BK124"/>
  <c i="4" r="J128"/>
  <c r="BK127"/>
  <c i="3" r="BK129"/>
  <c i="1" r="AS124"/>
  <c r="AS121"/>
  <c i="2" l="1" r="P120"/>
  <c r="P119"/>
  <c r="P118"/>
  <c i="1" r="AU95"/>
  <c i="3" r="P125"/>
  <c r="T125"/>
  <c i="5" r="T146"/>
  <c i="6" r="BK125"/>
  <c r="T125"/>
  <c i="7" r="P600"/>
  <c r="BK1040"/>
  <c r="J1040"/>
  <c r="J105"/>
  <c r="P1040"/>
  <c r="T1185"/>
  <c r="BK1434"/>
  <c r="J1434"/>
  <c r="J112"/>
  <c r="R1693"/>
  <c r="R1731"/>
  <c r="R1869"/>
  <c r="BK1897"/>
  <c r="J1897"/>
  <c r="J119"/>
  <c r="R1897"/>
  <c r="BK2108"/>
  <c r="J2108"/>
  <c r="J121"/>
  <c r="BK2274"/>
  <c r="J2274"/>
  <c r="J126"/>
  <c r="BK2361"/>
  <c r="J2361"/>
  <c r="J128"/>
  <c r="R2378"/>
  <c i="10" r="BK136"/>
  <c r="P148"/>
  <c r="R152"/>
  <c r="R161"/>
  <c r="T167"/>
  <c r="R173"/>
  <c r="P178"/>
  <c r="R204"/>
  <c r="P209"/>
  <c r="P260"/>
  <c r="T260"/>
  <c r="T268"/>
  <c r="T289"/>
  <c i="11" r="P124"/>
  <c r="P160"/>
  <c i="12" r="R225"/>
  <c r="BK291"/>
  <c r="J291"/>
  <c r="J103"/>
  <c r="T303"/>
  <c i="13" r="R124"/>
  <c i="14" r="BK173"/>
  <c r="J173"/>
  <c r="J99"/>
  <c r="R203"/>
  <c r="BK239"/>
  <c r="J239"/>
  <c r="J103"/>
  <c r="P254"/>
  <c r="BK357"/>
  <c r="J357"/>
  <c r="J108"/>
  <c r="P366"/>
  <c r="R374"/>
  <c r="R402"/>
  <c i="15" r="R159"/>
  <c i="16" r="P123"/>
  <c r="T175"/>
  <c r="T208"/>
  <c r="P219"/>
  <c i="17" r="P121"/>
  <c r="BK181"/>
  <c r="J181"/>
  <c r="J99"/>
  <c i="18" r="P130"/>
  <c r="BK211"/>
  <c r="J211"/>
  <c r="J99"/>
  <c r="T227"/>
  <c r="R279"/>
  <c r="P350"/>
  <c i="19" r="BK130"/>
  <c r="BK180"/>
  <c r="J180"/>
  <c r="J99"/>
  <c r="BK211"/>
  <c r="J211"/>
  <c r="J101"/>
  <c i="20" r="R128"/>
  <c r="T160"/>
  <c r="T159"/>
  <c i="21" r="R129"/>
  <c r="P151"/>
  <c r="BK160"/>
  <c r="J160"/>
  <c r="J105"/>
  <c i="22" r="BK140"/>
  <c r="J140"/>
  <c r="J100"/>
  <c r="T150"/>
  <c i="23" r="T135"/>
  <c i="24" r="P123"/>
  <c i="25" r="BK134"/>
  <c r="J134"/>
  <c r="J100"/>
  <c i="26" r="R131"/>
  <c r="P145"/>
  <c i="2" r="T120"/>
  <c r="T119"/>
  <c r="T118"/>
  <c i="3" r="BK125"/>
  <c r="P132"/>
  <c i="4" r="BK122"/>
  <c r="J122"/>
  <c r="J99"/>
  <c i="6" r="R125"/>
  <c i="10" r="T209"/>
  <c i="13" r="P124"/>
  <c r="T124"/>
  <c r="R133"/>
  <c i="14" r="R173"/>
  <c r="T217"/>
  <c r="T231"/>
  <c r="BK281"/>
  <c r="J281"/>
  <c r="J107"/>
  <c r="T357"/>
  <c r="T374"/>
  <c r="P402"/>
  <c i="15" r="BK121"/>
  <c r="J121"/>
  <c r="J97"/>
  <c r="T159"/>
  <c i="16" r="T123"/>
  <c r="P200"/>
  <c r="R200"/>
  <c r="BK219"/>
  <c r="J219"/>
  <c r="J102"/>
  <c i="17" r="T121"/>
  <c r="T181"/>
  <c i="18" r="R130"/>
  <c r="T211"/>
  <c r="T248"/>
  <c r="R300"/>
  <c r="R350"/>
  <c i="19" r="R130"/>
  <c r="T180"/>
  <c r="P211"/>
  <c r="T234"/>
  <c i="20" r="BK160"/>
  <c r="BK159"/>
  <c r="J159"/>
  <c r="J103"/>
  <c i="21" r="BK141"/>
  <c r="J141"/>
  <c r="J101"/>
  <c r="R151"/>
  <c r="T157"/>
  <c i="22" r="T124"/>
  <c i="23" r="P123"/>
  <c i="24" r="T123"/>
  <c i="25" r="T123"/>
  <c i="26" r="BK134"/>
  <c r="J134"/>
  <c r="J101"/>
  <c i="3" r="R125"/>
  <c i="5" r="BK123"/>
  <c r="BK122"/>
  <c r="J122"/>
  <c r="J98"/>
  <c r="BK146"/>
  <c r="J146"/>
  <c r="J100"/>
  <c i="6" r="T128"/>
  <c i="7" r="R153"/>
  <c r="T153"/>
  <c r="T218"/>
  <c r="R358"/>
  <c r="R520"/>
  <c r="R1056"/>
  <c r="BK1174"/>
  <c r="J1174"/>
  <c r="J107"/>
  <c r="T1174"/>
  <c i="8" r="P123"/>
  <c r="P122"/>
  <c i="1" r="AU103"/>
  <c i="8" r="P156"/>
  <c i="9" r="P126"/>
  <c r="P158"/>
  <c r="T181"/>
  <c r="R200"/>
  <c i="10" r="T136"/>
  <c r="T152"/>
  <c r="BK167"/>
  <c r="J167"/>
  <c r="J103"/>
  <c r="BK173"/>
  <c r="J173"/>
  <c r="J104"/>
  <c r="R178"/>
  <c r="BK268"/>
  <c r="J268"/>
  <c r="J109"/>
  <c r="P289"/>
  <c i="11" r="T124"/>
  <c r="P139"/>
  <c i="12" r="P174"/>
  <c r="T225"/>
  <c r="T291"/>
  <c r="P303"/>
  <c i="14" r="R135"/>
  <c r="BK217"/>
  <c r="J217"/>
  <c r="J101"/>
  <c r="T239"/>
  <c r="T254"/>
  <c r="P357"/>
  <c r="R366"/>
  <c r="P389"/>
  <c i="15" r="P121"/>
  <c r="BK185"/>
  <c r="J185"/>
  <c r="J99"/>
  <c i="17" r="R121"/>
  <c i="18" r="T191"/>
  <c r="R227"/>
  <c r="P279"/>
  <c r="R315"/>
  <c i="19" r="BK190"/>
  <c r="J190"/>
  <c r="J100"/>
  <c r="R211"/>
  <c r="R234"/>
  <c r="BK282"/>
  <c r="J282"/>
  <c r="J105"/>
  <c r="P311"/>
  <c i="20" r="T128"/>
  <c r="P160"/>
  <c r="P159"/>
  <c i="21" r="P129"/>
  <c r="P128"/>
  <c r="R141"/>
  <c r="T160"/>
  <c i="22" r="BK124"/>
  <c r="J124"/>
  <c r="J99"/>
  <c r="T140"/>
  <c i="23" r="T123"/>
  <c r="T122"/>
  <c i="24" r="R123"/>
  <c i="25" r="P123"/>
  <c i="26" r="BK127"/>
  <c r="R134"/>
  <c i="27" r="R126"/>
  <c r="P129"/>
  <c r="T132"/>
  <c r="T139"/>
  <c i="28" r="T130"/>
  <c r="T136"/>
  <c r="R140"/>
  <c r="T143"/>
  <c r="R147"/>
  <c r="T147"/>
  <c r="P164"/>
  <c i="7" r="BK153"/>
  <c r="J153"/>
  <c r="J100"/>
  <c r="BK600"/>
  <c r="J600"/>
  <c r="J104"/>
  <c r="T1056"/>
  <c r="P1174"/>
  <c r="R1174"/>
  <c r="P1297"/>
  <c r="T1297"/>
  <c r="P1693"/>
  <c r="T1731"/>
  <c r="P1952"/>
  <c r="R2194"/>
  <c r="BK2241"/>
  <c r="J2241"/>
  <c r="J125"/>
  <c r="R2274"/>
  <c r="P2361"/>
  <c r="P2378"/>
  <c i="8" r="T156"/>
  <c i="9" r="T126"/>
  <c r="R181"/>
  <c r="P200"/>
  <c i="10" r="P204"/>
  <c r="T204"/>
  <c r="BK260"/>
  <c r="J260"/>
  <c r="J108"/>
  <c r="R289"/>
  <c i="11" r="BK139"/>
  <c r="J139"/>
  <c r="J100"/>
  <c r="R139"/>
  <c i="12" r="BK130"/>
  <c r="J130"/>
  <c r="J98"/>
  <c r="R174"/>
  <c i="14" r="P135"/>
  <c r="P203"/>
  <c r="BK231"/>
  <c r="J231"/>
  <c r="J102"/>
  <c r="R231"/>
  <c r="R281"/>
  <c r="T366"/>
  <c r="R389"/>
  <c i="15" r="BK159"/>
  <c r="J159"/>
  <c r="J98"/>
  <c r="T185"/>
  <c i="17" r="P156"/>
  <c r="R181"/>
  <c i="18" r="P191"/>
  <c r="BK248"/>
  <c r="J248"/>
  <c r="J101"/>
  <c r="T279"/>
  <c r="BK315"/>
  <c r="J315"/>
  <c r="J104"/>
  <c r="BK350"/>
  <c r="J350"/>
  <c r="J109"/>
  <c i="19" r="P130"/>
  <c r="P171"/>
  <c r="R180"/>
  <c r="T190"/>
  <c r="P227"/>
  <c r="BK234"/>
  <c r="J234"/>
  <c r="J103"/>
  <c r="P269"/>
  <c r="P282"/>
  <c r="T311"/>
  <c i="20" r="BK146"/>
  <c r="J146"/>
  <c r="J101"/>
  <c r="R160"/>
  <c r="R159"/>
  <c i="21" r="BK129"/>
  <c r="J129"/>
  <c r="J100"/>
  <c r="P141"/>
  <c r="T151"/>
  <c r="R160"/>
  <c i="22" r="P124"/>
  <c r="BK150"/>
  <c r="J150"/>
  <c r="J101"/>
  <c i="23" r="BK135"/>
  <c r="J135"/>
  <c r="J100"/>
  <c i="24" r="T135"/>
  <c i="25" r="T134"/>
  <c i="26" r="P131"/>
  <c r="R145"/>
  <c i="5" r="P123"/>
  <c r="P122"/>
  <c i="1" r="AU99"/>
  <c i="5" r="P146"/>
  <c i="6" r="R128"/>
  <c i="7" r="BK218"/>
  <c r="J218"/>
  <c r="J101"/>
  <c r="R218"/>
  <c r="T358"/>
  <c r="P520"/>
  <c r="BK1056"/>
  <c r="J1056"/>
  <c r="J106"/>
  <c r="P1185"/>
  <c r="R1434"/>
  <c r="BK1697"/>
  <c r="J1697"/>
  <c r="J114"/>
  <c r="R1697"/>
  <c r="BK1731"/>
  <c r="J1731"/>
  <c r="J117"/>
  <c r="BK1952"/>
  <c r="J1952"/>
  <c r="J120"/>
  <c r="P2108"/>
  <c r="P2194"/>
  <c r="P2219"/>
  <c r="T2219"/>
  <c r="T2241"/>
  <c r="T2361"/>
  <c i="8" r="T123"/>
  <c r="T122"/>
  <c i="9" r="R158"/>
  <c r="BK192"/>
  <c r="J192"/>
  <c r="J102"/>
  <c r="BK200"/>
  <c r="J200"/>
  <c r="J103"/>
  <c i="10" r="R209"/>
  <c r="R260"/>
  <c r="R268"/>
  <c i="11" r="BK124"/>
  <c r="J124"/>
  <c r="J99"/>
  <c r="R160"/>
  <c i="12" r="BK174"/>
  <c r="J174"/>
  <c r="J99"/>
  <c r="BK225"/>
  <c r="J225"/>
  <c r="J100"/>
  <c r="R291"/>
  <c r="R303"/>
  <c i="13" r="R154"/>
  <c r="R153"/>
  <c i="14" r="T135"/>
  <c r="BK203"/>
  <c r="J203"/>
  <c r="J100"/>
  <c r="R217"/>
  <c r="R239"/>
  <c r="T281"/>
  <c r="R357"/>
  <c r="P374"/>
  <c r="BK402"/>
  <c r="J402"/>
  <c r="J112"/>
  <c i="15" r="P159"/>
  <c i="16" r="BK175"/>
  <c r="J175"/>
  <c r="J98"/>
  <c r="BK200"/>
  <c r="J200"/>
  <c r="J99"/>
  <c r="R208"/>
  <c r="R219"/>
  <c i="17" r="BK121"/>
  <c r="J121"/>
  <c r="J97"/>
  <c r="R156"/>
  <c i="18" r="T130"/>
  <c r="P211"/>
  <c r="P227"/>
  <c r="BK279"/>
  <c r="J279"/>
  <c r="J102"/>
  <c r="P300"/>
  <c r="P315"/>
  <c i="19" r="R171"/>
  <c r="R190"/>
  <c r="BK227"/>
  <c r="J227"/>
  <c r="J102"/>
  <c r="R227"/>
  <c r="T227"/>
  <c r="R269"/>
  <c r="BK311"/>
  <c r="J311"/>
  <c r="J109"/>
  <c i="20" r="R146"/>
  <c r="R156"/>
  <c i="21" r="T141"/>
  <c r="R157"/>
  <c r="R156"/>
  <c i="22" r="R140"/>
  <c i="23" r="R123"/>
  <c i="24" r="P135"/>
  <c i="25" r="P134"/>
  <c i="26" r="T127"/>
  <c r="BK145"/>
  <c r="J145"/>
  <c r="J103"/>
  <c i="28" r="BK136"/>
  <c r="J136"/>
  <c r="J100"/>
  <c r="BK140"/>
  <c r="J140"/>
  <c r="J101"/>
  <c r="BK143"/>
  <c r="J143"/>
  <c r="J102"/>
  <c r="P147"/>
  <c r="P152"/>
  <c r="BK164"/>
  <c r="J164"/>
  <c r="J106"/>
  <c i="29" r="BK130"/>
  <c r="J130"/>
  <c r="J100"/>
  <c r="BK133"/>
  <c r="J133"/>
  <c r="J101"/>
  <c r="BK137"/>
  <c r="J137"/>
  <c r="J102"/>
  <c r="BK143"/>
  <c r="J143"/>
  <c r="J103"/>
  <c i="3" r="T132"/>
  <c i="4" r="T122"/>
  <c r="T121"/>
  <c i="5" r="T123"/>
  <c r="T122"/>
  <c i="6" r="P128"/>
  <c i="7" r="BK358"/>
  <c r="J358"/>
  <c r="J102"/>
  <c r="P358"/>
  <c r="BK520"/>
  <c r="J520"/>
  <c r="J103"/>
  <c r="T520"/>
  <c r="P1056"/>
  <c r="T1434"/>
  <c r="P1697"/>
  <c r="T1697"/>
  <c r="P1700"/>
  <c r="BK1708"/>
  <c r="J1708"/>
  <c r="J116"/>
  <c r="P1708"/>
  <c r="T1708"/>
  <c r="P1869"/>
  <c r="T1869"/>
  <c r="P1897"/>
  <c r="T1897"/>
  <c r="R2241"/>
  <c i="8" r="BK123"/>
  <c r="R156"/>
  <c i="9" r="BK158"/>
  <c r="J158"/>
  <c r="J100"/>
  <c r="P181"/>
  <c r="R192"/>
  <c i="10" r="BK148"/>
  <c r="J148"/>
  <c r="J100"/>
  <c r="T148"/>
  <c r="BK161"/>
  <c r="J161"/>
  <c r="J102"/>
  <c r="T161"/>
  <c r="R167"/>
  <c r="BK178"/>
  <c r="J178"/>
  <c r="J105"/>
  <c r="BK204"/>
  <c r="J204"/>
  <c r="J106"/>
  <c r="P268"/>
  <c i="11" r="R124"/>
  <c r="R123"/>
  <c r="T160"/>
  <c i="12" r="R130"/>
  <c r="R129"/>
  <c i="16" r="P175"/>
  <c r="BK208"/>
  <c r="J208"/>
  <c r="J100"/>
  <c i="17" r="T156"/>
  <c i="18" r="R191"/>
  <c r="BK227"/>
  <c r="J227"/>
  <c r="J100"/>
  <c r="R248"/>
  <c r="T300"/>
  <c r="T350"/>
  <c i="19" r="BK171"/>
  <c r="J171"/>
  <c r="J98"/>
  <c r="P180"/>
  <c r="T269"/>
  <c r="T282"/>
  <c i="20" r="P128"/>
  <c r="T146"/>
  <c r="T156"/>
  <c i="21" r="P160"/>
  <c i="22" r="P140"/>
  <c r="P150"/>
  <c i="23" r="BK123"/>
  <c r="J123"/>
  <c r="J99"/>
  <c i="24" r="BK135"/>
  <c r="J135"/>
  <c r="J100"/>
  <c i="25" r="R134"/>
  <c i="26" r="BK131"/>
  <c r="J131"/>
  <c r="J100"/>
  <c r="T134"/>
  <c i="27" r="BK126"/>
  <c r="J126"/>
  <c r="J99"/>
  <c r="T126"/>
  <c r="BK132"/>
  <c r="J132"/>
  <c r="J101"/>
  <c r="BK139"/>
  <c r="J139"/>
  <c r="J102"/>
  <c i="28" r="P130"/>
  <c r="R136"/>
  <c r="R143"/>
  <c r="R152"/>
  <c i="29" r="T127"/>
  <c r="T130"/>
  <c r="T133"/>
  <c r="T137"/>
  <c r="R143"/>
  <c i="2" r="BK120"/>
  <c r="BK119"/>
  <c r="BK118"/>
  <c r="J118"/>
  <c i="3" r="R132"/>
  <c i="4" r="P122"/>
  <c r="P121"/>
  <c i="1" r="AU98"/>
  <c i="5" r="R146"/>
  <c i="6" r="BK128"/>
  <c r="J128"/>
  <c r="J101"/>
  <c i="7" r="P218"/>
  <c r="R600"/>
  <c r="T1040"/>
  <c r="R1185"/>
  <c r="P1434"/>
  <c r="T1693"/>
  <c r="BK1700"/>
  <c r="J1700"/>
  <c r="J115"/>
  <c r="R1700"/>
  <c r="T1700"/>
  <c r="R1708"/>
  <c r="BK1869"/>
  <c r="J1869"/>
  <c r="J118"/>
  <c r="R1952"/>
  <c r="R2108"/>
  <c r="BK2194"/>
  <c r="J2194"/>
  <c r="J122"/>
  <c r="BK2219"/>
  <c r="J2219"/>
  <c r="J123"/>
  <c r="R2219"/>
  <c r="P2274"/>
  <c r="R2361"/>
  <c r="T2378"/>
  <c i="8" r="R123"/>
  <c r="R122"/>
  <c i="9" r="BK126"/>
  <c r="J126"/>
  <c r="J99"/>
  <c r="T158"/>
  <c r="T192"/>
  <c i="10" r="P136"/>
  <c r="R148"/>
  <c r="P152"/>
  <c r="P161"/>
  <c r="P167"/>
  <c r="P173"/>
  <c r="T173"/>
  <c r="T178"/>
  <c r="BK209"/>
  <c r="J209"/>
  <c r="J107"/>
  <c i="11" r="BK160"/>
  <c r="J160"/>
  <c r="J101"/>
  <c i="12" r="T130"/>
  <c r="P225"/>
  <c r="BK303"/>
  <c r="J303"/>
  <c r="J106"/>
  <c r="R335"/>
  <c i="13" r="BK133"/>
  <c r="J133"/>
  <c r="J99"/>
  <c r="P133"/>
  <c r="T154"/>
  <c r="T153"/>
  <c i="14" r="BK135"/>
  <c r="J135"/>
  <c r="J98"/>
  <c r="T173"/>
  <c r="P217"/>
  <c r="P239"/>
  <c r="P281"/>
  <c r="BK366"/>
  <c r="J366"/>
  <c r="J109"/>
  <c r="BK389"/>
  <c r="J389"/>
  <c r="J111"/>
  <c r="T402"/>
  <c i="15" r="T121"/>
  <c r="T120"/>
  <c r="R185"/>
  <c i="16" r="R123"/>
  <c r="P208"/>
  <c i="23" r="R135"/>
  <c i="24" r="R135"/>
  <c i="25" r="BK123"/>
  <c r="J123"/>
  <c r="J99"/>
  <c i="26" r="R127"/>
  <c r="R126"/>
  <c r="P134"/>
  <c i="27" r="BK129"/>
  <c r="J129"/>
  <c r="J100"/>
  <c r="R129"/>
  <c r="P132"/>
  <c r="R139"/>
  <c i="28" r="R130"/>
  <c r="R129"/>
  <c r="T140"/>
  <c r="P143"/>
  <c r="BK152"/>
  <c r="J152"/>
  <c r="J104"/>
  <c r="R164"/>
  <c i="29" r="BK127"/>
  <c r="J127"/>
  <c r="J99"/>
  <c r="R127"/>
  <c r="R130"/>
  <c r="R133"/>
  <c r="R137"/>
  <c r="T143"/>
  <c i="30" r="P122"/>
  <c r="P121"/>
  <c r="R122"/>
  <c r="R121"/>
  <c r="BK258"/>
  <c r="J258"/>
  <c r="J100"/>
  <c r="T258"/>
  <c i="2" r="R120"/>
  <c r="R119"/>
  <c r="R118"/>
  <c i="3" r="BK132"/>
  <c r="J132"/>
  <c r="J101"/>
  <c i="4" r="R122"/>
  <c r="R121"/>
  <c i="5" r="R123"/>
  <c r="R122"/>
  <c i="6" r="P125"/>
  <c r="P124"/>
  <c r="P123"/>
  <c i="1" r="AU100"/>
  <c i="7" r="P153"/>
  <c r="T600"/>
  <c r="R1040"/>
  <c r="BK1185"/>
  <c r="J1185"/>
  <c r="J110"/>
  <c r="BK1297"/>
  <c r="J1297"/>
  <c r="J111"/>
  <c r="R1297"/>
  <c r="BK1693"/>
  <c r="J1693"/>
  <c r="J113"/>
  <c r="P1731"/>
  <c r="T1952"/>
  <c r="T2108"/>
  <c r="T2194"/>
  <c r="P2241"/>
  <c r="T2274"/>
  <c r="BK2378"/>
  <c r="J2378"/>
  <c r="J129"/>
  <c i="8" r="BK156"/>
  <c r="J156"/>
  <c r="J100"/>
  <c i="9" r="R126"/>
  <c r="R125"/>
  <c r="BK181"/>
  <c r="J181"/>
  <c r="J101"/>
  <c r="P192"/>
  <c r="T200"/>
  <c i="10" r="R136"/>
  <c r="R135"/>
  <c r="BK152"/>
  <c r="J152"/>
  <c r="J101"/>
  <c r="BK289"/>
  <c r="J289"/>
  <c r="J111"/>
  <c i="11" r="T139"/>
  <c i="12" r="P130"/>
  <c r="P129"/>
  <c r="T174"/>
  <c r="P291"/>
  <c r="BK335"/>
  <c r="J335"/>
  <c r="J107"/>
  <c r="P335"/>
  <c r="T335"/>
  <c i="13" r="BK124"/>
  <c r="J124"/>
  <c r="J98"/>
  <c r="T133"/>
  <c r="BK154"/>
  <c r="BK153"/>
  <c r="J153"/>
  <c r="J101"/>
  <c r="P154"/>
  <c r="P153"/>
  <c i="14" r="P173"/>
  <c r="T203"/>
  <c r="P231"/>
  <c r="BK254"/>
  <c r="J254"/>
  <c r="J106"/>
  <c r="R254"/>
  <c r="R253"/>
  <c r="BK374"/>
  <c r="J374"/>
  <c r="J110"/>
  <c r="T389"/>
  <c i="15" r="R121"/>
  <c r="R120"/>
  <c r="P185"/>
  <c i="16" r="BK123"/>
  <c r="R175"/>
  <c r="T200"/>
  <c r="T219"/>
  <c i="17" r="BK156"/>
  <c r="J156"/>
  <c r="J98"/>
  <c r="P181"/>
  <c i="18" r="BK130"/>
  <c r="BK191"/>
  <c r="J191"/>
  <c r="J98"/>
  <c r="R211"/>
  <c r="P248"/>
  <c r="BK300"/>
  <c r="J300"/>
  <c r="J103"/>
  <c r="T315"/>
  <c i="19" r="T130"/>
  <c r="T129"/>
  <c r="T171"/>
  <c r="P190"/>
  <c r="T211"/>
  <c r="P234"/>
  <c r="BK269"/>
  <c r="J269"/>
  <c r="J104"/>
  <c r="R282"/>
  <c r="R311"/>
  <c i="20" r="BK128"/>
  <c r="J128"/>
  <c r="J100"/>
  <c r="P146"/>
  <c r="BK156"/>
  <c r="J156"/>
  <c r="J102"/>
  <c r="P156"/>
  <c i="21" r="T129"/>
  <c r="T128"/>
  <c r="BK151"/>
  <c r="J151"/>
  <c r="J102"/>
  <c r="BK157"/>
  <c r="BK156"/>
  <c r="J156"/>
  <c r="J103"/>
  <c r="P157"/>
  <c r="P156"/>
  <c i="22" r="R124"/>
  <c r="R123"/>
  <c r="R150"/>
  <c i="23" r="P135"/>
  <c i="24" r="BK123"/>
  <c r="J123"/>
  <c r="J99"/>
  <c i="25" r="R123"/>
  <c r="R122"/>
  <c i="26" r="P127"/>
  <c r="P126"/>
  <c i="1" r="AU125"/>
  <c i="26" r="T131"/>
  <c r="T145"/>
  <c i="27" r="P126"/>
  <c r="T129"/>
  <c r="R132"/>
  <c r="P139"/>
  <c i="28" r="BK130"/>
  <c r="J130"/>
  <c r="J99"/>
  <c r="P136"/>
  <c r="P140"/>
  <c r="BK147"/>
  <c r="J147"/>
  <c r="J103"/>
  <c r="T152"/>
  <c r="T164"/>
  <c i="29" r="P127"/>
  <c r="P130"/>
  <c r="P133"/>
  <c r="P137"/>
  <c r="P143"/>
  <c i="30" r="BK122"/>
  <c r="J122"/>
  <c r="J98"/>
  <c r="T122"/>
  <c r="T121"/>
  <c r="T120"/>
  <c r="P258"/>
  <c r="R258"/>
  <c i="31" r="BK124"/>
  <c r="J124"/>
  <c r="J98"/>
  <c r="P124"/>
  <c r="R124"/>
  <c r="T124"/>
  <c r="BK143"/>
  <c r="J143"/>
  <c r="J99"/>
  <c r="P143"/>
  <c r="R143"/>
  <c r="T143"/>
  <c r="BK155"/>
  <c r="J155"/>
  <c r="J100"/>
  <c r="P155"/>
  <c r="R155"/>
  <c r="T155"/>
  <c r="BK169"/>
  <c r="J169"/>
  <c r="J101"/>
  <c r="P169"/>
  <c r="R169"/>
  <c r="T169"/>
  <c i="32" r="BK123"/>
  <c r="J123"/>
  <c r="J98"/>
  <c r="P123"/>
  <c r="P119"/>
  <c i="1" r="AU132"/>
  <c i="32" r="R123"/>
  <c r="R119"/>
  <c r="T123"/>
  <c r="T119"/>
  <c r="BK146"/>
  <c r="J146"/>
  <c r="J99"/>
  <c r="P146"/>
  <c r="R146"/>
  <c r="T146"/>
  <c i="2" r="E108"/>
  <c r="J115"/>
  <c i="3" r="BE126"/>
  <c r="BE133"/>
  <c r="BE135"/>
  <c i="4" r="F94"/>
  <c r="BE130"/>
  <c i="5" r="J94"/>
  <c i="6" r="E85"/>
  <c r="BE129"/>
  <c r="BE131"/>
  <c r="BE133"/>
  <c i="7" r="BE331"/>
  <c r="BE433"/>
  <c r="BE685"/>
  <c r="BE801"/>
  <c r="BE1095"/>
  <c r="BE1106"/>
  <c r="BE1110"/>
  <c r="BE1145"/>
  <c r="BE1153"/>
  <c r="BE1161"/>
  <c r="BE1162"/>
  <c r="BE1167"/>
  <c r="BE1180"/>
  <c r="BE1233"/>
  <c r="BE1257"/>
  <c r="BE1259"/>
  <c r="BE1290"/>
  <c r="BE1293"/>
  <c r="BE1323"/>
  <c r="BE1519"/>
  <c r="BE1550"/>
  <c r="BE1564"/>
  <c r="BE1568"/>
  <c r="BE1572"/>
  <c r="BE1583"/>
  <c r="BE1633"/>
  <c r="BE1699"/>
  <c r="BE1964"/>
  <c r="BE2009"/>
  <c r="BE2088"/>
  <c r="BE2092"/>
  <c r="BE2094"/>
  <c r="BE2105"/>
  <c r="BE2193"/>
  <c r="BE2331"/>
  <c r="BK2348"/>
  <c r="J2348"/>
  <c r="J127"/>
  <c i="8" r="E85"/>
  <c r="BE159"/>
  <c i="9" r="BE147"/>
  <c r="BE161"/>
  <c r="BE168"/>
  <c r="BE171"/>
  <c r="BE184"/>
  <c r="BE190"/>
  <c i="10" r="BE151"/>
  <c r="BE153"/>
  <c r="BE154"/>
  <c r="BE160"/>
  <c r="BE176"/>
  <c r="BE177"/>
  <c r="BE195"/>
  <c r="BE197"/>
  <c r="BE205"/>
  <c r="BE208"/>
  <c r="BE228"/>
  <c r="BE242"/>
  <c r="BE248"/>
  <c r="BE267"/>
  <c r="BE269"/>
  <c r="BE271"/>
  <c r="BE284"/>
  <c r="BE290"/>
  <c r="BE294"/>
  <c r="BE297"/>
  <c r="BE298"/>
  <c i="11" r="F94"/>
  <c r="BE148"/>
  <c r="BE149"/>
  <c r="BE153"/>
  <c r="BE156"/>
  <c r="BE166"/>
  <c i="12" r="J89"/>
  <c r="BE139"/>
  <c r="BE283"/>
  <c r="BE318"/>
  <c r="BE334"/>
  <c r="BK282"/>
  <c r="J282"/>
  <c r="J102"/>
  <c i="13" r="F119"/>
  <c r="BE127"/>
  <c r="BE141"/>
  <c r="BE143"/>
  <c r="BE144"/>
  <c r="BE152"/>
  <c i="14" r="BE171"/>
  <c r="BE261"/>
  <c r="BE264"/>
  <c r="BE270"/>
  <c r="BE292"/>
  <c r="BE318"/>
  <c r="BE337"/>
  <c r="BE344"/>
  <c r="BE346"/>
  <c r="BK251"/>
  <c r="J251"/>
  <c r="J104"/>
  <c i="15" r="J114"/>
  <c i="16" r="F119"/>
  <c r="BE156"/>
  <c r="BE176"/>
  <c r="BE185"/>
  <c r="BE194"/>
  <c r="BE203"/>
  <c i="17" r="F92"/>
  <c r="BE144"/>
  <c r="BE147"/>
  <c r="BE154"/>
  <c r="BE160"/>
  <c r="BE164"/>
  <c r="BE167"/>
  <c r="BE176"/>
  <c r="BE182"/>
  <c i="18" r="BE139"/>
  <c r="BE173"/>
  <c r="BE206"/>
  <c r="BE212"/>
  <c r="BE232"/>
  <c r="BE246"/>
  <c r="BE283"/>
  <c r="BE301"/>
  <c r="BE313"/>
  <c r="BE325"/>
  <c r="BK324"/>
  <c r="J324"/>
  <c r="J105"/>
  <c i="19" r="J92"/>
  <c r="BE153"/>
  <c r="BE195"/>
  <c r="BE207"/>
  <c r="BE231"/>
  <c r="BE264"/>
  <c r="BE306"/>
  <c r="BE313"/>
  <c i="20" r="BE164"/>
  <c i="21" r="E85"/>
  <c r="BE137"/>
  <c i="22" r="F94"/>
  <c r="J120"/>
  <c r="BE136"/>
  <c i="23" r="E110"/>
  <c r="BE127"/>
  <c r="BE128"/>
  <c i="24" r="BE124"/>
  <c r="BE136"/>
  <c r="BE137"/>
  <c r="BE147"/>
  <c r="BE149"/>
  <c i="25" r="BE132"/>
  <c r="BE138"/>
  <c i="26" r="BE147"/>
  <c i="27" r="F122"/>
  <c r="BE131"/>
  <c r="BE133"/>
  <c r="BE137"/>
  <c i="2" r="BE124"/>
  <c r="BE125"/>
  <c r="BE136"/>
  <c i="3" r="J91"/>
  <c r="E111"/>
  <c i="4" r="J115"/>
  <c r="J118"/>
  <c r="BE125"/>
  <c r="BE127"/>
  <c r="BE129"/>
  <c i="6" r="BE126"/>
  <c i="7" r="E139"/>
  <c r="BE156"/>
  <c r="BE161"/>
  <c r="BE162"/>
  <c r="BE194"/>
  <c r="BE196"/>
  <c r="BE199"/>
  <c r="BE207"/>
  <c r="BE216"/>
  <c r="BE427"/>
  <c r="BE459"/>
  <c r="BE499"/>
  <c r="BE505"/>
  <c r="BE639"/>
  <c r="BE672"/>
  <c r="BE740"/>
  <c r="BE742"/>
  <c r="BE815"/>
  <c r="BE820"/>
  <c r="BE942"/>
  <c r="BE988"/>
  <c r="BE1033"/>
  <c r="BE1034"/>
  <c r="BE1039"/>
  <c r="BE1044"/>
  <c r="BE1059"/>
  <c r="BE1150"/>
  <c r="BE1343"/>
  <c r="BE1427"/>
  <c r="BE1732"/>
  <c r="BE1736"/>
  <c r="BE1864"/>
  <c r="BE1865"/>
  <c r="BE1893"/>
  <c r="BE1910"/>
  <c r="BE1950"/>
  <c r="BE1951"/>
  <c r="BE1960"/>
  <c r="BE1987"/>
  <c r="BE1998"/>
  <c r="BE2015"/>
  <c r="BE2030"/>
  <c r="BE2100"/>
  <c r="BE2109"/>
  <c r="BE2110"/>
  <c r="BE2216"/>
  <c r="BE2229"/>
  <c r="BE2230"/>
  <c r="BE2268"/>
  <c r="BE2349"/>
  <c r="BE2350"/>
  <c i="10" r="BE175"/>
  <c r="BE252"/>
  <c r="BE253"/>
  <c r="BE254"/>
  <c i="13" r="BE131"/>
  <c r="BE157"/>
  <c i="14" r="F130"/>
  <c r="BE136"/>
  <c r="BE159"/>
  <c r="BE163"/>
  <c r="BE182"/>
  <c r="BE204"/>
  <c r="BE216"/>
  <c r="BE218"/>
  <c r="BE279"/>
  <c r="BE301"/>
  <c r="BE351"/>
  <c r="BE361"/>
  <c r="BE365"/>
  <c r="BE385"/>
  <c r="BE388"/>
  <c i="15" r="E110"/>
  <c r="BE135"/>
  <c r="BE154"/>
  <c r="BK197"/>
  <c r="J197"/>
  <c r="J100"/>
  <c i="16" r="BE140"/>
  <c r="BE143"/>
  <c r="BE153"/>
  <c r="BE171"/>
  <c r="BE201"/>
  <c r="BE209"/>
  <c r="BE215"/>
  <c r="BE218"/>
  <c i="17" r="E110"/>
  <c r="BE122"/>
  <c r="BE187"/>
  <c r="BE190"/>
  <c i="18" r="J92"/>
  <c r="J123"/>
  <c r="BE171"/>
  <c r="BE188"/>
  <c r="BE203"/>
  <c r="BE236"/>
  <c r="BE240"/>
  <c r="BE252"/>
  <c r="BE297"/>
  <c r="BE304"/>
  <c r="BE308"/>
  <c r="BK342"/>
  <c r="J342"/>
  <c r="J107"/>
  <c i="19" r="E85"/>
  <c r="F126"/>
  <c r="BE135"/>
  <c r="BE155"/>
  <c r="BE158"/>
  <c r="BE174"/>
  <c r="BE215"/>
  <c r="BE312"/>
  <c r="BK291"/>
  <c r="J291"/>
  <c r="J106"/>
  <c i="20" r="E85"/>
  <c r="J94"/>
  <c r="BE142"/>
  <c r="BE145"/>
  <c r="BE171"/>
  <c r="BE176"/>
  <c i="21" r="J121"/>
  <c r="BE142"/>
  <c r="BE152"/>
  <c r="BE158"/>
  <c r="BE163"/>
  <c r="BE166"/>
  <c i="22" r="BE144"/>
  <c r="BE145"/>
  <c r="BE148"/>
  <c r="BE152"/>
  <c i="23" r="BE131"/>
  <c r="BE132"/>
  <c r="BE133"/>
  <c r="BE138"/>
  <c r="BE141"/>
  <c i="24" r="E85"/>
  <c r="BE141"/>
  <c r="BE142"/>
  <c r="BE146"/>
  <c i="25" r="E110"/>
  <c r="BE135"/>
  <c i="26" r="J91"/>
  <c r="BE133"/>
  <c r="BE136"/>
  <c r="BE137"/>
  <c r="BE144"/>
  <c r="BE149"/>
  <c r="BK143"/>
  <c r="J143"/>
  <c r="J102"/>
  <c i="27" r="BE135"/>
  <c i="28" r="BE135"/>
  <c i="4" r="BE128"/>
  <c i="5" r="E85"/>
  <c r="BE134"/>
  <c i="6" r="J91"/>
  <c r="J120"/>
  <c i="7" r="F94"/>
  <c r="J145"/>
  <c r="BE182"/>
  <c r="BE183"/>
  <c r="BE185"/>
  <c r="BE252"/>
  <c r="BE352"/>
  <c r="BE483"/>
  <c r="BE496"/>
  <c r="BE508"/>
  <c r="BE549"/>
  <c r="BE578"/>
  <c r="BE595"/>
  <c r="BE619"/>
  <c r="BE637"/>
  <c r="BE640"/>
  <c r="BE683"/>
  <c r="BE791"/>
  <c r="BE896"/>
  <c r="BE990"/>
  <c r="BE1041"/>
  <c r="BE1054"/>
  <c r="BE1104"/>
  <c r="BE1160"/>
  <c r="BE1165"/>
  <c r="BE1175"/>
  <c r="BE1178"/>
  <c r="BE1183"/>
  <c r="BE1192"/>
  <c r="BE1207"/>
  <c r="BE1231"/>
  <c r="BE1243"/>
  <c r="BE1296"/>
  <c r="BE1331"/>
  <c r="BE1344"/>
  <c r="BE1345"/>
  <c r="BE1387"/>
  <c r="BE1435"/>
  <c r="BE1470"/>
  <c r="BE1546"/>
  <c r="BE1587"/>
  <c r="BE1606"/>
  <c r="BE1648"/>
  <c r="BE1654"/>
  <c i="9" r="J94"/>
  <c r="BE134"/>
  <c r="BE139"/>
  <c r="BE149"/>
  <c r="BE151"/>
  <c r="BE152"/>
  <c r="BE155"/>
  <c r="BE156"/>
  <c r="BE178"/>
  <c r="BE194"/>
  <c r="BE197"/>
  <c i="10" r="F94"/>
  <c r="J129"/>
  <c r="BE147"/>
  <c r="BE149"/>
  <c r="BE166"/>
  <c r="BE172"/>
  <c r="BE184"/>
  <c r="BE185"/>
  <c r="BE196"/>
  <c r="BE202"/>
  <c r="BE203"/>
  <c r="BE226"/>
  <c r="BE255"/>
  <c r="BE256"/>
  <c r="BE257"/>
  <c r="BE274"/>
  <c r="BE278"/>
  <c r="BE301"/>
  <c r="BE302"/>
  <c r="BE303"/>
  <c r="BK287"/>
  <c r="J287"/>
  <c r="J110"/>
  <c i="11" r="E85"/>
  <c r="BE127"/>
  <c r="BE128"/>
  <c r="BE164"/>
  <c r="BE178"/>
  <c r="BE189"/>
  <c r="BE190"/>
  <c r="BE192"/>
  <c i="12" r="BE131"/>
  <c r="BE155"/>
  <c r="BE175"/>
  <c r="BE181"/>
  <c r="BE187"/>
  <c r="BE213"/>
  <c r="BE220"/>
  <c r="BE230"/>
  <c r="BE260"/>
  <c r="BE277"/>
  <c r="BE301"/>
  <c r="BE309"/>
  <c i="13" r="J116"/>
  <c r="BE125"/>
  <c i="14" r="BE232"/>
  <c r="BE236"/>
  <c r="BE237"/>
  <c r="BE258"/>
  <c r="BE277"/>
  <c r="BE299"/>
  <c r="BE326"/>
  <c r="BE356"/>
  <c r="BE378"/>
  <c r="BE381"/>
  <c r="BE393"/>
  <c r="BE403"/>
  <c r="BE410"/>
  <c i="15" r="BE149"/>
  <c r="BE182"/>
  <c i="16" r="E85"/>
  <c r="J116"/>
  <c i="18" r="BE352"/>
  <c r="BE354"/>
  <c i="19" r="BE131"/>
  <c r="BE187"/>
  <c r="BE203"/>
  <c r="BE261"/>
  <c r="BE283"/>
  <c r="BE286"/>
  <c i="20" r="BE147"/>
  <c r="BE153"/>
  <c i="21" r="J124"/>
  <c r="BE164"/>
  <c r="BE165"/>
  <c r="BE169"/>
  <c i="22" r="BE131"/>
  <c r="BE138"/>
  <c r="BE139"/>
  <c r="BE141"/>
  <c r="BE142"/>
  <c i="23" r="J94"/>
  <c r="BE139"/>
  <c i="24" r="BE133"/>
  <c r="BE143"/>
  <c i="25" r="F94"/>
  <c r="J116"/>
  <c r="BE124"/>
  <c r="BE133"/>
  <c r="BE143"/>
  <c i="26" r="F123"/>
  <c r="BE141"/>
  <c r="BE142"/>
  <c r="BE146"/>
  <c r="BE148"/>
  <c i="27" r="J91"/>
  <c r="E113"/>
  <c r="BE144"/>
  <c r="BE147"/>
  <c r="BE148"/>
  <c r="BE151"/>
  <c i="28" r="J91"/>
  <c r="J94"/>
  <c r="BE131"/>
  <c r="BE138"/>
  <c r="BE139"/>
  <c r="BE141"/>
  <c r="BE142"/>
  <c r="BE144"/>
  <c r="BE148"/>
  <c r="BE151"/>
  <c r="BE154"/>
  <c r="BE156"/>
  <c r="BE170"/>
  <c r="BK161"/>
  <c r="J161"/>
  <c r="J105"/>
  <c r="BK172"/>
  <c r="J172"/>
  <c r="J107"/>
  <c i="29" r="BE129"/>
  <c r="BE131"/>
  <c r="BE132"/>
  <c r="BE134"/>
  <c r="BE141"/>
  <c r="BE146"/>
  <c i="30" r="BE133"/>
  <c i="3" r="BE137"/>
  <c i="7" r="BE1154"/>
  <c r="BE1172"/>
  <c r="BE1186"/>
  <c r="BE1245"/>
  <c r="BE1346"/>
  <c r="BE1352"/>
  <c r="BE1355"/>
  <c r="BE1374"/>
  <c r="BE1414"/>
  <c r="BE1419"/>
  <c r="BE1421"/>
  <c r="BE1433"/>
  <c r="BE1515"/>
  <c r="BE1523"/>
  <c r="BE1593"/>
  <c r="BE1601"/>
  <c r="BE1618"/>
  <c r="BE1707"/>
  <c r="BE1737"/>
  <c r="BE1740"/>
  <c r="BE1772"/>
  <c r="BE1781"/>
  <c r="BE1784"/>
  <c r="BE1833"/>
  <c r="BE1854"/>
  <c r="BE1870"/>
  <c r="BE1881"/>
  <c r="BE1908"/>
  <c r="BE1926"/>
  <c r="BE1990"/>
  <c r="BE1996"/>
  <c r="BE1997"/>
  <c r="BE2007"/>
  <c r="BE2071"/>
  <c r="BE2076"/>
  <c r="BE2103"/>
  <c r="BE2107"/>
  <c r="BE2142"/>
  <c r="BE2271"/>
  <c r="BE2273"/>
  <c r="BK1182"/>
  <c r="J1182"/>
  <c r="J108"/>
  <c i="8" r="J91"/>
  <c r="J119"/>
  <c r="BE127"/>
  <c r="BE129"/>
  <c r="BE133"/>
  <c r="BE136"/>
  <c r="BE139"/>
  <c r="BE144"/>
  <c r="BE145"/>
  <c r="BE147"/>
  <c r="BE148"/>
  <c i="9" r="E85"/>
  <c r="F94"/>
  <c r="BE133"/>
  <c r="BE135"/>
  <c r="BE138"/>
  <c r="BE141"/>
  <c r="BE142"/>
  <c r="BE143"/>
  <c r="BE160"/>
  <c r="BE164"/>
  <c r="BE174"/>
  <c r="BE175"/>
  <c r="BE176"/>
  <c r="BE177"/>
  <c r="BE180"/>
  <c r="BE185"/>
  <c r="BE193"/>
  <c r="BE195"/>
  <c r="BE198"/>
  <c i="10" r="E85"/>
  <c r="BE139"/>
  <c r="BE141"/>
  <c r="BE169"/>
  <c r="BE194"/>
  <c r="BE201"/>
  <c r="BE214"/>
  <c r="BE240"/>
  <c r="BE266"/>
  <c r="BE279"/>
  <c r="BE280"/>
  <c r="BE285"/>
  <c i="11" r="J120"/>
  <c r="BE144"/>
  <c r="BE145"/>
  <c r="BE146"/>
  <c r="BE147"/>
  <c r="BE161"/>
  <c r="BE162"/>
  <c r="BE163"/>
  <c r="BE169"/>
  <c r="BE170"/>
  <c r="BE171"/>
  <c i="12" r="J92"/>
  <c r="BE146"/>
  <c r="BE186"/>
  <c r="BE214"/>
  <c r="BE245"/>
  <c r="BE336"/>
  <c r="BE338"/>
  <c r="BK300"/>
  <c r="J300"/>
  <c r="J104"/>
  <c r="BK339"/>
  <c r="J339"/>
  <c r="J108"/>
  <c i="13" r="BE140"/>
  <c r="BE156"/>
  <c i="14" r="BE185"/>
  <c r="BE193"/>
  <c r="BE196"/>
  <c r="BE219"/>
  <c r="BE249"/>
  <c r="BE275"/>
  <c r="BE328"/>
  <c r="BE335"/>
  <c r="BE354"/>
  <c r="BE358"/>
  <c r="BK409"/>
  <c r="J409"/>
  <c r="J113"/>
  <c i="15" r="BE144"/>
  <c r="BE190"/>
  <c r="BE194"/>
  <c i="16" r="J119"/>
  <c i="17" r="BE184"/>
  <c i="18" r="F126"/>
  <c r="BE131"/>
  <c r="BE135"/>
  <c r="BE295"/>
  <c r="BE351"/>
  <c r="BK344"/>
  <c r="J344"/>
  <c r="J108"/>
  <c i="19" r="J89"/>
  <c r="BE172"/>
  <c r="BE177"/>
  <c r="BE181"/>
  <c r="BE199"/>
  <c r="BE209"/>
  <c r="BE224"/>
  <c r="BE270"/>
  <c r="BK307"/>
  <c r="J307"/>
  <c r="J108"/>
  <c i="20" r="F94"/>
  <c r="BE133"/>
  <c r="BE137"/>
  <c r="BE144"/>
  <c r="BE162"/>
  <c r="BE163"/>
  <c r="BE166"/>
  <c r="BE168"/>
  <c r="BE173"/>
  <c r="BE175"/>
  <c i="21" r="BE148"/>
  <c r="BE161"/>
  <c r="BE162"/>
  <c i="22" r="E85"/>
  <c r="BE128"/>
  <c r="BE132"/>
  <c r="BE137"/>
  <c r="BE143"/>
  <c r="BE147"/>
  <c r="BE149"/>
  <c i="23" r="J91"/>
  <c i="24" r="F94"/>
  <c r="BE127"/>
  <c r="BE128"/>
  <c r="BE145"/>
  <c r="BE148"/>
  <c i="25" r="BE137"/>
  <c i="26" r="E85"/>
  <c r="J123"/>
  <c r="BE129"/>
  <c i="27" r="BE142"/>
  <c i="2" r="F115"/>
  <c r="BE138"/>
  <c i="3" r="BE141"/>
  <c i="4" r="BE124"/>
  <c i="5" r="J116"/>
  <c r="BE147"/>
  <c i="6" r="F94"/>
  <c r="BE136"/>
  <c i="7" r="J94"/>
  <c r="BE154"/>
  <c r="BE201"/>
  <c r="BE229"/>
  <c r="BE230"/>
  <c r="BE233"/>
  <c r="BE238"/>
  <c r="BE239"/>
  <c r="BE242"/>
  <c r="BE246"/>
  <c r="BE258"/>
  <c r="BE299"/>
  <c r="BE417"/>
  <c r="BE443"/>
  <c r="BE451"/>
  <c r="BE458"/>
  <c r="BE479"/>
  <c r="BE521"/>
  <c r="BE584"/>
  <c r="BE585"/>
  <c r="BE704"/>
  <c r="BE724"/>
  <c r="BE756"/>
  <c r="BE846"/>
  <c r="BE890"/>
  <c r="BE1022"/>
  <c r="BE1035"/>
  <c r="BE1036"/>
  <c r="BE1048"/>
  <c r="BE1052"/>
  <c r="BE1053"/>
  <c r="BE1055"/>
  <c r="BE1102"/>
  <c r="BE1112"/>
  <c r="BE1113"/>
  <c r="BE1163"/>
  <c r="BE1169"/>
  <c r="BE1177"/>
  <c r="BE1189"/>
  <c r="BE1269"/>
  <c r="BE1271"/>
  <c r="BE1325"/>
  <c r="BE1416"/>
  <c r="BE1468"/>
  <c r="BE1614"/>
  <c r="BE1625"/>
  <c r="BE1694"/>
  <c r="BE1701"/>
  <c r="BE1703"/>
  <c r="BE1722"/>
  <c r="BE1725"/>
  <c r="BE1730"/>
  <c r="BE1848"/>
  <c r="BE1855"/>
  <c r="BE1856"/>
  <c r="BE1912"/>
  <c r="BE1922"/>
  <c r="BE1930"/>
  <c r="BE1944"/>
  <c r="BE1980"/>
  <c r="BE2010"/>
  <c r="BE2011"/>
  <c r="BE2012"/>
  <c r="BE2033"/>
  <c r="BE2042"/>
  <c r="BE2045"/>
  <c r="BE2046"/>
  <c r="BE2061"/>
  <c r="BE2084"/>
  <c r="BE2085"/>
  <c r="BE2093"/>
  <c r="BE2095"/>
  <c r="BE2112"/>
  <c r="BE2174"/>
  <c r="BE2176"/>
  <c r="BE2281"/>
  <c r="BE2330"/>
  <c r="BE2335"/>
  <c r="BE2351"/>
  <c r="BE2358"/>
  <c r="BE2363"/>
  <c i="8" r="BE134"/>
  <c r="BE138"/>
  <c r="BE143"/>
  <c r="BE150"/>
  <c r="BE158"/>
  <c i="9" r="J119"/>
  <c r="BE131"/>
  <c r="BE153"/>
  <c r="BE186"/>
  <c r="BE202"/>
  <c i="10" r="BE143"/>
  <c r="BE150"/>
  <c i="11" r="J117"/>
  <c r="BE150"/>
  <c r="BE151"/>
  <c r="BE152"/>
  <c r="BE154"/>
  <c r="BE167"/>
  <c r="BE168"/>
  <c r="BE174"/>
  <c r="BE179"/>
  <c r="BE184"/>
  <c r="BE191"/>
  <c i="12" r="E85"/>
  <c r="BE140"/>
  <c r="BE196"/>
  <c r="BE202"/>
  <c r="BE239"/>
  <c r="BE292"/>
  <c r="BE295"/>
  <c r="BE328"/>
  <c r="BK276"/>
  <c r="J276"/>
  <c r="J101"/>
  <c i="13" r="E85"/>
  <c r="J119"/>
  <c i="14" r="E85"/>
  <c r="J89"/>
  <c r="BE235"/>
  <c r="BE255"/>
  <c r="BE267"/>
  <c r="BE272"/>
  <c r="BE349"/>
  <c r="BE375"/>
  <c r="BE384"/>
  <c r="BE390"/>
  <c r="BE398"/>
  <c r="BE408"/>
  <c i="15" r="F92"/>
  <c r="BE122"/>
  <c r="BE127"/>
  <c r="BE130"/>
  <c r="BE140"/>
  <c r="BE160"/>
  <c r="BE166"/>
  <c r="BE170"/>
  <c r="BE186"/>
  <c i="16" r="BE147"/>
  <c r="BE158"/>
  <c r="BE173"/>
  <c r="BE179"/>
  <c r="BE212"/>
  <c r="BE220"/>
  <c r="BE224"/>
  <c i="17" r="J89"/>
  <c r="J92"/>
  <c r="BE140"/>
  <c r="BE142"/>
  <c r="BE150"/>
  <c r="BE152"/>
  <c r="BE172"/>
  <c i="18" r="E85"/>
  <c r="BE151"/>
  <c r="BE161"/>
  <c r="BE168"/>
  <c r="BE176"/>
  <c r="BE178"/>
  <c r="BE249"/>
  <c r="BE319"/>
  <c r="BE322"/>
  <c r="BE332"/>
  <c r="BE343"/>
  <c i="19" r="BE144"/>
  <c r="BE160"/>
  <c r="BE166"/>
  <c r="BE277"/>
  <c r="BE279"/>
  <c r="BE292"/>
  <c r="BE295"/>
  <c r="BE308"/>
  <c i="20" r="BE129"/>
  <c r="BE132"/>
  <c r="BE141"/>
  <c r="BE165"/>
  <c r="BE170"/>
  <c i="21" r="F94"/>
  <c r="BE134"/>
  <c r="BE139"/>
  <c r="BE153"/>
  <c r="BE154"/>
  <c r="BE155"/>
  <c r="BE167"/>
  <c i="23" r="F119"/>
  <c i="24" r="J94"/>
  <c i="25" r="J119"/>
  <c i="28" r="BE145"/>
  <c r="BE146"/>
  <c r="BE155"/>
  <c r="BE160"/>
  <c r="BE162"/>
  <c r="BE165"/>
  <c r="BE167"/>
  <c r="BE169"/>
  <c r="BE171"/>
  <c i="29" r="F94"/>
  <c r="BE128"/>
  <c r="BE139"/>
  <c r="BE144"/>
  <c r="BE147"/>
  <c r="BE149"/>
  <c r="BE150"/>
  <c r="BK155"/>
  <c r="J155"/>
  <c r="J104"/>
  <c i="30" r="E85"/>
  <c r="J89"/>
  <c r="J92"/>
  <c r="F117"/>
  <c r="BE125"/>
  <c r="BE128"/>
  <c r="BE147"/>
  <c r="BE157"/>
  <c i="2" r="BE121"/>
  <c r="BE133"/>
  <c i="3" r="J120"/>
  <c r="BE129"/>
  <c i="5" r="F94"/>
  <c r="BE162"/>
  <c r="BE172"/>
  <c i="6" r="BE127"/>
  <c i="7" r="BE155"/>
  <c r="BE300"/>
  <c r="BE324"/>
  <c r="BE447"/>
  <c r="BE449"/>
  <c r="BE455"/>
  <c r="BE573"/>
  <c r="BE580"/>
  <c r="BE601"/>
  <c r="BE718"/>
  <c r="BE744"/>
  <c r="BE865"/>
  <c r="BE888"/>
  <c r="BE1051"/>
  <c r="BE1267"/>
  <c r="BE1287"/>
  <c r="BE1298"/>
  <c r="BE1300"/>
  <c r="BE1310"/>
  <c r="BE1337"/>
  <c r="BE1364"/>
  <c r="BE1385"/>
  <c r="BE1640"/>
  <c r="BE1643"/>
  <c r="BE1668"/>
  <c r="BE1705"/>
  <c r="BE1717"/>
  <c r="BE1786"/>
  <c r="BE1817"/>
  <c r="BE1860"/>
  <c r="BE1863"/>
  <c r="BE1868"/>
  <c r="BE1885"/>
  <c r="BE1898"/>
  <c r="BE1901"/>
  <c r="BE1942"/>
  <c r="BE1946"/>
  <c r="BE1948"/>
  <c r="BE1949"/>
  <c r="BE1953"/>
  <c r="BE1965"/>
  <c r="BE1972"/>
  <c r="BE1976"/>
  <c r="BE2018"/>
  <c r="BE2019"/>
  <c r="BE2059"/>
  <c r="BE2079"/>
  <c r="BE2087"/>
  <c r="BE2089"/>
  <c r="BE2091"/>
  <c r="BE2096"/>
  <c r="BE2098"/>
  <c r="BE2106"/>
  <c r="BE2218"/>
  <c r="BE2220"/>
  <c r="BE2240"/>
  <c i="8" r="BE125"/>
  <c r="BE152"/>
  <c r="BE157"/>
  <c i="9" r="BE127"/>
  <c r="BE129"/>
  <c r="BE159"/>
  <c r="BE162"/>
  <c r="BE165"/>
  <c r="BE169"/>
  <c r="BE170"/>
  <c r="BE172"/>
  <c r="BE173"/>
  <c r="BE182"/>
  <c r="BE183"/>
  <c r="BE187"/>
  <c r="BE188"/>
  <c r="BE191"/>
  <c i="10" r="BE140"/>
  <c r="BE142"/>
  <c r="BE144"/>
  <c r="BE145"/>
  <c r="BE155"/>
  <c r="BE156"/>
  <c r="BE157"/>
  <c r="BE158"/>
  <c r="BE183"/>
  <c r="BE186"/>
  <c r="BE187"/>
  <c r="BE190"/>
  <c r="BE210"/>
  <c r="BE212"/>
  <c r="BE218"/>
  <c r="BE220"/>
  <c r="BE238"/>
  <c r="BE259"/>
  <c r="BE283"/>
  <c r="BE295"/>
  <c r="BE305"/>
  <c r="BK304"/>
  <c r="J304"/>
  <c r="J112"/>
  <c r="BK307"/>
  <c r="J307"/>
  <c r="J113"/>
  <c i="11" r="BE125"/>
  <c r="BE126"/>
  <c r="BE129"/>
  <c r="BE130"/>
  <c r="BE131"/>
  <c r="BE132"/>
  <c r="BE157"/>
  <c r="BE158"/>
  <c r="BE175"/>
  <c r="BE186"/>
  <c r="BE187"/>
  <c r="BE188"/>
  <c i="12" r="F92"/>
  <c r="BE191"/>
  <c r="BE207"/>
  <c r="BE268"/>
  <c r="BE269"/>
  <c r="BE297"/>
  <c i="13" r="BE129"/>
  <c i="16" r="BE128"/>
  <c r="BE182"/>
  <c r="BE190"/>
  <c r="BE206"/>
  <c r="BK217"/>
  <c r="J217"/>
  <c r="J101"/>
  <c i="17" r="BE125"/>
  <c r="BE131"/>
  <c r="BE137"/>
  <c r="BE157"/>
  <c r="BK189"/>
  <c r="J189"/>
  <c r="J100"/>
  <c i="18" r="BE142"/>
  <c r="BE192"/>
  <c r="BE200"/>
  <c r="BE228"/>
  <c r="BE244"/>
  <c r="BE260"/>
  <c r="BE268"/>
  <c r="BE286"/>
  <c r="BE316"/>
  <c r="BE328"/>
  <c i="19" r="BE147"/>
  <c r="BE150"/>
  <c r="BE228"/>
  <c r="BE235"/>
  <c r="BE289"/>
  <c i="20" r="BE150"/>
  <c r="BE161"/>
  <c r="BE169"/>
  <c r="BE172"/>
  <c i="21" r="BE168"/>
  <c i="22" r="J117"/>
  <c i="23" r="BE134"/>
  <c r="BE136"/>
  <c i="24" r="BE131"/>
  <c r="BE138"/>
  <c r="BE139"/>
  <c r="BE140"/>
  <c i="25" r="BE127"/>
  <c r="BE136"/>
  <c r="BE139"/>
  <c r="BE141"/>
  <c r="BE142"/>
  <c r="BE146"/>
  <c i="26" r="BE128"/>
  <c r="BK150"/>
  <c r="J150"/>
  <c r="J104"/>
  <c i="27" r="J122"/>
  <c r="BE128"/>
  <c r="BE140"/>
  <c r="BE143"/>
  <c r="BE149"/>
  <c i="28" r="E85"/>
  <c r="F94"/>
  <c r="BE157"/>
  <c r="BE168"/>
  <c r="BE173"/>
  <c i="29" r="J91"/>
  <c r="J94"/>
  <c i="30" r="BE139"/>
  <c r="BE141"/>
  <c r="BE145"/>
  <c r="BE165"/>
  <c r="BE169"/>
  <c r="BE175"/>
  <c r="BE179"/>
  <c r="BE181"/>
  <c r="BE185"/>
  <c r="BE187"/>
  <c r="BE197"/>
  <c r="BE198"/>
  <c r="BE201"/>
  <c r="BE206"/>
  <c r="BE211"/>
  <c r="BE220"/>
  <c r="BE226"/>
  <c r="BE228"/>
  <c r="BE230"/>
  <c r="BE244"/>
  <c i="2" r="J89"/>
  <c i="3" r="BE140"/>
  <c i="4" r="E85"/>
  <c i="5" r="BE142"/>
  <c r="BE151"/>
  <c i="7" r="BE225"/>
  <c r="BE314"/>
  <c r="BE359"/>
  <c r="BE362"/>
  <c r="BE396"/>
  <c r="BE422"/>
  <c r="BE544"/>
  <c r="BE589"/>
  <c r="BE642"/>
  <c r="BE731"/>
  <c r="BE733"/>
  <c r="BE772"/>
  <c r="BE1030"/>
  <c r="BE1038"/>
  <c r="BE1047"/>
  <c r="BE1049"/>
  <c r="BE1061"/>
  <c r="BE1097"/>
  <c r="BE1098"/>
  <c r="BE1105"/>
  <c r="BE1108"/>
  <c r="BE1109"/>
  <c r="BE2006"/>
  <c r="BE2008"/>
  <c r="BE2013"/>
  <c r="BE2014"/>
  <c r="BE2047"/>
  <c r="BE2056"/>
  <c r="BE2060"/>
  <c r="BE2067"/>
  <c r="BE2083"/>
  <c r="BE2086"/>
  <c r="BE2097"/>
  <c r="BE2099"/>
  <c r="BE2104"/>
  <c r="BE2127"/>
  <c r="BE2130"/>
  <c r="BE2140"/>
  <c r="BE2171"/>
  <c r="BE2242"/>
  <c r="BE2263"/>
  <c r="BE2275"/>
  <c r="BE2310"/>
  <c r="BE2352"/>
  <c r="BE2364"/>
  <c r="BE2365"/>
  <c r="BE2366"/>
  <c r="BE2367"/>
  <c r="BE2368"/>
  <c r="BE2369"/>
  <c r="BE2370"/>
  <c r="BE2371"/>
  <c r="BE2373"/>
  <c r="BE2375"/>
  <c r="BE2377"/>
  <c r="BE2379"/>
  <c r="BE2380"/>
  <c i="8" r="BE126"/>
  <c r="BE128"/>
  <c r="BE130"/>
  <c r="BE131"/>
  <c r="BE132"/>
  <c r="BE135"/>
  <c r="BE140"/>
  <c r="BE141"/>
  <c r="BE142"/>
  <c r="BE146"/>
  <c r="BE160"/>
  <c i="9" r="BE132"/>
  <c r="BE144"/>
  <c r="BE145"/>
  <c r="BE146"/>
  <c r="BE150"/>
  <c r="BE157"/>
  <c r="BE163"/>
  <c r="BE166"/>
  <c r="BE179"/>
  <c r="BE196"/>
  <c r="BE199"/>
  <c r="BE201"/>
  <c i="10" r="J94"/>
  <c r="BE137"/>
  <c r="BE138"/>
  <c r="BE146"/>
  <c r="BE159"/>
  <c r="BE162"/>
  <c r="BE164"/>
  <c r="BE168"/>
  <c r="BE170"/>
  <c r="BE171"/>
  <c r="BE174"/>
  <c r="BE188"/>
  <c r="BE189"/>
  <c r="BE191"/>
  <c r="BE192"/>
  <c r="BE193"/>
  <c r="BE198"/>
  <c r="BE199"/>
  <c r="BE200"/>
  <c r="BE206"/>
  <c r="BE207"/>
  <c r="BE224"/>
  <c r="BE232"/>
  <c r="BE234"/>
  <c r="BE236"/>
  <c r="BE244"/>
  <c r="BE246"/>
  <c r="BE250"/>
  <c r="BE261"/>
  <c r="BE262"/>
  <c r="BE263"/>
  <c r="BE272"/>
  <c r="BE281"/>
  <c r="BE292"/>
  <c r="BE293"/>
  <c r="BE296"/>
  <c r="BE299"/>
  <c i="11" r="BE133"/>
  <c r="BE134"/>
  <c r="BE135"/>
  <c r="BE136"/>
  <c r="BE137"/>
  <c r="BE138"/>
  <c r="BE140"/>
  <c r="BE141"/>
  <c r="BE142"/>
  <c r="BE143"/>
  <c r="BE165"/>
  <c r="BE177"/>
  <c r="BE181"/>
  <c r="BE183"/>
  <c i="12" r="BE145"/>
  <c r="BE172"/>
  <c r="BE188"/>
  <c r="BE226"/>
  <c r="BE304"/>
  <c r="BE340"/>
  <c i="13" r="BE149"/>
  <c r="BE155"/>
  <c i="14" r="BE143"/>
  <c r="BE152"/>
  <c r="BE160"/>
  <c r="BE165"/>
  <c r="BE174"/>
  <c r="BE179"/>
  <c r="BE209"/>
  <c r="BE215"/>
  <c r="BE224"/>
  <c r="BE229"/>
  <c r="BE252"/>
  <c r="BE302"/>
  <c r="BE303"/>
  <c r="BE304"/>
  <c r="BE306"/>
  <c r="BE309"/>
  <c r="BE313"/>
  <c r="BE404"/>
  <c i="15" r="J117"/>
  <c r="BE174"/>
  <c r="BE198"/>
  <c i="16" r="BE124"/>
  <c r="BE138"/>
  <c i="18" r="BE153"/>
  <c r="BE164"/>
  <c r="BE222"/>
  <c r="BE256"/>
  <c r="BE280"/>
  <c i="23" r="BE137"/>
  <c r="BE140"/>
  <c r="BE142"/>
  <c i="24" r="J116"/>
  <c r="BE132"/>
  <c r="BE144"/>
  <c i="25" r="BE128"/>
  <c r="BE140"/>
  <c r="BE144"/>
  <c r="BE145"/>
  <c r="BE147"/>
  <c i="26" r="BE135"/>
  <c r="BE138"/>
  <c r="BE139"/>
  <c r="BE151"/>
  <c i="27" r="BE127"/>
  <c r="BE130"/>
  <c r="BE138"/>
  <c r="BE145"/>
  <c r="BE146"/>
  <c r="BK150"/>
  <c r="J150"/>
  <c r="J103"/>
  <c i="28" r="BE137"/>
  <c r="BE150"/>
  <c r="BE153"/>
  <c r="BE159"/>
  <c r="BE166"/>
  <c i="29" r="BE138"/>
  <c r="BE140"/>
  <c r="BE145"/>
  <c r="BE152"/>
  <c r="BE154"/>
  <c r="BE156"/>
  <c i="30" r="BE123"/>
  <c r="BE130"/>
  <c r="BE137"/>
  <c r="BE149"/>
  <c r="BE161"/>
  <c r="BE171"/>
  <c r="BE177"/>
  <c r="BE178"/>
  <c r="BE191"/>
  <c r="BE194"/>
  <c r="BE196"/>
  <c r="BE203"/>
  <c r="BE204"/>
  <c r="BE210"/>
  <c r="BE213"/>
  <c r="BE217"/>
  <c r="BE234"/>
  <c r="BE238"/>
  <c r="BE240"/>
  <c r="BE242"/>
  <c r="BE246"/>
  <c r="BE252"/>
  <c r="BE254"/>
  <c r="BE259"/>
  <c r="BE268"/>
  <c r="BE272"/>
  <c i="31" r="E85"/>
  <c r="J89"/>
  <c r="F92"/>
  <c r="J119"/>
  <c r="BE130"/>
  <c r="BE136"/>
  <c r="BE137"/>
  <c r="BE149"/>
  <c r="BE156"/>
  <c r="BE161"/>
  <c r="BE170"/>
  <c i="32" r="E85"/>
  <c r="F92"/>
  <c i="3" r="F94"/>
  <c i="4" r="BE123"/>
  <c r="BE126"/>
  <c i="5" r="BE124"/>
  <c r="BE130"/>
  <c i="7" r="BE188"/>
  <c r="BE209"/>
  <c r="BE211"/>
  <c r="BE219"/>
  <c r="BE222"/>
  <c r="BE228"/>
  <c r="BE254"/>
  <c r="BE255"/>
  <c r="BE280"/>
  <c r="BE307"/>
  <c r="BE315"/>
  <c r="BE574"/>
  <c r="BE591"/>
  <c r="BE644"/>
  <c r="BE660"/>
  <c r="BE674"/>
  <c r="BE687"/>
  <c r="BE695"/>
  <c r="BE750"/>
  <c r="BE759"/>
  <c r="BE762"/>
  <c r="BE833"/>
  <c r="BE869"/>
  <c r="BE989"/>
  <c r="BE1031"/>
  <c r="BE1032"/>
  <c r="BE1037"/>
  <c r="BE1050"/>
  <c r="BE1057"/>
  <c r="BE1089"/>
  <c r="BE1164"/>
  <c r="BE1176"/>
  <c r="BE1210"/>
  <c r="BE1247"/>
  <c r="BE1249"/>
  <c r="BE1251"/>
  <c r="BE1261"/>
  <c r="BE1313"/>
  <c r="BE1398"/>
  <c r="BE1404"/>
  <c r="BE1430"/>
  <c r="BE1472"/>
  <c r="BE1511"/>
  <c r="BE1579"/>
  <c r="BE1692"/>
  <c r="BE1696"/>
  <c r="BE1698"/>
  <c r="BE1709"/>
  <c r="BE1733"/>
  <c r="BE1827"/>
  <c r="BE1834"/>
  <c r="BE1859"/>
  <c r="BE1866"/>
  <c r="BE1878"/>
  <c r="BE1892"/>
  <c r="BE1896"/>
  <c r="BE1902"/>
  <c r="BE1924"/>
  <c r="BE1928"/>
  <c r="BE1940"/>
  <c r="BE1962"/>
  <c r="BE2016"/>
  <c r="BE2017"/>
  <c r="BE2101"/>
  <c r="BE2102"/>
  <c r="BE2195"/>
  <c r="BE2227"/>
  <c r="BE2243"/>
  <c r="BE2260"/>
  <c r="BE2266"/>
  <c r="BE2362"/>
  <c r="BK2228"/>
  <c r="J2228"/>
  <c r="J124"/>
  <c i="8" r="F94"/>
  <c r="BE124"/>
  <c r="BE137"/>
  <c r="BE154"/>
  <c i="9" r="BE136"/>
  <c r="BE140"/>
  <c r="BE148"/>
  <c r="BE154"/>
  <c r="BE189"/>
  <c i="10" r="BE163"/>
  <c r="BE165"/>
  <c r="BE179"/>
  <c r="BE180"/>
  <c r="BE181"/>
  <c r="BE182"/>
  <c r="BE216"/>
  <c r="BE222"/>
  <c r="BE230"/>
  <c r="BE258"/>
  <c r="BE264"/>
  <c r="BE265"/>
  <c r="BE270"/>
  <c r="BE273"/>
  <c r="BE275"/>
  <c r="BE276"/>
  <c r="BE277"/>
  <c r="BE282"/>
  <c r="BE288"/>
  <c r="BE291"/>
  <c r="BE300"/>
  <c r="BE308"/>
  <c i="11" r="BE155"/>
  <c r="BE159"/>
  <c r="BE172"/>
  <c r="BE173"/>
  <c r="BE176"/>
  <c r="BE180"/>
  <c r="BE182"/>
  <c r="BE185"/>
  <c i="12" r="BE148"/>
  <c r="BE151"/>
  <c r="BE153"/>
  <c r="BE178"/>
  <c r="BE197"/>
  <c r="BE217"/>
  <c r="BE249"/>
  <c r="BE252"/>
  <c r="BE337"/>
  <c i="13" r="BE126"/>
  <c r="BE134"/>
  <c r="BE146"/>
  <c r="BE147"/>
  <c r="BK151"/>
  <c r="J151"/>
  <c r="J100"/>
  <c i="14" r="J92"/>
  <c r="BE142"/>
  <c r="BE151"/>
  <c r="BE167"/>
  <c r="BE197"/>
  <c r="BE220"/>
  <c r="BE228"/>
  <c r="BE240"/>
  <c r="BE244"/>
  <c r="BE246"/>
  <c r="BE247"/>
  <c r="BE280"/>
  <c r="BE282"/>
  <c r="BE289"/>
  <c r="BE367"/>
  <c r="BE370"/>
  <c r="BE373"/>
  <c r="BE394"/>
  <c r="BE395"/>
  <c r="BE401"/>
  <c i="15" r="BE178"/>
  <c i="16" r="BE132"/>
  <c r="BE135"/>
  <c r="BE161"/>
  <c r="BE166"/>
  <c r="BE169"/>
  <c i="17" r="BE128"/>
  <c r="BE134"/>
  <c i="18" r="BE145"/>
  <c r="BE148"/>
  <c r="BE186"/>
  <c r="BE208"/>
  <c r="BE217"/>
  <c r="BE276"/>
  <c r="BE338"/>
  <c r="BE345"/>
  <c r="BK337"/>
  <c r="J337"/>
  <c r="J106"/>
  <c i="19" r="BE139"/>
  <c r="BE168"/>
  <c r="BE184"/>
  <c r="BE191"/>
  <c r="BE212"/>
  <c r="BE220"/>
  <c r="BE266"/>
  <c r="BE273"/>
  <c r="BE300"/>
  <c r="BE315"/>
  <c r="BK305"/>
  <c r="J305"/>
  <c r="J107"/>
  <c i="20" r="J91"/>
  <c r="BE134"/>
  <c r="BE138"/>
  <c r="BE143"/>
  <c r="BE157"/>
  <c r="BE158"/>
  <c r="BE167"/>
  <c r="BE174"/>
  <c r="BE177"/>
  <c i="21" r="BE130"/>
  <c r="BE133"/>
  <c r="BE138"/>
  <c r="BE140"/>
  <c r="BE145"/>
  <c r="BE159"/>
  <c i="22" r="BE125"/>
  <c r="BE135"/>
  <c r="BE146"/>
  <c r="BE151"/>
  <c i="23" r="BE124"/>
  <c i="24" r="BE134"/>
  <c i="25" r="BE131"/>
  <c i="26" r="BE130"/>
  <c r="BE132"/>
  <c r="BE140"/>
  <c i="27" r="BE141"/>
  <c i="28" r="BE132"/>
  <c r="BE133"/>
  <c r="BE134"/>
  <c r="BE158"/>
  <c i="29" r="E85"/>
  <c r="BE135"/>
  <c r="BE136"/>
  <c r="BE142"/>
  <c r="BE148"/>
  <c r="BE151"/>
  <c r="BE153"/>
  <c i="30" r="BE135"/>
  <c r="BE143"/>
  <c r="BE151"/>
  <c r="BE153"/>
  <c r="BE155"/>
  <c r="BE159"/>
  <c r="BE163"/>
  <c r="BE167"/>
  <c r="BE173"/>
  <c r="BE183"/>
  <c r="BE189"/>
  <c r="BE193"/>
  <c r="BE195"/>
  <c r="BE199"/>
  <c r="BE200"/>
  <c r="BE202"/>
  <c r="BE208"/>
  <c r="BE215"/>
  <c r="BE219"/>
  <c r="BE222"/>
  <c r="BE224"/>
  <c r="BE232"/>
  <c r="BE236"/>
  <c r="BE248"/>
  <c r="BE250"/>
  <c r="BE257"/>
  <c r="BE260"/>
  <c r="BE262"/>
  <c r="BE264"/>
  <c r="BE266"/>
  <c r="BE270"/>
  <c r="BK256"/>
  <c r="J256"/>
  <c r="J99"/>
  <c i="31" r="BE125"/>
  <c r="BE131"/>
  <c r="BE139"/>
  <c r="BE141"/>
  <c r="BE144"/>
  <c r="BE154"/>
  <c r="BE166"/>
  <c r="BE176"/>
  <c r="BE177"/>
  <c r="BE179"/>
  <c r="BK178"/>
  <c r="J178"/>
  <c r="J102"/>
  <c i="32" r="J89"/>
  <c r="J92"/>
  <c r="BE121"/>
  <c r="BE124"/>
  <c r="BE126"/>
  <c r="BE128"/>
  <c r="BE130"/>
  <c r="BE132"/>
  <c r="BE134"/>
  <c r="BE136"/>
  <c r="BE138"/>
  <c r="BE140"/>
  <c r="BE142"/>
  <c r="BE144"/>
  <c r="BE147"/>
  <c r="BE148"/>
  <c r="BE150"/>
  <c r="BE152"/>
  <c r="BE153"/>
  <c r="BE155"/>
  <c r="BE157"/>
  <c r="BE159"/>
  <c r="BE161"/>
  <c r="BK120"/>
  <c r="J120"/>
  <c r="J97"/>
  <c i="13" r="F36"/>
  <c i="1" r="BC108"/>
  <c i="24" r="F39"/>
  <c i="1" r="BD122"/>
  <c i="3" r="F37"/>
  <c i="1" r="BB97"/>
  <c i="5" r="F39"/>
  <c i="1" r="BD99"/>
  <c i="16" r="J34"/>
  <c i="1" r="AW111"/>
  <c i="18" r="F35"/>
  <c i="1" r="BB113"/>
  <c i="10" r="F38"/>
  <c i="1" r="BC105"/>
  <c i="23" r="F39"/>
  <c i="1" r="BD120"/>
  <c i="28" r="F39"/>
  <c i="1" r="BD127"/>
  <c i="8" r="F38"/>
  <c i="1" r="BC103"/>
  <c i="26" r="J36"/>
  <c i="1" r="AW125"/>
  <c i="5" r="J36"/>
  <c i="1" r="AW99"/>
  <c i="16" r="F35"/>
  <c i="1" r="BB111"/>
  <c i="19" r="F34"/>
  <c i="1" r="BA114"/>
  <c i="20" r="F39"/>
  <c i="1" r="BD116"/>
  <c i="28" r="F37"/>
  <c i="1" r="BB127"/>
  <c i="6" r="F38"/>
  <c i="1" r="BC100"/>
  <c i="13" r="J34"/>
  <c i="1" r="AW108"/>
  <c i="27" r="F36"/>
  <c i="1" r="BA126"/>
  <c i="29" r="F39"/>
  <c i="1" r="BD129"/>
  <c r="BD128"/>
  <c i="2" r="J34"/>
  <c i="1" r="AW95"/>
  <c i="23" r="F36"/>
  <c i="1" r="BA120"/>
  <c i="27" r="F39"/>
  <c i="1" r="BD126"/>
  <c i="29" r="F36"/>
  <c i="1" r="BA129"/>
  <c r="BA128"/>
  <c r="AW128"/>
  <c i="30" r="F34"/>
  <c i="1" r="BA130"/>
  <c i="32" r="J34"/>
  <c i="1" r="AW132"/>
  <c i="3" r="F38"/>
  <c i="1" r="BC97"/>
  <c i="6" r="J36"/>
  <c i="1" r="AW100"/>
  <c i="25" r="F38"/>
  <c i="1" r="BC123"/>
  <c i="7" r="F38"/>
  <c i="1" r="BC102"/>
  <c i="15" r="F37"/>
  <c i="1" r="BD110"/>
  <c i="19" r="F35"/>
  <c i="1" r="BB114"/>
  <c i="6" r="F37"/>
  <c i="1" r="BB100"/>
  <c i="8" r="F36"/>
  <c i="1" r="BA103"/>
  <c i="11" r="F36"/>
  <c i="1" r="BA106"/>
  <c i="2" r="F34"/>
  <c i="1" r="BA95"/>
  <c i="7" r="F37"/>
  <c i="1" r="BB102"/>
  <c i="12" r="J34"/>
  <c i="1" r="AW107"/>
  <c i="23" r="F37"/>
  <c i="1" r="BB120"/>
  <c i="27" r="F37"/>
  <c i="1" r="BB126"/>
  <c i="11" r="F39"/>
  <c i="1" r="BD106"/>
  <c i="14" r="F34"/>
  <c i="1" r="BA109"/>
  <c i="18" r="F36"/>
  <c i="1" r="BC113"/>
  <c r="AS94"/>
  <c i="4" r="F37"/>
  <c i="1" r="BB98"/>
  <c i="15" r="F36"/>
  <c i="1" r="BC110"/>
  <c i="20" r="F37"/>
  <c i="1" r="BB116"/>
  <c i="6" r="F36"/>
  <c i="1" r="BA100"/>
  <c i="14" r="F37"/>
  <c i="1" r="BD109"/>
  <c i="22" r="F37"/>
  <c i="1" r="BB119"/>
  <c i="26" r="F37"/>
  <c i="1" r="BB125"/>
  <c i="14" r="F36"/>
  <c i="1" r="BC109"/>
  <c i="8" r="F39"/>
  <c i="1" r="BD103"/>
  <c i="10" r="F37"/>
  <c i="1" r="BB105"/>
  <c i="18" r="F34"/>
  <c i="1" r="BA113"/>
  <c i="22" r="F38"/>
  <c i="1" r="BC119"/>
  <c i="26" r="F39"/>
  <c i="1" r="BD125"/>
  <c i="27" r="J36"/>
  <c i="1" r="AW126"/>
  <c i="29" r="F38"/>
  <c i="1" r="BC129"/>
  <c r="BC128"/>
  <c r="AY128"/>
  <c i="2" r="F35"/>
  <c i="1" r="BB95"/>
  <c i="3" r="F39"/>
  <c i="1" r="BD97"/>
  <c i="16" r="F34"/>
  <c i="1" r="BA111"/>
  <c i="31" r="F36"/>
  <c i="1" r="BC131"/>
  <c i="6" r="F39"/>
  <c i="1" r="BD100"/>
  <c i="7" r="J36"/>
  <c i="1" r="AW102"/>
  <c i="19" r="F36"/>
  <c i="1" r="BC114"/>
  <c i="28" r="F38"/>
  <c i="1" r="BC127"/>
  <c i="31" r="F37"/>
  <c i="1" r="BD131"/>
  <c i="32" r="F34"/>
  <c i="1" r="BA132"/>
  <c i="17" r="F35"/>
  <c i="1" r="BB112"/>
  <c i="22" r="F36"/>
  <c i="1" r="BA119"/>
  <c i="15" r="F35"/>
  <c i="1" r="BB110"/>
  <c i="17" r="F37"/>
  <c i="1" r="BD112"/>
  <c i="20" r="F38"/>
  <c i="1" r="BC116"/>
  <c i="24" r="F38"/>
  <c i="1" r="BC122"/>
  <c i="4" r="F39"/>
  <c i="1" r="BD98"/>
  <c i="7" r="F36"/>
  <c i="1" r="BA102"/>
  <c i="11" r="F37"/>
  <c i="1" r="BB106"/>
  <c i="17" r="F34"/>
  <c i="1" r="BA112"/>
  <c i="20" r="J36"/>
  <c i="1" r="AW116"/>
  <c i="2" r="F37"/>
  <c i="1" r="BD95"/>
  <c i="14" r="J34"/>
  <c i="1" r="AW109"/>
  <c i="11" r="F38"/>
  <c i="1" r="BC106"/>
  <c i="14" r="F35"/>
  <c i="1" r="BB109"/>
  <c i="30" r="J34"/>
  <c i="1" r="AW130"/>
  <c i="8" r="F37"/>
  <c i="1" r="BB103"/>
  <c i="10" r="F36"/>
  <c i="1" r="BA105"/>
  <c i="13" r="F35"/>
  <c i="1" r="BB108"/>
  <c i="17" r="F36"/>
  <c i="1" r="BC112"/>
  <c i="20" r="F36"/>
  <c i="1" r="BA116"/>
  <c i="31" r="F34"/>
  <c i="1" r="BA131"/>
  <c i="32" r="F37"/>
  <c i="1" r="BD132"/>
  <c i="5" r="F37"/>
  <c i="1" r="BB99"/>
  <c i="10" r="J36"/>
  <c i="1" r="AW105"/>
  <c i="16" r="F36"/>
  <c i="1" r="BC111"/>
  <c i="21" r="F37"/>
  <c i="1" r="BB117"/>
  <c i="26" r="F36"/>
  <c i="1" r="BA125"/>
  <c i="4" r="J36"/>
  <c i="1" r="AW98"/>
  <c i="13" r="F37"/>
  <c i="1" r="BD108"/>
  <c i="23" r="J36"/>
  <c i="1" r="AW120"/>
  <c i="5" r="F38"/>
  <c i="1" r="BC99"/>
  <c i="11" r="J36"/>
  <c i="1" r="AW106"/>
  <c i="19" r="J34"/>
  <c i="1" r="AW114"/>
  <c i="25" r="F39"/>
  <c i="1" r="BD123"/>
  <c i="12" r="F36"/>
  <c i="1" r="BC107"/>
  <c i="21" r="F39"/>
  <c i="1" r="BD117"/>
  <c i="17" r="J34"/>
  <c i="1" r="AW112"/>
  <c i="26" r="F38"/>
  <c i="1" r="BC125"/>
  <c i="21" r="F36"/>
  <c i="1" r="BA117"/>
  <c i="24" r="J36"/>
  <c i="1" r="AW122"/>
  <c i="10" r="F39"/>
  <c i="1" r="BD105"/>
  <c i="18" r="J34"/>
  <c i="1" r="AW113"/>
  <c i="24" r="F37"/>
  <c i="1" r="BB122"/>
  <c i="29" r="J36"/>
  <c i="1" r="AW129"/>
  <c i="31" r="J34"/>
  <c i="1" r="AW131"/>
  <c i="3" r="J36"/>
  <c i="1" r="AW97"/>
  <c i="12" r="F34"/>
  <c i="1" r="BA107"/>
  <c i="21" r="J36"/>
  <c i="1" r="AW117"/>
  <c i="25" r="F37"/>
  <c i="1" r="BB123"/>
  <c i="30" r="F35"/>
  <c i="1" r="BB130"/>
  <c i="2" r="F36"/>
  <c i="1" r="BC95"/>
  <c i="3" r="F36"/>
  <c i="1" r="BA97"/>
  <c i="9" r="F36"/>
  <c i="1" r="BA104"/>
  <c i="12" r="F37"/>
  <c i="1" r="BD107"/>
  <c i="15" r="F34"/>
  <c i="1" r="BA110"/>
  <c i="21" r="F38"/>
  <c i="1" r="BC117"/>
  <c i="13" r="F34"/>
  <c i="1" r="BA108"/>
  <c i="15" r="J34"/>
  <c i="1" r="AW110"/>
  <c i="29" r="F37"/>
  <c i="1" r="BB129"/>
  <c r="BB128"/>
  <c r="AX128"/>
  <c i="5" r="F36"/>
  <c i="1" r="BA99"/>
  <c i="16" r="F37"/>
  <c i="1" r="BD111"/>
  <c i="23" r="F38"/>
  <c i="1" r="BC120"/>
  <c i="25" r="F36"/>
  <c i="1" r="BA123"/>
  <c i="2" r="J30"/>
  <c i="1" r="AG95"/>
  <c i="4" r="F38"/>
  <c i="1" r="BC98"/>
  <c i="32" r="F36"/>
  <c i="1" r="BC132"/>
  <c i="7" r="F39"/>
  <c i="1" r="BD102"/>
  <c i="8" r="J36"/>
  <c i="1" r="AW103"/>
  <c i="9" r="F37"/>
  <c i="1" r="BB104"/>
  <c i="25" r="J36"/>
  <c i="1" r="AW123"/>
  <c i="28" r="J36"/>
  <c i="1" r="AW127"/>
  <c i="22" r="F39"/>
  <c i="1" r="BD119"/>
  <c i="24" r="F36"/>
  <c i="1" r="BA122"/>
  <c i="27" r="F38"/>
  <c i="1" r="BC126"/>
  <c i="9" r="F39"/>
  <c i="1" r="BD104"/>
  <c i="22" r="J36"/>
  <c i="1" r="AW119"/>
  <c i="4" r="F36"/>
  <c i="1" r="BA98"/>
  <c i="9" r="J36"/>
  <c i="1" r="AW104"/>
  <c i="18" r="F37"/>
  <c i="1" r="BD113"/>
  <c i="12" r="F35"/>
  <c i="1" r="BB107"/>
  <c i="19" r="F37"/>
  <c i="1" r="BD114"/>
  <c i="28" r="F36"/>
  <c i="1" r="BA127"/>
  <c i="30" r="F36"/>
  <c i="1" r="BC130"/>
  <c i="30" r="F37"/>
  <c i="1" r="BD130"/>
  <c i="9" r="F38"/>
  <c i="1" r="BC104"/>
  <c i="31" r="F35"/>
  <c i="1" r="BB131"/>
  <c i="32" r="F35"/>
  <c i="1" r="BB132"/>
  <c i="31" l="1" r="R123"/>
  <c r="R122"/>
  <c i="29" r="P126"/>
  <c i="1" r="AU129"/>
  <c i="19" r="P129"/>
  <c i="1" r="AU114"/>
  <c i="16" r="BK122"/>
  <c r="J122"/>
  <c i="30" r="R120"/>
  <c i="17" r="R120"/>
  <c i="14" r="T253"/>
  <c i="29" r="T126"/>
  <c i="28" r="P129"/>
  <c i="1" r="AU127"/>
  <c i="20" r="P127"/>
  <c r="P126"/>
  <c i="1" r="AU116"/>
  <c i="8" r="BK122"/>
  <c r="J122"/>
  <c r="J98"/>
  <c i="26" r="T126"/>
  <c i="22" r="P123"/>
  <c i="1" r="AU119"/>
  <c i="9" r="T125"/>
  <c i="28" r="T129"/>
  <c i="27" r="R125"/>
  <c i="26" r="BK126"/>
  <c r="J126"/>
  <c r="J98"/>
  <c i="24" r="R122"/>
  <c i="11" r="T123"/>
  <c i="7" r="T152"/>
  <c r="T151"/>
  <c i="24" r="T122"/>
  <c i="23" r="P122"/>
  <c i="1" r="AU120"/>
  <c i="17" r="T120"/>
  <c i="16" r="T122"/>
  <c i="24" r="P122"/>
  <c i="1" r="AU122"/>
  <c i="21" r="R128"/>
  <c r="R127"/>
  <c i="18" r="P129"/>
  <c i="1" r="AU113"/>
  <c i="14" r="P253"/>
  <c i="12" r="T302"/>
  <c i="11" r="P123"/>
  <c i="1" r="AU106"/>
  <c i="7" r="R1184"/>
  <c i="23" r="R122"/>
  <c i="18" r="T129"/>
  <c i="14" r="T134"/>
  <c r="T133"/>
  <c i="15" r="P120"/>
  <c i="1" r="AU110"/>
  <c i="12" r="P302"/>
  <c r="P128"/>
  <c i="1" r="AU107"/>
  <c i="21" r="T156"/>
  <c i="18" r="R129"/>
  <c i="31" r="P123"/>
  <c r="P122"/>
  <c i="1" r="AU131"/>
  <c i="27" r="P125"/>
  <c i="1" r="AU126"/>
  <c i="7" r="P152"/>
  <c i="29" r="R126"/>
  <c i="10" r="P135"/>
  <c i="1" r="AU105"/>
  <c i="13" r="P123"/>
  <c r="P122"/>
  <c i="1" r="AU108"/>
  <c i="6" r="R124"/>
  <c r="R123"/>
  <c i="19" r="BK129"/>
  <c r="J129"/>
  <c i="10" r="BK135"/>
  <c r="J135"/>
  <c i="6" r="T124"/>
  <c r="T123"/>
  <c i="3" r="T124"/>
  <c r="T123"/>
  <c i="31" r="T123"/>
  <c r="T122"/>
  <c i="27" r="T125"/>
  <c i="21" r="P127"/>
  <c i="1" r="AU117"/>
  <c i="10" r="T135"/>
  <c i="7" r="R152"/>
  <c r="R151"/>
  <c i="19" r="R129"/>
  <c i="13" r="T123"/>
  <c r="T122"/>
  <c i="3" r="BK124"/>
  <c r="J124"/>
  <c r="J99"/>
  <c i="6" r="BK124"/>
  <c r="J124"/>
  <c r="J99"/>
  <c i="3" r="P124"/>
  <c r="P123"/>
  <c i="1" r="AU97"/>
  <c i="30" r="P120"/>
  <c i="1" r="AU130"/>
  <c i="7" r="P1184"/>
  <c i="17" r="P120"/>
  <c i="1" r="AU112"/>
  <c i="13" r="R123"/>
  <c r="R122"/>
  <c i="7" r="T1184"/>
  <c i="21" r="T127"/>
  <c i="18" r="BK129"/>
  <c r="J129"/>
  <c r="J96"/>
  <c i="16" r="R122"/>
  <c i="12" r="T129"/>
  <c r="T128"/>
  <c r="R302"/>
  <c r="R128"/>
  <c i="14" r="P134"/>
  <c r="P133"/>
  <c i="1" r="AU109"/>
  <c i="25" r="P122"/>
  <c i="1" r="AU123"/>
  <c i="20" r="T127"/>
  <c r="T126"/>
  <c i="14" r="R134"/>
  <c r="R133"/>
  <c i="9" r="P125"/>
  <c i="1" r="AU104"/>
  <c i="3" r="R124"/>
  <c r="R123"/>
  <c i="25" r="T122"/>
  <c i="22" r="T123"/>
  <c i="20" r="R127"/>
  <c r="R126"/>
  <c i="16" r="P122"/>
  <c i="1" r="AU111"/>
  <c i="4" r="BK121"/>
  <c r="J121"/>
  <c r="J98"/>
  <c i="5" r="J123"/>
  <c r="J99"/>
  <c i="6" r="J125"/>
  <c r="J100"/>
  <c i="7" r="BK152"/>
  <c r="J152"/>
  <c r="J99"/>
  <c i="10" r="J136"/>
  <c r="J99"/>
  <c i="15" r="BK120"/>
  <c r="J120"/>
  <c r="J96"/>
  <c i="19" r="J130"/>
  <c r="J97"/>
  <c i="26" r="J127"/>
  <c r="J99"/>
  <c i="2" r="J96"/>
  <c i="14" r="BK134"/>
  <c r="J134"/>
  <c r="J97"/>
  <c i="20" r="BK127"/>
  <c r="J127"/>
  <c r="J99"/>
  <c i="21" r="BK128"/>
  <c r="BK127"/>
  <c r="J127"/>
  <c r="J98"/>
  <c r="J157"/>
  <c r="J104"/>
  <c i="25" r="BK122"/>
  <c r="J122"/>
  <c i="2" r="J119"/>
  <c r="J97"/>
  <c r="J120"/>
  <c r="J98"/>
  <c i="3" r="J125"/>
  <c r="J100"/>
  <c i="7" r="BK1184"/>
  <c r="J1184"/>
  <c r="J109"/>
  <c i="12" r="BK129"/>
  <c r="J129"/>
  <c r="J97"/>
  <c i="14" r="BK253"/>
  <c r="J253"/>
  <c r="J105"/>
  <c i="18" r="J130"/>
  <c r="J97"/>
  <c i="24" r="BK122"/>
  <c r="J122"/>
  <c r="J98"/>
  <c i="8" r="J123"/>
  <c r="J99"/>
  <c i="9" r="BK125"/>
  <c r="J125"/>
  <c i="11" r="BK123"/>
  <c r="J123"/>
  <c i="12" r="BK302"/>
  <c r="J302"/>
  <c r="J105"/>
  <c i="17" r="BK120"/>
  <c r="J120"/>
  <c i="13" r="J154"/>
  <c r="J102"/>
  <c i="16" r="J123"/>
  <c r="J97"/>
  <c i="20" r="J160"/>
  <c r="J104"/>
  <c i="22" r="BK123"/>
  <c r="J123"/>
  <c r="J98"/>
  <c i="23" r="BK122"/>
  <c r="J122"/>
  <c i="28" r="BK129"/>
  <c r="J129"/>
  <c r="J98"/>
  <c i="29" r="BK126"/>
  <c r="J126"/>
  <c r="J98"/>
  <c i="30" r="BK121"/>
  <c r="J121"/>
  <c r="J97"/>
  <c i="13" r="BK123"/>
  <c r="J123"/>
  <c r="J97"/>
  <c i="27" r="BK125"/>
  <c r="J125"/>
  <c r="J98"/>
  <c i="31" r="BK123"/>
  <c r="J123"/>
  <c r="J97"/>
  <c i="32" r="BK119"/>
  <c r="J119"/>
  <c r="J96"/>
  <c i="16" r="J30"/>
  <c i="1" r="AG111"/>
  <c r="AU96"/>
  <c i="25" r="J32"/>
  <c i="1" r="AG123"/>
  <c i="17" r="J30"/>
  <c i="1" r="AG112"/>
  <c i="11" r="J35"/>
  <c i="1" r="AV106"/>
  <c r="AT106"/>
  <c r="BB96"/>
  <c r="AX96"/>
  <c r="BD115"/>
  <c i="3" r="F35"/>
  <c i="1" r="AZ97"/>
  <c i="21" r="F35"/>
  <c i="1" r="AZ117"/>
  <c r="BD124"/>
  <c i="12" r="F33"/>
  <c i="1" r="AZ107"/>
  <c i="22" r="F35"/>
  <c i="1" r="AZ119"/>
  <c i="28" r="F35"/>
  <c i="1" r="AZ127"/>
  <c r="BC96"/>
  <c r="AY96"/>
  <c r="BD118"/>
  <c i="3" r="J35"/>
  <c i="1" r="AV97"/>
  <c r="AT97"/>
  <c i="8" r="F35"/>
  <c i="1" r="AZ103"/>
  <c i="29" r="J35"/>
  <c i="1" r="AV129"/>
  <c r="AT129"/>
  <c i="5" r="F35"/>
  <c i="1" r="AZ99"/>
  <c r="BA96"/>
  <c r="AW96"/>
  <c r="BB118"/>
  <c r="AX118"/>
  <c r="BA124"/>
  <c r="AW124"/>
  <c i="5" r="J35"/>
  <c i="1" r="AV99"/>
  <c r="AT99"/>
  <c i="26" r="J35"/>
  <c i="1" r="AV125"/>
  <c r="AT125"/>
  <c i="32" r="J33"/>
  <c i="1" r="AV132"/>
  <c r="AT132"/>
  <c r="AU128"/>
  <c i="11" r="J32"/>
  <c i="1" r="AG106"/>
  <c r="AN106"/>
  <c r="BC124"/>
  <c r="AY124"/>
  <c i="21" r="J35"/>
  <c i="1" r="AV117"/>
  <c r="AT117"/>
  <c i="29" r="F35"/>
  <c i="1" r="AZ129"/>
  <c r="AZ128"/>
  <c r="AV128"/>
  <c r="AT128"/>
  <c r="BA118"/>
  <c r="AW118"/>
  <c i="10" r="F35"/>
  <c i="1" r="AZ105"/>
  <c r="BD101"/>
  <c r="BA121"/>
  <c r="AW121"/>
  <c i="9" r="F35"/>
  <c i="1" r="AZ104"/>
  <c i="30" r="F33"/>
  <c i="1" r="AZ130"/>
  <c i="20" r="J35"/>
  <c i="1" r="AV116"/>
  <c r="AT116"/>
  <c i="15" r="J33"/>
  <c i="1" r="AV110"/>
  <c r="AT110"/>
  <c i="15" r="F33"/>
  <c i="1" r="AZ110"/>
  <c i="27" r="F35"/>
  <c i="1" r="AZ126"/>
  <c i="19" r="J30"/>
  <c i="1" r="AG114"/>
  <c i="9" r="J32"/>
  <c i="1" r="AG104"/>
  <c i="16" r="F33"/>
  <c i="1" r="AZ111"/>
  <c r="BA115"/>
  <c r="AW115"/>
  <c r="BB124"/>
  <c r="AX124"/>
  <c i="13" r="F33"/>
  <c i="1" r="AZ108"/>
  <c i="19" r="F33"/>
  <c i="1" r="AZ114"/>
  <c i="26" r="F35"/>
  <c i="1" r="AZ125"/>
  <c i="9" r="J35"/>
  <c i="1" r="AV104"/>
  <c r="AT104"/>
  <c i="24" r="F35"/>
  <c i="1" r="AZ122"/>
  <c r="BC115"/>
  <c r="AY115"/>
  <c r="BC121"/>
  <c r="AY121"/>
  <c i="4" r="F35"/>
  <c i="1" r="AZ98"/>
  <c r="BB101"/>
  <c r="AX101"/>
  <c r="BD121"/>
  <c i="30" r="J33"/>
  <c i="1" r="AV130"/>
  <c r="AT130"/>
  <c i="10" r="J32"/>
  <c i="1" r="AG105"/>
  <c i="5" r="J32"/>
  <c i="1" r="AG99"/>
  <c r="AN99"/>
  <c i="23" r="J32"/>
  <c i="1" r="AG120"/>
  <c i="14" r="F33"/>
  <c i="1" r="AZ109"/>
  <c i="22" r="J35"/>
  <c i="1" r="AV119"/>
  <c r="AT119"/>
  <c i="10" r="J35"/>
  <c i="1" r="AV105"/>
  <c r="AT105"/>
  <c r="BB115"/>
  <c r="AX115"/>
  <c i="4" r="J35"/>
  <c i="1" r="AV98"/>
  <c r="AT98"/>
  <c i="16" r="J33"/>
  <c i="1" r="AV111"/>
  <c r="AT111"/>
  <c i="32" r="F33"/>
  <c i="1" r="AZ132"/>
  <c i="8" r="J35"/>
  <c i="1" r="AV103"/>
  <c r="AT103"/>
  <c i="19" r="J33"/>
  <c i="1" r="AV114"/>
  <c r="AT114"/>
  <c i="27" r="J35"/>
  <c i="1" r="AV126"/>
  <c r="AT126"/>
  <c i="14" r="J33"/>
  <c i="1" r="AV109"/>
  <c r="AT109"/>
  <c i="18" r="J33"/>
  <c i="1" r="AV113"/>
  <c r="AT113"/>
  <c i="23" r="J35"/>
  <c i="1" r="AV120"/>
  <c r="AT120"/>
  <c i="24" r="J35"/>
  <c i="1" r="AV122"/>
  <c r="AT122"/>
  <c i="12" r="J33"/>
  <c i="1" r="AV107"/>
  <c r="AT107"/>
  <c i="11" r="F35"/>
  <c i="1" r="AZ106"/>
  <c i="6" r="F35"/>
  <c i="1" r="AZ100"/>
  <c i="31" r="J33"/>
  <c i="1" r="AV131"/>
  <c r="AT131"/>
  <c i="17" r="F33"/>
  <c i="1" r="AZ112"/>
  <c i="31" r="F33"/>
  <c i="1" r="AZ131"/>
  <c i="13" r="J33"/>
  <c i="1" r="AV108"/>
  <c r="AT108"/>
  <c i="23" r="F35"/>
  <c i="1" r="AZ120"/>
  <c r="BC101"/>
  <c r="AY101"/>
  <c i="2" r="F33"/>
  <c i="1" r="AZ95"/>
  <c i="25" r="J35"/>
  <c i="1" r="AV123"/>
  <c r="AT123"/>
  <c r="BC118"/>
  <c r="AY118"/>
  <c i="2" r="J33"/>
  <c i="1" r="AV95"/>
  <c r="AT95"/>
  <c i="17" r="J33"/>
  <c i="1" r="AV112"/>
  <c r="AT112"/>
  <c i="28" r="J35"/>
  <c i="1" r="AV127"/>
  <c r="AT127"/>
  <c i="25" r="F35"/>
  <c i="1" r="AZ123"/>
  <c i="7" r="F35"/>
  <c i="1" r="AZ102"/>
  <c i="18" r="F33"/>
  <c i="1" r="AZ113"/>
  <c r="BD96"/>
  <c r="BA101"/>
  <c r="AW101"/>
  <c r="BB121"/>
  <c r="AX121"/>
  <c i="6" r="J35"/>
  <c i="1" r="AV100"/>
  <c r="AT100"/>
  <c i="20" r="F35"/>
  <c i="1" r="AZ116"/>
  <c i="7" r="J35"/>
  <c i="1" r="AV102"/>
  <c r="AT102"/>
  <c i="7" l="1" r="P151"/>
  <c i="1" r="AU102"/>
  <c i="11" r="J41"/>
  <c i="23" r="J41"/>
  <c i="25" r="J41"/>
  <c i="16" r="J39"/>
  <c i="10" r="J41"/>
  <c i="5" r="J41"/>
  <c i="17" r="J39"/>
  <c i="9" r="J41"/>
  <c i="19" r="J39"/>
  <c i="11" r="J98"/>
  <c i="13" r="BK122"/>
  <c r="J122"/>
  <c i="21" r="J128"/>
  <c r="J99"/>
  <c i="3" r="BK123"/>
  <c r="J123"/>
  <c i="7" r="BK151"/>
  <c r="J151"/>
  <c r="J98"/>
  <c i="16" r="J96"/>
  <c i="17" r="J96"/>
  <c i="20" r="BK126"/>
  <c r="J126"/>
  <c i="25" r="J98"/>
  <c i="2" r="J39"/>
  <c i="19" r="J96"/>
  <c i="9" r="J98"/>
  <c i="12" r="BK128"/>
  <c r="J128"/>
  <c i="23" r="J98"/>
  <c i="30" r="BK120"/>
  <c r="J120"/>
  <c r="J96"/>
  <c i="6" r="BK123"/>
  <c r="J123"/>
  <c i="10" r="J98"/>
  <c i="14" r="BK133"/>
  <c r="J133"/>
  <c i="31" r="BK122"/>
  <c r="J122"/>
  <c r="J96"/>
  <c i="1" r="BA94"/>
  <c r="AW94"/>
  <c r="AK30"/>
  <c r="BB94"/>
  <c r="W31"/>
  <c r="BD94"/>
  <c r="W33"/>
  <c r="BC94"/>
  <c r="W32"/>
  <c r="AN95"/>
  <c r="AN111"/>
  <c r="AN123"/>
  <c r="AN112"/>
  <c r="AN114"/>
  <c r="AN104"/>
  <c r="AN105"/>
  <c r="AN120"/>
  <c r="AU101"/>
  <c r="AZ121"/>
  <c r="AV121"/>
  <c r="AT121"/>
  <c r="AU115"/>
  <c r="AU121"/>
  <c i="3" r="J32"/>
  <c i="1" r="AG97"/>
  <c r="AN97"/>
  <c i="21" r="J32"/>
  <c i="1" r="AG117"/>
  <c r="AN117"/>
  <c i="8" r="J32"/>
  <c i="1" r="AG103"/>
  <c r="AN103"/>
  <c r="AU118"/>
  <c r="AZ118"/>
  <c r="AV118"/>
  <c r="AT118"/>
  <c r="AU124"/>
  <c r="AZ115"/>
  <c r="AV115"/>
  <c r="AT115"/>
  <c i="13" r="J30"/>
  <c i="1" r="AG108"/>
  <c r="AN108"/>
  <c i="6" r="J32"/>
  <c i="1" r="AG100"/>
  <c r="AN100"/>
  <c r="AZ124"/>
  <c r="AV124"/>
  <c r="AT124"/>
  <c r="AZ96"/>
  <c r="AV96"/>
  <c r="AT96"/>
  <c i="4" r="J32"/>
  <c i="1" r="AG98"/>
  <c r="AN98"/>
  <c i="20" r="J32"/>
  <c i="1" r="AG116"/>
  <c r="AN116"/>
  <c i="12" r="J30"/>
  <c i="1" r="AG107"/>
  <c r="AN107"/>
  <c r="AZ101"/>
  <c r="AV101"/>
  <c r="AT101"/>
  <c i="18" r="J30"/>
  <c i="1" r="AG113"/>
  <c r="AN113"/>
  <c i="24" r="J32"/>
  <c i="1" r="AG122"/>
  <c r="AN122"/>
  <c i="32" r="J30"/>
  <c i="1" r="AG132"/>
  <c r="AN132"/>
  <c i="26" r="J32"/>
  <c i="1" r="AG125"/>
  <c r="AN125"/>
  <c i="15" r="J30"/>
  <c i="1" r="AG110"/>
  <c r="AN110"/>
  <c i="28" r="J32"/>
  <c i="1" r="AG127"/>
  <c r="AN127"/>
  <c i="14" r="J30"/>
  <c i="1" r="AG109"/>
  <c r="AN109"/>
  <c i="22" r="J32"/>
  <c i="1" r="AG119"/>
  <c r="AN119"/>
  <c i="27" r="J32"/>
  <c i="1" r="AG126"/>
  <c r="AN126"/>
  <c i="29" r="J32"/>
  <c i="1" r="AG129"/>
  <c r="AG128"/>
  <c r="AN128"/>
  <c i="4" l="1" r="J41"/>
  <c i="6" r="J98"/>
  <c i="15" r="J39"/>
  <c i="22" r="J41"/>
  <c i="3" r="J98"/>
  <c i="13" r="J96"/>
  <c i="18" r="J39"/>
  <c i="27" r="J41"/>
  <c i="3" r="J41"/>
  <c i="14" r="J96"/>
  <c i="21" r="J41"/>
  <c i="26" r="J41"/>
  <c i="12" r="J39"/>
  <c r="J96"/>
  <c i="20" r="J41"/>
  <c r="J98"/>
  <c i="1" r="AN129"/>
  <c i="6" r="J41"/>
  <c i="24" r="J41"/>
  <c i="29" r="J41"/>
  <c i="13" r="J39"/>
  <c i="8" r="J41"/>
  <c i="14" r="J39"/>
  <c i="28" r="J41"/>
  <c i="32" r="J39"/>
  <c i="1" r="AZ94"/>
  <c r="W29"/>
  <c r="AU94"/>
  <c r="AG121"/>
  <c r="AN121"/>
  <c r="AG118"/>
  <c r="AN118"/>
  <c r="AY94"/>
  <c r="AX94"/>
  <c r="AG115"/>
  <c r="AN115"/>
  <c i="7" r="J32"/>
  <c i="1" r="AG102"/>
  <c r="AN102"/>
  <c r="AG124"/>
  <c r="AN124"/>
  <c r="W30"/>
  <c i="30" r="J30"/>
  <c i="1" r="AG130"/>
  <c r="AN130"/>
  <c i="31" r="J30"/>
  <c i="1" r="AG131"/>
  <c r="AN131"/>
  <c r="AG96"/>
  <c r="AN96"/>
  <c i="30" l="1" r="J39"/>
  <c i="31" r="J39"/>
  <c i="7" r="J41"/>
  <c i="1" r="AG101"/>
  <c r="AN101"/>
  <c r="AV94"/>
  <c r="AK29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<sst xmlns="http://schemas.openxmlformats.org/spreadsheetml/2006/main">
  <si>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</si>
  <si>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</si>
  <si>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</si>
  <si>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</si>
  <si>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</si>
  <si>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{02e44834-7f50-4604-8a6e-257e5c928d2d}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</si>
  <si>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</si>
  <si>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</si>
  <si>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</si>
  <si>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</si>
  <si>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</si>
  <si>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</si>
  <si>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</si>
  <si>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</si>
  <si>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2020_04_19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</si>
  <si>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</si>
  <si>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</si>
  <si>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Smuteční síň na Novém hřbitově v Tišnově</t>
  </si>
  <si>
    <t>KSO:</t>
  </si>
  <si>
    <t>CC-CZ:</t>
  </si>
  <si>
    <t>Místo:</t>
  </si>
  <si>
    <t>Tišnov</t>
  </si>
  <si>
    <t>Datum:</t>
  </si>
  <si>
    <t>22. 3. 2019</t>
  </si>
  <si>
    <t>Zadavatel:</t>
  </si>
  <si>
    <t>IČ:</t>
  </si>
  <si>
    <t>002 82 707</t>
  </si>
  <si>
    <t>Město Tišnov</t>
  </si>
  <si>
    <t>DIČ:</t>
  </si>
  <si>
    <t>CZ00282707</t>
  </si>
  <si>
    <t>Uchazeč:</t>
  </si>
  <si>
    <t>Vyplň údaj</t>
  </si>
  <si>
    <t>Projektant:</t>
  </si>
  <si>
    <t>69756538</t>
  </si>
  <si>
    <t>Ing. Arch. Pavel Jura</t>
  </si>
  <si>
    <t>CZ7607213977</t>
  </si>
  <si>
    <t>True</t>
  </si>
  <si>
    <t>Zpracovatel:</t>
  </si>
  <si>
    <t xml:space="preserve"> </t>
  </si>
  <si>
    <t>Poznámka:</t>
  </si>
  <si>
    <t xml:space="preserve">JEDNOTLIVÉ POLOŽKY ROZPOČTU JSOU  KVALITATIVNĚ STANOVENY TAKÉ SOUČASNĚ PROJEKTOVOU DOKUMENTACÍ, PŘÍSLUŠNÝMI ČSN A TECHNOLOGICKÝMI PŘEDPISY KONKRÉTNÍCH VÝROBCŮ. TYTO KVALITATIVNÍ POŽADAVKY BUDOU UCHAZEČEM V POLOŽKÁCH OCENĚNY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</si>
  <si>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</si>
  <si>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</si>
  <si>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</si>
  <si>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</si>
  <si>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</si>
  <si>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</si>
  <si>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</si>
  <si>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</si>
  <si>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</si>
  <si>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</si>
  <si>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</si>
  <si>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</si>
  <si>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</si>
  <si>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</si>
  <si>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</si>
  <si>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</si>
  <si>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</si>
  <si>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</si>
  <si>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</si>
  <si>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</si>
  <si>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</si>
  <si>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</si>
  <si>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</si>
  <si>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</si>
  <si>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</si>
  <si>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</si>
  <si>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</si>
  <si>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</si>
  <si>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</si>
  <si>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</si>
  <si>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</si>
  <si>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</si>
  <si>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</si>
  <si>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</si>
  <si>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</si>
  <si>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</si>
  <si>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</si>
  <si>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</si>
  <si>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</si>
  <si>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</si>
  <si>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</si>
  <si>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</si>
  <si>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</si>
  <si>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</si>
  <si>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</si>
  <si>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</si>
  <si>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Hrubé terénní úpravy</t>
  </si>
  <si>
    <t>STA</t>
  </si>
  <si>
    <t>1</t>
  </si>
  <si>
    <t>{8c776566-6cfd-42ea-a70a-c6cfb964c98f}</t>
  </si>
  <si>
    <t>2</t>
  </si>
  <si>
    <t>SO 003</t>
  </si>
  <si>
    <t>Bourací práce a demontáže</t>
  </si>
  <si>
    <t>{231dfa10-b763-4ee9-9960-8e93c51865f2}</t>
  </si>
  <si>
    <t>SO 003.01</t>
  </si>
  <si>
    <t>Odstranění schodiště</t>
  </si>
  <si>
    <t>Soupis</t>
  </si>
  <si>
    <t>{f780b262-6b8d-4f16-a3a4-fab53adb4569}</t>
  </si>
  <si>
    <t>SO 003.02</t>
  </si>
  <si>
    <t>Kácení zeleně</t>
  </si>
  <si>
    <t>{75063ae2-2824-4538-beb7-6d6f06dd73d8}</t>
  </si>
  <si>
    <t>SO 003.03</t>
  </si>
  <si>
    <t>Odstranění zpevněných ploch</t>
  </si>
  <si>
    <t>{31de2afd-645d-464a-ab45-900da08f2a2b}</t>
  </si>
  <si>
    <t>SO 003.04</t>
  </si>
  <si>
    <t>Odstranění oplocení</t>
  </si>
  <si>
    <t>{0069de6b-e477-42f1-9f31-3882e7eb00bd}</t>
  </si>
  <si>
    <t>SO 101</t>
  </si>
  <si>
    <t>Smuteční síň</t>
  </si>
  <si>
    <t>{e2643f0b-a8e4-4734-a4dc-9f85f30e11cf}</t>
  </si>
  <si>
    <t>ST</t>
  </si>
  <si>
    <t>Stavební část</t>
  </si>
  <si>
    <t>{1bea1f38-ccd7-4940-ab8a-98d20512afd1}</t>
  </si>
  <si>
    <t>UT</t>
  </si>
  <si>
    <t>Vytápění</t>
  </si>
  <si>
    <t>{55fbd06e-d162-4f7d-90d0-d85b29618a01}</t>
  </si>
  <si>
    <t>VZT</t>
  </si>
  <si>
    <t>Vzduchotechnika</t>
  </si>
  <si>
    <t>{a9b9201f-a14b-4b72-91eb-6a6d7a486e0e}</t>
  </si>
  <si>
    <t>EL</t>
  </si>
  <si>
    <t>Elektroinstalace</t>
  </si>
  <si>
    <t>{dfb86910-2158-44f5-a480-c31f1cb21327}</t>
  </si>
  <si>
    <t>ZTI</t>
  </si>
  <si>
    <t>Zdravotechnické instalace</t>
  </si>
  <si>
    <t>{a9f9a07b-e1d1-438e-ba1d-f05e33ce98b1}</t>
  </si>
  <si>
    <t>SO 102</t>
  </si>
  <si>
    <t>Dělící stěny</t>
  </si>
  <si>
    <t>{7a264d44-667c-43f0-ba53-763c0e47c171}</t>
  </si>
  <si>
    <t>SO 103</t>
  </si>
  <si>
    <t>Oplocení</t>
  </si>
  <si>
    <t>{eaf86d9d-1f9f-48c4-928d-3d314f91085b}</t>
  </si>
  <si>
    <t>SO 104</t>
  </si>
  <si>
    <t>Sklad</t>
  </si>
  <si>
    <t>{405a6cd1-f142-41cd-93ec-6b1cf54bf58f}</t>
  </si>
  <si>
    <t>SO 201</t>
  </si>
  <si>
    <t>Sjezd na komunikaci</t>
  </si>
  <si>
    <t>{e7a2ad80-f89c-41b7-989b-a6cb972fb910}</t>
  </si>
  <si>
    <t>SO 202</t>
  </si>
  <si>
    <t>Příjezdová plocha</t>
  </si>
  <si>
    <t>{c759d50d-8c13-4cd2-b8d2-48424ac79c1d}</t>
  </si>
  <si>
    <t>SO 203</t>
  </si>
  <si>
    <t>Manipulační plocha</t>
  </si>
  <si>
    <t>{0151cbc4-5a94-4298-85f4-da922ebf8c32}</t>
  </si>
  <si>
    <t>SO 204</t>
  </si>
  <si>
    <t>Vstupní plocha</t>
  </si>
  <si>
    <t>{dad8bb7b-4db1-4690-ba34-feed56fc48f1}</t>
  </si>
  <si>
    <t>SO 205</t>
  </si>
  <si>
    <t>Východní plocha</t>
  </si>
  <si>
    <t>{1e419e5d-4c8a-44fb-bbb1-ead2fad84010}</t>
  </si>
  <si>
    <t>SO 301</t>
  </si>
  <si>
    <t>Vodovod</t>
  </si>
  <si>
    <t>{b25ef21b-99a5-4500-b886-b66527b2ae75}</t>
  </si>
  <si>
    <t>SO 301.01</t>
  </si>
  <si>
    <t>Přípojka vody</t>
  </si>
  <si>
    <t>{fa58fbe6-feed-4228-a141-5f0068728f5f}</t>
  </si>
  <si>
    <t>SO 301.02</t>
  </si>
  <si>
    <t>Venkovní vodovod</t>
  </si>
  <si>
    <t>{3b31c2b6-0d69-4c78-8df4-c3f9c73919d9}</t>
  </si>
  <si>
    <t>SO 401</t>
  </si>
  <si>
    <t>Kanalizace splašková</t>
  </si>
  <si>
    <t>{82552867-2947-4871-a448-a2f1ef78ffdf}</t>
  </si>
  <si>
    <t>SO 401.01</t>
  </si>
  <si>
    <t>Přípojka kanalizace splaškové</t>
  </si>
  <si>
    <t>{5431a596-24f9-456c-b6e0-76f107efe2bd}</t>
  </si>
  <si>
    <t>SO 401.02</t>
  </si>
  <si>
    <t>Venkovní kanalizace splašková</t>
  </si>
  <si>
    <t>{50120f08-d695-4d47-9211-209557cfc746}</t>
  </si>
  <si>
    <t>SO 402</t>
  </si>
  <si>
    <t>Kanalizace dešťová</t>
  </si>
  <si>
    <t>{ac724fe1-f63c-4cea-9dd7-3f9ba34fdba6}</t>
  </si>
  <si>
    <t>SO 402.01</t>
  </si>
  <si>
    <t>Venkovní kanalizace dešťová</t>
  </si>
  <si>
    <t>{6f421f6f-082a-48a9-a03a-06b927eb055f}</t>
  </si>
  <si>
    <t>SO 402.02</t>
  </si>
  <si>
    <t>Zasakovací prvek</t>
  </si>
  <si>
    <t>{78da5e1a-49ec-4122-b240-65fd9f3d7816}</t>
  </si>
  <si>
    <t>SO 601</t>
  </si>
  <si>
    <t>Kabelové rozvody NN</t>
  </si>
  <si>
    <t>{530c7d6b-1c13-41c8-b881-5443b725325f}</t>
  </si>
  <si>
    <t>SO 601.01</t>
  </si>
  <si>
    <t>Hlavní přívod NN</t>
  </si>
  <si>
    <t>{e370e013-4c2d-4aa4-8adc-ab42bd72b14e}</t>
  </si>
  <si>
    <t>SO 601.02</t>
  </si>
  <si>
    <t>Osvětlení zahrady</t>
  </si>
  <si>
    <t>{5bc17f89-b1fc-49bf-a459-3f810c28c9e5}</t>
  </si>
  <si>
    <t>SO 601.3</t>
  </si>
  <si>
    <t>Přívod NN pro sklad</t>
  </si>
  <si>
    <t>{54e1e707-0671-467c-88b6-066fe8f59ab7}</t>
  </si>
  <si>
    <t>SO 602</t>
  </si>
  <si>
    <t>Veřejné osvětlení</t>
  </si>
  <si>
    <t>{2ff1d622-593e-4e32-ad54-7b96aa9610a5}</t>
  </si>
  <si>
    <t>SO 602.01</t>
  </si>
  <si>
    <t>Přeložka VO</t>
  </si>
  <si>
    <t>{c6f86721-2f4f-452f-a1fe-c863675d3fb8}</t>
  </si>
  <si>
    <t>SO 901</t>
  </si>
  <si>
    <t>Sadové úpravy a výsadba zeleně</t>
  </si>
  <si>
    <t>{a087af92-ab84-48dd-bab4-1d060546ffa3}</t>
  </si>
  <si>
    <t>SO 902</t>
  </si>
  <si>
    <t>Mobiliář</t>
  </si>
  <si>
    <t>{810306e3-d2e1-4d38-9cc7-4686418e64ca}</t>
  </si>
  <si>
    <t>OST</t>
  </si>
  <si>
    <t>Ostatní a vedlejší rozpočtové náklady</t>
  </si>
  <si>
    <t>{44a2f361-fcdb-43a4-9381-fa7b29c7739f}</t>
  </si>
  <si>
    <t>KRYCÍ LIST SOUPISU PRACÍ</t>
  </si>
  <si>
    <t>Objekt:</t>
  </si>
  <si>
    <t>SO 001 - Hrubé terénní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</si>
  <si>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</si>
  <si>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</si>
  <si>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</si>
  <si>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</si>
  <si>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</si>
  <si>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</si>
  <si>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</si>
  <si>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</si>
  <si>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</si>
  <si>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</si>
  <si>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</si>
  <si>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</si>
  <si>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</si>
  <si>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</si>
  <si>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</si>
  <si>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</si>
  <si>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</si>
  <si>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</si>
  <si>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</si>
  <si>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</si>
  <si>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</si>
  <si>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</si>
  <si>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</si>
  <si>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</si>
  <si>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</si>
  <si>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122201102</t>
  </si>
  <si>
    <t>Odkopávky a prokopávky nezapažené v hornině tř. 3 objem do 1000 m3</t>
  </si>
  <si>
    <t>m3</t>
  </si>
  <si>
    <t>CS ÚRS 2019 02</t>
  </si>
  <si>
    <t>4</t>
  </si>
  <si>
    <t>1339801954</t>
  </si>
  <si>
    <t>VV</t>
  </si>
  <si>
    <t>modelace terénu v prostoru smuteční zahrady</t>
  </si>
  <si>
    <t>120</t>
  </si>
  <si>
    <t>122201109</t>
  </si>
  <si>
    <t>Příplatek za lepivost u odkopávek v hornině tř. 1 až 3</t>
  </si>
  <si>
    <t>1860313547</t>
  </si>
  <si>
    <t>3</t>
  </si>
  <si>
    <t>162301101</t>
  </si>
  <si>
    <t>Vodorovné přemístění do 500 m výkopku/sypaniny z horniny tř. 1 až 4</t>
  </si>
  <si>
    <t>1385239158</t>
  </si>
  <si>
    <t>odvoz na mezideponii</t>
  </si>
  <si>
    <t>dovoz zeminy z mezideponie</t>
  </si>
  <si>
    <t>dopočet zeminy z objektu SO 101, která byla uložena na mezideponii</t>
  </si>
  <si>
    <t>100</t>
  </si>
  <si>
    <t>Součet</t>
  </si>
  <si>
    <t>167101102</t>
  </si>
  <si>
    <t>Nakládání výkopku z hornin tř. 1 až 4 přes 100 m3</t>
  </si>
  <si>
    <t>943670327</t>
  </si>
  <si>
    <t>naložení zeminy na mezideponii</t>
  </si>
  <si>
    <t>120+100</t>
  </si>
  <si>
    <t>5</t>
  </si>
  <si>
    <t>17110110R</t>
  </si>
  <si>
    <t>Uložení sypaniny z hornin soudržných do násypů zhutněných - modelace terénu</t>
  </si>
  <si>
    <t>245795608</t>
  </si>
  <si>
    <t>P</t>
  </si>
  <si>
    <t>Poznámka k položce:_x000d_
modelace terénu zahrady</t>
  </si>
  <si>
    <t>6</t>
  </si>
  <si>
    <t>171201201</t>
  </si>
  <si>
    <t>Uložení sypaniny na skládky</t>
  </si>
  <si>
    <t>516106857</t>
  </si>
  <si>
    <t>uložení na meziskládku</t>
  </si>
  <si>
    <t>SO 003 - Bourací práce a demontáže</t>
  </si>
  <si>
    <t>Soupis:</t>
  </si>
  <si>
    <t>SO 003.01 - Odstranění schodiště</t>
  </si>
  <si>
    <t xml:space="preserve">    9 - Ostatní konstrukce a práce, bourání</t>
  </si>
  <si>
    <t xml:space="preserve">    997 - Přesun sutě</t>
  </si>
  <si>
    <t>9</t>
  </si>
  <si>
    <t>Ostatní konstrukce a práce, bourání</t>
  </si>
  <si>
    <t>981511112</t>
  </si>
  <si>
    <t>Demolice konstrukcí objektů zděných na MC postupným rozebíráním</t>
  </si>
  <si>
    <t>-604884071</t>
  </si>
  <si>
    <t>demolice části zdi v místě u výkopu</t>
  </si>
  <si>
    <t>2*2*0,37</t>
  </si>
  <si>
    <t>981513116</t>
  </si>
  <si>
    <t>Demolice konstrukcí objektů z betonu prostého těžkou mechanizací</t>
  </si>
  <si>
    <t>389690467</t>
  </si>
  <si>
    <t>demolice schodiště a jiných prvků v místě založení</t>
  </si>
  <si>
    <t>997</t>
  </si>
  <si>
    <t>Přesun sutě</t>
  </si>
  <si>
    <t>997002611</t>
  </si>
  <si>
    <t>Nakládání suti a vybouraných hmot</t>
  </si>
  <si>
    <t>t</t>
  </si>
  <si>
    <t>420305675</t>
  </si>
  <si>
    <t>Poznámka k položce:_x000d_
materiál z drobného bourání, drážky průrazy, zbytky materiálů apod.</t>
  </si>
  <si>
    <t>997006512</t>
  </si>
  <si>
    <t>Vodorovné doprava suti s naložením a složením na skládku do 1 km</t>
  </si>
  <si>
    <t>-1683940869</t>
  </si>
  <si>
    <t>997006519</t>
  </si>
  <si>
    <t>Příplatek k vodorovnému přemístění suti na skládku ZKD 1 km přes 1 km</t>
  </si>
  <si>
    <t>801817252</t>
  </si>
  <si>
    <t>9,566*17 'Přepočtené koeficientem množství</t>
  </si>
  <si>
    <t>997013801</t>
  </si>
  <si>
    <t>Poplatek za uložení na skládce (skládkovné) stavebního odpadu betonového</t>
  </si>
  <si>
    <t>CS ÚRS 2019 01</t>
  </si>
  <si>
    <t>-469200593</t>
  </si>
  <si>
    <t>7</t>
  </si>
  <si>
    <t>997013807</t>
  </si>
  <si>
    <t>Poplatek za uložení na skládce (skládkovné) stavebního odpadu keramického</t>
  </si>
  <si>
    <t>-2024266686</t>
  </si>
  <si>
    <t>SO 003.02 - Kácení zeleně</t>
  </si>
  <si>
    <t>1 - Zemní práce</t>
  </si>
  <si>
    <t>111201101</t>
  </si>
  <si>
    <t>Odstranění křovin a stromů průměru kmene do 100 mm i s kořeny z celkové plochy do 1000 m2</t>
  </si>
  <si>
    <t>m2</t>
  </si>
  <si>
    <t>112101101</t>
  </si>
  <si>
    <t>Odstranění stromů listnatých průměru kmene do 300 mm</t>
  </si>
  <si>
    <t>kus</t>
  </si>
  <si>
    <t>162301401</t>
  </si>
  <si>
    <t>Vodorovné přemístění větví stromů listnatých do 5 km D kmene do 300 mm</t>
  </si>
  <si>
    <t>162301411</t>
  </si>
  <si>
    <t>Vodorovné přemístění kmenů stromů listnatých do 5 km D kmene do 300 mm</t>
  </si>
  <si>
    <t>8</t>
  </si>
  <si>
    <t>162301421</t>
  </si>
  <si>
    <t>Vodorovné přemístění pařezů do 5 km D do 300 mm</t>
  </si>
  <si>
    <t>10</t>
  </si>
  <si>
    <t>112201101</t>
  </si>
  <si>
    <t>Odstranění pařezů D do 300 mm</t>
  </si>
  <si>
    <t>12</t>
  </si>
  <si>
    <t>162301501</t>
  </si>
  <si>
    <t>Vodorovné přemístění křovin do 5 km D kmene do 100 mm</t>
  </si>
  <si>
    <t>14</t>
  </si>
  <si>
    <t>SML.CENA</t>
  </si>
  <si>
    <t>Poplatek za skládku - drevní hmota</t>
  </si>
  <si>
    <t>16</t>
  </si>
  <si>
    <t>Poznámka k položce:_x000d_
kere prum do 100mm 202m2*10kg; strom a parez prum do 30 cm 1ks*200kg</t>
  </si>
  <si>
    <t>SO 003.03 - Odstranění zpevněných ploch</t>
  </si>
  <si>
    <t>D96 - Presuny suti a vybouraných hmot</t>
  </si>
  <si>
    <t>113107540</t>
  </si>
  <si>
    <t>Odstranení podkladu pl. 50 m2,kam.drcené tl.40 cm</t>
  </si>
  <si>
    <t>RTS 19/ I</t>
  </si>
  <si>
    <t xml:space="preserve">Odstranení podkladu pl. do 50m2, kam. drcené tl. 40 cm : </t>
  </si>
  <si>
    <t>"Chodníkový prejezd :" 21,0</t>
  </si>
  <si>
    <t>"SO 204 - vybourání podkladu cásti vozovky v míste smerového oblouku :" 1,0</t>
  </si>
  <si>
    <t>113106231</t>
  </si>
  <si>
    <t>Rozebrání dlažeb ze zámkové dlažby v kamenivu</t>
  </si>
  <si>
    <t xml:space="preserve">Rozebrání dlažeb ze zámkové dlažby v kamenivu : </t>
  </si>
  <si>
    <t>113202111</t>
  </si>
  <si>
    <t>Vytrhání obrub obrubníku silnicních</t>
  </si>
  <si>
    <t>m</t>
  </si>
  <si>
    <t xml:space="preserve">Vytrhání obrub z krajníku nebo obrubníku stojatých : </t>
  </si>
  <si>
    <t>"SO 201 - chodníkový prejezd - silnicní obrubník :" 10,0</t>
  </si>
  <si>
    <t>"SO 204 - betonové krajníky podél asfatobetonové komunikace :" 65,0</t>
  </si>
  <si>
    <t>"SO 205 - betonové krajníky podél asfatobetonové komunikace :" 40,0</t>
  </si>
  <si>
    <t>113204111</t>
  </si>
  <si>
    <t>Vytrhání obrubníku zahradních</t>
  </si>
  <si>
    <t>"SO 201 - chodníkový prejezd - zahradní obrubník :" 5,5</t>
  </si>
  <si>
    <t>D96</t>
  </si>
  <si>
    <t>Presuny suti a vybouraných hmot</t>
  </si>
  <si>
    <t>979082312</t>
  </si>
  <si>
    <t>Vodorovná doprava suti a hmot po suchu do 500 m</t>
  </si>
  <si>
    <t>"Odvoz na deponii stavby do 500m :" (22,0)*0,88</t>
  </si>
  <si>
    <t>979081111</t>
  </si>
  <si>
    <t>Odvoz suti a vybour. hmot na skládku do 1 km</t>
  </si>
  <si>
    <t>Poznámka k položce:_x000d_
zaplachtování kontejnerů při bouracích pracích</t>
  </si>
  <si>
    <t>"Rozebrání dlažeb ze zámkové dlažby v kamenivu :" (21,0)*0,225</t>
  </si>
  <si>
    <t>"SO 201 - chodníkový prejezd - silnicní obrubník :" (10,0)*0,27</t>
  </si>
  <si>
    <t>"SO 201 - chodníkový prejezd - zahradní obrubník :" (5,5)*0,125</t>
  </si>
  <si>
    <t>"SO 204 - betonové krajníky podél asfatobetonové komunikace :" (65,0)*0,27</t>
  </si>
  <si>
    <t>"SO 205 - betonové krajníky podél asfatobetonové komunikace :" (40,0)*0,27</t>
  </si>
  <si>
    <t>979081121</t>
  </si>
  <si>
    <t>Príplatek k odvozu za každý další 1 km</t>
  </si>
  <si>
    <t>"Rozebrání dlažeb ze zámkové dlažby v kamenivu :" (21,0)*0,225*7</t>
  </si>
  <si>
    <t>"SO 201 - chodníkový prejezd - silnicní obrubník : "(10,0)*0,27*7</t>
  </si>
  <si>
    <t>"SO 201 - chodníkový prejezd - zahradní obrubník :" (5,5)*0,125*7</t>
  </si>
  <si>
    <t>"SO 204 - betonové krajníky podél asfatobetonové komunikace :" (65,0)*0,27*7</t>
  </si>
  <si>
    <t>"SO 205 - betonové krajníky podél asfatobetonové komunikace : "(40,0)*0,27*7"</t>
  </si>
  <si>
    <t>979990001</t>
  </si>
  <si>
    <t>Poplatek za skládku stavební suti</t>
  </si>
  <si>
    <t>"Položka poradí 6 :" 36,46250</t>
  </si>
  <si>
    <t>SO 003.04 - Odstranění oplocení</t>
  </si>
  <si>
    <t>966052121</t>
  </si>
  <si>
    <t>Bourání sloupků a vzpěr ŽB plotových s betonovou patkou</t>
  </si>
  <si>
    <t>707368309</t>
  </si>
  <si>
    <t>966071822</t>
  </si>
  <si>
    <t>Rozebrání oplocení z drátěného pletiva se čtvercovými oky výšky do 2,0 m</t>
  </si>
  <si>
    <t>1574591485</t>
  </si>
  <si>
    <t>-475391259</t>
  </si>
  <si>
    <t>1700866793</t>
  </si>
  <si>
    <t>-80073400</t>
  </si>
  <si>
    <t>0,587*17 'Přepočtené koeficientem množství</t>
  </si>
  <si>
    <t>997013831</t>
  </si>
  <si>
    <t>Poplatek za uložení na skládce (skládkovné) stavebního odpadu směsného kód odpadu 170 904</t>
  </si>
  <si>
    <t>-2107270864</t>
  </si>
  <si>
    <t>SO 101 - Smuteční síň</t>
  </si>
  <si>
    <t>ST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</si>
  <si>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</si>
  <si>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</si>
  <si>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</si>
  <si>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</si>
  <si>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</si>
  <si>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</si>
  <si>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</si>
  <si>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</si>
  <si>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</si>
  <si>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</si>
  <si>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</si>
  <si>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</si>
  <si>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</si>
  <si>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</si>
  <si>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</si>
  <si>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</si>
  <si>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</si>
  <si>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</si>
  <si>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</si>
  <si>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</si>
  <si>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</si>
  <si>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</si>
  <si>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</si>
  <si>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</si>
  <si>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</si>
  <si>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</si>
  <si>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798 - Hasící a bezpečnostní zařízení</t>
  </si>
  <si>
    <t>115101202</t>
  </si>
  <si>
    <t>Čerpání vody na dopravní výšku do 10 m průměrný přítok do 1000 l/min</t>
  </si>
  <si>
    <t>hod</t>
  </si>
  <si>
    <t>-1049001524</t>
  </si>
  <si>
    <t>115101302</t>
  </si>
  <si>
    <t>Pohotovost čerpací soupravy pro dopravní výšku do 10 m přítok do 1000 l/min</t>
  </si>
  <si>
    <t>den</t>
  </si>
  <si>
    <t>-697158834</t>
  </si>
  <si>
    <t>131201102</t>
  </si>
  <si>
    <t>Hloubení jam nezapažených v hornině tř. 3 objemu do 1000 m3</t>
  </si>
  <si>
    <t>978959652</t>
  </si>
  <si>
    <t>hlavní objekt a a okolí směrem k dělící stěně</t>
  </si>
  <si>
    <t>14,4*42,45</t>
  </si>
  <si>
    <t>(10+5)*9</t>
  </si>
  <si>
    <t>131201109</t>
  </si>
  <si>
    <t>Příplatek za lepivost u hloubení jam nezapažených v hornině tř. 3</t>
  </si>
  <si>
    <t>1517425446</t>
  </si>
  <si>
    <t>132201202</t>
  </si>
  <si>
    <t>Hloubení rýh š do 2000 mm v hornině tř. 3 objemu do 1000 m3</t>
  </si>
  <si>
    <t>444049200</t>
  </si>
  <si>
    <t>7,81*0,7*1,5</t>
  </si>
  <si>
    <t>7,81*1,5*0,6</t>
  </si>
  <si>
    <t>3,685*0,7*1,5</t>
  </si>
  <si>
    <t>3,685*2*0,3</t>
  </si>
  <si>
    <t>8,74*0,7*0,67</t>
  </si>
  <si>
    <t>2*30,78*0,7*0,85</t>
  </si>
  <si>
    <t>4*11,615*0,7*0,85</t>
  </si>
  <si>
    <t>2*5,04*0,7*0,85</t>
  </si>
  <si>
    <t>13,615*0,7*0,85</t>
  </si>
  <si>
    <t>4,405*0,7*0,85</t>
  </si>
  <si>
    <t>10,036*0,7*0,85</t>
  </si>
  <si>
    <t>11,305*0,7*0,85</t>
  </si>
  <si>
    <t>2*3,17*0,7*0,85</t>
  </si>
  <si>
    <t>drenáž</t>
  </si>
  <si>
    <t>(41,775+4,27+7,56+1,1+3,56+2,15)*1*1,2</t>
  </si>
  <si>
    <t>Mezisoučet</t>
  </si>
  <si>
    <t>ostatní</t>
  </si>
  <si>
    <t>195,368*0,1</t>
  </si>
  <si>
    <t>132201209</t>
  </si>
  <si>
    <t>Příplatek za lepivost k hloubení rýh š do 2000 mm v hornině tř. 3</t>
  </si>
  <si>
    <t>1503728538</t>
  </si>
  <si>
    <t>151721111</t>
  </si>
  <si>
    <t>Zřízení pažení do ocelových zápor hl výkopu do 4 m s jeho následným odstraněním</t>
  </si>
  <si>
    <t>-1308267185</t>
  </si>
  <si>
    <t>7*2,5</t>
  </si>
  <si>
    <t>1367384648</t>
  </si>
  <si>
    <t>převoz 100 m3 na mezideponii následný odvoz z mezideponie do SO 901 je v daném objektu</t>
  </si>
  <si>
    <t>162701105</t>
  </si>
  <si>
    <t>Vodorovné přemístění do 10000 m výkopku/sypaniny z horniny tř. 1 až 4</t>
  </si>
  <si>
    <t>-875766804</t>
  </si>
  <si>
    <t>vytěžená zemina</t>
  </si>
  <si>
    <t>746,28+214,905</t>
  </si>
  <si>
    <t>odpočet zeminy odvezené na mezideponii</t>
  </si>
  <si>
    <t>-100</t>
  </si>
  <si>
    <t>162701109</t>
  </si>
  <si>
    <t>Příplatek k vodorovnému přemístění výkopku/sypaniny z horniny tř. 1 až 4 ZKD 1000 m přes 10000 m</t>
  </si>
  <si>
    <t>-42885835</t>
  </si>
  <si>
    <t>861,185*4 'Přepočtené koeficientem množství</t>
  </si>
  <si>
    <t>11</t>
  </si>
  <si>
    <t>876679518</t>
  </si>
  <si>
    <t>uložení na meziskládku následně využito pro terénní úpravy</t>
  </si>
  <si>
    <t>17120121R</t>
  </si>
  <si>
    <t>Poplatek za uložení stavebního odpadu - navážky</t>
  </si>
  <si>
    <t>-2334752</t>
  </si>
  <si>
    <t>861,185*1,8 'Přepočtené koeficientem množství</t>
  </si>
  <si>
    <t>13</t>
  </si>
  <si>
    <t>174101101</t>
  </si>
  <si>
    <t>Zásyp jam, šachet rýh nebo kolem objektů sypaninou se zhutněním</t>
  </si>
  <si>
    <t>821092264</t>
  </si>
  <si>
    <t>obsypy kolem objektu</t>
  </si>
  <si>
    <t>87,1*1</t>
  </si>
  <si>
    <t>(41,775+4,27+7,56+1,1+3,56+2,15)*1*(1,2-0,5-0,1)</t>
  </si>
  <si>
    <t>M</t>
  </si>
  <si>
    <t>58344171</t>
  </si>
  <si>
    <t>štěrkodrť frakce 0/32</t>
  </si>
  <si>
    <t>759537541</t>
  </si>
  <si>
    <t>87,1*1,8 'Přepočtené koeficientem množství</t>
  </si>
  <si>
    <t>58344-01</t>
  </si>
  <si>
    <t>hutnitelná zemina pro zásypy</t>
  </si>
  <si>
    <t>1032466697</t>
  </si>
  <si>
    <t>36,249*1,8 'Přepočtené koeficientem množství</t>
  </si>
  <si>
    <t>175111101</t>
  </si>
  <si>
    <t>Obsypání potrubí ručně sypaninou bez prohození sítem, uloženou do 3 m</t>
  </si>
  <si>
    <t>122119174</t>
  </si>
  <si>
    <t>odvod drenáže</t>
  </si>
  <si>
    <t>(41,775+4,27+7,56+1,1+3,56)*1*0,5</t>
  </si>
  <si>
    <t>2,15*1*0,5</t>
  </si>
  <si>
    <t>17</t>
  </si>
  <si>
    <t>-573902858</t>
  </si>
  <si>
    <t>30,208*1,9 'Přepočtené koeficientem množství</t>
  </si>
  <si>
    <t>Zakládání</t>
  </si>
  <si>
    <t>18</t>
  </si>
  <si>
    <t>211571121</t>
  </si>
  <si>
    <t>Výplň odvodňovacích žeber nebo trativodů kamenivem drobným těženým</t>
  </si>
  <si>
    <t>-1961954524</t>
  </si>
  <si>
    <t>zeď SO 102.01</t>
  </si>
  <si>
    <t>74,885*0,72*0,35</t>
  </si>
  <si>
    <t>19</t>
  </si>
  <si>
    <t>212312111</t>
  </si>
  <si>
    <t>Lože pro trativody z betonu prostého</t>
  </si>
  <si>
    <t>119682256</t>
  </si>
  <si>
    <t>74,885*0,4*0,1*1,15</t>
  </si>
  <si>
    <t>20</t>
  </si>
  <si>
    <t>212755215</t>
  </si>
  <si>
    <t>Trativody z drenážních trubek plastových flexibilních D 125 mm bez lože</t>
  </si>
  <si>
    <t>925678055</t>
  </si>
  <si>
    <t>29,34+9,88+1,7+33,965</t>
  </si>
  <si>
    <t>212972113</t>
  </si>
  <si>
    <t>Opláštění drenážních trub filtrační textilií DN 160</t>
  </si>
  <si>
    <t>1180423704</t>
  </si>
  <si>
    <t>22</t>
  </si>
  <si>
    <t>232211112</t>
  </si>
  <si>
    <t>Úprava ocelových jehel z válcovaných tyčí hmotnosti do 70 kg/m</t>
  </si>
  <si>
    <t>872650647</t>
  </si>
  <si>
    <t>23</t>
  </si>
  <si>
    <t>232221121</t>
  </si>
  <si>
    <t>Zaražení ocelových jehel svisle hmotnosti 70 kg/m hl 3 m</t>
  </si>
  <si>
    <t>460516356</t>
  </si>
  <si>
    <t>zaražení ocelových zápor do terénu -hloubka zaražení od terénu 3,6 m</t>
  </si>
  <si>
    <t>8*3,7</t>
  </si>
  <si>
    <t>24</t>
  </si>
  <si>
    <t>13010718</t>
  </si>
  <si>
    <t>ocel profilová IPN 160 jakost 11 375</t>
  </si>
  <si>
    <t>659874840</t>
  </si>
  <si>
    <t>Poznámka k položce:_x000d_
Hmotnost: 17,90 kg/m</t>
  </si>
  <si>
    <t>delka IPN 160 - 4760 mm</t>
  </si>
  <si>
    <t>8*4,86*0,0179</t>
  </si>
  <si>
    <t>0,696*1,05 'Přepočtené koeficientem množství</t>
  </si>
  <si>
    <t>25</t>
  </si>
  <si>
    <t>232231121</t>
  </si>
  <si>
    <t>Vytažení ocelových jehel svislých hmotnosti do 70 kg/m hl do 3 m</t>
  </si>
  <si>
    <t>-1802782678</t>
  </si>
  <si>
    <t>26</t>
  </si>
  <si>
    <t>271532213</t>
  </si>
  <si>
    <t>Podsyp pod základové konstrukce se zhutněním z hrubého kameniva frakce 8 až 16 mm</t>
  </si>
  <si>
    <t>-56189365</t>
  </si>
  <si>
    <t>podsyp pod základovou desku tl. 150 mm</t>
  </si>
  <si>
    <t>316*0,15</t>
  </si>
  <si>
    <t>27</t>
  </si>
  <si>
    <t>27192221R</t>
  </si>
  <si>
    <t>Podsyp pod základové konstrukce se zhutněním z hutnitelného materiálu</t>
  </si>
  <si>
    <t>1620689108</t>
  </si>
  <si>
    <t>Poznámka k položce:_x000d_
vč. dovozu a nákupu_x000d_
v případě, že bude využitačástečně stávající zemina - zhotovitel předloží recepturu</t>
  </si>
  <si>
    <t>dosypání pod základové konstrukce</t>
  </si>
  <si>
    <t>11,615*24,5*1</t>
  </si>
  <si>
    <t>28</t>
  </si>
  <si>
    <t>273321511</t>
  </si>
  <si>
    <t>Základové desky ze ŽB bez zvýšených nároků na prostředí tř. C 25/30</t>
  </si>
  <si>
    <t>-413465131</t>
  </si>
  <si>
    <t>základová deska tl. 150 mm</t>
  </si>
  <si>
    <t>beton pro detail D7</t>
  </si>
  <si>
    <t>0,3*0,15*4</t>
  </si>
  <si>
    <t>29</t>
  </si>
  <si>
    <t>273351121</t>
  </si>
  <si>
    <t>Zřízení bednění základových desek</t>
  </si>
  <si>
    <t>400548290</t>
  </si>
  <si>
    <t>87,1*0,15</t>
  </si>
  <si>
    <t>30</t>
  </si>
  <si>
    <t>273351122</t>
  </si>
  <si>
    <t>Odstranění bednění základových desek</t>
  </si>
  <si>
    <t>-1247987015</t>
  </si>
  <si>
    <t>31</t>
  </si>
  <si>
    <t>273362021</t>
  </si>
  <si>
    <t>Výztuž základových desek svařovanými sítěmi Kari</t>
  </si>
  <si>
    <t>-697040162</t>
  </si>
  <si>
    <t>viz výkaz výztuže</t>
  </si>
  <si>
    <t>2,273</t>
  </si>
  <si>
    <t>32</t>
  </si>
  <si>
    <t>274313811</t>
  </si>
  <si>
    <t>Základové pásy z betonu tř. C 25/30</t>
  </si>
  <si>
    <t>-909147367</t>
  </si>
  <si>
    <t>jednotlivé základové pasy - viz statika mimo Zpas6 a Zpas 7 opěrných zdí</t>
  </si>
  <si>
    <t>Zpas1.1</t>
  </si>
  <si>
    <t>32,695*0,7*1</t>
  </si>
  <si>
    <t>Zpas1.2</t>
  </si>
  <si>
    <t>21,365*0,7*1</t>
  </si>
  <si>
    <t>Zpas2.1</t>
  </si>
  <si>
    <t>22,53*0,7*1</t>
  </si>
  <si>
    <t>Zpas2.2</t>
  </si>
  <si>
    <t>32,435*0,7*1</t>
  </si>
  <si>
    <t>Zpas3.1</t>
  </si>
  <si>
    <t>45,885*0,7*0,5</t>
  </si>
  <si>
    <t>Zpas3.2</t>
  </si>
  <si>
    <t>8,74*0,7*1,5</t>
  </si>
  <si>
    <t>Zpas4</t>
  </si>
  <si>
    <t>13,215*0,7*0,9</t>
  </si>
  <si>
    <t>Zpas5</t>
  </si>
  <si>
    <t>11,975*0,7*1,5</t>
  </si>
  <si>
    <t>částečné vylití do základů</t>
  </si>
  <si>
    <t>122,455*0,05</t>
  </si>
  <si>
    <t>33</t>
  </si>
  <si>
    <t>274351121</t>
  </si>
  <si>
    <t>Zřízení bednění základových pasů rovného</t>
  </si>
  <si>
    <t>1468097478</t>
  </si>
  <si>
    <t>2*32,695*1</t>
  </si>
  <si>
    <t>2*21,365*1</t>
  </si>
  <si>
    <t>2*22,53*1</t>
  </si>
  <si>
    <t>2*32,435*1</t>
  </si>
  <si>
    <t>2*45,885*0,5</t>
  </si>
  <si>
    <t>2*8,74*1,5</t>
  </si>
  <si>
    <t>2*13,215*0,9</t>
  </si>
  <si>
    <t>2*11,975*1,5</t>
  </si>
  <si>
    <t>34</t>
  </si>
  <si>
    <t>274351122</t>
  </si>
  <si>
    <t>Odstranění bednění základových pasů rovného</t>
  </si>
  <si>
    <t>-383766988</t>
  </si>
  <si>
    <t>35</t>
  </si>
  <si>
    <t>275321511</t>
  </si>
  <si>
    <t>Základové patky ze ŽB bez zvýšených nároků na prostředí tř. C 25/30</t>
  </si>
  <si>
    <t>-223254277</t>
  </si>
  <si>
    <t>viz výkaz statika</t>
  </si>
  <si>
    <t>Zpat1</t>
  </si>
  <si>
    <t>2*2,2*2,2*0,5</t>
  </si>
  <si>
    <t>Zpat2</t>
  </si>
  <si>
    <t>2*1,9*2,5*1</t>
  </si>
  <si>
    <t>36</t>
  </si>
  <si>
    <t>275351121</t>
  </si>
  <si>
    <t>Zřízení bednění základových patek</t>
  </si>
  <si>
    <t>1358133689</t>
  </si>
  <si>
    <t>2*(2*2,2+2*2,2)*0,5</t>
  </si>
  <si>
    <t>2*(2*1,9+2*2,5)*1</t>
  </si>
  <si>
    <t>37</t>
  </si>
  <si>
    <t>275351122</t>
  </si>
  <si>
    <t>Odstranění bednění základových patek</t>
  </si>
  <si>
    <t>-1155406778</t>
  </si>
  <si>
    <t>38</t>
  </si>
  <si>
    <t>279113151</t>
  </si>
  <si>
    <t>Základová zeď tl 150 mm z tvárnic ztraceného bednění včetně výplně z betonu tř. C 25/30</t>
  </si>
  <si>
    <t>-62492376</t>
  </si>
  <si>
    <t>jednotlivé základové pasy</t>
  </si>
  <si>
    <t>2*32,695*0,9</t>
  </si>
  <si>
    <t>2*21,365*1,4</t>
  </si>
  <si>
    <t>2*11,975*1,4</t>
  </si>
  <si>
    <t>39</t>
  </si>
  <si>
    <t>279113153</t>
  </si>
  <si>
    <t>Základová zeď tl do 250 mm z tvárnic ztraceného bednění včetně výplně z betonu tř. C 25/30</t>
  </si>
  <si>
    <t>-2006477186</t>
  </si>
  <si>
    <t>2*13,215*0,5</t>
  </si>
  <si>
    <t>40</t>
  </si>
  <si>
    <t>279113154</t>
  </si>
  <si>
    <t>Základová zeď tl do 300 mm z tvárnic ztraceného bednění včetně výplně z betonu tř. C 25/30</t>
  </si>
  <si>
    <t>776757962</t>
  </si>
  <si>
    <t>2*32,695*0,5</t>
  </si>
  <si>
    <t>2*22,53*0,5</t>
  </si>
  <si>
    <t>2*8,74*1</t>
  </si>
  <si>
    <t>2*2*1,0*0,5</t>
  </si>
  <si>
    <t>2*2*0,5*0,5</t>
  </si>
  <si>
    <t>41</t>
  </si>
  <si>
    <t>279361821</t>
  </si>
  <si>
    <t>Výztuž základových zdí nosných betonářskou ocelí 10 505</t>
  </si>
  <si>
    <t>1529926812</t>
  </si>
  <si>
    <t>v položce je zahrnuta výztuž patek a pasů - viz výkaz statika</t>
  </si>
  <si>
    <t>4,474</t>
  </si>
  <si>
    <t>odpočet výztuže dané do objektu dělící stěny SO 102</t>
  </si>
  <si>
    <t>-0,8</t>
  </si>
  <si>
    <t>Svislé a kompletní konstrukce</t>
  </si>
  <si>
    <t>42</t>
  </si>
  <si>
    <t>311113131</t>
  </si>
  <si>
    <t>Nosná zeď tl 150 mm z hladkých tvárnic ztraceného bednění včetně výplně z betonu tř. C 16/20</t>
  </si>
  <si>
    <t>-1049936695</t>
  </si>
  <si>
    <t>katafalk</t>
  </si>
  <si>
    <t>(2*2,275+1,42+3,98)*0,42</t>
  </si>
  <si>
    <t>43</t>
  </si>
  <si>
    <t>311274101</t>
  </si>
  <si>
    <t>Vnitřní pohledové zdivo z vápenopískových přesných bílých tvárnic tl 240 mm</t>
  </si>
  <si>
    <t>-1263067413</t>
  </si>
  <si>
    <t>Poznámka k položce:_x000d_
vazba a materiál viz PD - zahrnout i dilataci stěny viz detail D20</t>
  </si>
  <si>
    <t>stěny 240 mm</t>
  </si>
  <si>
    <t>10,705*3,53</t>
  </si>
  <si>
    <t>2,55*3,53</t>
  </si>
  <si>
    <t>-1,3*3</t>
  </si>
  <si>
    <t>3,74*3,53</t>
  </si>
  <si>
    <t>-2*1*3,53</t>
  </si>
  <si>
    <t>2,54*3,53</t>
  </si>
  <si>
    <t>3,5*3,53</t>
  </si>
  <si>
    <t>2,74*3,53</t>
  </si>
  <si>
    <t>0,79*3,53</t>
  </si>
  <si>
    <t>(0,51+0,76)*3,53</t>
  </si>
  <si>
    <t>0,76*3,53</t>
  </si>
  <si>
    <t>(2,5+3,095+2,74+2*0,75+0,51)*3,53</t>
  </si>
  <si>
    <t>15,275*3,53</t>
  </si>
  <si>
    <t>-2*2,875*3,53</t>
  </si>
  <si>
    <t>(2,26+4,25+0,75+0,52)*3,53</t>
  </si>
  <si>
    <t>-1*3</t>
  </si>
  <si>
    <t>(7,24+4,25+0,52+0,99+2,135)*3,53</t>
  </si>
  <si>
    <t>-1,25*2,25</t>
  </si>
  <si>
    <t>-0,9*2,2</t>
  </si>
  <si>
    <t>(6,24+5,5+7,24+7+2,125)*3,53</t>
  </si>
  <si>
    <t>-3*1,4*2,2</t>
  </si>
  <si>
    <t>-2*0,875*2,2</t>
  </si>
  <si>
    <t>-1*2,25</t>
  </si>
  <si>
    <t>7,24*3,53</t>
  </si>
  <si>
    <t>-1,615*3,13</t>
  </si>
  <si>
    <t>1,74*3,53</t>
  </si>
  <si>
    <t>-1,405*3,13</t>
  </si>
  <si>
    <t>4,285*3,53</t>
  </si>
  <si>
    <t>-1,875*3,53</t>
  </si>
  <si>
    <t>44</t>
  </si>
  <si>
    <t>3112742-0</t>
  </si>
  <si>
    <t>Vnější pohledová předstěna z vápenopískových přesných bílých bloků tl 115 mm, kotveno v ložené spáře ke stěně</t>
  </si>
  <si>
    <t>369602973</t>
  </si>
  <si>
    <t>Poznámka k položce:_x000d_
blíže viz zdivo zdivo skladby W05 - zahrnout i dilataci stěny viz detail D20</t>
  </si>
  <si>
    <t>pohled severovýchodní</t>
  </si>
  <si>
    <t>3,625*3</t>
  </si>
  <si>
    <t>5,405*3</t>
  </si>
  <si>
    <t>3,33*3</t>
  </si>
  <si>
    <t>(4,915+0,3+0,25)*3</t>
  </si>
  <si>
    <t>pohled jihozápadní</t>
  </si>
  <si>
    <t>(12,75+0,25)*3</t>
  </si>
  <si>
    <t>1,79*3</t>
  </si>
  <si>
    <t>(8,79+0,3+0,25)*3</t>
  </si>
  <si>
    <t>boční stěny átria</t>
  </si>
  <si>
    <t>2,525*3</t>
  </si>
  <si>
    <t>jihovýchodní fasáda</t>
  </si>
  <si>
    <t>(3,07+0,53+0,68)*3</t>
  </si>
  <si>
    <t>3,01*3</t>
  </si>
  <si>
    <t>45</t>
  </si>
  <si>
    <t>311274201</t>
  </si>
  <si>
    <t>Vnější pohledové zdivo z vápenopískových přesných bílých tvárnic do P15 tl 175 mm</t>
  </si>
  <si>
    <t>2018250779</t>
  </si>
  <si>
    <t>2,35*3,53</t>
  </si>
  <si>
    <t>-1,07*2</t>
  </si>
  <si>
    <t>46</t>
  </si>
  <si>
    <t>3112743-3</t>
  </si>
  <si>
    <t>Vnější pohledové zdivo z vápenopískových bloků tl zdiva 290 mm - střídání šířkových formátů po šárech příčná převazba o 60 mm</t>
  </si>
  <si>
    <t>820606968</t>
  </si>
  <si>
    <t>Poznámka k položce:_x000d_
tvořeno - VP blok š 175 a VP blok š 115 - zahrnout i dilataci stěny viz detail D20</t>
  </si>
  <si>
    <t xml:space="preserve">zeď v jihozápadním pohledu </t>
  </si>
  <si>
    <t>4,5*3</t>
  </si>
  <si>
    <t>47</t>
  </si>
  <si>
    <t>311274361</t>
  </si>
  <si>
    <t>Vnější pohledové zdivo z vápenopískových přesných bílých tvárnic tl 240 mm</t>
  </si>
  <si>
    <t>-39581507</t>
  </si>
  <si>
    <t>1,725</t>
  </si>
  <si>
    <t>7,75*3</t>
  </si>
  <si>
    <t>48</t>
  </si>
  <si>
    <t>311274-M0</t>
  </si>
  <si>
    <t>Vnější pohledová předstěna s mezerami z vápenopískových přesných bílých bloků tl 115 mm, kotveno v ložené spáře ke stěně</t>
  </si>
  <si>
    <t>-194431841</t>
  </si>
  <si>
    <t>2*2,8*3</t>
  </si>
  <si>
    <t>1,875*3</t>
  </si>
  <si>
    <t>2*2,795*3</t>
  </si>
  <si>
    <t>1,795*3</t>
  </si>
  <si>
    <t>49</t>
  </si>
  <si>
    <t>311274-M1</t>
  </si>
  <si>
    <t>Vnější pohledové zdivo s mezerami z vápenopískových bloků tl zdiva 290 mm - střídání šířkových formátů po šárech příčná převazba o 60 mm</t>
  </si>
  <si>
    <t>893396686</t>
  </si>
  <si>
    <t>11,375*3</t>
  </si>
  <si>
    <t>50</t>
  </si>
  <si>
    <t>311295-01</t>
  </si>
  <si>
    <t>Úprava a dozdění stávající stěny oplocení</t>
  </si>
  <si>
    <t>soubor</t>
  </si>
  <si>
    <t>-788734474</t>
  </si>
  <si>
    <t>Poznámka k položce:_x000d_
Úpravu konce stávající stěny oplocení u původního schodiště, kde navazuje na novou stěnu objektu. Aby se dala vyzdít dělící stěna a vykopat základová zídka oplocení se bude muset ubourat a následně dozdít_x000d_
množstí do 4 m2 + základ délka do 2 m, tl. zdiva 370 mm</t>
  </si>
  <si>
    <t>51</t>
  </si>
  <si>
    <t>311295-02</t>
  </si>
  <si>
    <t>Zapravení prostupů přes stěny</t>
  </si>
  <si>
    <t>410091685</t>
  </si>
  <si>
    <t>52</t>
  </si>
  <si>
    <t>311321611</t>
  </si>
  <si>
    <t>Nosná zeď ze ŽB tř. C 30/37 bez výztuže</t>
  </si>
  <si>
    <t>-1945287049</t>
  </si>
  <si>
    <t>Poznámka k položce:_x000d_
výztuž zahrnuta ve výztuži stropů pol. 411361821</t>
  </si>
  <si>
    <t>čela světlíku</t>
  </si>
  <si>
    <t>2*6,43*5,38*0,24</t>
  </si>
  <si>
    <t>53</t>
  </si>
  <si>
    <t>311351121</t>
  </si>
  <si>
    <t>Zřízení oboustranného bednění nosných nadzákladových zdí</t>
  </si>
  <si>
    <t>-1871319040</t>
  </si>
  <si>
    <t>2*2*6,43*5,38</t>
  </si>
  <si>
    <t>54</t>
  </si>
  <si>
    <t>311351122</t>
  </si>
  <si>
    <t>Odstranění oboustranného bednění nosných nadzákladových zdí</t>
  </si>
  <si>
    <t>123759075</t>
  </si>
  <si>
    <t>55</t>
  </si>
  <si>
    <t>317321411</t>
  </si>
  <si>
    <t>Překlad ze ŽB tř. C 25/30</t>
  </si>
  <si>
    <t>1593951151</t>
  </si>
  <si>
    <t>stěna 115 mm</t>
  </si>
  <si>
    <t>TR07</t>
  </si>
  <si>
    <t>1,2*0,115*0,24</t>
  </si>
  <si>
    <t>stěna 240 mm</t>
  </si>
  <si>
    <t>TR01</t>
  </si>
  <si>
    <t>1,5*0,24*0,24</t>
  </si>
  <si>
    <t>TR02</t>
  </si>
  <si>
    <t>TR03</t>
  </si>
  <si>
    <t>2*0,24*0,24</t>
  </si>
  <si>
    <t>TR04</t>
  </si>
  <si>
    <t>TR05</t>
  </si>
  <si>
    <t>TR06</t>
  </si>
  <si>
    <t>1,4*0,24*0,24</t>
  </si>
  <si>
    <t>TR08</t>
  </si>
  <si>
    <t>1,75*0,24*0,24</t>
  </si>
  <si>
    <t>56</t>
  </si>
  <si>
    <t>3173531X0</t>
  </si>
  <si>
    <t>Ztracené bednění překladů z vápenopískových U-profilů pro zdivo tl 115 mm v systému použitého zdiva</t>
  </si>
  <si>
    <t>70259209</t>
  </si>
  <si>
    <t>ztracené bednění překladů - mimo monolitické části spojené s deskou</t>
  </si>
  <si>
    <t>U1.1</t>
  </si>
  <si>
    <t>1,125</t>
  </si>
  <si>
    <t>57</t>
  </si>
  <si>
    <t>3173531X1</t>
  </si>
  <si>
    <t>Ztracené bednění překladů z vápenopískových U-profilů pro zdivo tl 240 mm v systému použitého zdiva</t>
  </si>
  <si>
    <t>-781940152</t>
  </si>
  <si>
    <t>U2.1</t>
  </si>
  <si>
    <t>3*2</t>
  </si>
  <si>
    <t>U2.2</t>
  </si>
  <si>
    <t>1,5</t>
  </si>
  <si>
    <t>U2.3</t>
  </si>
  <si>
    <t>1,38</t>
  </si>
  <si>
    <t>U2.4</t>
  </si>
  <si>
    <t>1,75</t>
  </si>
  <si>
    <t>U2.5</t>
  </si>
  <si>
    <t>1,365</t>
  </si>
  <si>
    <t>58</t>
  </si>
  <si>
    <t>317361821</t>
  </si>
  <si>
    <t>Výztuž překladů a říms z betonářské oceli 10 505</t>
  </si>
  <si>
    <t>-321978942</t>
  </si>
  <si>
    <t>viz množství betonu překladů</t>
  </si>
  <si>
    <t>0,732*0,12</t>
  </si>
  <si>
    <t>59</t>
  </si>
  <si>
    <t>3422713R1</t>
  </si>
  <si>
    <t>Příčka z vápenopískových přesných tvárnic elektroinstalačními kanály tl 115 mm</t>
  </si>
  <si>
    <t>-191408768</t>
  </si>
  <si>
    <t>Poznámka k položce:_x000d_
vazba a materiál viz PD</t>
  </si>
  <si>
    <t>vnitřní stěny</t>
  </si>
  <si>
    <t>2,125*3,53</t>
  </si>
  <si>
    <t>2,3*3,53</t>
  </si>
  <si>
    <t>60</t>
  </si>
  <si>
    <t>346272216</t>
  </si>
  <si>
    <t>Přizdívka z pórobetonových tvárnic tl 50 mm</t>
  </si>
  <si>
    <t>-1987966963</t>
  </si>
  <si>
    <t>místnost 113</t>
  </si>
  <si>
    <t>2,15*2,7</t>
  </si>
  <si>
    <t>61</t>
  </si>
  <si>
    <t>346272256</t>
  </si>
  <si>
    <t>Přizdívka z pórobetonových tvárnic tl 150 mm</t>
  </si>
  <si>
    <t>-1152268677</t>
  </si>
  <si>
    <t>místnost 108</t>
  </si>
  <si>
    <t>1,415*1,2</t>
  </si>
  <si>
    <t>místnost 109</t>
  </si>
  <si>
    <t>0,95*2,7</t>
  </si>
  <si>
    <t>místnost 112</t>
  </si>
  <si>
    <t>1,85*2,7</t>
  </si>
  <si>
    <t>1,535*2,7</t>
  </si>
  <si>
    <t>přizdívka u sestavy oken viz řez D3</t>
  </si>
  <si>
    <t>2*11,5*0,17</t>
  </si>
  <si>
    <t>Vodorovné konstrukce</t>
  </si>
  <si>
    <t>62</t>
  </si>
  <si>
    <t>411321616</t>
  </si>
  <si>
    <t>Stropy deskové ze ŽB tř. C 30/37</t>
  </si>
  <si>
    <t>410047527</t>
  </si>
  <si>
    <t>stropy mimo šikmou část - započítány i atiky a překlady a průvlaky, které jsou se stropní deskou spojeny</t>
  </si>
  <si>
    <t>plocha střechy</t>
  </si>
  <si>
    <t>(447,7-86,3)*0,2</t>
  </si>
  <si>
    <t>atiková část</t>
  </si>
  <si>
    <t>100,18*0,24*0,36</t>
  </si>
  <si>
    <t>spřažené věnce a průvlaky - obvodové stěny</t>
  </si>
  <si>
    <t>4,48*0,24*0,12</t>
  </si>
  <si>
    <t>11,98*0,24*0,12</t>
  </si>
  <si>
    <t>2*3,375*0,24*0,12</t>
  </si>
  <si>
    <t>2,1*0,24*0,12</t>
  </si>
  <si>
    <t>1,98*0,24*0,12</t>
  </si>
  <si>
    <t>2,665*0,24*0,12</t>
  </si>
  <si>
    <t>12,175*0,24*0,12</t>
  </si>
  <si>
    <t>3,75*0,24*0,5</t>
  </si>
  <si>
    <t>spřažené věnce a průvlaky - vnitřní stěny</t>
  </si>
  <si>
    <t>6,28*0,15*0,45</t>
  </si>
  <si>
    <t>4,375*0,24*0,12</t>
  </si>
  <si>
    <t>4,405*0,24*0,12</t>
  </si>
  <si>
    <t>2,635*0,24*0,12</t>
  </si>
  <si>
    <t>83,352*0,02</t>
  </si>
  <si>
    <t>63</t>
  </si>
  <si>
    <t>411323636</t>
  </si>
  <si>
    <t>Skořepiny nebo klenby ze ŽB tř. C 30/37</t>
  </si>
  <si>
    <t>-453851941</t>
  </si>
  <si>
    <t>šikmá část střechy</t>
  </si>
  <si>
    <t>2*13*6,06*0,22</t>
  </si>
  <si>
    <t>2*13*0,55*0,35</t>
  </si>
  <si>
    <t>64</t>
  </si>
  <si>
    <t>411351011</t>
  </si>
  <si>
    <t>Zřízení bednění stropů deskových tl do 25 cm bez podpěrné kce</t>
  </si>
  <si>
    <t>-28863147</t>
  </si>
  <si>
    <t>(447,7-86,3)</t>
  </si>
  <si>
    <t>2*100,18*0,36</t>
  </si>
  <si>
    <t>100,18*0,2</t>
  </si>
  <si>
    <t>2*4,48*0,12</t>
  </si>
  <si>
    <t>2*11,98*0,12</t>
  </si>
  <si>
    <t>2*2*3,375*0,12</t>
  </si>
  <si>
    <t>2*2,1*0,12</t>
  </si>
  <si>
    <t>2*1,98*0,12</t>
  </si>
  <si>
    <t>2*2,665*0,12</t>
  </si>
  <si>
    <t>2*12,175*0,12</t>
  </si>
  <si>
    <t>2*3,75*0,5</t>
  </si>
  <si>
    <t>2*6,28*0,45</t>
  </si>
  <si>
    <t>2*4,375*0,12</t>
  </si>
  <si>
    <t>2*4,405*0,12</t>
  </si>
  <si>
    <t>2*2,635*0,12</t>
  </si>
  <si>
    <t>475,818*0,02</t>
  </si>
  <si>
    <t>65</t>
  </si>
  <si>
    <t>411351012</t>
  </si>
  <si>
    <t>Odstranění bednění stropů deskových tl do 25 cm bez podpěrné kce</t>
  </si>
  <si>
    <t>-22807630</t>
  </si>
  <si>
    <t>66</t>
  </si>
  <si>
    <t>411354101</t>
  </si>
  <si>
    <t>Zřízení bednění skořepin stropů válcových, žlábkových nebo přímkově zborcených tl do 25 cm</t>
  </si>
  <si>
    <t>-1817971916</t>
  </si>
  <si>
    <t>Poznámka k položce:_x000d_
ocenit provedení šikmé části střechy dle vlastního způsobu řešení a použitého bednění</t>
  </si>
  <si>
    <t>2*2*13*6,06</t>
  </si>
  <si>
    <t>67</t>
  </si>
  <si>
    <t>411354102</t>
  </si>
  <si>
    <t>Odstranění bednění skořepin stropů válcových, žlábkových nebo přímkově zborcených tl do 25 cm</t>
  </si>
  <si>
    <t>-1482407217</t>
  </si>
  <si>
    <t>68</t>
  </si>
  <si>
    <t>411354313</t>
  </si>
  <si>
    <t>Zřízení podpěrné konstrukce stropů výšky do 4 m tl do 25 cm</t>
  </si>
  <si>
    <t>1758661825</t>
  </si>
  <si>
    <t>69</t>
  </si>
  <si>
    <t>411354314</t>
  </si>
  <si>
    <t>Odstranění podpěrné konstrukce stropů výšky do 4 m tl do 25 cm</t>
  </si>
  <si>
    <t>-490738157</t>
  </si>
  <si>
    <t>70</t>
  </si>
  <si>
    <t>411354441</t>
  </si>
  <si>
    <t>Zřízení podpěrné konstrukce stropů výšky do 8 m tl hlavic do 25 cm</t>
  </si>
  <si>
    <t>-274630081</t>
  </si>
  <si>
    <t>Poznámka k položce:_x000d_
ocenit provedení šikmé části střechy dle vlastního způsobu řešení a použitého bednění a stojek</t>
  </si>
  <si>
    <t>2*13*6,06</t>
  </si>
  <si>
    <t>71</t>
  </si>
  <si>
    <t>411354442</t>
  </si>
  <si>
    <t>Odstranění podpěrné konstrukce stropů výšky do 8 m tl hlavic do 25 cm</t>
  </si>
  <si>
    <t>1665639114</t>
  </si>
  <si>
    <t>72</t>
  </si>
  <si>
    <t>411361821</t>
  </si>
  <si>
    <t>Výztuž stropů betonářskou ocelí 10 505</t>
  </si>
  <si>
    <t>-2009095148</t>
  </si>
  <si>
    <t>Poznámka k položce:_x000d_
distanční prvky dle standardu URS součástí položky výztuže</t>
  </si>
  <si>
    <t>veškerá výztuž stropů, vrchlíků, stěn, atik apod. týkající se stropů je zahrnuta v této položce a vychází z množství uvedené ve statické části PD</t>
  </si>
  <si>
    <t>14,472</t>
  </si>
  <si>
    <t>73</t>
  </si>
  <si>
    <t>451572111</t>
  </si>
  <si>
    <t>Lože pod potrubí otevřený výkop z kameniva drobného těženého</t>
  </si>
  <si>
    <t>-515396915</t>
  </si>
  <si>
    <t>(41,775+4,27+7,56+1,1+3,56)*1*0,1</t>
  </si>
  <si>
    <t>2,15*1*0,1</t>
  </si>
  <si>
    <t>Úpravy povrchů, podlahy a osazování výplní</t>
  </si>
  <si>
    <t>74</t>
  </si>
  <si>
    <t>612135001</t>
  </si>
  <si>
    <t>Vyrovnání podkladu vnitřních stěn maltou vápenocementovou tl do 10 mm</t>
  </si>
  <si>
    <t>104017145</t>
  </si>
  <si>
    <t>podklad pod keramický obklad</t>
  </si>
  <si>
    <t>(2*2,125+2*1,61)*2,7</t>
  </si>
  <si>
    <t>-0,8*2,7</t>
  </si>
  <si>
    <t>-0,8*2,2</t>
  </si>
  <si>
    <t>(2*1,975+2*0,95)*2,7</t>
  </si>
  <si>
    <t>místnost 110</t>
  </si>
  <si>
    <t>3,4*1,5</t>
  </si>
  <si>
    <t>(2*1,85+2*2,315)*2,7</t>
  </si>
  <si>
    <t>-1*2,68</t>
  </si>
  <si>
    <t>(2*1,485+2*2,15)*2,7</t>
  </si>
  <si>
    <t>75</t>
  </si>
  <si>
    <t>621211031</t>
  </si>
  <si>
    <t>Montáž kontaktního zateplení vnějších podhledů z polystyrénových desek tl do 160 mm</t>
  </si>
  <si>
    <t>362535703</t>
  </si>
  <si>
    <t>podhledy viz skladba R01, R02</t>
  </si>
  <si>
    <t>celková plocha před vstupem do smuteční síně změřeno v dwg</t>
  </si>
  <si>
    <t>66,15</t>
  </si>
  <si>
    <t>jihozápadní pohled řez B-B</t>
  </si>
  <si>
    <t>(11,79+2,715)*0,95</t>
  </si>
  <si>
    <t>jihozápadní pohled řez C-C a D-D</t>
  </si>
  <si>
    <t>12,51*1,065</t>
  </si>
  <si>
    <t>severozápadní pohled -změřeno v dwg</t>
  </si>
  <si>
    <t>13,62</t>
  </si>
  <si>
    <t>pohled severozápadní</t>
  </si>
  <si>
    <t>řez A-A</t>
  </si>
  <si>
    <t>3,51*0,775</t>
  </si>
  <si>
    <t>řez B-B</t>
  </si>
  <si>
    <t>11,56*0,95</t>
  </si>
  <si>
    <t>řez C-C + řez D-D</t>
  </si>
  <si>
    <t>15,515*0,775</t>
  </si>
  <si>
    <t>76</t>
  </si>
  <si>
    <t>28375951</t>
  </si>
  <si>
    <t>deska EPS 70 fasádní λ=0,039 tl 140mm</t>
  </si>
  <si>
    <t>578774617</t>
  </si>
  <si>
    <t>132,599*1,05 'Přepočtené koeficientem množství</t>
  </si>
  <si>
    <t>77</t>
  </si>
  <si>
    <t>621251101</t>
  </si>
  <si>
    <t>Příplatek k cenám kontaktního zateplení podhledů za použití tepelněizolačních zátek z polystyrenu</t>
  </si>
  <si>
    <t>-1556970562</t>
  </si>
  <si>
    <t>78</t>
  </si>
  <si>
    <t>621531011</t>
  </si>
  <si>
    <t>Tenkovrstvá silikonová zrnitá omítka tl. 1,5 mm včetně penetrace vnějších podhledů</t>
  </si>
  <si>
    <t>1311357791</t>
  </si>
  <si>
    <t>Poznámka k položce:_x000d_
pastovitá omítka_x000d_
součástí probarvený podkladní nátěr_x000d_
hrubost viz PD</t>
  </si>
  <si>
    <t>79</t>
  </si>
  <si>
    <t>62153103R</t>
  </si>
  <si>
    <t>Silikonová pastovitá probarvená omítka se vzhledem monolitického betonu s broušeným povrchem tl. 1,0 mm včetně penetrace vnějších podhledů</t>
  </si>
  <si>
    <t>-2132517029</t>
  </si>
  <si>
    <t>Poznámka k položce:_x000d_
hrubost viz PD</t>
  </si>
  <si>
    <t>80</t>
  </si>
  <si>
    <t>622142001</t>
  </si>
  <si>
    <t>Potažení vnějších stěn sklovláknitým pletivem vtlačeným do tenkovrstvé hmoty</t>
  </si>
  <si>
    <t>-1944302687</t>
  </si>
  <si>
    <t>doplnění detailu ostění viz detail D2</t>
  </si>
  <si>
    <t>2*2,875*(0,16+0,15)</t>
  </si>
  <si>
    <t>2*2*3,13*(0,16+0,15)</t>
  </si>
  <si>
    <t>2*11,5*(0,16+0,15)</t>
  </si>
  <si>
    <t>2*3,79*(0,16+0,15)</t>
  </si>
  <si>
    <t>2*3,13*(0,16+0,15)</t>
  </si>
  <si>
    <t>druhá vrstva sklovláknité tkaniny s tmelem u skladby R03, W04</t>
  </si>
  <si>
    <t>skladba W10</t>
  </si>
  <si>
    <t>2*((6,4*(5,2-0,67))/2)</t>
  </si>
  <si>
    <t>skladba R03</t>
  </si>
  <si>
    <t>2*(14,0-0,7)*6,2</t>
  </si>
  <si>
    <t>81</t>
  </si>
  <si>
    <t>622143004</t>
  </si>
  <si>
    <t>Montáž omítkových samolepících začišťovacích profilů pro spojení s okenním rámem</t>
  </si>
  <si>
    <t>1662990480</t>
  </si>
  <si>
    <t>3,98+2*3,13</t>
  </si>
  <si>
    <t>11,5+2*3,13</t>
  </si>
  <si>
    <t>2*(2,875+2*3,13)</t>
  </si>
  <si>
    <t>1,615+2*3,13</t>
  </si>
  <si>
    <t>1,5+2*3,13</t>
  </si>
  <si>
    <t>1,875+2*3,13</t>
  </si>
  <si>
    <t>1,895+2*3,13</t>
  </si>
  <si>
    <t>1,3+2*3,13</t>
  </si>
  <si>
    <t>2*(1+2*2,68)</t>
  </si>
  <si>
    <t>82</t>
  </si>
  <si>
    <t>59051476</t>
  </si>
  <si>
    <t>profil okenní začišťovací se sklovláknitou armovací tkaninou 9 mm/2,4 m</t>
  </si>
  <si>
    <t>-108848470</t>
  </si>
  <si>
    <t>116,235*1,1 'Přepočtené koeficientem množství</t>
  </si>
  <si>
    <t>83</t>
  </si>
  <si>
    <t>622211021</t>
  </si>
  <si>
    <t>Montáž kontaktního zateplení vnějších stěn z polystyrénových desek tl do 120 mm</t>
  </si>
  <si>
    <t>-813585961</t>
  </si>
  <si>
    <t>zateplení čela atiky - deska EPS 70 fasádní λ=0,039 tl 100mm</t>
  </si>
  <si>
    <t>(36,495+11,36+20,195+2,715+16,3+14,075)*0,82</t>
  </si>
  <si>
    <t>skladba W11 deska EPS 70 fasádní λ=0,039 tl 120mm</t>
  </si>
  <si>
    <t>3,92*3,2</t>
  </si>
  <si>
    <t>-2*1*2,68</t>
  </si>
  <si>
    <t>84</t>
  </si>
  <si>
    <t>28375938</t>
  </si>
  <si>
    <t>deska EPS 70 fasádní λ=0,039 tl 100mm</t>
  </si>
  <si>
    <t>41648496</t>
  </si>
  <si>
    <t>82,935*1,05 'Přepočtené koeficientem množství</t>
  </si>
  <si>
    <t>85</t>
  </si>
  <si>
    <t>28375939</t>
  </si>
  <si>
    <t>deska EPS 70 fasádní λ=0,039 tl 120mm</t>
  </si>
  <si>
    <t>-665763894</t>
  </si>
  <si>
    <t>7,184*1,05 'Přepočtené koeficientem množství</t>
  </si>
  <si>
    <t>86</t>
  </si>
  <si>
    <t>622211031</t>
  </si>
  <si>
    <t>Montáž kontaktního zateplení vnějších stěn z polystyrénových desek tl do 160 mm</t>
  </si>
  <si>
    <t>903163233</t>
  </si>
  <si>
    <t>EPS 70F - tl.150 mm</t>
  </si>
  <si>
    <t>16,481</t>
  </si>
  <si>
    <t>EPS 70F - tl.160 mm</t>
  </si>
  <si>
    <t>17,68</t>
  </si>
  <si>
    <t>Perimetrtl. 140 mm</t>
  </si>
  <si>
    <t>3,87</t>
  </si>
  <si>
    <t>87</t>
  </si>
  <si>
    <t>28375935</t>
  </si>
  <si>
    <t>deska EPS 70 fasádní λ=0,039 tl 150mm</t>
  </si>
  <si>
    <t>463145484</t>
  </si>
  <si>
    <t>skladba W03</t>
  </si>
  <si>
    <t>EPS 70F tl. 150 mm</t>
  </si>
  <si>
    <t>8,98*2,81</t>
  </si>
  <si>
    <t>-1,615*2,81</t>
  </si>
  <si>
    <t>-1,5*2,81</t>
  </si>
  <si>
    <t>16,481*1,05 'Přepočtené koeficientem množství</t>
  </si>
  <si>
    <t>88</t>
  </si>
  <si>
    <t>28375952</t>
  </si>
  <si>
    <t>deska EPS 70 fasádní λ=0,039 tl 160mm</t>
  </si>
  <si>
    <t>-1849212844</t>
  </si>
  <si>
    <t xml:space="preserve">skladba W01 </t>
  </si>
  <si>
    <t>izolace perimetr tl. 160 mm</t>
  </si>
  <si>
    <t>12,395*0,375</t>
  </si>
  <si>
    <t>(2,78+0,645+0,8)*0,375</t>
  </si>
  <si>
    <t>(2,78+3,48)*0,375</t>
  </si>
  <si>
    <t>5,375*0,375</t>
  </si>
  <si>
    <t>3,33*0,375</t>
  </si>
  <si>
    <t>(4,8+0,125)*0,375</t>
  </si>
  <si>
    <t>(7,75+0,125)*0,375</t>
  </si>
  <si>
    <t>0,97*0,375</t>
  </si>
  <si>
    <t>1,79*0,375</t>
  </si>
  <si>
    <t>17,68*1,05 'Přepočtené koeficientem množství</t>
  </si>
  <si>
    <t>89</t>
  </si>
  <si>
    <t>28376357</t>
  </si>
  <si>
    <t>deska fasádní polystyrénová pro tepelné izolace spodní stavby tl 140mm</t>
  </si>
  <si>
    <t>1551276133</t>
  </si>
  <si>
    <t>Sokl Perimetr tl. 140 mm</t>
  </si>
  <si>
    <t>8,98*0,3</t>
  </si>
  <si>
    <t>3,92*0,3</t>
  </si>
  <si>
    <t>3,87*1,05 'Přepočtené koeficientem množství</t>
  </si>
  <si>
    <t>90</t>
  </si>
  <si>
    <t>6222110R0</t>
  </si>
  <si>
    <t>Montáž kontaktního zateplení vnějších stěn z fenolické pěny desek tl do 120 mm</t>
  </si>
  <si>
    <t>415477237</t>
  </si>
  <si>
    <t>Poznámka k položce:_x000d_
zahrnuje:_x000d_
- lepeno jednosložkovou silnostěnou asfa. stěrkou modif s přídavkem plastů_x000d_
- přestěrkování desek 1 x sklovláknitou tkaninou (druhá vrstva napočítána u potažení vnějších stěn sklovláknitým pletivem)</t>
  </si>
  <si>
    <t>2*((6,4*0,67)/2)</t>
  </si>
  <si>
    <t>2*14,0*0,7</t>
  </si>
  <si>
    <t>91</t>
  </si>
  <si>
    <t>622-00R</t>
  </si>
  <si>
    <t>tepelná izolace na bázi tvrzené fenolické pěny tl. 120 mm</t>
  </si>
  <si>
    <t>1586352269</t>
  </si>
  <si>
    <t>23,888*1,05 'Přepočtené koeficientem množství</t>
  </si>
  <si>
    <t>92</t>
  </si>
  <si>
    <t>6222110R1</t>
  </si>
  <si>
    <t>Montáž kontaktního zateplení vnějších stěn z fenolické pěny desek tl do 160 mm</t>
  </si>
  <si>
    <t>-329950840</t>
  </si>
  <si>
    <t>93</t>
  </si>
  <si>
    <t>622-01R</t>
  </si>
  <si>
    <t>tepelná izolace na bázi tvrzené fenolické pěny tl. 140 mm</t>
  </si>
  <si>
    <t>341065415</t>
  </si>
  <si>
    <t>193,912*1,05 'Přepočtené koeficientem množství</t>
  </si>
  <si>
    <t>94</t>
  </si>
  <si>
    <t>622251101</t>
  </si>
  <si>
    <t>Příplatek k cenám kontaktního zateplení stěn za použití tepelněizolačních zátek z polystyrenu</t>
  </si>
  <si>
    <t>-127770448</t>
  </si>
  <si>
    <t>90,119+38,031</t>
  </si>
  <si>
    <t>95</t>
  </si>
  <si>
    <t>622251201</t>
  </si>
  <si>
    <t>Příplatek k cenám kontaktního zateplení za použití disperzní (organické) armovací hmoty stěrkování</t>
  </si>
  <si>
    <t>-1594377868</t>
  </si>
  <si>
    <t>pouze soklová část omítky v místě skladby W04</t>
  </si>
  <si>
    <t>96</t>
  </si>
  <si>
    <t>622252001</t>
  </si>
  <si>
    <t>Montáž zakládacích soklových lišt kontaktního zateplení</t>
  </si>
  <si>
    <t>1693564219</t>
  </si>
  <si>
    <t>lišta soklová Al s okapničkou zakládací U 12cm 0,95/200cm</t>
  </si>
  <si>
    <t>3,92-2*0,92</t>
  </si>
  <si>
    <t>lišta soklová Al s okapničkou zakládací U 15cm 0,95/200cm</t>
  </si>
  <si>
    <t>5,945</t>
  </si>
  <si>
    <t>97</t>
  </si>
  <si>
    <t>59051649</t>
  </si>
  <si>
    <t>1993236911</t>
  </si>
  <si>
    <t>2,08*1,05 'Přepočtené koeficientem množství</t>
  </si>
  <si>
    <t>98</t>
  </si>
  <si>
    <t>59051652</t>
  </si>
  <si>
    <t>1494604147</t>
  </si>
  <si>
    <t>5,945*1,05 'Přepočtené koeficientem množství</t>
  </si>
  <si>
    <t>99</t>
  </si>
  <si>
    <t>622252002</t>
  </si>
  <si>
    <t>Montáž ostatních lišt kontaktního zateplení</t>
  </si>
  <si>
    <t>1237645934</t>
  </si>
  <si>
    <t>okapnice</t>
  </si>
  <si>
    <t>150,12</t>
  </si>
  <si>
    <t>rohová lišta</t>
  </si>
  <si>
    <t>164,22</t>
  </si>
  <si>
    <t>ukončovací stěnová lišta</t>
  </si>
  <si>
    <t>127,005</t>
  </si>
  <si>
    <t>profil pro ukončení omítky u atiky</t>
  </si>
  <si>
    <t>(36,495+11,36+20,195+2,715+16,3+14,075)</t>
  </si>
  <si>
    <t>59051486</t>
  </si>
  <si>
    <t>lišta rohová PVC 10/15cm s tkaninou</t>
  </si>
  <si>
    <t>-191835193</t>
  </si>
  <si>
    <t>roh budova atika</t>
  </si>
  <si>
    <t>5*0,82</t>
  </si>
  <si>
    <t>rohy ostatní</t>
  </si>
  <si>
    <t>rohy střecha + horní hrana</t>
  </si>
  <si>
    <t>4*6,4+14</t>
  </si>
  <si>
    <t>ostatní dle potřeby</t>
  </si>
  <si>
    <t>164,22*1,05 'Přepočtené koeficientem množství</t>
  </si>
  <si>
    <t>101</t>
  </si>
  <si>
    <t>590515-1</t>
  </si>
  <si>
    <t>profil s okapnicí dl. 2,0 m</t>
  </si>
  <si>
    <t>-2107683852</t>
  </si>
  <si>
    <t>okapnice ukončení atiky</t>
  </si>
  <si>
    <t>okapnice detail D10</t>
  </si>
  <si>
    <t>2*6</t>
  </si>
  <si>
    <t>2*14</t>
  </si>
  <si>
    <t>okapnice viz detail D12</t>
  </si>
  <si>
    <t>8,98</t>
  </si>
  <si>
    <t>150,12*1,05 'Přepočtené koeficientem množství</t>
  </si>
  <si>
    <t>102</t>
  </si>
  <si>
    <t>590515-2</t>
  </si>
  <si>
    <t>-577029049</t>
  </si>
  <si>
    <t>Poznámka k položce:_x000d_
viz detail fasády</t>
  </si>
  <si>
    <t xml:space="preserve">fasáda </t>
  </si>
  <si>
    <t>(0,175+12,75+0,35+0,77+1,28+3,625+0,53+0,68+3,125+3,625+19,24+0,3+0,25+12,375+0,3)</t>
  </si>
  <si>
    <t>detail D2</t>
  </si>
  <si>
    <t>2*2,875</t>
  </si>
  <si>
    <t>2*2*3,13</t>
  </si>
  <si>
    <t>2*11,5</t>
  </si>
  <si>
    <t>2*3,79</t>
  </si>
  <si>
    <t>2*3,13</t>
  </si>
  <si>
    <t>127,005*1,05 'Přepočtené koeficientem množství</t>
  </si>
  <si>
    <t>103</t>
  </si>
  <si>
    <t>590515-3</t>
  </si>
  <si>
    <t>-1633978971</t>
  </si>
  <si>
    <t>atika</t>
  </si>
  <si>
    <t>101,14*1,05 'Přepočtené koeficientem množství</t>
  </si>
  <si>
    <t>104</t>
  </si>
  <si>
    <t>622531011</t>
  </si>
  <si>
    <t>Tenkovrstvá silikonová zrnitá omítka tl. 1,5 mm včetně penetrace vnějších stěn</t>
  </si>
  <si>
    <t>-1049099827</t>
  </si>
  <si>
    <t>omítka stěn</t>
  </si>
  <si>
    <t>20,966</t>
  </si>
  <si>
    <t>105</t>
  </si>
  <si>
    <t>62253103R</t>
  </si>
  <si>
    <t>Silikonová pastovitá probarvená omítka se vzhledem monolitického betonu s broušeným povrchem tl. 1,0 mm včetně penetrace vnějších stěn</t>
  </si>
  <si>
    <t>-52616953</t>
  </si>
  <si>
    <t>106</t>
  </si>
  <si>
    <t>629991011</t>
  </si>
  <si>
    <t>Zakrytí výplní otvorů a svislých ploch fólií přilepenou lepící páskou</t>
  </si>
  <si>
    <t>-1436682257</t>
  </si>
  <si>
    <t>zakrývání otvorů</t>
  </si>
  <si>
    <t>vnitřní</t>
  </si>
  <si>
    <t>3,98*3,13</t>
  </si>
  <si>
    <t>11,5*3,13</t>
  </si>
  <si>
    <t>2*2,875*3,13</t>
  </si>
  <si>
    <t>1,615*3,13</t>
  </si>
  <si>
    <t>1,5*3,13</t>
  </si>
  <si>
    <t>1,875*3,13</t>
  </si>
  <si>
    <t>1,895*3,13</t>
  </si>
  <si>
    <t>1,3*3,13</t>
  </si>
  <si>
    <t>2*1*2,68</t>
  </si>
  <si>
    <t>vnější</t>
  </si>
  <si>
    <t>133,424</t>
  </si>
  <si>
    <t>107</t>
  </si>
  <si>
    <t>631341134</t>
  </si>
  <si>
    <t>Mazanina tl do 240 mm z betonu lehkého keramického LC 20/22</t>
  </si>
  <si>
    <t>-482231153</t>
  </si>
  <si>
    <t>skladba F04</t>
  </si>
  <si>
    <t>místnost 101-K</t>
  </si>
  <si>
    <t>(18,4-4,022)*0,25</t>
  </si>
  <si>
    <t>108</t>
  </si>
  <si>
    <t>631362021</t>
  </si>
  <si>
    <t>Výztuž mazanin svařovanými sítěmi Kari</t>
  </si>
  <si>
    <t>1270692972</t>
  </si>
  <si>
    <t>výztuž potěr</t>
  </si>
  <si>
    <t>skladba F02 + F03 - 150x150x5</t>
  </si>
  <si>
    <t>místnost 101</t>
  </si>
  <si>
    <t>110*0,0021*1,15</t>
  </si>
  <si>
    <t>místnost 101-V</t>
  </si>
  <si>
    <t>(21-12,975)*0,0021*1,15</t>
  </si>
  <si>
    <t>3,07*1,31*0,0021*1,15</t>
  </si>
  <si>
    <t>místnost 102</t>
  </si>
  <si>
    <t>32*0,0021*1,15</t>
  </si>
  <si>
    <t>místnost 103</t>
  </si>
  <si>
    <t>22,5*0,0021*1,15</t>
  </si>
  <si>
    <t>skladba F04 - 150x150x5</t>
  </si>
  <si>
    <t>(18,4-4,022)*0,0021*1,15</t>
  </si>
  <si>
    <t>109</t>
  </si>
  <si>
    <t>6315258-1</t>
  </si>
  <si>
    <t>Provedení dilatace potěru podlahy s vyplněním dilatační spáry</t>
  </si>
  <si>
    <t>1709726169</t>
  </si>
  <si>
    <t>3*9,46+2*11,5+3,235+3,875+3,98+3,875+1,25+1,125+1,125</t>
  </si>
  <si>
    <t>110</t>
  </si>
  <si>
    <t>632450122</t>
  </si>
  <si>
    <t>Vyrovnávací cementový potěr tl do 30 mm ze suchých směsí provedený v pásu</t>
  </si>
  <si>
    <t>687641000</t>
  </si>
  <si>
    <t>vyrovnání tvárnic tl. 150 mm pod přizdívku - viz detail fasády</t>
  </si>
  <si>
    <t>(0,175+12,75+0,35+0,77+1,28+3,625+0,53+0,68+3,125+3,625+19,24+0,3+0,25+12,375+0,3)*0,3</t>
  </si>
  <si>
    <t>detail D14</t>
  </si>
  <si>
    <t>(8+3,875)*0,25+0,15</t>
  </si>
  <si>
    <t>111</t>
  </si>
  <si>
    <t>632451234</t>
  </si>
  <si>
    <t>Potěr cementový samonivelační litý C25 tl do 50 mm</t>
  </si>
  <si>
    <t>1807584603</t>
  </si>
  <si>
    <t>skladba F01</t>
  </si>
  <si>
    <t>3,26*3,98</t>
  </si>
  <si>
    <t>místnost 104</t>
  </si>
  <si>
    <t>2,495*3,9</t>
  </si>
  <si>
    <t>skladba F02 + F03</t>
  </si>
  <si>
    <t>21-12,975</t>
  </si>
  <si>
    <t>3,07*1,31</t>
  </si>
  <si>
    <t>22,5</t>
  </si>
  <si>
    <t>18,4-4,022</t>
  </si>
  <si>
    <t>skladba F05</t>
  </si>
  <si>
    <t>místnost 105</t>
  </si>
  <si>
    <t>místnost 106</t>
  </si>
  <si>
    <t>2,7</t>
  </si>
  <si>
    <t>1,8</t>
  </si>
  <si>
    <t>3,3</t>
  </si>
  <si>
    <t>skladba F06</t>
  </si>
  <si>
    <t>místnost 107</t>
  </si>
  <si>
    <t>6,3</t>
  </si>
  <si>
    <t>30,7</t>
  </si>
  <si>
    <t>místnost 111</t>
  </si>
  <si>
    <t>6,9</t>
  </si>
  <si>
    <t>112</t>
  </si>
  <si>
    <t>632451292</t>
  </si>
  <si>
    <t>Příplatek k cementovému samonivelačnímu litému potěru C25 ZKD 5 mm tloušťky přes 50 mm</t>
  </si>
  <si>
    <t>950884900</t>
  </si>
  <si>
    <t>skladba F01 - tl. 90 mm</t>
  </si>
  <si>
    <t>8*3,26*3,98</t>
  </si>
  <si>
    <t>8*2,495*3,9</t>
  </si>
  <si>
    <t>skladba F02 + F03 - tl. 80 mm</t>
  </si>
  <si>
    <t>6*110</t>
  </si>
  <si>
    <t>6*(21-12,975)</t>
  </si>
  <si>
    <t>6*3,07*1,31</t>
  </si>
  <si>
    <t>6*32</t>
  </si>
  <si>
    <t>6*22,5</t>
  </si>
  <si>
    <t xml:space="preserve">skladba F04  - tl. 80 mm</t>
  </si>
  <si>
    <t>6*(18,4-4,022)</t>
  </si>
  <si>
    <t>skladba F05 - tl. 75 mm</t>
  </si>
  <si>
    <t>5*9</t>
  </si>
  <si>
    <t>5*10</t>
  </si>
  <si>
    <t>5*2,7</t>
  </si>
  <si>
    <t>5*1,8</t>
  </si>
  <si>
    <t>5*4</t>
  </si>
  <si>
    <t>5*3,3</t>
  </si>
  <si>
    <t>skladba F06 - tl. 55 mm</t>
  </si>
  <si>
    <t>113</t>
  </si>
  <si>
    <t>632451491</t>
  </si>
  <si>
    <t>Příplatek k potěrům za přehlazení povrchu</t>
  </si>
  <si>
    <t>441892075</t>
  </si>
  <si>
    <t>114</t>
  </si>
  <si>
    <t>633811111</t>
  </si>
  <si>
    <t>Broušení nerovností betonových podlah do 2 mm - stržení šlemu</t>
  </si>
  <si>
    <t>-328812098</t>
  </si>
  <si>
    <t>115</t>
  </si>
  <si>
    <t>634112126</t>
  </si>
  <si>
    <t>Obvodová dilatace podlahovým páskem z pěnového PE s fólií mezi stěnou a mazaninou nebo potěrem v 100 mm</t>
  </si>
  <si>
    <t>-651157225</t>
  </si>
  <si>
    <t>(2*9,46+2*11,5)</t>
  </si>
  <si>
    <t>(2*7,24+2*2,855+2*0,75)</t>
  </si>
  <si>
    <t>(2*4,25+4,74+0,76)</t>
  </si>
  <si>
    <t>(2*8,235+2*3,925)</t>
  </si>
  <si>
    <t>(2*3,875+2*5,695)</t>
  </si>
  <si>
    <t>(2*2,225+2*3,925)</t>
  </si>
  <si>
    <t>(2*4,01+2*2,26)</t>
  </si>
  <si>
    <t>(2*6,24+2*1,5)</t>
  </si>
  <si>
    <t>(2*2,13+2*2,78)</t>
  </si>
  <si>
    <t>(2*2,125+2*1,415)</t>
  </si>
  <si>
    <t>(2*1,975+2*0,95)</t>
  </si>
  <si>
    <t>(2*4,155+2*7,24)</t>
  </si>
  <si>
    <t>(2*4,3+2*1,5)</t>
  </si>
  <si>
    <t>(2*1,85+2*2,315)</t>
  </si>
  <si>
    <t>(2*1,485+2*2,15)</t>
  </si>
  <si>
    <t>116</t>
  </si>
  <si>
    <t>637121111</t>
  </si>
  <si>
    <t>Okapový chodník z kačírku tl 100 mm s udusáním</t>
  </si>
  <si>
    <t>-622273035</t>
  </si>
  <si>
    <t xml:space="preserve">kačírek u objektu </t>
  </si>
  <si>
    <t>34,865*0,5</t>
  </si>
  <si>
    <t>11,5*0,115</t>
  </si>
  <si>
    <t>0,5*0,43</t>
  </si>
  <si>
    <t>část atria</t>
  </si>
  <si>
    <t>11,5*2,21</t>
  </si>
  <si>
    <t>117</t>
  </si>
  <si>
    <t>642944-01</t>
  </si>
  <si>
    <t>Osazování obložkových zárubní kovových dveří jednokřídlových do 2,5 m2</t>
  </si>
  <si>
    <t>-1406019729</t>
  </si>
  <si>
    <t>118</t>
  </si>
  <si>
    <t>PSV-TR01</t>
  </si>
  <si>
    <t>zárubeň obložková 1000x2250 mm hliníková pro bezfálcové dveře ostění 240 mm, nástřik černá RAL 9011, Polomat dle PSV TR01</t>
  </si>
  <si>
    <t>-428911555</t>
  </si>
  <si>
    <t>119</t>
  </si>
  <si>
    <t>PSV-TR02</t>
  </si>
  <si>
    <t>zárubeň obložková 1000x2250 mm hliníková pro bezfálcové dveře ostění 240 mm, nástřik černá RAL 9011, Polomat dle PSV TR02</t>
  </si>
  <si>
    <t>1356169834</t>
  </si>
  <si>
    <t>PSV-TR06</t>
  </si>
  <si>
    <t>zárubeň obložková 875x2250 mm hliníková pro bezfálcové dveře ostění 240 mm, nástřik černá RAL 9011, Polomat dle PSV TR06</t>
  </si>
  <si>
    <t>-1426795292</t>
  </si>
  <si>
    <t>121</t>
  </si>
  <si>
    <t>PSV-TR07</t>
  </si>
  <si>
    <t>zárubeň obložková 875x2250 mm hliníková pro bezfálcové dveře ostění 240 mm, nástřik černá RAL 9011, Polomat dle PSV TR07</t>
  </si>
  <si>
    <t>-1237893203</t>
  </si>
  <si>
    <t>122</t>
  </si>
  <si>
    <t>642944-02</t>
  </si>
  <si>
    <t>Osazování obložkových zárubní kovových dveří dvoukřídlých do 4,5 m2</t>
  </si>
  <si>
    <t>-9844882</t>
  </si>
  <si>
    <t>123</t>
  </si>
  <si>
    <t>PSV-TR03</t>
  </si>
  <si>
    <t>zárubeň obložková 1500x2250 mm hliníková pro bezfálcové dveře ostění 240 mm, nástřik černá RAL 9011, Polomat dle PSV TR03</t>
  </si>
  <si>
    <t>954632365</t>
  </si>
  <si>
    <t>124</t>
  </si>
  <si>
    <t>PSV-TR04</t>
  </si>
  <si>
    <t>zárubeň obložková 1500x2250 mm hliníková pro bezfálcové dveře ostění 240 mm, nástřik černá RAL 9011, Polomat dle PSV TR04</t>
  </si>
  <si>
    <t>1994327154</t>
  </si>
  <si>
    <t>125</t>
  </si>
  <si>
    <t>PSV-TR05</t>
  </si>
  <si>
    <t>zárubeň obložková 1500x2250 mm hliníková pro bezfálcové dveře ostění 240 mm, nástřik černá RAL 9011, Polomat dle PSV TR05</t>
  </si>
  <si>
    <t>-1018239520</t>
  </si>
  <si>
    <t>126</t>
  </si>
  <si>
    <t>PSV-TR08</t>
  </si>
  <si>
    <t>zárubeň obložková 1250x2250 mm hliníková pro bezfálcové dveře ostění 240 mm, nástřik černá RAL 9011, Polomat dle PSV TR08</t>
  </si>
  <si>
    <t>383111059</t>
  </si>
  <si>
    <t>Trubní vedení</t>
  </si>
  <si>
    <t>127</t>
  </si>
  <si>
    <t>871315221</t>
  </si>
  <si>
    <t>Kanalizační potrubí z tvrdého PVC jednovrstvé tuhost třídy SN8 DN 160</t>
  </si>
  <si>
    <t>-1709926114</t>
  </si>
  <si>
    <t>41,775+4,27+7,56+1,1+3,56</t>
  </si>
  <si>
    <t>128</t>
  </si>
  <si>
    <t>871355221</t>
  </si>
  <si>
    <t>Kanalizační potrubí z tvrdého PVC jednovrstvé tuhost třídy SN8 DN 200</t>
  </si>
  <si>
    <t>620585460</t>
  </si>
  <si>
    <t>2,15</t>
  </si>
  <si>
    <t>129</t>
  </si>
  <si>
    <t>877315211</t>
  </si>
  <si>
    <t>Montáž tvarovek z tvrdého PVC-systém KG nebo z polypropylenu-systém KG 2000 jednoosé DN 160</t>
  </si>
  <si>
    <t>1943913972</t>
  </si>
  <si>
    <t>130</t>
  </si>
  <si>
    <t>28611361</t>
  </si>
  <si>
    <t>koleno kanalizační PVC KG 160x45°</t>
  </si>
  <si>
    <t>699260349</t>
  </si>
  <si>
    <t>131</t>
  </si>
  <si>
    <t>877355221</t>
  </si>
  <si>
    <t>Montáž tvarovek z tvrdého PVC-systém KG nebo z polypropylenu-systém KG 2000 dvouosé DN 200</t>
  </si>
  <si>
    <t>1636079504</t>
  </si>
  <si>
    <t>132</t>
  </si>
  <si>
    <t>28611432</t>
  </si>
  <si>
    <t>odbočka kanalizační plastová s hrdlem KG 200/160/87°</t>
  </si>
  <si>
    <t>-1680221592</t>
  </si>
  <si>
    <t>133</t>
  </si>
  <si>
    <t>895170201</t>
  </si>
  <si>
    <t>Drenážní šachta z PP šachtové dno DN 400 usazovací prostor 35 l</t>
  </si>
  <si>
    <t>1282960431</t>
  </si>
  <si>
    <t>134</t>
  </si>
  <si>
    <t>895170303</t>
  </si>
  <si>
    <t>Drenážní šachta z PP DN 400 šachtové prodloužení s drážkou světlé hloubky 1200 mm</t>
  </si>
  <si>
    <t>998467467</t>
  </si>
  <si>
    <t>135</t>
  </si>
  <si>
    <t>895170331</t>
  </si>
  <si>
    <t>Drenážní šachta z PP DN 400 nástavec teleskopický pro zatížení 12,5 t</t>
  </si>
  <si>
    <t>1473057224</t>
  </si>
  <si>
    <t>136</t>
  </si>
  <si>
    <t>899913-01</t>
  </si>
  <si>
    <t>Chránička plastová do DN 100 mm</t>
  </si>
  <si>
    <t>-449306521</t>
  </si>
  <si>
    <t>137</t>
  </si>
  <si>
    <t>899913121</t>
  </si>
  <si>
    <t>Uzavírací manžeta chráničky potrubí DN 50 x 80</t>
  </si>
  <si>
    <t>-662044678</t>
  </si>
  <si>
    <t>138</t>
  </si>
  <si>
    <t>916371211</t>
  </si>
  <si>
    <t>Osazení skrytého flexibilního zahradního obrubníku plastového jednostranným odkopáním zeminy</t>
  </si>
  <si>
    <t>477974130</t>
  </si>
  <si>
    <t>0,5+34,865+0,93+0,5</t>
  </si>
  <si>
    <t>139</t>
  </si>
  <si>
    <t>27245176R</t>
  </si>
  <si>
    <t>obrubník zahradní z recyklovaného materiálu (viz detail fasády)</t>
  </si>
  <si>
    <t>580856417</t>
  </si>
  <si>
    <t>36,795*1,15 'Přepočtené koeficientem množství</t>
  </si>
  <si>
    <t>140</t>
  </si>
  <si>
    <t>919726121</t>
  </si>
  <si>
    <t>Geotextilie pro ochranu, separaci a filtraci netkaná měrná hmotnost do 200 g/m2</t>
  </si>
  <si>
    <t>1804858207</t>
  </si>
  <si>
    <t>Poznámka k položce:_x000d_
z PP</t>
  </si>
  <si>
    <t>skladba W02, W04, W07, W09 - v místě kde je drenáž zahruje i geotextílii kolem obsypu drenáže</t>
  </si>
  <si>
    <t>5,57*3,2</t>
  </si>
  <si>
    <t>(5,225+2,425)*3,05</t>
  </si>
  <si>
    <t>11,935*0,81</t>
  </si>
  <si>
    <t>0,8*0,81</t>
  </si>
  <si>
    <t>3,74*0,81</t>
  </si>
  <si>
    <t>(2,78+0,645+7,48)*0,81</t>
  </si>
  <si>
    <t>3,365*3,05</t>
  </si>
  <si>
    <t>11,935*3,05</t>
  </si>
  <si>
    <t>5,42*3,05</t>
  </si>
  <si>
    <t>13,66*3,1</t>
  </si>
  <si>
    <t>9,46*1,43</t>
  </si>
  <si>
    <t>12,22*1,43</t>
  </si>
  <si>
    <t>2,425*1,43</t>
  </si>
  <si>
    <t>(8+3,695)*1,4</t>
  </si>
  <si>
    <t>jihozápadní stěna tl. 300 mm</t>
  </si>
  <si>
    <t>15,875*2,5</t>
  </si>
  <si>
    <t>15,875*2</t>
  </si>
  <si>
    <t>291,158*0,05</t>
  </si>
  <si>
    <t>okapový chodník</t>
  </si>
  <si>
    <t>(0,5+34,865+0,93+0,5)*0,1</t>
  </si>
  <si>
    <t>141</t>
  </si>
  <si>
    <t>941111121</t>
  </si>
  <si>
    <t>Montáž lešení řadového trubkového lehkého s podlahami zatížení do 200 kg/m2 š do 1,2 m v do 10 m</t>
  </si>
  <si>
    <t>-938986038</t>
  </si>
  <si>
    <t>lešení objektu</t>
  </si>
  <si>
    <t>(36,495+11,36+20,195+2,715+16,3+14,075+2*2*1,2)*4,1</t>
  </si>
  <si>
    <t>pomocné na ostatní části</t>
  </si>
  <si>
    <t>142</t>
  </si>
  <si>
    <t>941111221</t>
  </si>
  <si>
    <t>Příplatek k lešení řadovému trubkovému lehkému s podlahami š 1,2 m v 10 m za první a ZKD den použití</t>
  </si>
  <si>
    <t>1751580362</t>
  </si>
  <si>
    <t>454,354*120 'Přepočtené koeficientem množství</t>
  </si>
  <si>
    <t>143</t>
  </si>
  <si>
    <t>941111821</t>
  </si>
  <si>
    <t>Demontáž lešení řadového trubkového lehkého s podlahami zatížení do 200 kg/m2 š do 1,2 m v do 10 m</t>
  </si>
  <si>
    <t>1893477115</t>
  </si>
  <si>
    <t>144</t>
  </si>
  <si>
    <t>943211111</t>
  </si>
  <si>
    <t>Montáž lešení prostorového rámového lehkého s podlahami zatížení do 200 kg/m2 v do 10 m</t>
  </si>
  <si>
    <t>2127477996</t>
  </si>
  <si>
    <t>Poznámka k položce:_x000d_
bude sloužit pro realizaci šikmé střechy a zajištění bednění - zhotovitel v ceně zohlední vlastní návrh realizace a své technologické postupy jakož i typ dodávaného lešení a jistících prvků</t>
  </si>
  <si>
    <t>prostorové lešení střechy</t>
  </si>
  <si>
    <t>14,04*6,3*6</t>
  </si>
  <si>
    <t>145</t>
  </si>
  <si>
    <t>943211211</t>
  </si>
  <si>
    <t>Příplatek k lešení prostorovému rámovému lehkému s podlahami v do 10 m za první a ZKD den použití</t>
  </si>
  <si>
    <t>-567132746</t>
  </si>
  <si>
    <t>530,12*60 'Přepočtené koeficientem množství</t>
  </si>
  <si>
    <t>146</t>
  </si>
  <si>
    <t>943211811</t>
  </si>
  <si>
    <t>Demontáž lešení prostorového rámového lehkého s podlahami zatížení do 200 kg/m2 v do 10 m</t>
  </si>
  <si>
    <t>-1616899459</t>
  </si>
  <si>
    <t>147</t>
  </si>
  <si>
    <t>944511111</t>
  </si>
  <si>
    <t>Montáž ochranné sítě z textilie z umělých vláken</t>
  </si>
  <si>
    <t>728064086</t>
  </si>
  <si>
    <t>148</t>
  </si>
  <si>
    <t>944511211</t>
  </si>
  <si>
    <t>Příplatek k ochranné síti za první a ZKD den použití</t>
  </si>
  <si>
    <t>-514992632</t>
  </si>
  <si>
    <t>149</t>
  </si>
  <si>
    <t>944511811</t>
  </si>
  <si>
    <t>Demontáž ochranné sítě z textilie z umělých vláken</t>
  </si>
  <si>
    <t>-1618653193</t>
  </si>
  <si>
    <t>150</t>
  </si>
  <si>
    <t>946112117</t>
  </si>
  <si>
    <t>Montáž pojízdných věží trubkových/dílcových š do 1,6 m dl do 3,2 m v do 7,6 m</t>
  </si>
  <si>
    <t>-1515260020</t>
  </si>
  <si>
    <t>151</t>
  </si>
  <si>
    <t>946112218</t>
  </si>
  <si>
    <t>Příplatek k pojízdným věžím š do 1,6 m dl do 3,2 m v do 8,6 m za první a ZKD den použití</t>
  </si>
  <si>
    <t>1599041495</t>
  </si>
  <si>
    <t>1*60 'Přepočtené koeficientem množství</t>
  </si>
  <si>
    <t>152</t>
  </si>
  <si>
    <t>946112817</t>
  </si>
  <si>
    <t>Demontáž pojízdných věží trubkových/dílcových š do 1,6 m dl do 3,2 m v do 7,6 m</t>
  </si>
  <si>
    <t>2139871174</t>
  </si>
  <si>
    <t>153</t>
  </si>
  <si>
    <t>949101111</t>
  </si>
  <si>
    <t>Lešení pomocné pro objekty pozemních staveb s lešeňovou podlahou v do 1,9 m zatížení do 150 kg/m2</t>
  </si>
  <si>
    <t>1450152906</t>
  </si>
  <si>
    <t>18,4</t>
  </si>
  <si>
    <t>9,8</t>
  </si>
  <si>
    <t>154</t>
  </si>
  <si>
    <t>952901111</t>
  </si>
  <si>
    <t>Vyčištění budov bytové a občanské výstavby při výšce podlaží do 4 m</t>
  </si>
  <si>
    <t>290638025</t>
  </si>
  <si>
    <t>459</t>
  </si>
  <si>
    <t>odpočet v část vyšší jak 4 m</t>
  </si>
  <si>
    <t>-46</t>
  </si>
  <si>
    <t>155</t>
  </si>
  <si>
    <t>952901114</t>
  </si>
  <si>
    <t>Vyčištění budov bytové a občanské výstavby při výšce podlaží přes 4 m</t>
  </si>
  <si>
    <t>475059063</t>
  </si>
  <si>
    <t>část vyšší jak 4 m</t>
  </si>
  <si>
    <t>156</t>
  </si>
  <si>
    <t>953961112</t>
  </si>
  <si>
    <t>Kotvy chemickým tmelem M 10 hl 90 mm do betonu, ŽB nebo kamene s vyvrtáním otvoru</t>
  </si>
  <si>
    <t>-501762641</t>
  </si>
  <si>
    <t>157</t>
  </si>
  <si>
    <t>953961113R</t>
  </si>
  <si>
    <t>Kotvy chemickým tmelem M 12 hl 150 mm do betonu, ŽB nebo kamene s vyvrtáním otvoru</t>
  </si>
  <si>
    <t>1993366526</t>
  </si>
  <si>
    <t>2*4</t>
  </si>
  <si>
    <t>22*4</t>
  </si>
  <si>
    <t>158</t>
  </si>
  <si>
    <t>953965115</t>
  </si>
  <si>
    <t>Kotevní šroub pro chemické kotvy M 10 dl 130 mm</t>
  </si>
  <si>
    <t>-30146481</t>
  </si>
  <si>
    <t>159</t>
  </si>
  <si>
    <t>953965121</t>
  </si>
  <si>
    <t>Kotevní šroub pro chemické kotvy M 12 dl 160 mm</t>
  </si>
  <si>
    <t>1814060345</t>
  </si>
  <si>
    <t>160</t>
  </si>
  <si>
    <t>9682558-1</t>
  </si>
  <si>
    <t>Prvek JDA-3/10/155-360</t>
  </si>
  <si>
    <t>-875277584</t>
  </si>
  <si>
    <t>161</t>
  </si>
  <si>
    <t>977151113</t>
  </si>
  <si>
    <t>Jádrové vrty diamantovými korunkami do D 50 mm do stavebních materiálů</t>
  </si>
  <si>
    <t>1115911389</t>
  </si>
  <si>
    <t>162</t>
  </si>
  <si>
    <t>977151118</t>
  </si>
  <si>
    <t>Jádrové vrty diamantovými korunkami do D 100 mm do stavebních materiálů</t>
  </si>
  <si>
    <t>-1580187243</t>
  </si>
  <si>
    <t>163</t>
  </si>
  <si>
    <t>977151123</t>
  </si>
  <si>
    <t>Jádrové vrty diamantovými korunkami do D 150 mm do stavebních materiálů</t>
  </si>
  <si>
    <t>-1601805034</t>
  </si>
  <si>
    <t>Poznámka k položce:_x000d_
otvory v desce</t>
  </si>
  <si>
    <t>164</t>
  </si>
  <si>
    <t>977151125</t>
  </si>
  <si>
    <t>Jádrové vrty diamantovými korunkami do D 200 mm do stavebních materiálů</t>
  </si>
  <si>
    <t>764079600</t>
  </si>
  <si>
    <t>165</t>
  </si>
  <si>
    <t>985331215</t>
  </si>
  <si>
    <t>Dodatečné vlepování betonářské výztuže D 16 mm do chemické malty včetně vyvrtání otvoru</t>
  </si>
  <si>
    <t>-1972846787</t>
  </si>
  <si>
    <t>viz výkaz statiky výkres stěna sloupů</t>
  </si>
  <si>
    <t>52*0,2</t>
  </si>
  <si>
    <t>166</t>
  </si>
  <si>
    <t>31197009-1</t>
  </si>
  <si>
    <t>tyč závitová 8.8 M16</t>
  </si>
  <si>
    <t>-1560237760</t>
  </si>
  <si>
    <t>10,4*1,15 'Přepočtené koeficientem množství</t>
  </si>
  <si>
    <t>167</t>
  </si>
  <si>
    <t>158337789</t>
  </si>
  <si>
    <t>168</t>
  </si>
  <si>
    <t>997013111</t>
  </si>
  <si>
    <t>Vnitrostaveništní doprava suti a vybouraných hmot pro budovy v do 6 m s použitím mechanizace</t>
  </si>
  <si>
    <t>882632015</t>
  </si>
  <si>
    <t>169</t>
  </si>
  <si>
    <t>997013501</t>
  </si>
  <si>
    <t>Odvoz suti a vybouraných hmot na skládku nebo meziskládku do 1 km se složením</t>
  </si>
  <si>
    <t>-1691807189</t>
  </si>
  <si>
    <t>170</t>
  </si>
  <si>
    <t>997013509</t>
  </si>
  <si>
    <t>Příplatek k odvozu suti a vybouraných hmot na skládku ZKD 1 km přes 1 km</t>
  </si>
  <si>
    <t>-717545251</t>
  </si>
  <si>
    <t>1,788*9 'Přepočtené koeficientem množství</t>
  </si>
  <si>
    <t>171</t>
  </si>
  <si>
    <t>997013831R</t>
  </si>
  <si>
    <t>Poplatek za uložení stavebního odpadu na skládce (skládkovné)</t>
  </si>
  <si>
    <t>-1396949480</t>
  </si>
  <si>
    <t xml:space="preserve">Poznámka k položce:_x000d_
_x000d_
</t>
  </si>
  <si>
    <t>998</t>
  </si>
  <si>
    <t>Přesun hmot</t>
  </si>
  <si>
    <t>172</t>
  </si>
  <si>
    <t>998011001</t>
  </si>
  <si>
    <t>Přesun hmot pro budovy zděné v do 6 m</t>
  </si>
  <si>
    <t>880822248</t>
  </si>
  <si>
    <t>PSV</t>
  </si>
  <si>
    <t>Práce a dodávky PSV</t>
  </si>
  <si>
    <t>711</t>
  </si>
  <si>
    <t>Izolace proti vodě, vlhkosti a plynům</t>
  </si>
  <si>
    <t>173</t>
  </si>
  <si>
    <t>711111001</t>
  </si>
  <si>
    <t>Provedení izolace proti zemní vlhkosti vodorovné za studena nátěrem penetračním</t>
  </si>
  <si>
    <t>1341495499</t>
  </si>
  <si>
    <t>izolace základové desky</t>
  </si>
  <si>
    <t>316</t>
  </si>
  <si>
    <t>174</t>
  </si>
  <si>
    <t>11163150</t>
  </si>
  <si>
    <t>lak penetrační asfaltový</t>
  </si>
  <si>
    <t>-1051376656</t>
  </si>
  <si>
    <t>Poznámka k položce:_x000d_
Spotřeba 0,3-0,4kg/m2</t>
  </si>
  <si>
    <t>316*0,0003 'Přepočtené koeficientem množství</t>
  </si>
  <si>
    <t>175</t>
  </si>
  <si>
    <t>711112001</t>
  </si>
  <si>
    <t>Provedení izolace proti zemní vlhkosti svislé za studena nátěrem penetračním</t>
  </si>
  <si>
    <t>1905321458</t>
  </si>
  <si>
    <t>skladba W02, W04, W07, W09, W12</t>
  </si>
  <si>
    <t>5,57*1,73</t>
  </si>
  <si>
    <t>(5,225+2,425)*1,23</t>
  </si>
  <si>
    <t>11,935*0,93</t>
  </si>
  <si>
    <t>(0,8+3,74+2,78+0,645+7,48+3,365)*1,23</t>
  </si>
  <si>
    <t>5,42*1,23</t>
  </si>
  <si>
    <t>13,66*1,73</t>
  </si>
  <si>
    <t>9,46*1,73</t>
  </si>
  <si>
    <t>12,22*1,73</t>
  </si>
  <si>
    <t>2,425*1,73</t>
  </si>
  <si>
    <t>136*0,05</t>
  </si>
  <si>
    <t>176</t>
  </si>
  <si>
    <t>1480462763</t>
  </si>
  <si>
    <t>143,183*0,00035 'Přepočtené koeficientem množství</t>
  </si>
  <si>
    <t>177</t>
  </si>
  <si>
    <t>711131101</t>
  </si>
  <si>
    <t>Provedení izolace proti zemní vlhkosti pásy na sucho vodorovné AIP nebo tkaninou</t>
  </si>
  <si>
    <t>-625383933</t>
  </si>
  <si>
    <t>položení pásu na korunu zdiva - viz detail fasáda</t>
  </si>
  <si>
    <t>12,43*0,24</t>
  </si>
  <si>
    <t>2,55*0,24</t>
  </si>
  <si>
    <t>3,74*0,24</t>
  </si>
  <si>
    <t>2,54*0,24</t>
  </si>
  <si>
    <t>3,5*0,24</t>
  </si>
  <si>
    <t>2,74*0,24</t>
  </si>
  <si>
    <t>0,79*0,24</t>
  </si>
  <si>
    <t>(0,51+0,76)*0,24</t>
  </si>
  <si>
    <t>0,76*0,24</t>
  </si>
  <si>
    <t>(2,5+3,095+2,74+2*0,75+0,51)*0,24</t>
  </si>
  <si>
    <t>19*0,24</t>
  </si>
  <si>
    <t>(2,26+4,25+0,75+0,52)*0,24</t>
  </si>
  <si>
    <t>(7,24+4,25+0,52+0,99+2,135)*0,24</t>
  </si>
  <si>
    <t>(6,24+5,5+7,24+7+2,125)*0,24</t>
  </si>
  <si>
    <t>7,24*0,24</t>
  </si>
  <si>
    <t>1,74*0,24</t>
  </si>
  <si>
    <t>4,285*0,24</t>
  </si>
  <si>
    <t>7,84*0,24</t>
  </si>
  <si>
    <t>178</t>
  </si>
  <si>
    <t>62832000</t>
  </si>
  <si>
    <t>pás asfaltový natavitelný oxidovaný tl. 3,0mm typu V60 S30 s vložkou ze skleněné rohože, s jemnozrnným minerálním posypem</t>
  </si>
  <si>
    <t>42135992</t>
  </si>
  <si>
    <t>31,631*1,15 'Přepočtené koeficientem množství</t>
  </si>
  <si>
    <t>179</t>
  </si>
  <si>
    <t>711132111</t>
  </si>
  <si>
    <t>Provedení izolace proti zemní vlhkosti pásy na sucho samolepící svislé</t>
  </si>
  <si>
    <t>-288608039</t>
  </si>
  <si>
    <t>izolace soklové části fasády s přizdívkou viz detail fasády</t>
  </si>
  <si>
    <t>(0,175+12,75+0,35+0,77+1,28+3,625+0,53+0,68+3,125+3,625+19,24+0,3+0,25+12,375+0,3)*0,4</t>
  </si>
  <si>
    <t>(8+3,875)*0,25+0,17</t>
  </si>
  <si>
    <t>detail D14 - horní hrana</t>
  </si>
  <si>
    <t>(8+3,875)*0,53</t>
  </si>
  <si>
    <t>180</t>
  </si>
  <si>
    <t>62852011</t>
  </si>
  <si>
    <t xml:space="preserve">pás asfaltový samolepicí modifikovaný SBS tl 3mm s vložkou ze skleněné rohože se  spalitelnou fólií nebo jemnozrnný minerálním posypem nebo textilií na horním povrchu</t>
  </si>
  <si>
    <t>290596161</t>
  </si>
  <si>
    <t>23,75*1,25 'Přepočtené koeficientem množství</t>
  </si>
  <si>
    <t>181</t>
  </si>
  <si>
    <t>62856001</t>
  </si>
  <si>
    <t xml:space="preserve">pás asfaltový samolepicí modifikovaný SBS tl 2,2mm s hliníkové fólie, hliníkové fólie s textilií se  spalitelnou fólií nebo jemnozrnný minerálním posypem nebo textilií na horním povrchu</t>
  </si>
  <si>
    <t>-850266077</t>
  </si>
  <si>
    <t>9,433*1,15 'Přepočtené koeficientem množství</t>
  </si>
  <si>
    <t>182</t>
  </si>
  <si>
    <t>71114-01</t>
  </si>
  <si>
    <t>Příplatek za provedení izolace výztuže</t>
  </si>
  <si>
    <t>kpl</t>
  </si>
  <si>
    <t>-337204103</t>
  </si>
  <si>
    <t>Poznámka k položce:_x000d_
stěrková hydroizolace v místě prostupu trnů</t>
  </si>
  <si>
    <t>183</t>
  </si>
  <si>
    <t>71114-02</t>
  </si>
  <si>
    <t>Zaizolování protupů základovou deskou</t>
  </si>
  <si>
    <t>1160024283</t>
  </si>
  <si>
    <t>Poznámka k položce:_x000d_
plynotěsné a hydroizolační systémové prostupky pro prostupy potrubí základovou deskou resp asf. izolací.</t>
  </si>
  <si>
    <t>184</t>
  </si>
  <si>
    <t>711141559</t>
  </si>
  <si>
    <t>Provedení izolace proti zemní vlhkosti pásy přitavením vodorovné NAIP</t>
  </si>
  <si>
    <t>131806801</t>
  </si>
  <si>
    <t>1. vrstva</t>
  </si>
  <si>
    <t>2. vrstva</t>
  </si>
  <si>
    <t>185</t>
  </si>
  <si>
    <t>62853005R</t>
  </si>
  <si>
    <t xml:space="preserve">pás asfaltový natavitelný modifikovaný SBS tl 4mm s vložkou ze skleněné tkaniny a hrubozrnným posypem na horním povrchu a separační PE folií na spodním konci </t>
  </si>
  <si>
    <t>1835829119</t>
  </si>
  <si>
    <t>316*1,15 'Přepočtené koeficientem množství</t>
  </si>
  <si>
    <t>186</t>
  </si>
  <si>
    <t>62855003R</t>
  </si>
  <si>
    <t xml:space="preserve">pás asfaltový natavitelný modifikovaný SBS tl 4mm s vložkou z polyesterové rohože a hrubozrnným břidličným posypem na horním povrchu a separační PE folií na spodním konci </t>
  </si>
  <si>
    <t>799884481</t>
  </si>
  <si>
    <t>187</t>
  </si>
  <si>
    <t>711142559</t>
  </si>
  <si>
    <t>Provedení izolace proti zemní vlhkosti pásy přitavením svislé NAIP</t>
  </si>
  <si>
    <t>-123613032</t>
  </si>
  <si>
    <t>143,183</t>
  </si>
  <si>
    <t>188</t>
  </si>
  <si>
    <t>-999771536</t>
  </si>
  <si>
    <t>143,183*1,15 'Přepočtené koeficientem množství</t>
  </si>
  <si>
    <t>189</t>
  </si>
  <si>
    <t>11230243</t>
  </si>
  <si>
    <t>190</t>
  </si>
  <si>
    <t>711161215</t>
  </si>
  <si>
    <t>Izolace proti zemní vlhkosti nopovou fólií svislá, nopek v 20,0 mm, tl do 1,0 mm</t>
  </si>
  <si>
    <t>-1144719234</t>
  </si>
  <si>
    <t>skladba W02, W04, W07, W09</t>
  </si>
  <si>
    <t>5,57*1,4</t>
  </si>
  <si>
    <t>(5,225+2,425)*1,2</t>
  </si>
  <si>
    <t>11,935*0,83</t>
  </si>
  <si>
    <t>(0,8+3,74+2,78+0,645+7,48+3,365)*1,2</t>
  </si>
  <si>
    <t>5,42*1,2</t>
  </si>
  <si>
    <t>13,66*1,4</t>
  </si>
  <si>
    <t>9,46*1,4</t>
  </si>
  <si>
    <t>12,22*1,4</t>
  </si>
  <si>
    <t>2,425*1,4</t>
  </si>
  <si>
    <t>15,875*0,8</t>
  </si>
  <si>
    <t>191</t>
  </si>
  <si>
    <t>711161383</t>
  </si>
  <si>
    <t>Izolace proti zemní vlhkosti nopovou fólií ukončení horní lištou</t>
  </si>
  <si>
    <t>-663843635</t>
  </si>
  <si>
    <t>ukončení nopovou lištou viz detaily</t>
  </si>
  <si>
    <t>(3,625+0,645+0,565+3,125+3,625+19,24+8,98+12,375+1,635+0,53+12,625+0,35+0,77+1,28+3,92+8+3,965)</t>
  </si>
  <si>
    <t>192</t>
  </si>
  <si>
    <t>711413111</t>
  </si>
  <si>
    <t>Izolace proti vodě za studena vodorovná těsnicí hmotou dvousložkovou na bázi polymery modifikované živičné emulze</t>
  </si>
  <si>
    <t>2146036869</t>
  </si>
  <si>
    <t>izolace na betonové tvárnice tl. 150 mm pod přizdívku - viz detail fasády</t>
  </si>
  <si>
    <t>193</t>
  </si>
  <si>
    <t>711493111</t>
  </si>
  <si>
    <t>Izolace proti podpovrchové a tlakové vodě vodorovná těsnicí hmotou dvousložkovou na bázi cementu</t>
  </si>
  <si>
    <t>1142126273</t>
  </si>
  <si>
    <t>194</t>
  </si>
  <si>
    <t>998711201</t>
  </si>
  <si>
    <t>Přesun hmot procentní pro izolace proti vodě, vlhkosti a plynům v objektech v do 6 m</t>
  </si>
  <si>
    <t>%</t>
  </si>
  <si>
    <t>480200789</t>
  </si>
  <si>
    <t>712</t>
  </si>
  <si>
    <t>Povlakové krytiny</t>
  </si>
  <si>
    <t>195</t>
  </si>
  <si>
    <t>71225-01</t>
  </si>
  <si>
    <t>Zaizolování prostupů střešní rovinou</t>
  </si>
  <si>
    <t>-67588704</t>
  </si>
  <si>
    <t>Poznámka k položce:_x000d_
VZT konstrukce, prosupy vpustí apod. viz výkre s detailů , PSV prvků a viz výkres střechy D.1.1.1.5 (plynotěsné zaizolování)</t>
  </si>
  <si>
    <t>196</t>
  </si>
  <si>
    <t>712311101</t>
  </si>
  <si>
    <t>Provedení povlakové krytiny střech do 10° za studena lakem penetračním nebo asfaltovým</t>
  </si>
  <si>
    <t>497208322</t>
  </si>
  <si>
    <t>skladba R1 + R2 vč. horní plochy atik</t>
  </si>
  <si>
    <t>448</t>
  </si>
  <si>
    <t xml:space="preserve">odpočet vrchlíku </t>
  </si>
  <si>
    <t>-13,48*5,98</t>
  </si>
  <si>
    <t>dopočet vytažení na atiku</t>
  </si>
  <si>
    <t>(2*35,755+2*13,395)*0,365</t>
  </si>
  <si>
    <t>dopočet vytažení na vrchlík</t>
  </si>
  <si>
    <t>(2*13,5+2*5,9)*0,75</t>
  </si>
  <si>
    <t>197</t>
  </si>
  <si>
    <t>438188625</t>
  </si>
  <si>
    <t>432,37*0,0003 'Přepočtené koeficientem množství</t>
  </si>
  <si>
    <t>198</t>
  </si>
  <si>
    <t>712341559</t>
  </si>
  <si>
    <t>Provedení povlakové krytiny střech do 10° pásy NAIP přitavením v plné ploše</t>
  </si>
  <si>
    <t>1920573626</t>
  </si>
  <si>
    <t>199</t>
  </si>
  <si>
    <t>62836110</t>
  </si>
  <si>
    <t>pás asfaltový natavitelný oxidovaný tl. 4mm s vložkou z hliníkové fólie / hliníkové fólie s textilií, se spalitelnou PE folií nebo jemnozrnným minerálním posypem</t>
  </si>
  <si>
    <t>-173735784</t>
  </si>
  <si>
    <t>432,37*1,15 'Přepočtené koeficientem množství</t>
  </si>
  <si>
    <t>200</t>
  </si>
  <si>
    <t>7121-1</t>
  </si>
  <si>
    <t>Jednosložková silnostěnná hydroizilační asfaltová stěrka modifikovaná přídavkem plastů ředěná 1/10</t>
  </si>
  <si>
    <t>-325680729</t>
  </si>
  <si>
    <t>2*((6,4*5,2)/2)</t>
  </si>
  <si>
    <t>2*14,0*6,2</t>
  </si>
  <si>
    <t>201</t>
  </si>
  <si>
    <t>7121-2</t>
  </si>
  <si>
    <t>Jednosložková silnostěnná hydroizilační asfaltová stěrka modifikovaná přídavkem plastů armovaná sklovláknitou výztužnou tkaninou</t>
  </si>
  <si>
    <t>-999886838</t>
  </si>
  <si>
    <t>202</t>
  </si>
  <si>
    <t>7121-3</t>
  </si>
  <si>
    <t>Jednosložková silnostěnná hydroizilační asfaltová stěrka modifikovaná přídavkem plastů</t>
  </si>
  <si>
    <t>25203970</t>
  </si>
  <si>
    <t>203</t>
  </si>
  <si>
    <t>712363122</t>
  </si>
  <si>
    <t>Provedení povlakové krytiny střech do 10° provedení rohů a koutů navařením izolačních tvarovek</t>
  </si>
  <si>
    <t>1970533290</t>
  </si>
  <si>
    <t>204</t>
  </si>
  <si>
    <t>283776R1</t>
  </si>
  <si>
    <t>tvarovka rohová vnitřní</t>
  </si>
  <si>
    <t>-1184262415</t>
  </si>
  <si>
    <t>205</t>
  </si>
  <si>
    <t>283776R2</t>
  </si>
  <si>
    <t>tvarovka rohová vnější</t>
  </si>
  <si>
    <t>559484452</t>
  </si>
  <si>
    <t>206</t>
  </si>
  <si>
    <t>712363201</t>
  </si>
  <si>
    <t>Provedení povlakové krytiny střech do 10° montáž ukončujícího hliníkového profilu přímého</t>
  </si>
  <si>
    <t>1945509105</t>
  </si>
  <si>
    <t>ukončení atiky</t>
  </si>
  <si>
    <t>(2*35,755+2*13,395)</t>
  </si>
  <si>
    <t>vrhlík</t>
  </si>
  <si>
    <t>(2*13,5+2*5,9)</t>
  </si>
  <si>
    <t>207</t>
  </si>
  <si>
    <t>1020499980</t>
  </si>
  <si>
    <t>poplastovaný plech (tabule 2m2)</t>
  </si>
  <si>
    <t>-53014789</t>
  </si>
  <si>
    <t>137,1*0,1</t>
  </si>
  <si>
    <t>13,71*1,2 'Přepočtené koeficientem množství</t>
  </si>
  <si>
    <t>208</t>
  </si>
  <si>
    <t>71236329</t>
  </si>
  <si>
    <t>Provedení povlakové krytiny střech do 10° montáž hliníkového profilu rohového</t>
  </si>
  <si>
    <t>-923022114</t>
  </si>
  <si>
    <t>vnitřní roh</t>
  </si>
  <si>
    <t>vnější roh</t>
  </si>
  <si>
    <t>196,6*0,15</t>
  </si>
  <si>
    <t>209</t>
  </si>
  <si>
    <t>-168238922</t>
  </si>
  <si>
    <t>(2*35,755+2*13,395)*0,1</t>
  </si>
  <si>
    <t>196,6*0,15*0,1</t>
  </si>
  <si>
    <t>22,609*1,2 'Přepočtené koeficientem množství</t>
  </si>
  <si>
    <t>210</t>
  </si>
  <si>
    <t>712363-K</t>
  </si>
  <si>
    <t>Provedení povlakové krytiny střech do 10° termoplastickou fólií PVC s příslušenstvím a spoji</t>
  </si>
  <si>
    <t>-874770859</t>
  </si>
  <si>
    <t>Poznámka k položce:_x000d_
v ceně položky jsou zahrnuty kotvy šrouby, spoje apod. materiál krytiny je samostatně</t>
  </si>
  <si>
    <t>(2*13,5+2*5,9)*0,4</t>
  </si>
  <si>
    <t>211</t>
  </si>
  <si>
    <t>283220-2</t>
  </si>
  <si>
    <t>hydroizolační folie z PVC-P se skleněnou vložkou určená pro vegetační střechy mechanicky kotvené viz PD</t>
  </si>
  <si>
    <t>1072189117</t>
  </si>
  <si>
    <t>418,79*1,15 'Přepočtené koeficientem množství</t>
  </si>
  <si>
    <t>212</t>
  </si>
  <si>
    <t>712555-00R</t>
  </si>
  <si>
    <t>Penetrace pod tekutý nátěr střechy</t>
  </si>
  <si>
    <t>-2108405286</t>
  </si>
  <si>
    <t>2*14,03*6,06</t>
  </si>
  <si>
    <t>(2*6,8*5,35)/2</t>
  </si>
  <si>
    <t>detail D9</t>
  </si>
  <si>
    <t>2*14,03*(0,12+0,07)</t>
  </si>
  <si>
    <t>10 % na detaily - čela zatažení apod.</t>
  </si>
  <si>
    <t>211,775*0,1</t>
  </si>
  <si>
    <t>213</t>
  </si>
  <si>
    <t>7125558-2</t>
  </si>
  <si>
    <t>Síťka proti hmyzu</t>
  </si>
  <si>
    <t>1805747129</t>
  </si>
  <si>
    <t>okapová hrana</t>
  </si>
  <si>
    <t>214</t>
  </si>
  <si>
    <t>712591171</t>
  </si>
  <si>
    <t>Provedení povlakové krytiny oblých střech podkladní textilní vrstvy</t>
  </si>
  <si>
    <t>-1675810015</t>
  </si>
  <si>
    <t>215</t>
  </si>
  <si>
    <t>69311068</t>
  </si>
  <si>
    <t>geotextilie netkaná separační, ochranná, filtrační, drenážní PP 300g/m2</t>
  </si>
  <si>
    <t>-1352041053</t>
  </si>
  <si>
    <t>418,79*1,1 'Přepočtené koeficientem množství</t>
  </si>
  <si>
    <t>216</t>
  </si>
  <si>
    <t>712611102</t>
  </si>
  <si>
    <t>Provedení povlakové krytiny střech přes 30° za studena asfaltovým lakem</t>
  </si>
  <si>
    <t>1835869002</t>
  </si>
  <si>
    <t xml:space="preserve">skladba R03 - nátěr betonu šikmé části </t>
  </si>
  <si>
    <t>2*13,5*6,13</t>
  </si>
  <si>
    <t>217</t>
  </si>
  <si>
    <t>11163155</t>
  </si>
  <si>
    <t>lak hydroizolační z modifikovaného asfaltu</t>
  </si>
  <si>
    <t>486040354</t>
  </si>
  <si>
    <t>165,1*0,00075 'Přepočtené koeficientem množství</t>
  </si>
  <si>
    <t>218</t>
  </si>
  <si>
    <t>712631111</t>
  </si>
  <si>
    <t>Provedení povlakové krytiny střech přes 30° podkladní vrstvy pásy na sucho samolepící</t>
  </si>
  <si>
    <t>-1392531059</t>
  </si>
  <si>
    <t>skladba R03 - pásy na beton</t>
  </si>
  <si>
    <t>skladba R03 - pásy na izolaci PIR</t>
  </si>
  <si>
    <t>2*13,9*6,35</t>
  </si>
  <si>
    <t>219</t>
  </si>
  <si>
    <t>326965494</t>
  </si>
  <si>
    <t>Poznámka k položce:_x000d_
skladba R03</t>
  </si>
  <si>
    <t>165,51*1,15 'Přepočtené koeficientem množství</t>
  </si>
  <si>
    <t>220</t>
  </si>
  <si>
    <t>62855000</t>
  </si>
  <si>
    <t xml:space="preserve">pás asfaltový samolepicí modifikovaný SBS tl 1,8mm s vložkou z polyesterové rohože s  spalitelnou fólií nebo jemnozrnný minerálním posypem nebo textilií na horním povrchu</t>
  </si>
  <si>
    <t>-1655463863</t>
  </si>
  <si>
    <t>176,53*1,15 'Přepočtené koeficientem množství</t>
  </si>
  <si>
    <t>221</t>
  </si>
  <si>
    <t>998712202</t>
  </si>
  <si>
    <t>Přesun hmot procentní pro krytiny povlakové v objektech v do 12 m</t>
  </si>
  <si>
    <t>-162449593</t>
  </si>
  <si>
    <t>713</t>
  </si>
  <si>
    <t>Izolace tepelné</t>
  </si>
  <si>
    <t>222</t>
  </si>
  <si>
    <t>713121121</t>
  </si>
  <si>
    <t>Montáž izolace tepelné podlah volně kladenými rohožemi, pásy, dílci, deskami 2 vrstvy</t>
  </si>
  <si>
    <t>971425035</t>
  </si>
  <si>
    <t>skladba F01 - F05</t>
  </si>
  <si>
    <t>223</t>
  </si>
  <si>
    <t>28375924</t>
  </si>
  <si>
    <t>deska EPS 200 pro trvalé zatížení v tlaku (max. 3600 kg/m2) tl 80mm</t>
  </si>
  <si>
    <t>-1002206007</t>
  </si>
  <si>
    <t>288,4*1,05 'Přepočtené koeficientem množství</t>
  </si>
  <si>
    <t>224</t>
  </si>
  <si>
    <t>28375925</t>
  </si>
  <si>
    <t>deska EPS 200 pro trvalé zatížení v tlaku (max. 3600 kg/m2) tl 90mm</t>
  </si>
  <si>
    <t>1563926514</t>
  </si>
  <si>
    <t>288,04*1,05 'Přepočtené koeficientem množství</t>
  </si>
  <si>
    <t>225</t>
  </si>
  <si>
    <t>713131141</t>
  </si>
  <si>
    <t>Montáž izolace tepelné stěn a základů lepením celoplošně rohoží, pásů, dílců, desek</t>
  </si>
  <si>
    <t>-22386145</t>
  </si>
  <si>
    <t>137,51</t>
  </si>
  <si>
    <t>skladba W02</t>
  </si>
  <si>
    <t>izolace perimetr tl. 120 mm</t>
  </si>
  <si>
    <t>113,333</t>
  </si>
  <si>
    <t>12,572</t>
  </si>
  <si>
    <t>skladba W07</t>
  </si>
  <si>
    <t>Perimetr tl. 70 mm</t>
  </si>
  <si>
    <t>3,55</t>
  </si>
  <si>
    <t>skladba W09</t>
  </si>
  <si>
    <t>Perimetr tl. 60 mm</t>
  </si>
  <si>
    <t>1,169</t>
  </si>
  <si>
    <t>skladba W12</t>
  </si>
  <si>
    <t>3,646</t>
  </si>
  <si>
    <t>tepelná izolace z fenolické pěny tl. 10 mm</t>
  </si>
  <si>
    <t>9,91</t>
  </si>
  <si>
    <t>tepelná izolace z fenolické pěny tl. 20 mm</t>
  </si>
  <si>
    <t>1,438</t>
  </si>
  <si>
    <t>fenolická pěna tl. 60 mm</t>
  </si>
  <si>
    <t>3,354</t>
  </si>
  <si>
    <t>skladba W06</t>
  </si>
  <si>
    <t>fenolická pěna tl. 70 mm</t>
  </si>
  <si>
    <t>7,222</t>
  </si>
  <si>
    <t>skladba W08</t>
  </si>
  <si>
    <t>fenolická pěna tl. 80 mm</t>
  </si>
  <si>
    <t>ostatní izolace</t>
  </si>
  <si>
    <t>fenolická pěna tl. 90 mm</t>
  </si>
  <si>
    <t>4,566</t>
  </si>
  <si>
    <t>deska z polystyrénu XPS, hrana rovná, polo či pero drážka a hladký povrch m3</t>
  </si>
  <si>
    <t>2*11,5*0,11</t>
  </si>
  <si>
    <t>deska EPS 200 pro trvalé zatížení v tlaku (max. 3600 kg/m2) tl 100mm</t>
  </si>
  <si>
    <t>35,88</t>
  </si>
  <si>
    <t>deska EPS 200 pro trvalé zatížení v tlaku (max. 3600 kg/m2) tl 180mm</t>
  </si>
  <si>
    <t>6,84</t>
  </si>
  <si>
    <t>226</t>
  </si>
  <si>
    <t>28376349</t>
  </si>
  <si>
    <t>deska fasádní polystyrénová pro tepelné izolace spodní stavby tl 60mm</t>
  </si>
  <si>
    <t>-1718984424</t>
  </si>
  <si>
    <t>(0,8+0,15)*1,23</t>
  </si>
  <si>
    <t>1,169*1,05 'Přepočtené koeficientem množství</t>
  </si>
  <si>
    <t>227</t>
  </si>
  <si>
    <t>28376350</t>
  </si>
  <si>
    <t>deska fasádní polystyrénová pro tepelné izolace spodní stavby tl 70mm</t>
  </si>
  <si>
    <t>1605541240</t>
  </si>
  <si>
    <t>(2,79+0,1)*1,23</t>
  </si>
  <si>
    <t>3,555*1,05 'Přepočtené koeficientem množství</t>
  </si>
  <si>
    <t>228</t>
  </si>
  <si>
    <t>28376353</t>
  </si>
  <si>
    <t>deska fasádní polystyrénová pro tepelné izolace spodní stavby tl 90mm</t>
  </si>
  <si>
    <t>463998909</t>
  </si>
  <si>
    <t>Skladba W12</t>
  </si>
  <si>
    <t>3,92*0,93</t>
  </si>
  <si>
    <t>3,646*1,05 'Přepočtené koeficientem množství</t>
  </si>
  <si>
    <t>229</t>
  </si>
  <si>
    <t>28376355</t>
  </si>
  <si>
    <t>deska fasádní polystyrénová pro tepelné izolace spodní stavby tl 120mm</t>
  </si>
  <si>
    <t>161433142</t>
  </si>
  <si>
    <t>pod izolantem 160 mm</t>
  </si>
  <si>
    <t>12,395*1,4</t>
  </si>
  <si>
    <t>(2,78+0,645+0,8)*0,9</t>
  </si>
  <si>
    <t>(2,78+3,48)*0,9</t>
  </si>
  <si>
    <t>5,375*1,4</t>
  </si>
  <si>
    <t>3,33*1,4</t>
  </si>
  <si>
    <t>(4,8+0,125)*1,4</t>
  </si>
  <si>
    <t>(7,75+0,125)*1,4</t>
  </si>
  <si>
    <t>0,97*1,4</t>
  </si>
  <si>
    <t>1,79*1,4</t>
  </si>
  <si>
    <t>2*2,8*1,4</t>
  </si>
  <si>
    <t>skladba W04</t>
  </si>
  <si>
    <t>11,56*0,83</t>
  </si>
  <si>
    <t>3,98*0,93</t>
  </si>
  <si>
    <t>3,9*0,83</t>
  </si>
  <si>
    <t>9,22*1,73</t>
  </si>
  <si>
    <t>1,895*1,4</t>
  </si>
  <si>
    <t>113,333*1,05 'Přepočtené koeficientem množství</t>
  </si>
  <si>
    <t>230</t>
  </si>
  <si>
    <t>28376358</t>
  </si>
  <si>
    <t>deska fasádní polystyrénová pro tepelné izolace spodní stavby tl 150mm</t>
  </si>
  <si>
    <t>-1271823773</t>
  </si>
  <si>
    <t>8,98*1,4</t>
  </si>
  <si>
    <t>12,572*1,05 'Přepočtené koeficientem množství</t>
  </si>
  <si>
    <t>231</t>
  </si>
  <si>
    <t>28376359</t>
  </si>
  <si>
    <t>deska fasádní polystyrénová pro tepelné izolace spodní stavby tl 160mm</t>
  </si>
  <si>
    <t>-2059896424</t>
  </si>
  <si>
    <t>12,395*2,9</t>
  </si>
  <si>
    <t>(2,78+0,645+0,8)*2,9</t>
  </si>
  <si>
    <t>(2,78+3,48)*2,9</t>
  </si>
  <si>
    <t>5,375*2,9</t>
  </si>
  <si>
    <t>3,33*2,9</t>
  </si>
  <si>
    <t>(4,8+0,125)*2,9</t>
  </si>
  <si>
    <t>(7,75+0,125)*3</t>
  </si>
  <si>
    <t>0,97*2,9</t>
  </si>
  <si>
    <t>1,79*2,9</t>
  </si>
  <si>
    <t>137,51*1,05 'Přepočtené koeficientem množství</t>
  </si>
  <si>
    <t>232</t>
  </si>
  <si>
    <t>28375926</t>
  </si>
  <si>
    <t>-1383199625</t>
  </si>
  <si>
    <t>detail fasády vnitřní obvodová izolace atiky</t>
  </si>
  <si>
    <t>35,88*1,1 'Přepočtené koeficientem množství</t>
  </si>
  <si>
    <t>233</t>
  </si>
  <si>
    <t>28375962</t>
  </si>
  <si>
    <t>1627927694</t>
  </si>
  <si>
    <t>viz detail D10 - čela vrchlíku</t>
  </si>
  <si>
    <t>2*6*0,57</t>
  </si>
  <si>
    <t>6,84*1,05 'Přepočtené koeficientem množství</t>
  </si>
  <si>
    <t>234</t>
  </si>
  <si>
    <t>28376F-0</t>
  </si>
  <si>
    <t>480074359</t>
  </si>
  <si>
    <t xml:space="preserve">detail D3 </t>
  </si>
  <si>
    <t>ostatní do konstrukcí</t>
  </si>
  <si>
    <t>9,91*1,1 'Přepočtené koeficientem množství</t>
  </si>
  <si>
    <t>235</t>
  </si>
  <si>
    <t>28376F-1</t>
  </si>
  <si>
    <t>459601479</t>
  </si>
  <si>
    <t>2*2,875*0,25</t>
  </si>
  <si>
    <t>1,438*1,1 'Přepočtené koeficientem množství</t>
  </si>
  <si>
    <t>236</t>
  </si>
  <si>
    <t>28376F-3</t>
  </si>
  <si>
    <t>tepelná izolace z fenolické pěny tl. 60 mm</t>
  </si>
  <si>
    <t>1082875600</t>
  </si>
  <si>
    <t>(0,8+0,15)*3,53</t>
  </si>
  <si>
    <t>3,354*1,05 'Přepočtené koeficientem množství</t>
  </si>
  <si>
    <t>237</t>
  </si>
  <si>
    <t>28376F-4</t>
  </si>
  <si>
    <t>tepelná izolace z fenolické pěny tl. 70 mm</t>
  </si>
  <si>
    <t>-9630757</t>
  </si>
  <si>
    <t>(2,79+0,1)*3,53</t>
  </si>
  <si>
    <t>-1,49*2</t>
  </si>
  <si>
    <t>7,222*1,05 'Přepočtené koeficientem množství</t>
  </si>
  <si>
    <t>238</t>
  </si>
  <si>
    <t>28376F-5</t>
  </si>
  <si>
    <t>tepelná izolace z fenolické pěny tl. 90 mm</t>
  </si>
  <si>
    <t>546072862</t>
  </si>
  <si>
    <t>Ostění otvorů ve zdivu např. viz detail 16</t>
  </si>
  <si>
    <t>3*0,24*3,53</t>
  </si>
  <si>
    <t>0,29*3,53</t>
  </si>
  <si>
    <t>4,566*1,05 'Přepočtené koeficientem množství</t>
  </si>
  <si>
    <t>239</t>
  </si>
  <si>
    <t>28376385</t>
  </si>
  <si>
    <t xml:space="preserve">deska z polystyrénu XPS, hrana rovná, polo či pero drážka a hladký povrch  m3</t>
  </si>
  <si>
    <t>693022008</t>
  </si>
  <si>
    <t>Poznámka k položce:_x000d_
XPS 300 SF</t>
  </si>
  <si>
    <t>detail D3 - horní hrana</t>
  </si>
  <si>
    <t>2*11,5*0,11*0,075</t>
  </si>
  <si>
    <t>0,19*1,15 'Přepočtené koeficientem množství</t>
  </si>
  <si>
    <t>240</t>
  </si>
  <si>
    <t>713141131</t>
  </si>
  <si>
    <t>Montáž izolace tepelné střech plochých lepené za studena plně 1 vrstva rohoží, pásů, dílců, desek</t>
  </si>
  <si>
    <t>66560938</t>
  </si>
  <si>
    <t>skladba R1</t>
  </si>
  <si>
    <t>330</t>
  </si>
  <si>
    <t>Skladba R2</t>
  </si>
  <si>
    <t>84,05</t>
  </si>
  <si>
    <t>241</t>
  </si>
  <si>
    <t>28375922</t>
  </si>
  <si>
    <t>deska EPS 200 pro trvalé zatížení v tlaku (max. 3600 kg/m2) tl 60mm</t>
  </si>
  <si>
    <t>-68828614</t>
  </si>
  <si>
    <t>84,05*1,05 'Přepočtené koeficientem množství</t>
  </si>
  <si>
    <t>242</t>
  </si>
  <si>
    <t>28375963</t>
  </si>
  <si>
    <t>deska EPS 200 pro trvalé zatížení v tlaku (max. 3600 kg/m2) tl 200mm</t>
  </si>
  <si>
    <t>499503655</t>
  </si>
  <si>
    <t>249,39*1,05 'Přepočtené koeficientem množství</t>
  </si>
  <si>
    <t>243</t>
  </si>
  <si>
    <t>713141331</t>
  </si>
  <si>
    <t>Montáž izolace tepelné střech plochých lepené za studena zplna, spádová vrstva</t>
  </si>
  <si>
    <t>1965876118</t>
  </si>
  <si>
    <t>244</t>
  </si>
  <si>
    <t>28376141</t>
  </si>
  <si>
    <t>klín izolační z pěnového polystyrenu EPS 100 spádový</t>
  </si>
  <si>
    <t>284510061</t>
  </si>
  <si>
    <t>(330-13,48*5,98)*((0,02+2*0,16)/3)*1,05</t>
  </si>
  <si>
    <t>84,05*((0,02+2*0,3)/3)*1,05</t>
  </si>
  <si>
    <t>47,916*1,1 'Přepočtené koeficientem množství</t>
  </si>
  <si>
    <t>245</t>
  </si>
  <si>
    <t>713141336</t>
  </si>
  <si>
    <t>Montáž izolace tepelné střech plochých lepené za studena nízkoexpanzní (PUR) pěnou, spádová vrstva</t>
  </si>
  <si>
    <t>994913548</t>
  </si>
  <si>
    <t>horní hrana atiky ve spásu XPS 300 SF</t>
  </si>
  <si>
    <t>(2*36,215+2*14,075)*0,35</t>
  </si>
  <si>
    <t>246</t>
  </si>
  <si>
    <t>-1376166337</t>
  </si>
  <si>
    <t>(2*36,215+2*14,075)*0,35*0,09</t>
  </si>
  <si>
    <t>3,168*1,15 'Přepočtené koeficientem množství</t>
  </si>
  <si>
    <t>247</t>
  </si>
  <si>
    <t>713191133</t>
  </si>
  <si>
    <t>Montáž izolace tepelné podlah, stropů vrchem nebo střech překrytí fólií s přelepeným spojem</t>
  </si>
  <si>
    <t>-1723286066</t>
  </si>
  <si>
    <t>fólie PE separační či ochranná tl. 0,2mm</t>
  </si>
  <si>
    <t>72,1</t>
  </si>
  <si>
    <t>separační hliníková folie</t>
  </si>
  <si>
    <t>216,3</t>
  </si>
  <si>
    <t>248</t>
  </si>
  <si>
    <t>28329042</t>
  </si>
  <si>
    <t>1335968477</t>
  </si>
  <si>
    <t>skladba F01, F03, F04, F06, F07</t>
  </si>
  <si>
    <t>72,1*1,1 'Přepočtené koeficientem množství</t>
  </si>
  <si>
    <t>249</t>
  </si>
  <si>
    <t>283553-1</t>
  </si>
  <si>
    <t>1068688040</t>
  </si>
  <si>
    <t>skladba F02, F05</t>
  </si>
  <si>
    <t>216,3*1,15 'Přepočtené koeficientem množství</t>
  </si>
  <si>
    <t>250</t>
  </si>
  <si>
    <t>998713201</t>
  </si>
  <si>
    <t>Přesun hmot procentní pro izolace tepelné v objektech v do 6 m</t>
  </si>
  <si>
    <t>534651030</t>
  </si>
  <si>
    <t>721</t>
  </si>
  <si>
    <t>Zdravotechnika - vnitřní kanalizace</t>
  </si>
  <si>
    <t>251</t>
  </si>
  <si>
    <t>721263104</t>
  </si>
  <si>
    <t>Klapka zpětná polypropylen PP s automatickým uzávěrem DN 200</t>
  </si>
  <si>
    <t>2036052218</t>
  </si>
  <si>
    <t>Poznámka k položce:_x000d_
zpětná klapka do potrubí</t>
  </si>
  <si>
    <t>252</t>
  </si>
  <si>
    <t>998721201</t>
  </si>
  <si>
    <t>Přesun hmot procentní pro vnitřní kanalizace v objektech v do 6 m</t>
  </si>
  <si>
    <t>1007301876</t>
  </si>
  <si>
    <t>725</t>
  </si>
  <si>
    <t>Zdravotechnika - zařizovací předměty</t>
  </si>
  <si>
    <t>253</t>
  </si>
  <si>
    <t>72598KP07</t>
  </si>
  <si>
    <t>Dvířka 25/25 dle PSV KP07</t>
  </si>
  <si>
    <t>-1320771642</t>
  </si>
  <si>
    <t>254</t>
  </si>
  <si>
    <t>998725201</t>
  </si>
  <si>
    <t>Přesun hmot procentní pro zařizovací předměty v objektech v do 6 m</t>
  </si>
  <si>
    <t>1624318805</t>
  </si>
  <si>
    <t>742</t>
  </si>
  <si>
    <t>Elektroinstalace - slaboproud</t>
  </si>
  <si>
    <t>255</t>
  </si>
  <si>
    <t>742-01</t>
  </si>
  <si>
    <t>Plošné nasvícení LED pásky, snížení 17cm, LED denní bílá 4000K, příkon 216W světelný tok 23400lm</t>
  </si>
  <si>
    <t>1485734844</t>
  </si>
  <si>
    <t>Poznámka k položce:_x000d_
kruhový napínaný podhled</t>
  </si>
  <si>
    <t>256</t>
  </si>
  <si>
    <t>742-02</t>
  </si>
  <si>
    <t>Plošné nasvícení LED pásky, snížení 17cm, LED denní bílá 4000K, příkon 600W, světelný tok 55000lm</t>
  </si>
  <si>
    <t>1051780442</t>
  </si>
  <si>
    <t>Poznámka k položce:_x000d_
obdelníkový napínaný podhled</t>
  </si>
  <si>
    <t>257</t>
  </si>
  <si>
    <t>742-03</t>
  </si>
  <si>
    <t>Napájecí zdroje pro LED s DALI převodníkem, elpráce, zapojení</t>
  </si>
  <si>
    <t>1123185914</t>
  </si>
  <si>
    <t>258</t>
  </si>
  <si>
    <t>998742201</t>
  </si>
  <si>
    <t>Přesun hmot procentní pro slaboproud v objektech v do 6 m</t>
  </si>
  <si>
    <t>-261185697</t>
  </si>
  <si>
    <t>762</t>
  </si>
  <si>
    <t>Konstrukce tesařské</t>
  </si>
  <si>
    <t>259</t>
  </si>
  <si>
    <t>762341036</t>
  </si>
  <si>
    <t>Bednění střech rovných z desek OSB tl 22 mm na sraz šroubovaných na rošt</t>
  </si>
  <si>
    <t>1647680351</t>
  </si>
  <si>
    <t>Poznámka k položce:_x000d_
kotveno přes XPS do ŽB atiky</t>
  </si>
  <si>
    <t>horní hrana atiky OSB deska kotvena do stěny</t>
  </si>
  <si>
    <t>88*0,45</t>
  </si>
  <si>
    <t>15*0,52</t>
  </si>
  <si>
    <t>horní hrana zdi viz KL 03</t>
  </si>
  <si>
    <t>12*0,53</t>
  </si>
  <si>
    <t>260</t>
  </si>
  <si>
    <t>762431022</t>
  </si>
  <si>
    <t>Obložení stěn z desek OSB tl 12 mm nebroušených na pero a drážku přibíjených</t>
  </si>
  <si>
    <t>392808465</t>
  </si>
  <si>
    <t>ochrana stávající urnové stěny deskami OSB</t>
  </si>
  <si>
    <t>(2*12+2*0,3)*2,1</t>
  </si>
  <si>
    <t>(2*23,4+2*0,3)*2,1</t>
  </si>
  <si>
    <t>261</t>
  </si>
  <si>
    <t>762431026</t>
  </si>
  <si>
    <t>Obložení stěn z desek OSB tl 22 mm nebroušených na pero a drážku přibíjených</t>
  </si>
  <si>
    <t>-1371086811</t>
  </si>
  <si>
    <t>provedení detailu D18</t>
  </si>
  <si>
    <t>2*1*3,14*0,32</t>
  </si>
  <si>
    <t>262</t>
  </si>
  <si>
    <t>762431815</t>
  </si>
  <si>
    <t>Demontáž obložení stěn z desek dřevoštěpkových tl do 15 mm na sraz přibíjených</t>
  </si>
  <si>
    <t>745258315</t>
  </si>
  <si>
    <t>demontáž ochrany stávající urnové stěny deskami OSB</t>
  </si>
  <si>
    <t>263</t>
  </si>
  <si>
    <t>998762202</t>
  </si>
  <si>
    <t>Přesun hmot procentní pro kce tesařské v objektech v do 12 m</t>
  </si>
  <si>
    <t>-638572773</t>
  </si>
  <si>
    <t>763</t>
  </si>
  <si>
    <t>Konstrukce suché výstavby</t>
  </si>
  <si>
    <t>264</t>
  </si>
  <si>
    <t>763-001</t>
  </si>
  <si>
    <t>Provedení atypických prvků (osvětlovací rampy, zdvojení SDK nadpraží u dveří, ostění a pod.)</t>
  </si>
  <si>
    <t>-328776331</t>
  </si>
  <si>
    <t>265</t>
  </si>
  <si>
    <t>763121448R</t>
  </si>
  <si>
    <t xml:space="preserve">SDK stěna předsazená  profil CW+UW deska 1x akustická 12,5</t>
  </si>
  <si>
    <t>-1270605848</t>
  </si>
  <si>
    <t>vrchlík - čela</t>
  </si>
  <si>
    <t>(2*3,98*4,9)/2</t>
  </si>
  <si>
    <t>266</t>
  </si>
  <si>
    <t>763121714</t>
  </si>
  <si>
    <t>SDK stěna předsazená základní penetrační nátěr</t>
  </si>
  <si>
    <t>-1410858687</t>
  </si>
  <si>
    <t>267</t>
  </si>
  <si>
    <t>763121715</t>
  </si>
  <si>
    <t>SDK stěna předsazená úprava styku stěny a podhledu separační páskou a silikonováním</t>
  </si>
  <si>
    <t>427437293</t>
  </si>
  <si>
    <t>4*4,9+2*3,98+4*11,5</t>
  </si>
  <si>
    <t>268</t>
  </si>
  <si>
    <t>763131411</t>
  </si>
  <si>
    <t>SDK podhled desky 1xA 12,5 bez TI dvouvrstvá spodní kce profil CD+UD</t>
  </si>
  <si>
    <t>-1607174557</t>
  </si>
  <si>
    <t>18,4-10,92</t>
  </si>
  <si>
    <t>2*3,14*0,7</t>
  </si>
  <si>
    <t>3,256*0,56</t>
  </si>
  <si>
    <t>dopočet detail D8</t>
  </si>
  <si>
    <t>0,85*11,5</t>
  </si>
  <si>
    <t>269</t>
  </si>
  <si>
    <t>763131491R</t>
  </si>
  <si>
    <t>SDK podhled deska 1x akustická 12,5 TI dvouvrstvá spodní kce profil CD+UD</t>
  </si>
  <si>
    <t>647865324</t>
  </si>
  <si>
    <t>Poznámka k položce:_x000d_
děrované akustické desky viz PD</t>
  </si>
  <si>
    <t>odpočet šikmé části v půdorysu</t>
  </si>
  <si>
    <t>-11,5*3,98</t>
  </si>
  <si>
    <t>dopočet šikmé části v řezu</t>
  </si>
  <si>
    <t>2*11,5*4,9</t>
  </si>
  <si>
    <t>270</t>
  </si>
  <si>
    <t>763131713</t>
  </si>
  <si>
    <t>SDK podhled napojení na obvodové konstrukce profilem</t>
  </si>
  <si>
    <t>68066324</t>
  </si>
  <si>
    <t>otvory - vyřešení detailu D2 alu rožek u dorazu k okennímu otvoru</t>
  </si>
  <si>
    <t>2*11,5+2*2,875+3,98+1,3+3,925+2*3,875+1,575+1,405+1,985</t>
  </si>
  <si>
    <t>271</t>
  </si>
  <si>
    <t>763131714</t>
  </si>
  <si>
    <t>SDK podhled základní penetrační nátěr</t>
  </si>
  <si>
    <t>848568429</t>
  </si>
  <si>
    <t>177,174+176,93</t>
  </si>
  <si>
    <t>272</t>
  </si>
  <si>
    <t>763131715</t>
  </si>
  <si>
    <t>SDK podhled stínová spára</t>
  </si>
  <si>
    <t>-1167552845</t>
  </si>
  <si>
    <t>Poznámka k položce:_x000d_
viz PD</t>
  </si>
  <si>
    <t>odpočet řešení alu rožky</t>
  </si>
  <si>
    <t>-50,67</t>
  </si>
  <si>
    <t>273</t>
  </si>
  <si>
    <t>763131722</t>
  </si>
  <si>
    <t>SDK podhled skoková změna v přes 0,5 m</t>
  </si>
  <si>
    <t>1106655964</t>
  </si>
  <si>
    <t>2*11,5+2*3,98</t>
  </si>
  <si>
    <t>místnost 101 - V</t>
  </si>
  <si>
    <t>2*2,1+2*3,29</t>
  </si>
  <si>
    <t>2*3,14</t>
  </si>
  <si>
    <t>3,26</t>
  </si>
  <si>
    <t>274</t>
  </si>
  <si>
    <t>763131761</t>
  </si>
  <si>
    <t>Příplatek k SDK podhledu za plochu do 3 m2 jednotlivě</t>
  </si>
  <si>
    <t>847790039</t>
  </si>
  <si>
    <t>275</t>
  </si>
  <si>
    <t>763131762</t>
  </si>
  <si>
    <t>Příplatek k SDK podhledu za prostorové zakřivení</t>
  </si>
  <si>
    <t>-742727576</t>
  </si>
  <si>
    <t>276</t>
  </si>
  <si>
    <t>763131765</t>
  </si>
  <si>
    <t>Příplatek k SDK podhledu za výšku zavěšení přes 0,5 do 1,0 m</t>
  </si>
  <si>
    <t>424905797</t>
  </si>
  <si>
    <t>místnost 101 - pouze v části vrchlíku</t>
  </si>
  <si>
    <t>277</t>
  </si>
  <si>
    <t>763171211</t>
  </si>
  <si>
    <t>Montáž revizních klapek SDK kcí vel. do 0,1 m2 pro podhledy</t>
  </si>
  <si>
    <t>243312099</t>
  </si>
  <si>
    <t>PSV KP03</t>
  </si>
  <si>
    <t>PSV KP04</t>
  </si>
  <si>
    <t>278</t>
  </si>
  <si>
    <t>5903KP03</t>
  </si>
  <si>
    <t>bezrámový revizní poklop 250x250mm dle PSV KP03</t>
  </si>
  <si>
    <t>1280393172</t>
  </si>
  <si>
    <t>279</t>
  </si>
  <si>
    <t>5903KP04</t>
  </si>
  <si>
    <t>bezrámový revizní poklop 300x300mm dle PSV KP04</t>
  </si>
  <si>
    <t>-1514133879</t>
  </si>
  <si>
    <t>280</t>
  </si>
  <si>
    <t>763171213</t>
  </si>
  <si>
    <t>Montáž revizních klapek SDK kcí vel. do 0,5 m2 pro podhledy</t>
  </si>
  <si>
    <t>-1144434913</t>
  </si>
  <si>
    <t>PSV KP05</t>
  </si>
  <si>
    <t>281</t>
  </si>
  <si>
    <t>5903KP05</t>
  </si>
  <si>
    <t>bezrámový revizní poklop 700x700mm dle PSV KP05</t>
  </si>
  <si>
    <t>1291289968</t>
  </si>
  <si>
    <t>282</t>
  </si>
  <si>
    <t>763171214</t>
  </si>
  <si>
    <t>Montáž revizních klapek SDK kcí vel. do 1 m2 pro podhledy</t>
  </si>
  <si>
    <t>-796904071</t>
  </si>
  <si>
    <t>PSV KP06</t>
  </si>
  <si>
    <t>283</t>
  </si>
  <si>
    <t>5903KP06</t>
  </si>
  <si>
    <t>bezrámový revizní poklop 1050x500mm dle PSV KP06</t>
  </si>
  <si>
    <t>-2059838698</t>
  </si>
  <si>
    <t>284</t>
  </si>
  <si>
    <t>7632KP09</t>
  </si>
  <si>
    <t>Napínaný světelný podhled kruhový průměr 1600 mm dle PSV KP09</t>
  </si>
  <si>
    <t>423173805</t>
  </si>
  <si>
    <t>285</t>
  </si>
  <si>
    <t>7632KP10</t>
  </si>
  <si>
    <t>Napínaný světelný podhled dle PSV KP10</t>
  </si>
  <si>
    <t>-1295789619</t>
  </si>
  <si>
    <t>286</t>
  </si>
  <si>
    <t>763-PSV-ZA17</t>
  </si>
  <si>
    <t xml:space="preserve">Příplatek za provedení konstrukce podhledu dle PSV ZA17 příplatek je za všech 10 kusů </t>
  </si>
  <si>
    <t>-168358260</t>
  </si>
  <si>
    <t>Poznámka k položce:_x000d_
Příplatek je za celou konstrukci tzn. za všech 10 kusů.</t>
  </si>
  <si>
    <t>287</t>
  </si>
  <si>
    <t>998763401</t>
  </si>
  <si>
    <t>Přesun hmot procentní pro sádrokartonové konstrukce v objektech v do 6 m</t>
  </si>
  <si>
    <t>1104009906</t>
  </si>
  <si>
    <t>764</t>
  </si>
  <si>
    <t>Konstrukce klempířské</t>
  </si>
  <si>
    <t>288</t>
  </si>
  <si>
    <t>764011442</t>
  </si>
  <si>
    <t>Podkladní plech z PZ plechu pro hřebeny, nároží, úžlabí nebo okapové hrany tl. 1,0 mm rš 200 mm</t>
  </si>
  <si>
    <t>-2106731525</t>
  </si>
  <si>
    <t>podkladní plechy pod PSV KL 01</t>
  </si>
  <si>
    <t>2*88</t>
  </si>
  <si>
    <t>podkladní plechy pod PSV KL 02</t>
  </si>
  <si>
    <t>2*15</t>
  </si>
  <si>
    <t>podkladní plechy pod PSV KL 03</t>
  </si>
  <si>
    <t>2*12</t>
  </si>
  <si>
    <t>289</t>
  </si>
  <si>
    <t>764011611</t>
  </si>
  <si>
    <t>Podkladní plech z Pz s upraveným povrchem rš 150 mm</t>
  </si>
  <si>
    <t>1504142940</t>
  </si>
  <si>
    <t>podkladní poplastovaný plech -detail D10</t>
  </si>
  <si>
    <t>2*14+2*6</t>
  </si>
  <si>
    <t>290</t>
  </si>
  <si>
    <t>764244407</t>
  </si>
  <si>
    <t>Oplechování horních ploch a nadezdívek bez rohů z TiZn předzvětral plechu kotvené rš 670 mm</t>
  </si>
  <si>
    <t>-822469951</t>
  </si>
  <si>
    <t>Poznámka k položce:_x000d_
provedení vč. pásky apod. viz PSV</t>
  </si>
  <si>
    <t>PSV KL 01</t>
  </si>
  <si>
    <t>291</t>
  </si>
  <si>
    <t>764244408</t>
  </si>
  <si>
    <t>Oplechování horních ploch a nadezdívek bez rohů z TiZn předzvětral plechu kotvené rš 750 mm</t>
  </si>
  <si>
    <t>2135218798</t>
  </si>
  <si>
    <t>PSV KL 02</t>
  </si>
  <si>
    <t>PSV KL 03</t>
  </si>
  <si>
    <t>292</t>
  </si>
  <si>
    <t>764245446</t>
  </si>
  <si>
    <t>Příplatek za zvýšenou pracnost při oplechování rohů nadezdívek z TiZn předzvětr plechu rš přes 400mm</t>
  </si>
  <si>
    <t>572482055</t>
  </si>
  <si>
    <t>293</t>
  </si>
  <si>
    <t>764246444</t>
  </si>
  <si>
    <t>Oplechování parapetů rovných celoplošně lepené z TiZn předzvětralého plechu rš 330 mm</t>
  </si>
  <si>
    <t>1626852280</t>
  </si>
  <si>
    <t>provedení oplechování prahu okna dle PSV KL07</t>
  </si>
  <si>
    <t>7,6</t>
  </si>
  <si>
    <t>294</t>
  </si>
  <si>
    <t>998764201</t>
  </si>
  <si>
    <t>Přesun hmot procentní pro konstrukce klempířské v objektech v do 6 m</t>
  </si>
  <si>
    <t>-349594480</t>
  </si>
  <si>
    <t>766</t>
  </si>
  <si>
    <t>Konstrukce truhlářské</t>
  </si>
  <si>
    <t>295</t>
  </si>
  <si>
    <t>766121220</t>
  </si>
  <si>
    <t>Montáž stěn plných s výplní v do 3,50 m</t>
  </si>
  <si>
    <t>1728890468</t>
  </si>
  <si>
    <t>montáž PSV TR11</t>
  </si>
  <si>
    <t>3,26*3</t>
  </si>
  <si>
    <t>296</t>
  </si>
  <si>
    <t>766-MAT-TR11</t>
  </si>
  <si>
    <t xml:space="preserve">dřevěná stěna s dveřmi s lazurou 3260x3000 mm dle PSV TR11 </t>
  </si>
  <si>
    <t>-436910683</t>
  </si>
  <si>
    <t>297</t>
  </si>
  <si>
    <t>766660171</t>
  </si>
  <si>
    <t>Montáž dveřních křídel otvíravých jednokřídlových š do 0,8 m do obložkové zárubně</t>
  </si>
  <si>
    <t>-1445332575</t>
  </si>
  <si>
    <t>PSV TR06</t>
  </si>
  <si>
    <t>PSV TR07</t>
  </si>
  <si>
    <t>298</t>
  </si>
  <si>
    <t>766-PSV-TR06</t>
  </si>
  <si>
    <t>vnitřní dveře dřevěné jednokřídlé 775x2700 mm vč. kování dle PSV TR06</t>
  </si>
  <si>
    <t>1971178695</t>
  </si>
  <si>
    <t>Poznámka k položce:_x000d_
součástí dveří je zámek kování, jejich namontování a ostatní doplňky dveří uvedené v PSV</t>
  </si>
  <si>
    <t>299</t>
  </si>
  <si>
    <t>766-PSV-TR07</t>
  </si>
  <si>
    <t>vnitřní dveře dřevěné jednokřídlé 775x2200 mm vč. kování dle PSV TR07</t>
  </si>
  <si>
    <t>742764694</t>
  </si>
  <si>
    <t>300</t>
  </si>
  <si>
    <t>766660172</t>
  </si>
  <si>
    <t>Montáž dveřních křídel otvíravých jednokřídlových š přes 0,8 m do obložkové zárubně</t>
  </si>
  <si>
    <t>-1437933312</t>
  </si>
  <si>
    <t>PSV TR01</t>
  </si>
  <si>
    <t>PSV TR02</t>
  </si>
  <si>
    <t>PSV TR09</t>
  </si>
  <si>
    <t>PSV TR10</t>
  </si>
  <si>
    <t>301</t>
  </si>
  <si>
    <t>766-PSV-TR01</t>
  </si>
  <si>
    <t>vnitřní dveře dřevěné jednokřídlé 900x2200 mm vč. kování dle PSV TR01</t>
  </si>
  <si>
    <t>1588276662</t>
  </si>
  <si>
    <t>302</t>
  </si>
  <si>
    <t>766-PSV-TR02</t>
  </si>
  <si>
    <t>vnitřní dveře dřevěné jednokřídlé 900x2200 mm vč. kování dle PSV TR02</t>
  </si>
  <si>
    <t>617473091</t>
  </si>
  <si>
    <t>303</t>
  </si>
  <si>
    <t>766-PSV-TR09</t>
  </si>
  <si>
    <t>vnitřní dveře dřevěné jednokřídlé 1025x3010 mm vč. kování dle PSV TR09</t>
  </si>
  <si>
    <t>-1925125354</t>
  </si>
  <si>
    <t>304</t>
  </si>
  <si>
    <t>766-PSV-TR10</t>
  </si>
  <si>
    <t>vnitřní dveře dřevěné jednokřídlé 1025x3010 mm vč. kování dle PSV TR10</t>
  </si>
  <si>
    <t>1814033015</t>
  </si>
  <si>
    <t>305</t>
  </si>
  <si>
    <t>766660173</t>
  </si>
  <si>
    <t>Montáž dveřních křídel otvíravých dvoukřídlových š do 1,45 m do obložkové zárubně</t>
  </si>
  <si>
    <t>1044423892</t>
  </si>
  <si>
    <t>PSV TR03</t>
  </si>
  <si>
    <t>PSV TR04</t>
  </si>
  <si>
    <t>PSV TR05</t>
  </si>
  <si>
    <t>PSV TR08</t>
  </si>
  <si>
    <t>306</t>
  </si>
  <si>
    <t>766-PSV-TR03</t>
  </si>
  <si>
    <t>vnitřní dveře dřevěné dvoukřídlé 1400x2200 mm vč. kování dle PSV TR03</t>
  </si>
  <si>
    <t>-467725766</t>
  </si>
  <si>
    <t>307</t>
  </si>
  <si>
    <t>766-PSV-TR04</t>
  </si>
  <si>
    <t>vnitřní dveře dřevěné dvoukřídlé 1400x2200 mm vč. kování dle PSV TR04</t>
  </si>
  <si>
    <t>-608370399</t>
  </si>
  <si>
    <t>308</t>
  </si>
  <si>
    <t>766-PSV-TR05</t>
  </si>
  <si>
    <t>vnitřní dveře dřevěné dvoukřídlé 1400x2200 mm vč. kování dle PSV TR05</t>
  </si>
  <si>
    <t>-477287392</t>
  </si>
  <si>
    <t>309</t>
  </si>
  <si>
    <t>766-PSV-TR08</t>
  </si>
  <si>
    <t>vnitřní dveře dřevěné dvoukřídlé 1150x2200 mm vč. kování dle PSV TR08</t>
  </si>
  <si>
    <t>-404436413</t>
  </si>
  <si>
    <t>310</t>
  </si>
  <si>
    <t>766681115</t>
  </si>
  <si>
    <t>Montáž zárubní rámových pro dveře jednokřídlové šířky přes 900 mm</t>
  </si>
  <si>
    <t>-535782027</t>
  </si>
  <si>
    <t>311</t>
  </si>
  <si>
    <t>PSV-TR09</t>
  </si>
  <si>
    <t>dřevěná rámová zárubeň 1125x3060 mm, se stínovou drážkou, ostění 240 mm, bílá RAL 9003 Polomat dle PSV TR09</t>
  </si>
  <si>
    <t>1842708451</t>
  </si>
  <si>
    <t>312</t>
  </si>
  <si>
    <t>PSV-TR10</t>
  </si>
  <si>
    <t>dřevěná rámová zárubeň 1125x3060 mm, se stínovou drážkou, ostění 240 mm, bílá RAL 9003 Polomat dle PSV TR10</t>
  </si>
  <si>
    <t>1033426798</t>
  </si>
  <si>
    <t>313</t>
  </si>
  <si>
    <t>998766201</t>
  </si>
  <si>
    <t>Přesun hmot procentní pro konstrukce truhlářské v objektech v do 6 m</t>
  </si>
  <si>
    <t>-523838492</t>
  </si>
  <si>
    <t>767</t>
  </si>
  <si>
    <t>Konstrukce zámečnické</t>
  </si>
  <si>
    <t>314</t>
  </si>
  <si>
    <t>76713572R</t>
  </si>
  <si>
    <t>Montáž stěn soklová lišta lepená na zeď</t>
  </si>
  <si>
    <t>1817236497</t>
  </si>
  <si>
    <t>soklík z AL profilu</t>
  </si>
  <si>
    <t>PSV 11</t>
  </si>
  <si>
    <t>105,5</t>
  </si>
  <si>
    <t>PSV 12</t>
  </si>
  <si>
    <t>12,5</t>
  </si>
  <si>
    <t>315</t>
  </si>
  <si>
    <t>767-MAT- KP11</t>
  </si>
  <si>
    <t>soklová lišta z Al profilu 10x40 mm černý elox dle PSV KP11</t>
  </si>
  <si>
    <t>-1622191361</t>
  </si>
  <si>
    <t>105,5*1,05 'Přepočtené koeficientem množství</t>
  </si>
  <si>
    <t>767-MAT- KP12</t>
  </si>
  <si>
    <t>soklová lišta z Al profilu 10x40 mm bílý elox dle PSV KP12</t>
  </si>
  <si>
    <t>1500320048</t>
  </si>
  <si>
    <t>12,5*1,05 'Přepočtené koeficientem množství</t>
  </si>
  <si>
    <t>317</t>
  </si>
  <si>
    <t>767150369</t>
  </si>
  <si>
    <t>Chránička D 89x3,6 mm</t>
  </si>
  <si>
    <t>1990890248</t>
  </si>
  <si>
    <t>318</t>
  </si>
  <si>
    <t>767531111</t>
  </si>
  <si>
    <t>Montáž vstupních kovových nebo plastových rohoží čistících zón</t>
  </si>
  <si>
    <t>1900656892</t>
  </si>
  <si>
    <t>2,42*3,925</t>
  </si>
  <si>
    <t>319</t>
  </si>
  <si>
    <t>6975-KP01</t>
  </si>
  <si>
    <t>rohož kobercového typu z antistatického polyamidového vlákna tl. rohože 9 mm dle PSV KP01</t>
  </si>
  <si>
    <t>-292884981</t>
  </si>
  <si>
    <t>12,975*1,05 'Přepočtené koeficientem množství</t>
  </si>
  <si>
    <t>320</t>
  </si>
  <si>
    <t>6975-KP02</t>
  </si>
  <si>
    <t>rohož kobercového typu z antistatického polyamidového vlákna tl. rohože 9 mm dle PSV KP02</t>
  </si>
  <si>
    <t>244628030</t>
  </si>
  <si>
    <t>9,499*1,05 'Přepočtené koeficientem množství</t>
  </si>
  <si>
    <t>321</t>
  </si>
  <si>
    <t>767531121</t>
  </si>
  <si>
    <t>Osazení zapuštěného rámu z L profilů k čistícím rohožím</t>
  </si>
  <si>
    <t>-269274729</t>
  </si>
  <si>
    <t>2*3,26+2*3,98</t>
  </si>
  <si>
    <t>2*2,42+2*3,925</t>
  </si>
  <si>
    <t>322</t>
  </si>
  <si>
    <t>69752160</t>
  </si>
  <si>
    <t>rám pro zapuštění profil L-30/30 25/25 20/30 15/30-Al</t>
  </si>
  <si>
    <t>2136065124</t>
  </si>
  <si>
    <t>Poznámka k položce:_x000d_
ve standardu KP1, KP2</t>
  </si>
  <si>
    <t>27,17*1,05 'Přepočtené koeficientem množství</t>
  </si>
  <si>
    <t>323</t>
  </si>
  <si>
    <t>767610114</t>
  </si>
  <si>
    <t>Montáž oken kovových jednoduchých pevných do panelů nebo ocelové konstrukce plochy přes 2,5 m2</t>
  </si>
  <si>
    <t>-1823354617</t>
  </si>
  <si>
    <t>PSV VO 10</t>
  </si>
  <si>
    <t>1,42*3,13</t>
  </si>
  <si>
    <t>PSV VO 11</t>
  </si>
  <si>
    <t>2*11,5*3,13</t>
  </si>
  <si>
    <t>324</t>
  </si>
  <si>
    <t>767-MAT-VO10</t>
  </si>
  <si>
    <t>hliníkové fasádní okno 1420x3130 mm na ocelovou konstrukci dle PSV VO10</t>
  </si>
  <si>
    <t>-307465694</t>
  </si>
  <si>
    <t>325</t>
  </si>
  <si>
    <t>767-MAT-VO11</t>
  </si>
  <si>
    <t>hliníkové fasádní stěna 11500x3130 mm na ocelovou konstrukci dle PSV VO11</t>
  </si>
  <si>
    <t>-1135228756</t>
  </si>
  <si>
    <t>326</t>
  </si>
  <si>
    <t>767610128</t>
  </si>
  <si>
    <t>Montáž oken kovových jednoduchých otevíravých do zdiva plochy přes 2,5 m2</t>
  </si>
  <si>
    <t>-1458456023</t>
  </si>
  <si>
    <t>PSV VO07</t>
  </si>
  <si>
    <t>1,875*0,28</t>
  </si>
  <si>
    <t>PSV VO08</t>
  </si>
  <si>
    <t>2*2,875*0,28</t>
  </si>
  <si>
    <t>327</t>
  </si>
  <si>
    <t>767-MAT-VO07</t>
  </si>
  <si>
    <t>okno hliníkové 1875x3130 mm + podkladní profil v podlaze dle PSV VO07</t>
  </si>
  <si>
    <t>-1670518546</t>
  </si>
  <si>
    <t>328</t>
  </si>
  <si>
    <t>767-MAT-VO08</t>
  </si>
  <si>
    <t>okno hliníkové 2875x3130 mm + podkladní profil v podlaze dle PSV VO08</t>
  </si>
  <si>
    <t>-821374223</t>
  </si>
  <si>
    <t>329</t>
  </si>
  <si>
    <t>767640112</t>
  </si>
  <si>
    <t>Montáž dveří ocelových vchodových jednokřídlových s nadsvětlíkem</t>
  </si>
  <si>
    <t>-1378229227</t>
  </si>
  <si>
    <t>767-MAT-VO05</t>
  </si>
  <si>
    <t>vstupní dveře hliníkové jednokřídlé plné s horním světlíkem dle PSV VO05</t>
  </si>
  <si>
    <t>1702439047</t>
  </si>
  <si>
    <t>331</t>
  </si>
  <si>
    <t>767-MAT-VO06</t>
  </si>
  <si>
    <t>vstupní dveře hliníkové jednokřídlé plné s horním světlíkem dle PSV VO06</t>
  </si>
  <si>
    <t>-778533378</t>
  </si>
  <si>
    <t>332</t>
  </si>
  <si>
    <t>767640114</t>
  </si>
  <si>
    <t>Montáž dveří ocelových vchodových jednokřídlových s pevným bočním dílem a nadsvětlíkem</t>
  </si>
  <si>
    <t>1372593074</t>
  </si>
  <si>
    <t>333</t>
  </si>
  <si>
    <t>767-MAT-VO02</t>
  </si>
  <si>
    <t>vstupní dveře hliníkové jednokřídlé prosklené s horním a postraním světlíkem dle PSV VO02</t>
  </si>
  <si>
    <t>560679143</t>
  </si>
  <si>
    <t>334</t>
  </si>
  <si>
    <t>767-MAT-VO03</t>
  </si>
  <si>
    <t>vstupní dveře hliníkové jednokřídlé plné s horním a postraním světlíkem dle PSV VO03</t>
  </si>
  <si>
    <t>1692204518</t>
  </si>
  <si>
    <t>335</t>
  </si>
  <si>
    <t>767-MAT-VO09</t>
  </si>
  <si>
    <t>dveře hliníkové jednokřídlé s bočním dílem a horním světlíkem dle PSV VO09</t>
  </si>
  <si>
    <t>-128646076</t>
  </si>
  <si>
    <t>336</t>
  </si>
  <si>
    <t>767640222</t>
  </si>
  <si>
    <t>Montáž dveří ocelových vchodových dvoukřídlových s nadsvětlíkem</t>
  </si>
  <si>
    <t>-1078820572</t>
  </si>
  <si>
    <t>337</t>
  </si>
  <si>
    <t>767-MAT-VO04</t>
  </si>
  <si>
    <t>vstupní dveře hliníkové dvoukřídlé plné s horním světlíkem dle PSV VO04</t>
  </si>
  <si>
    <t>528936086</t>
  </si>
  <si>
    <t>338</t>
  </si>
  <si>
    <t>767640224</t>
  </si>
  <si>
    <t>Montáž dveří ocelových vchodových dvoukřídlových s pevným bočním dílem a nadsvětlíkem</t>
  </si>
  <si>
    <t>750953640</t>
  </si>
  <si>
    <t>339</t>
  </si>
  <si>
    <t>767-MAT-VO01</t>
  </si>
  <si>
    <t>vstupní dveře hliníkové dvoukřídlé prosklené s horním a postranímy světlíky dle PSV VO01</t>
  </si>
  <si>
    <t>132854840</t>
  </si>
  <si>
    <t>340</t>
  </si>
  <si>
    <t>767995111</t>
  </si>
  <si>
    <t>Montáž atypických zámečnických konstrukcí hmotnosti do 5 kg</t>
  </si>
  <si>
    <t>kg</t>
  </si>
  <si>
    <t>1899071744</t>
  </si>
  <si>
    <t>ocelové plotny viz výkat stěny a sloupy pol. 3-4</t>
  </si>
  <si>
    <t>detail 1</t>
  </si>
  <si>
    <t>2*0,25*0,25*0,01*7850</t>
  </si>
  <si>
    <t>2*4*0,05*0,05*0,005*7850</t>
  </si>
  <si>
    <t>detail 2</t>
  </si>
  <si>
    <t>8*0,05*0,05*0,005*7850</t>
  </si>
  <si>
    <t>detail 3</t>
  </si>
  <si>
    <t>2*22*0,25*0,24*0,01*7850</t>
  </si>
  <si>
    <t>22*4*0,05*0,05*0,005*7850</t>
  </si>
  <si>
    <t>341</t>
  </si>
  <si>
    <t>145501-0</t>
  </si>
  <si>
    <t>ocel pro plotny P10 a P5</t>
  </si>
  <si>
    <t>366315059</t>
  </si>
  <si>
    <t>Poznámka k položce:_x000d_
Hmotnost: 6kg/m</t>
  </si>
  <si>
    <t>0,227*1,15 'Přepočtené koeficientem množství</t>
  </si>
  <si>
    <t>342</t>
  </si>
  <si>
    <t>767995112</t>
  </si>
  <si>
    <t>Montáž atypických zámečnických konstrukcí hmotnosti do 10 kg</t>
  </si>
  <si>
    <t>-1181882509</t>
  </si>
  <si>
    <t>2*0,3*0,3*0,01*7850</t>
  </si>
  <si>
    <t>PSV ZA02</t>
  </si>
  <si>
    <t>20*1,085*8,37</t>
  </si>
  <si>
    <t>PSV ZA21</t>
  </si>
  <si>
    <t>1,3*8,37</t>
  </si>
  <si>
    <t>343</t>
  </si>
  <si>
    <t>-1098057876</t>
  </si>
  <si>
    <t>0,014*1,15 'Přepočtené koeficientem množství</t>
  </si>
  <si>
    <t>344</t>
  </si>
  <si>
    <t>767-MAT-ZA02</t>
  </si>
  <si>
    <t>horní příčník L 70x70x8 mm pro kotvení skleněné fasády mezi sloupy délka 1085 mm dle PSV ZA02</t>
  </si>
  <si>
    <t>-2095717716</t>
  </si>
  <si>
    <t>345</t>
  </si>
  <si>
    <t>767-MAT-ZA21</t>
  </si>
  <si>
    <t>horní příčník L 70x70x8 mm pro kotvení skleněné fasády mezi sloupy délka 1300 mm dle PSV ZA21</t>
  </si>
  <si>
    <t>-440559033</t>
  </si>
  <si>
    <t>346</t>
  </si>
  <si>
    <t>767995113</t>
  </si>
  <si>
    <t>Montáž atypických zámečnických konstrukcí hmotnosti do 20 kg</t>
  </si>
  <si>
    <t>-574619207</t>
  </si>
  <si>
    <t>0,47*0,47*0,01*7850</t>
  </si>
  <si>
    <t>PSV ZA03</t>
  </si>
  <si>
    <t>20*1,085*12,18</t>
  </si>
  <si>
    <t>PSV ZA22</t>
  </si>
  <si>
    <t>1*1,3*12,18</t>
  </si>
  <si>
    <t>347</t>
  </si>
  <si>
    <t>-734659803</t>
  </si>
  <si>
    <t>0,017*1,15 'Přepočtené koeficientem množství</t>
  </si>
  <si>
    <t>348</t>
  </si>
  <si>
    <t>767-MAT-ZA03</t>
  </si>
  <si>
    <t>horní příčník L 100x100x8 mm pro kotvení skleněné fasády mezi sloupy délka 1085 mm dle PSV ZA03</t>
  </si>
  <si>
    <t>1722010003</t>
  </si>
  <si>
    <t>349</t>
  </si>
  <si>
    <t>767-MAT-ZA22</t>
  </si>
  <si>
    <t>horní příčník L 100x100x8 mm pro kotvení skleněné fasády mezi sloupy délka 1300 mm dle PSV ZA22</t>
  </si>
  <si>
    <t>-1114951088</t>
  </si>
  <si>
    <t>350</t>
  </si>
  <si>
    <t>767995115</t>
  </si>
  <si>
    <t>Montáž atypických zámečnických konstrukcí hmotnosti do 100 kg</t>
  </si>
  <si>
    <t>583772744</t>
  </si>
  <si>
    <t>výkaz statika sloupy pol.2</t>
  </si>
  <si>
    <t>75*16,474</t>
  </si>
  <si>
    <t>PSV ZA16</t>
  </si>
  <si>
    <t>2*4,38*15,8</t>
  </si>
  <si>
    <t>351</t>
  </si>
  <si>
    <t>767-MAT-ZA04</t>
  </si>
  <si>
    <t>profil tenkostěný JA 140x60x6 mm dle PSV ZA04</t>
  </si>
  <si>
    <t>1806287531</t>
  </si>
  <si>
    <t>75*16,474*0,001</t>
  </si>
  <si>
    <t>1,236*1,15 'Přepočtené koeficientem množství</t>
  </si>
  <si>
    <t>352</t>
  </si>
  <si>
    <t>13010748</t>
  </si>
  <si>
    <t>ocel profilová IPE 160 jakost 11 375 - PSV ZA16</t>
  </si>
  <si>
    <t>454057054</t>
  </si>
  <si>
    <t>Poznámka k položce:_x000d_
Hmotnost: 16,20 kg/m</t>
  </si>
  <si>
    <t>2*4,38*15,8*0,001</t>
  </si>
  <si>
    <t>0,138*1,1 'Přepočtené koeficientem množství</t>
  </si>
  <si>
    <t>353</t>
  </si>
  <si>
    <t>767995116</t>
  </si>
  <si>
    <t>Montáž atypických zámečnických konstrukcí hmotnosti do 250 kg</t>
  </si>
  <si>
    <t>-296434437</t>
  </si>
  <si>
    <t>výkaz statika sloupy pol.1</t>
  </si>
  <si>
    <t>11,5*39</t>
  </si>
  <si>
    <t>354</t>
  </si>
  <si>
    <t>55283926</t>
  </si>
  <si>
    <t xml:space="preserve">trubka ocelová bezešvá hladká jakost 11 353 168x10,0mm  dle PSV ZA05</t>
  </si>
  <si>
    <t>-582138182</t>
  </si>
  <si>
    <t>11,5</t>
  </si>
  <si>
    <t>11,5*1,1 'Přepočtené koeficientem množství</t>
  </si>
  <si>
    <t>355</t>
  </si>
  <si>
    <t>767-PSV-KP08</t>
  </si>
  <si>
    <t>Hasící přístroj práškový typ 34A s umístěním na stěnu dle PSV KP08</t>
  </si>
  <si>
    <t>-1985661736</t>
  </si>
  <si>
    <t>356</t>
  </si>
  <si>
    <t>767-PSV-KP14</t>
  </si>
  <si>
    <t>Střešní prostupka pro DN125 dle PSV KP14</t>
  </si>
  <si>
    <t>973666951</t>
  </si>
  <si>
    <t>357</t>
  </si>
  <si>
    <t>767-PSV-KP15</t>
  </si>
  <si>
    <t>Dodávka a montáž informačního systému dle PSV KP 15</t>
  </si>
  <si>
    <t>1385977574</t>
  </si>
  <si>
    <t>358</t>
  </si>
  <si>
    <t>767-PSV-KP16</t>
  </si>
  <si>
    <t>Dodávka a montáž haptického informačního systému dle PSV KP 16</t>
  </si>
  <si>
    <t>1950874534</t>
  </si>
  <si>
    <t>359</t>
  </si>
  <si>
    <t>767-PSV-PA01</t>
  </si>
  <si>
    <t>Dodávka a montáž skleněné stěny s dveřmi dle PSV PA01</t>
  </si>
  <si>
    <t>371827529</t>
  </si>
  <si>
    <t>360</t>
  </si>
  <si>
    <t>767-PSV-PA02</t>
  </si>
  <si>
    <t>Dodávka a montáž skleněné stěny s kyvnými dveřmi dle PSV PA02</t>
  </si>
  <si>
    <t>398566379</t>
  </si>
  <si>
    <t>361</t>
  </si>
  <si>
    <t>767-PSV-PA03</t>
  </si>
  <si>
    <t>Dodávka a montáž vnitřního cylindrického světlíku vč. kotvení dle PSV PA03</t>
  </si>
  <si>
    <t>-2031842827</t>
  </si>
  <si>
    <t>Poznámka k položce:_x000d_
vnitřní průměr 1800 mm_x000d_
vnější průměr 2000 mm_x000d_
včetně kotev</t>
  </si>
  <si>
    <t>362</t>
  </si>
  <si>
    <t>767-PSV-PA04</t>
  </si>
  <si>
    <t>Dodávka a montáž vodorovné lamely nerezové mřížky VZT délky 3875 mm dle PSV PA04</t>
  </si>
  <si>
    <t>-682547220</t>
  </si>
  <si>
    <t>363</t>
  </si>
  <si>
    <t>767-PSV-PA05</t>
  </si>
  <si>
    <t>Dodávka a montáž vodorovné lamely nerezové mřížky VZT délky 2100 mm dle PSV PA05</t>
  </si>
  <si>
    <t>-1965703295</t>
  </si>
  <si>
    <t>364</t>
  </si>
  <si>
    <t>767-PSV-PA06</t>
  </si>
  <si>
    <t>Dodávka a montáž zkušebních dvířek 125x250 mm hromosvodu dle PSV PA06</t>
  </si>
  <si>
    <t>-100250885</t>
  </si>
  <si>
    <t>365</t>
  </si>
  <si>
    <t>767-PSV-VO12</t>
  </si>
  <si>
    <t>Střešní kruhový světlík ze systémových hliníkových profilů dle PSV VO12</t>
  </si>
  <si>
    <t>1659573684</t>
  </si>
  <si>
    <t>366</t>
  </si>
  <si>
    <t>767-PSV-ZA07</t>
  </si>
  <si>
    <t>Dodávka a montáž dveří venkovních s rámem 1070x3000 mm dle PSV ZA07</t>
  </si>
  <si>
    <t>2102231641</t>
  </si>
  <si>
    <t>367</t>
  </si>
  <si>
    <t>767-PSV-ZA08</t>
  </si>
  <si>
    <t>Dodávka a montáž dveří venkovních s rámem 1070x3000 mm dle PSV ZA08</t>
  </si>
  <si>
    <t>-20645862</t>
  </si>
  <si>
    <t>368</t>
  </si>
  <si>
    <t>767-PSV-ZA11</t>
  </si>
  <si>
    <t>Dodávka a montáž brány jednokřídlé dle PSV ZA11</t>
  </si>
  <si>
    <t>271371829</t>
  </si>
  <si>
    <t>369</t>
  </si>
  <si>
    <t>767-PSV-ZA12</t>
  </si>
  <si>
    <t>Dodávka a montáž hrazení pro VZT jednotku vč. opláštění tahokovem dle PSV ZA12</t>
  </si>
  <si>
    <t>588215849</t>
  </si>
  <si>
    <t>370</t>
  </si>
  <si>
    <t>767-PSV-ZA13</t>
  </si>
  <si>
    <t>Dodávka a montáž příčníků atriové stěny dle PSV ZA13</t>
  </si>
  <si>
    <t>871375214</t>
  </si>
  <si>
    <t>371</t>
  </si>
  <si>
    <t>767-PSV-ZA14</t>
  </si>
  <si>
    <t>Dodávka a montáž koruny dělící stěny ocelová plotna 15x300 vč. kotvení a ostatních položek dle PSV ZA14</t>
  </si>
  <si>
    <t>-489088858</t>
  </si>
  <si>
    <t>372</t>
  </si>
  <si>
    <t>767-PSV-ZA15</t>
  </si>
  <si>
    <t>Dodávka a montáž koruny dělící stěny ocelová plotna 15x100 vč. kotvení a ostatních položek dle PSV ZA15</t>
  </si>
  <si>
    <t>-643441504</t>
  </si>
  <si>
    <t>373</t>
  </si>
  <si>
    <t>767-PSV-ZA18</t>
  </si>
  <si>
    <t>Dodávka a montáž konzoly niky ve štítu dle PSV ZA18</t>
  </si>
  <si>
    <t>385108940</t>
  </si>
  <si>
    <t>374</t>
  </si>
  <si>
    <t>767-PSV-ZA19</t>
  </si>
  <si>
    <t>Dodávka a montáž ocelového ztužení nadpraží dle PSV ZA19</t>
  </si>
  <si>
    <t>1582157723</t>
  </si>
  <si>
    <t>375</t>
  </si>
  <si>
    <t>767-PSV-ZA20</t>
  </si>
  <si>
    <t>Dodávka a montáž soklu z nerezové oceli dle PSV ZA20 vč. kovářského nátěru</t>
  </si>
  <si>
    <t>738058127</t>
  </si>
  <si>
    <t>376</t>
  </si>
  <si>
    <t>767-PSV-ZA23</t>
  </si>
  <si>
    <t>Dodávka a montáž kotevní pásoviny ostění pro kotvení zasklení okna dle PSV ZA23</t>
  </si>
  <si>
    <t>-191486104</t>
  </si>
  <si>
    <t>377</t>
  </si>
  <si>
    <t>767-PSV-ZA24</t>
  </si>
  <si>
    <t>Dodávka a montáž konzoly pro opření žebříku dle PSV ZA24</t>
  </si>
  <si>
    <t>-2057798542</t>
  </si>
  <si>
    <t>378</t>
  </si>
  <si>
    <t>998767201</t>
  </si>
  <si>
    <t>Přesun hmot procentní pro zámečnické konstrukce v objektech v do 6 m</t>
  </si>
  <si>
    <t>-832605849</t>
  </si>
  <si>
    <t>771</t>
  </si>
  <si>
    <t>Podlahy z dlaždic</t>
  </si>
  <si>
    <t>379</t>
  </si>
  <si>
    <t>771111011</t>
  </si>
  <si>
    <t>Vysátí podkladu před pokládkou dlažby</t>
  </si>
  <si>
    <t>-613817455</t>
  </si>
  <si>
    <t>380</t>
  </si>
  <si>
    <t>771121011</t>
  </si>
  <si>
    <t>Nátěr penetrační na podlahu</t>
  </si>
  <si>
    <t>-796246935</t>
  </si>
  <si>
    <t>Poznámka k položce:_x000d_
disperzní penetrační nátěr na bázi akrylové disperze a modifikujících přísad</t>
  </si>
  <si>
    <t>381</t>
  </si>
  <si>
    <t>771574173</t>
  </si>
  <si>
    <t>Montáž podlah keramických velkoformátových z dekorů lepených flexibilním lepidlem do 4 ks/ m2</t>
  </si>
  <si>
    <t>1720555859</t>
  </si>
  <si>
    <t>382</t>
  </si>
  <si>
    <t>771-MAT-01</t>
  </si>
  <si>
    <t>keramická dlažba slinutá rektifikovaná 59,8x59,8</t>
  </si>
  <si>
    <t>-1199283870</t>
  </si>
  <si>
    <t>30,8*1,15 'Přepočtené koeficientem množství</t>
  </si>
  <si>
    <t>383</t>
  </si>
  <si>
    <t>771577111</t>
  </si>
  <si>
    <t>Příplatek k montáž podlah keramických za plochu do 5 m2</t>
  </si>
  <si>
    <t>157258112</t>
  </si>
  <si>
    <t>384</t>
  </si>
  <si>
    <t>771577114</t>
  </si>
  <si>
    <t>Příplatek k montáž podlah keramických za spárování tmelem dvousložkovým</t>
  </si>
  <si>
    <t>-641062348</t>
  </si>
  <si>
    <t>Poznámka k položce:_x000d_
spárované epoxidovou kyselinovzdornou flexi spárovací hmotou v barvě dlažby</t>
  </si>
  <si>
    <t>385</t>
  </si>
  <si>
    <t>771591112</t>
  </si>
  <si>
    <t>Izolace pod dlažbu nátěrem nebo stěrkou ve dvou vrstvách</t>
  </si>
  <si>
    <t>845821620</t>
  </si>
  <si>
    <t>Poznámka k položce:_x000d_
dvousložková flexibilní stěrková izolace</t>
  </si>
  <si>
    <t>vytažení na stěnu</t>
  </si>
  <si>
    <t>(2*2,125+2*1,415)*0,3</t>
  </si>
  <si>
    <t>(2*1,975+2*0,95)*0,3</t>
  </si>
  <si>
    <t>(2*4,155+2*7,24)*0,3</t>
  </si>
  <si>
    <t>(2*1,85+2*2,315)*0,3</t>
  </si>
  <si>
    <t>(2*1,485+2*2,15)*0,3</t>
  </si>
  <si>
    <t>386</t>
  </si>
  <si>
    <t>771591116</t>
  </si>
  <si>
    <t>Podlahy spárování epoxidem</t>
  </si>
  <si>
    <t>-1191284503</t>
  </si>
  <si>
    <t>ostatní spárování v návaznosti na konstrukce v ploše mimo samotné spárování dlažby</t>
  </si>
  <si>
    <t>387</t>
  </si>
  <si>
    <t>771591185</t>
  </si>
  <si>
    <t>Podlahy pracnější řezání keramických dlaždic rovné</t>
  </si>
  <si>
    <t>-2041825526</t>
  </si>
  <si>
    <t xml:space="preserve">Poznámka k položce:_x000d_
zhotovitel nacení dle vlastního předpokladu, tak aby cena byla konečná a neměná bez ohledu na množství řezaných dlaždic </t>
  </si>
  <si>
    <t>388</t>
  </si>
  <si>
    <t>771591264</t>
  </si>
  <si>
    <t>Izolace těsnícími pásy mezi podlahou a stěnou</t>
  </si>
  <si>
    <t>-354505329</t>
  </si>
  <si>
    <t>4*0,3</t>
  </si>
  <si>
    <t>6*0,3</t>
  </si>
  <si>
    <t>389</t>
  </si>
  <si>
    <t>998771201</t>
  </si>
  <si>
    <t>Přesun hmot procentní pro podlahy z dlaždic v objektech v do 6 m</t>
  </si>
  <si>
    <t>-1471513374</t>
  </si>
  <si>
    <t>773</t>
  </si>
  <si>
    <t>Podlahy z litého teraca</t>
  </si>
  <si>
    <t>390</t>
  </si>
  <si>
    <t>77354-01</t>
  </si>
  <si>
    <t>Provedení podlahy z litého broušeného teraca tl. 20 mm vč. penetrace</t>
  </si>
  <si>
    <t>-284038833</t>
  </si>
  <si>
    <t>čela</t>
  </si>
  <si>
    <t>(2*2,275+1,42+3,98)*0,25</t>
  </si>
  <si>
    <t>391</t>
  </si>
  <si>
    <t>773992001</t>
  </si>
  <si>
    <t>Výplně dilatačních spár litého teraca vložkami z barevných kovů</t>
  </si>
  <si>
    <t>1234527746</t>
  </si>
  <si>
    <t>392</t>
  </si>
  <si>
    <t>998773201</t>
  </si>
  <si>
    <t>Přesun hmot procentní pro podlahy teracové lité v objektech v do 6 m</t>
  </si>
  <si>
    <t>-327005984</t>
  </si>
  <si>
    <t>776</t>
  </si>
  <si>
    <t>Podlahy povlakové</t>
  </si>
  <si>
    <t>393</t>
  </si>
  <si>
    <t>776141111</t>
  </si>
  <si>
    <t>Vyrovnání podkladu povlakových podlah stěrkou pevnosti 20 MPa tl 3 mm</t>
  </si>
  <si>
    <t>-677571980</t>
  </si>
  <si>
    <t>394</t>
  </si>
  <si>
    <t>998776201</t>
  </si>
  <si>
    <t>Přesun hmot procentní pro podlahy povlakové v objektech v do 6 m</t>
  </si>
  <si>
    <t>1182968696</t>
  </si>
  <si>
    <t>777</t>
  </si>
  <si>
    <t>Podlahy lité</t>
  </si>
  <si>
    <t>395</t>
  </si>
  <si>
    <t>777131103</t>
  </si>
  <si>
    <t>Penetrační epoxidový nátěr podlahy na vlhký nebo nenasákavý podklad</t>
  </si>
  <si>
    <t>1071580215</t>
  </si>
  <si>
    <t>396</t>
  </si>
  <si>
    <t>777611101</t>
  </si>
  <si>
    <t>Krycí epoxidový dekorativní nátěr podlahy</t>
  </si>
  <si>
    <t>-1360823309</t>
  </si>
  <si>
    <t>397</t>
  </si>
  <si>
    <t>998777201</t>
  </si>
  <si>
    <t>Přesun hmot procentní pro podlahy lité v objektech v do 6 m</t>
  </si>
  <si>
    <t>746511052</t>
  </si>
  <si>
    <t>781</t>
  </si>
  <si>
    <t>Dokončovací práce - obklady</t>
  </si>
  <si>
    <t>398</t>
  </si>
  <si>
    <t>781121011</t>
  </si>
  <si>
    <t>Nátěr penetrační na stěnu</t>
  </si>
  <si>
    <t>-450834934</t>
  </si>
  <si>
    <t>399</t>
  </si>
  <si>
    <t>781474153</t>
  </si>
  <si>
    <t>Montáž obkladů vnitřních keramických velkoformátových hladkých do 4 ks/m2 lepených flexibilním lepidlem</t>
  </si>
  <si>
    <t>-1859323647</t>
  </si>
  <si>
    <t>400</t>
  </si>
  <si>
    <t>781-MAT-02</t>
  </si>
  <si>
    <t>keramické obkladačky</t>
  </si>
  <si>
    <t>1910003240</t>
  </si>
  <si>
    <t>72,144*1,15 'Přepočtené koeficientem množství</t>
  </si>
  <si>
    <t>401</t>
  </si>
  <si>
    <t>781477111</t>
  </si>
  <si>
    <t>Příplatek k montáži obkladů vnitřních keramických hladkých za plochu do 10 m2</t>
  </si>
  <si>
    <t>-664459120</t>
  </si>
  <si>
    <t>402</t>
  </si>
  <si>
    <t>781494111R</t>
  </si>
  <si>
    <t>Nerezové profily rohové lepené flexibilním lepidlem</t>
  </si>
  <si>
    <t>-14995040</t>
  </si>
  <si>
    <t>1,5+2,7+2,7+2,7+2,7+2,7</t>
  </si>
  <si>
    <t>403</t>
  </si>
  <si>
    <t>781495115</t>
  </si>
  <si>
    <t>Spárování vnitřních obkladů silikonem</t>
  </si>
  <si>
    <t>-462912220</t>
  </si>
  <si>
    <t>u zařizovacích předmětů apod.</t>
  </si>
  <si>
    <t>404</t>
  </si>
  <si>
    <t>781495185</t>
  </si>
  <si>
    <t>Řezání pracnější rovné keramických obkládaček</t>
  </si>
  <si>
    <t>1974553637</t>
  </si>
  <si>
    <t>405</t>
  </si>
  <si>
    <t>998781201</t>
  </si>
  <si>
    <t>Přesun hmot procentní pro obklady keramické v objektech v do 6 m</t>
  </si>
  <si>
    <t>1475869614</t>
  </si>
  <si>
    <t>783</t>
  </si>
  <si>
    <t>Dokončovací práce - nátěry</t>
  </si>
  <si>
    <t>406</t>
  </si>
  <si>
    <t>783-001</t>
  </si>
  <si>
    <t>Trojnásobný hydroizolační polyuretanový nátěr transparentní, tvrdě elestický, jednosložkový, alifatický polyuretanový povlak s vysokým obsahem sušiny</t>
  </si>
  <si>
    <t>1749494732</t>
  </si>
  <si>
    <t>407</t>
  </si>
  <si>
    <t>783314101</t>
  </si>
  <si>
    <t>Základní jednonásobný syntetický nátěr zámečnických konstrukcí</t>
  </si>
  <si>
    <t>-1558297435</t>
  </si>
  <si>
    <t>Poznámka k položce:_x000d_
u prvků neuvedených v dané položce je povrchová úprava součástí položky materiálu, případně konstrukční položky</t>
  </si>
  <si>
    <t>ZA01</t>
  </si>
  <si>
    <t>1*1,85*4*0,06</t>
  </si>
  <si>
    <t>ZA02</t>
  </si>
  <si>
    <t>20*1,085*4*0,07</t>
  </si>
  <si>
    <t>ZA03</t>
  </si>
  <si>
    <t>20*1,085*4*0,1</t>
  </si>
  <si>
    <t>ZA04</t>
  </si>
  <si>
    <t>22*3,41*(2*0,14+2*0,06)</t>
  </si>
  <si>
    <t>ZA05</t>
  </si>
  <si>
    <t>3*3,53*3,14*0,09*0,09</t>
  </si>
  <si>
    <t>ZA16 -D</t>
  </si>
  <si>
    <t>2*2*4,38*(2*0,16+2*0,074)</t>
  </si>
  <si>
    <t>ZA17 - D</t>
  </si>
  <si>
    <t>2*10*(4,69+0,313+0,584+0,855)*(2*0,05+2*0,08)</t>
  </si>
  <si>
    <t>ZA18 - D</t>
  </si>
  <si>
    <t>2*2*0,67*(2*0,05+2*0,08)</t>
  </si>
  <si>
    <t>ZA19 - D</t>
  </si>
  <si>
    <t>2*3,875*(2*0,05+2*0,08)</t>
  </si>
  <si>
    <t>ZA21</t>
  </si>
  <si>
    <t>1*1,3*4*0,07</t>
  </si>
  <si>
    <t>ZA22</t>
  </si>
  <si>
    <t>1*1,3*4*0,1</t>
  </si>
  <si>
    <t>ZA23</t>
  </si>
  <si>
    <t>2*3,25*0,1</t>
  </si>
  <si>
    <t>ostatní nátěry zámečnických konstrukcí</t>
  </si>
  <si>
    <t>408</t>
  </si>
  <si>
    <t>783315101</t>
  </si>
  <si>
    <t>Mezinátěr jednonásobný syntetický standardní zámečnických konstrukcí</t>
  </si>
  <si>
    <t>-281391512</t>
  </si>
  <si>
    <t>409</t>
  </si>
  <si>
    <t>783317101</t>
  </si>
  <si>
    <t>Krycí jednonásobný syntetický standardní nátěr zámečnických konstrukcí</t>
  </si>
  <si>
    <t>55930277</t>
  </si>
  <si>
    <t>410</t>
  </si>
  <si>
    <t>783826675</t>
  </si>
  <si>
    <t>Hydrofobizační transparentní silikonový nátěr hrubých betonových povrchů nebo hrubých omítek</t>
  </si>
  <si>
    <t>-283923406</t>
  </si>
  <si>
    <t>dvojnásobný nátěr</t>
  </si>
  <si>
    <t>strop místnost 107</t>
  </si>
  <si>
    <t>2*6,3</t>
  </si>
  <si>
    <t>411</t>
  </si>
  <si>
    <t>783827505</t>
  </si>
  <si>
    <t>Krycí dvojnásobný silikonový nátěr lícového zdiva</t>
  </si>
  <si>
    <t>-962851109</t>
  </si>
  <si>
    <t>nátěr vnějších ploch zdiva lícového</t>
  </si>
  <si>
    <t>předstěny tl. 115 mm</t>
  </si>
  <si>
    <t>22,155+151,41</t>
  </si>
  <si>
    <t>stěny tl. 175 mm</t>
  </si>
  <si>
    <t>2*6,156</t>
  </si>
  <si>
    <t>stěny tl. 240 mm</t>
  </si>
  <si>
    <t>35,85</t>
  </si>
  <si>
    <t>stěny tl. 290 mm</t>
  </si>
  <si>
    <t>2*(18,5+34,125+2*0,3*2)</t>
  </si>
  <si>
    <t>329,377*0,08</t>
  </si>
  <si>
    <t>784</t>
  </si>
  <si>
    <t>Dokončovací práce - malby a tapety</t>
  </si>
  <si>
    <t>412</t>
  </si>
  <si>
    <t>784161001</t>
  </si>
  <si>
    <t>Tmelení spar a rohů šířky do 3 mm akrylátovým tmelem v místnostech výšky do 3,80 m</t>
  </si>
  <si>
    <t>1950633656</t>
  </si>
  <si>
    <t>413</t>
  </si>
  <si>
    <t>784181101</t>
  </si>
  <si>
    <t>Základní akrylátová jednonásobná penetrace podkladu v místnostech výšky do 3,80m</t>
  </si>
  <si>
    <t>-342832940</t>
  </si>
  <si>
    <t>414</t>
  </si>
  <si>
    <t>784181105</t>
  </si>
  <si>
    <t>Základní akrylátová jednonásobná penetrace podkladu v místnostech výšky přes 5,00 m</t>
  </si>
  <si>
    <t>-469926476</t>
  </si>
  <si>
    <t>415</t>
  </si>
  <si>
    <t>784221101</t>
  </si>
  <si>
    <t>Dvojnásobné bílé malby ze směsí za sucha dobře otěruvzdorných v místnostech do 3,80 m</t>
  </si>
  <si>
    <t>1003431783</t>
  </si>
  <si>
    <t>podhledy</t>
  </si>
  <si>
    <t>19,502+177,174+176,93</t>
  </si>
  <si>
    <t>odpočet část ve vrchlíku</t>
  </si>
  <si>
    <t>-112,7</t>
  </si>
  <si>
    <t>416</t>
  </si>
  <si>
    <t>784221105</t>
  </si>
  <si>
    <t>Dvojnásobné bílé malby ze směsí za sucha dobře otěruvzdorných v místnostech přes 5,00 m</t>
  </si>
  <si>
    <t>-1197627647</t>
  </si>
  <si>
    <t>šikmá část</t>
  </si>
  <si>
    <t>112,7</t>
  </si>
  <si>
    <t>786</t>
  </si>
  <si>
    <t>Dokončovací práce - čalounické úpravy</t>
  </si>
  <si>
    <t>417</t>
  </si>
  <si>
    <t>786-1.01</t>
  </si>
  <si>
    <t>Motorická kolejnice délka kolejnice 3510-4000 mm (dle výkr.dokumentace 3980 mm)</t>
  </si>
  <si>
    <t>-2086503119</t>
  </si>
  <si>
    <t>418</t>
  </si>
  <si>
    <t>786-1.02</t>
  </si>
  <si>
    <t>Motorická kolejnice délka kolejnice 3510-4000 mm (dle výkr.dokumentace 3875 mm)</t>
  </si>
  <si>
    <t>-836052797</t>
  </si>
  <si>
    <t>419</t>
  </si>
  <si>
    <t>786-1.03</t>
  </si>
  <si>
    <t>Dálkový ovladač až 15 kanálů (až 15 motorů samostatně ovládaných)</t>
  </si>
  <si>
    <t>-1852414175</t>
  </si>
  <si>
    <t>420</t>
  </si>
  <si>
    <t>786-2.01</t>
  </si>
  <si>
    <t>Kolejnice - ruční ovládání délka kolejnice 3510-4000 mm (dle výkr.dokumentace 3875 mm)</t>
  </si>
  <si>
    <t>-567494221</t>
  </si>
  <si>
    <t>421</t>
  </si>
  <si>
    <t>786-2.02</t>
  </si>
  <si>
    <t>Kolejnice - ruční ovládání délka kolejnice 5010-6000 mm (dle výkr.dokumentace 5100 mm)</t>
  </si>
  <si>
    <t>2066655028</t>
  </si>
  <si>
    <t>422</t>
  </si>
  <si>
    <t>786-2.03</t>
  </si>
  <si>
    <t>Kolejnice - ruční ovládání délka kolejnice 3010-3500 mm (dle výkr.dokumentace 3060 mm)</t>
  </si>
  <si>
    <t>-836555365</t>
  </si>
  <si>
    <t>423</t>
  </si>
  <si>
    <t>786-2.04</t>
  </si>
  <si>
    <t>Kolejnice - ruční ovládání délka kolejnice 3510-4000 mm (dle výkr.dokumentace 3980 mm)</t>
  </si>
  <si>
    <t>831505182</t>
  </si>
  <si>
    <t>424</t>
  </si>
  <si>
    <t>786-3.01</t>
  </si>
  <si>
    <t>Závěsový bílý textil nehořlavý, sněhově bílý s perleť. odleskem - viz PD</t>
  </si>
  <si>
    <t>1298000407</t>
  </si>
  <si>
    <t>425</t>
  </si>
  <si>
    <t>786-3.02</t>
  </si>
  <si>
    <t>Řasicí stuha</t>
  </si>
  <si>
    <t>-1252244621</t>
  </si>
  <si>
    <t>426</t>
  </si>
  <si>
    <t>786-3.03</t>
  </si>
  <si>
    <t>"šneci"</t>
  </si>
  <si>
    <t>1517114850</t>
  </si>
  <si>
    <t>Poznámka k položce:_x000d_
spotřeba 14 ks / bm = 14 x 49 = 686</t>
  </si>
  <si>
    <t>427</t>
  </si>
  <si>
    <t>786-3.04</t>
  </si>
  <si>
    <t>Stříhání a šití</t>
  </si>
  <si>
    <t>-552002188</t>
  </si>
  <si>
    <t>428</t>
  </si>
  <si>
    <t>786-3.05</t>
  </si>
  <si>
    <t>Žehlení, řasení a věšení</t>
  </si>
  <si>
    <t>1413480217</t>
  </si>
  <si>
    <t>429</t>
  </si>
  <si>
    <t>998786201</t>
  </si>
  <si>
    <t>Přesun hmot procentní pro čalounické úpravy v objektech v do 6 m</t>
  </si>
  <si>
    <t>-98692524</t>
  </si>
  <si>
    <t>798</t>
  </si>
  <si>
    <t>Hasící a bezpečnostní zařízení</t>
  </si>
  <si>
    <t>430</t>
  </si>
  <si>
    <t>798-004R</t>
  </si>
  <si>
    <t>Fotoluminiscenční bezpečnostní tabulky - symbolika směrovek a bezpečnostních zařízení v plastu nebo polepu PSV KP17</t>
  </si>
  <si>
    <t>-1966095872</t>
  </si>
  <si>
    <t>431</t>
  </si>
  <si>
    <t>798-005R</t>
  </si>
  <si>
    <t>Fotoluminiscenční bezpečnostní tabulky - symbolika hasicích zařízení, uzávěrů aj. v plastu nebo polepu</t>
  </si>
  <si>
    <t>-1845770132</t>
  </si>
  <si>
    <t>UT - Vytápění</t>
  </si>
  <si>
    <t>735 - Otopná telesa</t>
  </si>
  <si>
    <t>800 - HZS</t>
  </si>
  <si>
    <t>735</t>
  </si>
  <si>
    <t>Otopná telesa</t>
  </si>
  <si>
    <t>735.1</t>
  </si>
  <si>
    <t>Ele. topný kabel, výkon 10W/m - okruh: 101-01, Délka kabelu: 98m, délka studeného konce: 5m</t>
  </si>
  <si>
    <t>komplet</t>
  </si>
  <si>
    <t>735.2</t>
  </si>
  <si>
    <t>Ele. topný kabel, výkon 10W/m - okruh: 101-02, Délka kabelu: 98m, délka studeného konce: 7m</t>
  </si>
  <si>
    <t>735.3</t>
  </si>
  <si>
    <t>Ele. topný kabel, výkon 10W/m - okruh: 101-03, Délka kabelu: 98m, délka studeného konce: 10m</t>
  </si>
  <si>
    <t>735.4</t>
  </si>
  <si>
    <t>Ele. topný kabel, výkon 10W/m - okruh: 101-04, Délka kabelu: 98m, délka studeného konce: 13m</t>
  </si>
  <si>
    <t>735.5</t>
  </si>
  <si>
    <t>Ele. topný kabel, výkon 10W/m - okruh: 101-05, Délka kabelu: 143m, délka studeného konce: 7m</t>
  </si>
  <si>
    <t>735.6</t>
  </si>
  <si>
    <t>Ele. topný kabel, výkon 10W/m - okruh: 101-06, Délka kabelu: 143m, délka studeného konce: 10m</t>
  </si>
  <si>
    <t>735.7</t>
  </si>
  <si>
    <t>Ele. topný kabel, výkon 10W/m - okruh: 101-07, Délka kabelu: 143m, délka studeného konce: 13m</t>
  </si>
  <si>
    <t>735.8</t>
  </si>
  <si>
    <t>Ele. topný kabel, výkon 10W/m - okruh: 101-08, Délka kabelu: 143m, délka studeného konce: 16m</t>
  </si>
  <si>
    <t>735.9</t>
  </si>
  <si>
    <t>Ele. topný kabel, výkon 10W/m - okruh: 101-09, Délka kabelu: 98m, délka studeného konce: 13m</t>
  </si>
  <si>
    <t>735.10</t>
  </si>
  <si>
    <t>Ele. topný kabel, výkon 10W/m - okruh: 101-10, Délka kabelu: 98m, délka studeného konce: 14m</t>
  </si>
  <si>
    <t>735.11</t>
  </si>
  <si>
    <t>Ele. topný kabel, výkon 10W/m - okruh: 101-11, Délka kabelu: 98m, délka studeného konce: 16m</t>
  </si>
  <si>
    <t>735.12</t>
  </si>
  <si>
    <t>Ele. topný kabel, výkon 10W/m - okruh: 101-12, Délka kabelu: 98m, délka studeného konce: 19m</t>
  </si>
  <si>
    <t>735.13</t>
  </si>
  <si>
    <t>Ele. topný kabel, výkon 10W/m - okruh: 101v-01, Délka kabelu: 91m, délka studeného konce: 5m</t>
  </si>
  <si>
    <t>735.14</t>
  </si>
  <si>
    <t>Ele. topný kabel, výkon 10W/m - okruh: 102-01, Délka kabelu: 165m, délka studeného konce: 5m</t>
  </si>
  <si>
    <t>735.15</t>
  </si>
  <si>
    <t>Ele. topný kabel, výkon 10W/m - okruh: 102-02, Délka kabelu: 152m, délka studeného konce: 10m</t>
  </si>
  <si>
    <t>735.16</t>
  </si>
  <si>
    <t>Ele. topný kabel, výkon 10W/m - okruh: 103-01, Délka kabelu: 66m, délka studeného konce: 5m</t>
  </si>
  <si>
    <t>735.17</t>
  </si>
  <si>
    <t>Ele. topný kabel, výkon 10W/m - okruh: 103-02, Délka kabelu: 77m, délka studeného konce: 8m</t>
  </si>
  <si>
    <t>735.18</t>
  </si>
  <si>
    <t>Ele. topný kabel, výkon 10W/m - okruh: 105-01, Délka kabelu: 85m, délka studeného konce: 5m</t>
  </si>
  <si>
    <t>735.19</t>
  </si>
  <si>
    <t>Ele. topný kabel, výkon 10W/m - okruh: 106-01, Délka kabelu: 1345m, délka studeného konce: 5m</t>
  </si>
  <si>
    <t>735.20</t>
  </si>
  <si>
    <t>Ele. topný kabel, výkon 10W/m - okruh: 108-01, Délka kabelu: 32m, délka studeného konce: 5m</t>
  </si>
  <si>
    <t>735.21</t>
  </si>
  <si>
    <t>Ele. topný kabel, výkon 10W/m - okruh: 109-01, Délka kabelu: 22m, délka studeného konce: 8m</t>
  </si>
  <si>
    <t>735.22</t>
  </si>
  <si>
    <t>Ele. topný kabel, výkon 10W/m - okruh: 112-01, Délka kabelu: 49m, délka studeného konce: 5m</t>
  </si>
  <si>
    <t>735.23</t>
  </si>
  <si>
    <t>Ele. topný kabel, výkon 10W/m - okruh: 113-01, Délka kabelu: 31m, délka studeného konce: 5m</t>
  </si>
  <si>
    <t>735.24</t>
  </si>
  <si>
    <t>Fixacní pásek k uchycení topného okruhu na podklad</t>
  </si>
  <si>
    <t>735.25</t>
  </si>
  <si>
    <t>Ohebná ochranná trubka (tzv. "husí krk") 11,4/8,5</t>
  </si>
  <si>
    <t>Poznámka k položce:_x000d_
pro vedení studených koncu pres dilatacní spáry</t>
  </si>
  <si>
    <t>735.26</t>
  </si>
  <si>
    <t>Elkektrický konvektor 1000W</t>
  </si>
  <si>
    <t>ks</t>
  </si>
  <si>
    <t>Poznámka k položce:_x000d_
Elkektrický konvektor - Standard - bílá barva_x000d_
_x000d_
Prímotopný konvektor s lamelovým topným telesem, umísteným v karosáži z ocelového plechu. Elektronický termostat s pilotním vodicem. Konvektory jsou urceny k pevné instalaci na stenu s pripojením prívodního vodice do instalacní krabice.</t>
  </si>
  <si>
    <t>735.27</t>
  </si>
  <si>
    <t>Elkektrický konvektor 1250W</t>
  </si>
  <si>
    <t>735.28</t>
  </si>
  <si>
    <t>Elkektrický konvektor 800W</t>
  </si>
  <si>
    <t>Poznámka k položce:_x000d_
Designový elkektrický konvektor - černá barva_x000d_
_x000d_
Prímotopný konvektor. Zobrazení nastavené teploty na LCD displeji. Konvektory jsou urceny k pevné instalaci na stenu s pripojení do zásuvky. Dodáváno s držákem na zed., výška 370mm, délka 704 mm</t>
  </si>
  <si>
    <t>800</t>
  </si>
  <si>
    <t>HZS</t>
  </si>
  <si>
    <t>H1</t>
  </si>
  <si>
    <t>TOPNÁ ZKOUŠKA</t>
  </si>
  <si>
    <t>H2</t>
  </si>
  <si>
    <t>KOMPLEXNÍ ZKOUŠKY, REVIZE, ZAŠKOLENÍ</t>
  </si>
  <si>
    <t>H3</t>
  </si>
  <si>
    <t>Stavební výpomoc (zhotovení prostupu, sekání drážek, zapravení po instalaci)</t>
  </si>
  <si>
    <t>V2</t>
  </si>
  <si>
    <t>Koordinace profesí</t>
  </si>
  <si>
    <t>VZT - Vzduchotechnika</t>
  </si>
  <si>
    <t>D1 - Zarízení c. 1 - Vetrání smutecních prostor</t>
  </si>
  <si>
    <t>D2 - Zarízení c. 2 - Chlazení / dotápení smutecních prostor</t>
  </si>
  <si>
    <t xml:space="preserve">D3 - Zarízení c. 3 -  Vetrání verejných WC</t>
  </si>
  <si>
    <t>D4 - Zarízení c. 4 - Vetrání prostoru manipulace</t>
  </si>
  <si>
    <t>D5 - Ostatní</t>
  </si>
  <si>
    <t>D1</t>
  </si>
  <si>
    <t>Zarízení c. 1 - Vetrání smutecních prostor</t>
  </si>
  <si>
    <t>1.1</t>
  </si>
  <si>
    <t>Vzduchotechnická jednotka ve vnitrním provedení pro jiné, než obytné budovy, jednosmerná, se zpetným získáváním tepla 2400m3/h</t>
  </si>
  <si>
    <t xml:space="preserve">Poznámka k položce:_x000d_
izolace plášte - minerální vlna 100kg/m3 plech oboustrane lakován RAL 7035, provedení na nožickách  deskový výmeník - teplotní úcinnost rekuperace dle EU1253/2014 - min 85% vcetne bypasu, ventilátory s EC motory, filtrace F7/M5, chladící/ohrívací díl (vnitrní díl tepelného cerpadla) s chladivem R410, klapa na vstupu a výstupu,výkonové parametry viz. príloha technické zprávy, rízení a ovládání jednotky dle cidla CO2 soucástí vzduchotechnické jednotky,komunikace Modbus, Bacnet, TCP/IP port je soucástí, vcetne prokabelování rídícího systému, ovladace a zprovoznení autorizovaným technikem výrobce, jednotka rozdelena na cásti z duvodu stehování do strojovny</t>
  </si>
  <si>
    <t>1.2</t>
  </si>
  <si>
    <t>Venkovní jednotka tepelného cerpadla Qch=9,4kW , Qt=11,2kW, plynule regulovatelné otácky kompresoru, chladivo R410a, vcetne PMV ventilu a konzol pro uchycení s prvky tlumící vibrace</t>
  </si>
  <si>
    <t>Poznámka k položce:_x000d_
Kompletní DX-kit pro pripojení kondenzacní jednotky k VZT jednotce. Soucástí je rozvadec vybavený elektronikou, PC boardem, transformátorem, svorkovnicí, senzory pro instalaci k výparníku, rozhraní pro rízení 0-10V a pripojení ke sbernici MODbus</t>
  </si>
  <si>
    <t>1.3</t>
  </si>
  <si>
    <t>Tlumic hluku kulisový atypycký, 675x410, délka 1000, kulisy tlouštky 100mm s nábehovými a odtokovými plechy 2kulisy výšky 670mm</t>
  </si>
  <si>
    <t>1.4</t>
  </si>
  <si>
    <t>Regulacní klapka tesná O100 rucní s tesnením</t>
  </si>
  <si>
    <t>1.5</t>
  </si>
  <si>
    <t xml:space="preserve">Regulacní klapka tesná O125 rucní  s tesnením</t>
  </si>
  <si>
    <t>1.6</t>
  </si>
  <si>
    <t xml:space="preserve">Regulacní klapka tesná O160 rucní  s tesnením</t>
  </si>
  <si>
    <t>1.7</t>
  </si>
  <si>
    <t>Regulacní klapka tesná 400x280 rucní</t>
  </si>
  <si>
    <t>1.8</t>
  </si>
  <si>
    <t>šterbinová vyústka vcetne pripojovacího boxu s regulací prutoku, 4 šterbiny tl. 19mm, délka 1m, prubežná, 400m3/h, tlaková ztráta 52Pa, Lwa=41dB(A)</t>
  </si>
  <si>
    <t>Poznámka k položce:_x000d_
bílý lak</t>
  </si>
  <si>
    <t>1.9</t>
  </si>
  <si>
    <t>Talírový ventil odvodní, kovový O100, vcetne dodatetecného regulátoru prutoku s tlumícími úcinky, regulátor vyroben ze speciální težké tlumící peny s velmi dobrými útlumovými parametry, prutok vzduchu se nastavuje pomocí poctu otevrených otvoru</t>
  </si>
  <si>
    <t>1.10</t>
  </si>
  <si>
    <t>Talírový ventil odvodní, kovový O125, vcetne dodatetecného regulátoru prutoku s tlumícími úcinky, regulátor vyroben ze speciální težké tlumící peny s velmi dobrými útlumovými parametry, prutok vzduchu se nastavuje pomocí poctu otevrených otvoru</t>
  </si>
  <si>
    <t>1.11</t>
  </si>
  <si>
    <t>Talírový ventil odvodní, kovový O160, vcetne dodatetecného regulátoru prutoku s tlumícími úcinky, regulátor vyroben ze speciální težké tlumící peny s velmi dobrými útlumovými parametry, prutok vzduchu se nastavuje pomocí poctu otevrených otvoru</t>
  </si>
  <si>
    <t>1.12</t>
  </si>
  <si>
    <t>Tlumic hluku kruhový O125, délka 900mm</t>
  </si>
  <si>
    <t>1.13</t>
  </si>
  <si>
    <t>Nasávací kus šikmý 500x630 de sítem 10x10mm</t>
  </si>
  <si>
    <t>1.14</t>
  </si>
  <si>
    <t>Výfukový kus šikmý 410x 630 se sítem 10x10mm</t>
  </si>
  <si>
    <t>1.20</t>
  </si>
  <si>
    <t>Ctyrhranné pozinkované potrubí v tesném provedení trídy B, vcetne tvarovek 60%</t>
  </si>
  <si>
    <t>1.21</t>
  </si>
  <si>
    <t>Kruhové spiro potrubí O100, v provedení safe, vcetne tvarovek 30%</t>
  </si>
  <si>
    <t>bm</t>
  </si>
  <si>
    <t>Pol1</t>
  </si>
  <si>
    <t>Kruhové spiro potrubí O125, v provedení safe, vcetne tvarovek 50%</t>
  </si>
  <si>
    <t>Pol2</t>
  </si>
  <si>
    <t>Kruhové spiro potrubí O160, v provedení safe, vcetne tvarovek 50%</t>
  </si>
  <si>
    <t>Pol3</t>
  </si>
  <si>
    <t>Kruhové spiro potrubí O200, v provedení safe, vcetne tvarovek 50%</t>
  </si>
  <si>
    <t>Pol4</t>
  </si>
  <si>
    <t>Kruhové spiro potrubí O250, v provedení safe, vcetne tvarovek 50%</t>
  </si>
  <si>
    <t>1.22</t>
  </si>
  <si>
    <t>Ohebná tepelne/hlukove izolacní Al hadice, tlouštka izolace 25 mm, s parozábranou - O125, balení 10m</t>
  </si>
  <si>
    <t>Pol5</t>
  </si>
  <si>
    <t>Ohebná tepelne/hlukove izolacní Al hadice, tlouštka izolace 25 mm, s parozábranou - O160, balení 10m</t>
  </si>
  <si>
    <t>Pol6</t>
  </si>
  <si>
    <t>Ohebná tepelne/hlukove izolacní Al hadice, tlouštka izolace 25 mm, s parozábranou - O200, balení 10m</t>
  </si>
  <si>
    <t>1.23</t>
  </si>
  <si>
    <t>Potrubí chladírenské medené, svazek 10/16 vcetne kaucukové izolace a ovládacího kabelu</t>
  </si>
  <si>
    <t>1.24</t>
  </si>
  <si>
    <t>Tepelná izolace - kaucuk s al polepem, samolepící tl 20mm</t>
  </si>
  <si>
    <t>1.25</t>
  </si>
  <si>
    <t>Montáž zarízení</t>
  </si>
  <si>
    <t>1.26</t>
  </si>
  <si>
    <t>Montážní, spojovací a tesnící materiál, materiál na zakrývání potrubí na stavbe</t>
  </si>
  <si>
    <t>1.27</t>
  </si>
  <si>
    <t>Uvedení do provozu a zprovoznení zarízení servisním technikem dodavatele, vcetne dopravy technika na stavbu</t>
  </si>
  <si>
    <t>D2</t>
  </si>
  <si>
    <t>Zarízení c. 2 - Chlazení / dotápení smutecních prostor</t>
  </si>
  <si>
    <t>2.1</t>
  </si>
  <si>
    <t xml:space="preserve">vnitrní jednotka velikost 54, vysokotlaký mezistropní typ (max 250Pa), chladivo R410a, vcetne  konzol pro uchycení s prvky tlumící vibrace, maximální velikost 1050x500x400, prutok na maximální otácky 3350m3/h, filtracní komora s filtrem, kabelový ovladac,</t>
  </si>
  <si>
    <t>2.2</t>
  </si>
  <si>
    <t>Kondenzacní jednotka velikost 54, plynule regulovatelné otácky kompresoru, chladivo R410a, vcetne PMV ventilu a konzol pro uchycení s prvky tlumící vibrace, Qch=14kW, Qt=16kW, 3 fázový model</t>
  </si>
  <si>
    <t>2.3</t>
  </si>
  <si>
    <t xml:space="preserve">Vnitrní jednotka velikost 14,  mezistropní strednetlaký typ (30 až 200Pa), chladivo R410a, vcetne  konzol pro uchycení s prvky tlumící vibrace, maximální velikost 700x700x300, prutok na maximální otácky 950m3/h, filtracní komora s filtrem, kabelový ovlada</t>
  </si>
  <si>
    <t>2.4</t>
  </si>
  <si>
    <t>Kondenzacní jednotka velikost 14, plynule regulovatelné otácky kompresoru, chladivo R410a, vcetne PMV ventilu a konzol pro uchycení s prvky tlumící vibrace, Qch=4,3kW, Qt=5,2kW, 1 fázový model</t>
  </si>
  <si>
    <t>2.5</t>
  </si>
  <si>
    <t xml:space="preserve">Vnitrní jednotka velikost 14,  nástenný typ, chladivo R410a vcetne komunikacního modulu a drátového ovladace,</t>
  </si>
  <si>
    <t>2.6</t>
  </si>
  <si>
    <t xml:space="preserve">Kondenzacní jednotka velikost 14, plynule regulovatelné otácky kompresoru, chladivo R410a, vcetne  konzol pro uchycení s prvky tlumící vibrace, Qch=4,0kW, Qt=5,0kW, 1 fázový model</t>
  </si>
  <si>
    <t>2.7</t>
  </si>
  <si>
    <t>Tlumic hluku kulisový atypycký, 600x450, délka 1000, kulisy tlouštky 100mm s nábehovými a odtokovými plechy 3kulisy výšky 445mm</t>
  </si>
  <si>
    <t>2.8</t>
  </si>
  <si>
    <t>šterbinová vyústka vcetne pripojovacího boxu s regulací prutoku, 4 šterbiny tl. 19mm, délka 1m, prubežná, 419m3/h, tlaková ztráta 54Pa, Lwa=41dB(A)</t>
  </si>
  <si>
    <t>2.9</t>
  </si>
  <si>
    <t>Chladírenské potrubí, Cu, svazek 10/16mm, vcetne kaucukové izolace a ovládacího kabelu</t>
  </si>
  <si>
    <t>2.10</t>
  </si>
  <si>
    <t>Chladírenské potrubí, Cu, svazek 6/12mm, vcetne kaucukové izolace a ovládacího kabelu</t>
  </si>
  <si>
    <t>2.11</t>
  </si>
  <si>
    <t>Chladírenské potrubí, Cu, svazek 6/10mm, vcetne kaucukové izolace a ovládacího kabelu</t>
  </si>
  <si>
    <t>2.20</t>
  </si>
  <si>
    <t>Ctyrhranné pozinkované potrubí v tesném provedení trídy B, vcetne tvarovek 100%</t>
  </si>
  <si>
    <t>2.21</t>
  </si>
  <si>
    <t>Kruhové spiro potrubí O315, v provedení safe, vcetne tvarovek 80%</t>
  </si>
  <si>
    <t>Pol7</t>
  </si>
  <si>
    <t>Kruhové spiro potrubí O400, v provedení safe, vcetne tvarovek 80%</t>
  </si>
  <si>
    <t>Pol8</t>
  </si>
  <si>
    <t>Kruhové spiro potrubí O450, v provedení safe, vcetne tvarovek 50%</t>
  </si>
  <si>
    <t>2.22</t>
  </si>
  <si>
    <t>Pol9</t>
  </si>
  <si>
    <t>Ohebná tepelne/hlukove izolacní Al hadice, tlouštka izolace 25 mm, s parozábranou - O250, balení 10m</t>
  </si>
  <si>
    <t>2.23</t>
  </si>
  <si>
    <t>2.24</t>
  </si>
  <si>
    <t>2.25</t>
  </si>
  <si>
    <t>2.26</t>
  </si>
  <si>
    <t>prostup potrubí strešní konstrukcí HT125 + 3x koleno 45°</t>
  </si>
  <si>
    <t>D3</t>
  </si>
  <si>
    <t xml:space="preserve">Zarízení c. 3 -  Vetrání verejných WC</t>
  </si>
  <si>
    <t>3.1</t>
  </si>
  <si>
    <t>Ventilátor diagonální dvouotáckový,350/125, 150m3/h,65Pa</t>
  </si>
  <si>
    <t>3.2</t>
  </si>
  <si>
    <t>Zpetná klapka tesná DN 125</t>
  </si>
  <si>
    <t>3.3</t>
  </si>
  <si>
    <t>Talírový ventil univerzální IT150</t>
  </si>
  <si>
    <t>3.4</t>
  </si>
  <si>
    <t>Kruhové spiro potrubí O125, v provedení safe, tvarovky</t>
  </si>
  <si>
    <t>3.5</t>
  </si>
  <si>
    <t>Kruhové plastové potrubí (PP) O125</t>
  </si>
  <si>
    <t>3.6</t>
  </si>
  <si>
    <t>3.7</t>
  </si>
  <si>
    <t>Výfuková hlavice HU 160, stríška z lisovaného pozinkovaného plechu</t>
  </si>
  <si>
    <t>3.8</t>
  </si>
  <si>
    <t>3.9</t>
  </si>
  <si>
    <t>3.10</t>
  </si>
  <si>
    <t>Montážní, spojovací a tesnící materiál</t>
  </si>
  <si>
    <t>D4</t>
  </si>
  <si>
    <t>Zarízení c. 4 - Vetrání prostoru manipulace</t>
  </si>
  <si>
    <t>4.1</t>
  </si>
  <si>
    <t>Ventilátor diagonální dvouotáckový, 500/160, 400m3/h, 120Pa</t>
  </si>
  <si>
    <t>4.2</t>
  </si>
  <si>
    <t>Tlumic hluku kruhový O160, délka 900mm</t>
  </si>
  <si>
    <t>4.3</t>
  </si>
  <si>
    <t>Zpetná klapka tesná DN 160</t>
  </si>
  <si>
    <t>4.4</t>
  </si>
  <si>
    <t>Gravitacní mrížka DN 160, lakovaná do odstínu dle architekta</t>
  </si>
  <si>
    <t>4.5</t>
  </si>
  <si>
    <t>nasávací kus DN 160</t>
  </si>
  <si>
    <t>4.6</t>
  </si>
  <si>
    <t>4.7</t>
  </si>
  <si>
    <t>D5</t>
  </si>
  <si>
    <t>Ostatní</t>
  </si>
  <si>
    <t>O.1</t>
  </si>
  <si>
    <t>Doprava</t>
  </si>
  <si>
    <t>O.3</t>
  </si>
  <si>
    <t>Uvedení do provozu zarízení VZT vc. zaregulování systému</t>
  </si>
  <si>
    <t>EL - Elektroinstalace</t>
  </si>
  <si>
    <t>1 - Kabely a elektrické vedení</t>
  </si>
  <si>
    <t>2 - Trubky a kanály pro kabely</t>
  </si>
  <si>
    <t>3 - Spínace</t>
  </si>
  <si>
    <t>4 - Zásuvky</t>
  </si>
  <si>
    <t>5 - Krabice</t>
  </si>
  <si>
    <t>6 - Datová technika</t>
  </si>
  <si>
    <t>7 - Audio technika</t>
  </si>
  <si>
    <t>8 - Požární a bezpecnostní systémy</t>
  </si>
  <si>
    <t>9 - Svítidla</t>
  </si>
  <si>
    <t>10 - Ovládání topení</t>
  </si>
  <si>
    <t>11 - Hromosvod - vnejší ochrana</t>
  </si>
  <si>
    <t>12 - Rozvádece</t>
  </si>
  <si>
    <t>D1 - Jistice/Chránice/Relé</t>
  </si>
  <si>
    <t>EZS - Elektronická zabezpečovací signalizace</t>
  </si>
  <si>
    <t>13 Kc - Ostatní materiál a príslusenstvi</t>
  </si>
  <si>
    <t>Kabely a elektrické vedení</t>
  </si>
  <si>
    <t>1.01</t>
  </si>
  <si>
    <t>CYKY-J 2x1,5mm2</t>
  </si>
  <si>
    <t>1.02</t>
  </si>
  <si>
    <t>CYKY-J 3x1,5mm2</t>
  </si>
  <si>
    <t>1.03</t>
  </si>
  <si>
    <t>CYKY-J 3x2,5mm2</t>
  </si>
  <si>
    <t>1.04</t>
  </si>
  <si>
    <t>CYKY-J 4x1,5mm2</t>
  </si>
  <si>
    <t>1.05</t>
  </si>
  <si>
    <t>CYKY-J 5x1,5mm2</t>
  </si>
  <si>
    <t>1.06</t>
  </si>
  <si>
    <t>CYKY-J 5x2,5mm2</t>
  </si>
  <si>
    <t>1.07</t>
  </si>
  <si>
    <t>7x2,5 + 5x1,5 mm2</t>
  </si>
  <si>
    <t>1.08</t>
  </si>
  <si>
    <t>Datový kabel kat - 6</t>
  </si>
  <si>
    <t>1.09</t>
  </si>
  <si>
    <t>Sbernice J-Y(ST)Y 2x2x0,8</t>
  </si>
  <si>
    <t>Sbernice J-Y(ST)Y 1x2x0,8</t>
  </si>
  <si>
    <t>Další práce spojené s instalací, montáží, demontáží</t>
  </si>
  <si>
    <t>Trubky a kanály pro kabely</t>
  </si>
  <si>
    <t>2.01</t>
  </si>
  <si>
    <t>Instalacni trubka D32mm</t>
  </si>
  <si>
    <t>2.02</t>
  </si>
  <si>
    <t>Instalacni trubka D50mm</t>
  </si>
  <si>
    <t>2.03</t>
  </si>
  <si>
    <t>Spínace</t>
  </si>
  <si>
    <t>3.01</t>
  </si>
  <si>
    <t>Spínac jednopólový s krytem,razení 1 ,vcetne príslušenství</t>
  </si>
  <si>
    <t>3.02</t>
  </si>
  <si>
    <t>Krížový vypínac</t>
  </si>
  <si>
    <t>3.03</t>
  </si>
  <si>
    <t>Vypínac raz.6</t>
  </si>
  <si>
    <t>3.04</t>
  </si>
  <si>
    <t>Stmívací spínac</t>
  </si>
  <si>
    <t>3.05</t>
  </si>
  <si>
    <t>Ovladac závesu</t>
  </si>
  <si>
    <t>3.06</t>
  </si>
  <si>
    <t>Sada pro nouzovou signalizaci</t>
  </si>
  <si>
    <t>3.07</t>
  </si>
  <si>
    <t>Cidlo pohybu</t>
  </si>
  <si>
    <t>3.08</t>
  </si>
  <si>
    <t>sada</t>
  </si>
  <si>
    <t>Zásuvky</t>
  </si>
  <si>
    <t>4.01</t>
  </si>
  <si>
    <t>Zásuvka jednonásobná,vcetne príslušenství</t>
  </si>
  <si>
    <t>4.02</t>
  </si>
  <si>
    <t>Zásuvka dvojnásobná ,vcetne príslušenství</t>
  </si>
  <si>
    <t>4.03</t>
  </si>
  <si>
    <t>Zásuvka trínásobná ,vcetne príslušenství</t>
  </si>
  <si>
    <t>4.04</t>
  </si>
  <si>
    <t>Zásuvková podlahová krabice 1x230V, 2xRJ45</t>
  </si>
  <si>
    <t>4.05</t>
  </si>
  <si>
    <t>Krabice</t>
  </si>
  <si>
    <t>5.01</t>
  </si>
  <si>
    <t>Ventilátor s casovým dobehem</t>
  </si>
  <si>
    <t>5.02</t>
  </si>
  <si>
    <t>Prístrojová pripojovací krabice</t>
  </si>
  <si>
    <t>5.03</t>
  </si>
  <si>
    <t>Odbocná krabice kulatá</t>
  </si>
  <si>
    <t>5.04</t>
  </si>
  <si>
    <t>Krytka a rámeček pro prostorový snímač teploty</t>
  </si>
  <si>
    <t>2029671974</t>
  </si>
  <si>
    <t>5.05</t>
  </si>
  <si>
    <t>Datová technika</t>
  </si>
  <si>
    <t>6.01</t>
  </si>
  <si>
    <t>Datový rozvadec MEDIA RACK</t>
  </si>
  <si>
    <t>6.02</t>
  </si>
  <si>
    <t>Switch</t>
  </si>
  <si>
    <t>6.03</t>
  </si>
  <si>
    <t>Datová zásuvka 2xRJ45 Kat-6</t>
  </si>
  <si>
    <t>6.04</t>
  </si>
  <si>
    <t>Audio technika</t>
  </si>
  <si>
    <t>7.01</t>
  </si>
  <si>
    <t>Reprobox, dvoupásmový 6,5", 60W do 70/100V, 50Hz-20kHz, 120°, bílý</t>
  </si>
  <si>
    <t>7.02</t>
  </si>
  <si>
    <t>Mikrofon, set rucního bezdrátového mikrofonu, dynamická vložka, klip, preladitelný</t>
  </si>
  <si>
    <t>7.03</t>
  </si>
  <si>
    <t>Prísl.mikrofonu, rack mount kit pro bezdrátový mikrofon pro montáž do 19" racku vcetne 2x front mount cable pro antény</t>
  </si>
  <si>
    <t>7.04</t>
  </si>
  <si>
    <t>Prísl.mikrofonu, stolní mikrofonní stojan, husí krk délky 30cm, hmotnost 1kg</t>
  </si>
  <si>
    <t>7.05</t>
  </si>
  <si>
    <t>Zesilovac, 4x300W/4ohm/8ohm/70V/100V, DSP, LCD, network controll, GPIO/Aux, 2U</t>
  </si>
  <si>
    <t>7.06</t>
  </si>
  <si>
    <t>Pocítac, all in one PC s procesorem Intel Pentium Braswell 4.gen, 8GB RAM, HDD 1TB, DVD mechanika, rozlišení 1920x1080pix, LCD monitor 21,5", audiovýstup jack 3,5mm, s licensovaným op.systémem WIN10</t>
  </si>
  <si>
    <t>7.07</t>
  </si>
  <si>
    <t>Prepínac prezentací, bezdrátový USB prepínac prezentací s dosahem min 20m</t>
  </si>
  <si>
    <t>7.08</t>
  </si>
  <si>
    <t>Multiformátový prehrávac hudebních souboru ze zdroju CD/USB/SD/AUX/Bluetooth, integrované FM rádio, DAB, prehrávané formáty MP3, AAC, WAV, 19" rozmer pro montáŽ do racku</t>
  </si>
  <si>
    <t>7.09</t>
  </si>
  <si>
    <t>Mixpult 6 mono, 2 stereo vstupy, 2 Aux, 1 par. EQ, GB30</t>
  </si>
  <si>
    <t>7.10</t>
  </si>
  <si>
    <t>Stereo monitory, aktívní, 3+0,5", 28W, kompaktní rozmery</t>
  </si>
  <si>
    <t>pár</t>
  </si>
  <si>
    <t>7.11</t>
  </si>
  <si>
    <t>Racková skrín na techniku, 8RU, drevo, cerná</t>
  </si>
  <si>
    <t>7.12</t>
  </si>
  <si>
    <t>Príslušenství pro rack, 8x zásuvka+posvetlený vypínac, do 19" racku</t>
  </si>
  <si>
    <t>7.13</t>
  </si>
  <si>
    <t>Galvanický izolátor, ART dvojitý k PC</t>
  </si>
  <si>
    <t>7.14</t>
  </si>
  <si>
    <t>Reproduktorový kabel, 2x2,5mm, cerný, kulatý, FRNC</t>
  </si>
  <si>
    <t>7.15</t>
  </si>
  <si>
    <t>3,5mm JACK - 2x CINCH kabel k PC, 3m</t>
  </si>
  <si>
    <t>7.16</t>
  </si>
  <si>
    <t>XLR-XLR kabel k bezdrátovému mic, 5m</t>
  </si>
  <si>
    <t>7.17</t>
  </si>
  <si>
    <t>XLR-XLR kabel k zesilovaci</t>
  </si>
  <si>
    <t>7.18</t>
  </si>
  <si>
    <t>2x 6,3mm JACK-2x CINCH kabel k monitorum, 3m</t>
  </si>
  <si>
    <t>7.19</t>
  </si>
  <si>
    <t>6,3mm JACK-XLR samice kabel izolátor-MIX, 5m</t>
  </si>
  <si>
    <t>7.20</t>
  </si>
  <si>
    <t>6,3mm JACK-XLR samice kabel k prehrávaci, 5m</t>
  </si>
  <si>
    <t>7.21</t>
  </si>
  <si>
    <t>Celková doprava materiálu a náklady spojené s instalací</t>
  </si>
  <si>
    <t>7.22</t>
  </si>
  <si>
    <t>Doplnkový spojovací a instalacní materiál</t>
  </si>
  <si>
    <t>7.23</t>
  </si>
  <si>
    <t>Zaintegrování technologií do prostoru a nastavení celého systému dle požadavku</t>
  </si>
  <si>
    <t>7.24</t>
  </si>
  <si>
    <t>Seznámení obsluhy s nove instalovanou technikou</t>
  </si>
  <si>
    <t>7.25</t>
  </si>
  <si>
    <t>Požární a bezpecnostní systémy</t>
  </si>
  <si>
    <t>8.01</t>
  </si>
  <si>
    <t>Pir detektor pohybu</t>
  </si>
  <si>
    <t>8.02</t>
  </si>
  <si>
    <t>Senzor CO2</t>
  </si>
  <si>
    <t>8.03</t>
  </si>
  <si>
    <t>Prístupový modul</t>
  </si>
  <si>
    <t>8.04</t>
  </si>
  <si>
    <t>Svítidla</t>
  </si>
  <si>
    <t>9.01</t>
  </si>
  <si>
    <t>Vestavná LED linie ve stropní SDK konstrukci, viditelná, materiál alu, profil 23x32mm, 3000°K, externí napájení, vyrobeno na míru 11500mm, sestava bude provedena ze segmentu 2000mm</t>
  </si>
  <si>
    <t>Poznámka k položce:_x000d_
Sestava:; záslepka profilu metalická; opálový mat difuzor 2000mm; vestavný kotvící rámecek, 40x40x2000mm - samostatne zabudovaný; záslepka koncová do kotvícího rámecku, PVC; klip pro uchycení profilu; externe umístený napájecí driver pro stmívaní DALI 4ks; LED pásek - 14W/m, 2100 lm/m, 3000K, Ra&gt;80, 24V, IP20; _x000d_
_x000d_
L1 - obradní sín 101</t>
  </si>
  <si>
    <t>9.02</t>
  </si>
  <si>
    <t>Vestavná LED linie ve stropní SDK konstrukci, viditelná, materiál alu, opál kryt, bílý rám, profil 78x90mm, externí napájení, vyrobeno na míru 11500mm, sestava bude provedena ze segmentu 2828mm</t>
  </si>
  <si>
    <t>Poznámka k položce:_x000d_
nosný profil; opál kryt; LED 64W, 10624 lm, 3000K, Ra&gt;80; koncové krytky; spojky; propojovací vodice; kotvící úchytky;_x000d_
_x000d_
 L2 - obradní sín 101</t>
  </si>
  <si>
    <t>9.03</t>
  </si>
  <si>
    <t>Vestavné, prumer 223 mm, hl.22mm, prumer výrezu 210 mm, vest.hloubka 50mm, bílý rám, opál kryt, LED 18W, 1080 lm, 120°, 3000K, Ra&gt;80, IP20, driver nestmívatelný</t>
  </si>
  <si>
    <t>Poznámka k položce:_x000d_
A1 - místnost pro pozustalé 102</t>
  </si>
  <si>
    <t>9.04</t>
  </si>
  <si>
    <t>Vestavná LED linie ve stropní SDK konstrukci, skrytá, materiál alu, profil 14x14mm, 3000°K, externí napájení, vyrobeno na míru 5000+3350mm</t>
  </si>
  <si>
    <t>Poznámka k položce:_x000d_
opálový mat difuzor 1600mm; externe umístený napájecí driver pro stmívaní DALI 4ks; LED pásek 14W/m, 2100 lm/m, 3000K, Ra&gt;80, 24V, IP20;_x000d_
_x000d_
 L5 - výstav 103</t>
  </si>
  <si>
    <t>9.05</t>
  </si>
  <si>
    <t>Vestavná LED linie ve stropní SDK konstrukci, viditelná, materiál alu, profil 25x32mm, 3000°K, externí napájení, vyrobeno na míru 1600mm, sestava bude provedena ze segmentu 1600mm</t>
  </si>
  <si>
    <t>Poznámka k položce:_x000d_
Sestava:; záslepka profilu metalická; opálový mat difuzor 1600mm; vestavný kotvící rámecek, 40x40x1600mm - samostatne zabudovaný; záslepka koncová do kotvícího rámecku, PVC; klip pro uchycení profilu; externe umístený napájecí driver pro stmívaní DALI 1ks; LED pásek - 14W/m, 2100 lm/m, 3000K, Ra&gt;80, 24V, IP20; _x000d_
_x000d_
L3 - výstav 103</t>
  </si>
  <si>
    <t>9.06</t>
  </si>
  <si>
    <t>Poznámka k položce:_x000d_
A1 - zádverí 104</t>
  </si>
  <si>
    <t>9.07</t>
  </si>
  <si>
    <t>Poznámka k položce:_x000d_
A1 - AV zázemí 105</t>
  </si>
  <si>
    <t>9.08</t>
  </si>
  <si>
    <t>Poznámka k položce:_x000d_
A1 - chodba 106</t>
  </si>
  <si>
    <t>9.09</t>
  </si>
  <si>
    <t>Stropní prisazené kruhové, opál sklo, prumer 360 mm, výška 100mm, LED 18W, 1100 lm, 120°, 3000K, Ra&gt;80, IP20, driver nestmívatelný</t>
  </si>
  <si>
    <t>Poznámka k položce:_x000d_
B - VZT 107</t>
  </si>
  <si>
    <t>9.10</t>
  </si>
  <si>
    <t>Vestavná LED linie ve stropní SDK konstrukci, viditelná, materiál alu, profil 25x32mm, 3000°K, externí napájení, vyrobeno na míru 1400mm</t>
  </si>
  <si>
    <t>Poznámka k položce:_x000d_
záslepka profilu metalická; opálový mat difuzor 1600mm; externe umístený napájecí driver nestmívatelný 1ks; LED pásek 14W/m, 2100 lm/m, 3000K, Ra&gt;80, 24V, IP20;_x000d_
_x000d_
 L4 - predsín 108</t>
  </si>
  <si>
    <t>9.11</t>
  </si>
  <si>
    <t>Poznámka k položce:_x000d_
A1 - WC 109</t>
  </si>
  <si>
    <t>9.12</t>
  </si>
  <si>
    <t>Prisazené lineární, opál polykarbonát, 80x30 mm, délka 1200 mm, LED 30W, 3000lm, 3000°K, CRI&gt;80, IP20</t>
  </si>
  <si>
    <t>Poznámka k položce:_x000d_
C - manipulace 110</t>
  </si>
  <si>
    <t>9.13</t>
  </si>
  <si>
    <t>Poznámka k položce:_x000d_
A1 - chodba 111</t>
  </si>
  <si>
    <t>9.14</t>
  </si>
  <si>
    <t>Vestavné, prumer 300 mm, hl.50mm, prumer výrezu 285 mm, bílý rám, opál kryt, LED 30W, 1800 lm, 120°, 3000K, Ra&gt;80, IP40, driver nestmívatelný</t>
  </si>
  <si>
    <t>Poznámka k položce:_x000d_
A2 - WC imobilní</t>
  </si>
  <si>
    <t>9.15</t>
  </si>
  <si>
    <t>Poznámka k položce:_x000d_
A2 - WC 113</t>
  </si>
  <si>
    <t>9.16</t>
  </si>
  <si>
    <t>Vestavné, prumer 37 mm, hl.40mm, prumer výrezu 30 mm, požadovaná vestavná hloubka 65mm, bílý rám, optika darklight, IP65, driver externí, LED 2W, 100 lm, 36°, 3000K, Ra&gt;85</t>
  </si>
  <si>
    <t>Poznámka k položce:_x000d_
E1 - venkovní</t>
  </si>
  <si>
    <t>9.17</t>
  </si>
  <si>
    <t>Driver externí napájecí nestmívatelný</t>
  </si>
  <si>
    <t>9.18</t>
  </si>
  <si>
    <t>Nástenné kruhové, prumer 300 mm, výška 95mm, rám z kovového odlitku, stínitko opál, šedý lak, IP54, 2x E27 max 20W</t>
  </si>
  <si>
    <t>Poznámka k položce:_x000d_
E2 - venkovní</t>
  </si>
  <si>
    <t>9.19</t>
  </si>
  <si>
    <t>zdroj E27, 9W/830, nestmívatelný</t>
  </si>
  <si>
    <t>9.20</t>
  </si>
  <si>
    <t>Nástenné vestavné obdélnikové, 80x85x110 mm, vc.vestavného boxu, bílý lak, dark light, 4W, IP65</t>
  </si>
  <si>
    <t>Poznámka k položce:_x000d_
E3 - venkovní</t>
  </si>
  <si>
    <t>9.21</t>
  </si>
  <si>
    <t>Vestavné zemní, kovová konstrukce, instalacní box, prumer 88mm, hloubka 120mm, požadovaná hloubka 400mm, LED 3W, 150 lm, IP67</t>
  </si>
  <si>
    <t>Poznámka k položce:_x000d_
E4 - venkovní</t>
  </si>
  <si>
    <t>9D.01</t>
  </si>
  <si>
    <t>Príprava pro osazení svítidel do podhledu zateplení</t>
  </si>
  <si>
    <t>9D.02</t>
  </si>
  <si>
    <t>Príprava pro osazení zemního svítidla</t>
  </si>
  <si>
    <t>9D.03</t>
  </si>
  <si>
    <t>Naložení výkopu rucne, z hornin tr.1-4</t>
  </si>
  <si>
    <t>9D.04</t>
  </si>
  <si>
    <t>Zrízení kabelového lože vcetne podsypu a urovnání povrchu z písku tloš.5cm nad kabel do 65 cm</t>
  </si>
  <si>
    <t>9D.05</t>
  </si>
  <si>
    <t xml:space="preserve">Výkop kabelové rýhy 50/80 cm hor.3  strojní výkop rýhy</t>
  </si>
  <si>
    <t>9D.06</t>
  </si>
  <si>
    <t>Zásyp kabelových rýh strojne ve volném terénu</t>
  </si>
  <si>
    <t>9D.07</t>
  </si>
  <si>
    <t>Krytí kabelu, spojek výstražnou folií z PVC širky 25cm</t>
  </si>
  <si>
    <t>9D.08</t>
  </si>
  <si>
    <t>Recyklacní poplatek z LED svítidla</t>
  </si>
  <si>
    <t>Ovládání topení</t>
  </si>
  <si>
    <t>10.01</t>
  </si>
  <si>
    <t>Snímac teploty prostorový, Ni1000/6180ppm</t>
  </si>
  <si>
    <t>10.02</t>
  </si>
  <si>
    <t>Snímac teploty kabelový, d=8mm, Ni1000/6180ppm, délka kabelu 10 m</t>
  </si>
  <si>
    <t>10.03</t>
  </si>
  <si>
    <t>programovatelný regulátor/rídící terminál s dotykovým displejem - uchycení na stenu, komunikace RS485, napájení 24VDC - 1x</t>
  </si>
  <si>
    <t>10.04</t>
  </si>
  <si>
    <t>modul analogových vstupu 12x AnalogIn (Ni1000/6180ppm), RS485 pro pripojení k regulátoru</t>
  </si>
  <si>
    <t>10.05</t>
  </si>
  <si>
    <t>modul releových výstupu 12x relé 230V/min. 2A - RS485 pro pripojení k regulátoru</t>
  </si>
  <si>
    <t>10.06</t>
  </si>
  <si>
    <t>aplikacní sw pro regulátor dle poctu vstupu/výstupu - 36db</t>
  </si>
  <si>
    <t>db</t>
  </si>
  <si>
    <t>10.07</t>
  </si>
  <si>
    <t>Hromosvod - vnejší ochrana</t>
  </si>
  <si>
    <t>11.01</t>
  </si>
  <si>
    <t>Držák strešních vedení nebo svodu</t>
  </si>
  <si>
    <t>11.02</t>
  </si>
  <si>
    <t>Držák strešních vedení na betonovém podstavci</t>
  </si>
  <si>
    <t>11.03</t>
  </si>
  <si>
    <t>Držák jímací tyče pro kotvení do stěny</t>
  </si>
  <si>
    <t>11.04</t>
  </si>
  <si>
    <t>Spojovací svorka drát-atika</t>
  </si>
  <si>
    <t>11.05</t>
  </si>
  <si>
    <t>Spojovací svorka MV</t>
  </si>
  <si>
    <t>11.06</t>
  </si>
  <si>
    <t>Spojovací svorka pásek-drát</t>
  </si>
  <si>
    <t>11.07</t>
  </si>
  <si>
    <t>Zkušební svorka-krabice</t>
  </si>
  <si>
    <t>11.08</t>
  </si>
  <si>
    <t>MEP, Hlavní ochranná prípojnice</t>
  </si>
  <si>
    <t>11.09</t>
  </si>
  <si>
    <t>Jímací tyc 0,5m</t>
  </si>
  <si>
    <t>11.10</t>
  </si>
  <si>
    <t>Jímací tyc 1m</t>
  </si>
  <si>
    <t>11.11</t>
  </si>
  <si>
    <t>Jímací tyč 2m, neřezová</t>
  </si>
  <si>
    <t>11.12</t>
  </si>
  <si>
    <t>Betónový podstavec pro jímací tyce</t>
  </si>
  <si>
    <t>11.13</t>
  </si>
  <si>
    <t>Drát AlMgSi 8mm</t>
  </si>
  <si>
    <t>11.14</t>
  </si>
  <si>
    <t>Drát AlMgSi 8mm potažený PVC fólií</t>
  </si>
  <si>
    <t>11.15</t>
  </si>
  <si>
    <t>Drát FeZn 10mm</t>
  </si>
  <si>
    <t>11.16</t>
  </si>
  <si>
    <t>Zemnící pásek 30x4mm</t>
  </si>
  <si>
    <t>11.17</t>
  </si>
  <si>
    <t>Poznámka k položce:_x000d_
zvýšené náklady za skryté vedení</t>
  </si>
  <si>
    <t>Rozvádece</t>
  </si>
  <si>
    <t>12.01</t>
  </si>
  <si>
    <t>120 modulu, plechový, nástenný IP30, In= 125A, 3x40A B, 400V,, 50 Hz, 574 x 824 x 140mm (šxvxh)</t>
  </si>
  <si>
    <t>Jistice/Chránice/Relé</t>
  </si>
  <si>
    <t>12.02</t>
  </si>
  <si>
    <t>MCB 1p, 6 kA, In=6 A, typ B, 1 HP</t>
  </si>
  <si>
    <t>12.03</t>
  </si>
  <si>
    <t>MCB 1p, 6 kA, In=6 A, typ C, 1 HP</t>
  </si>
  <si>
    <t>12.04</t>
  </si>
  <si>
    <t>MCB 1p, 6 kA, In=10 A, typ B, 1 HP</t>
  </si>
  <si>
    <t>12.05</t>
  </si>
  <si>
    <t>MCB 1p, 6 kA, In=16 A, typ B, 1 HP</t>
  </si>
  <si>
    <t>12.06</t>
  </si>
  <si>
    <t>MCB 1p, 6 kA, In=16 A, typ C, 1 HP</t>
  </si>
  <si>
    <t>12.07</t>
  </si>
  <si>
    <t>MCB 3p, 6 kA, In=16 A, typ B, 3 HP</t>
  </si>
  <si>
    <t>12.08</t>
  </si>
  <si>
    <t>MCB 3p, 6 kA, In=16 A, typ C, 3 HP</t>
  </si>
  <si>
    <t>12.09</t>
  </si>
  <si>
    <t>MCB 1p, 6 kA, In=20 A, typ B, 1 HP</t>
  </si>
  <si>
    <t>12.10</t>
  </si>
  <si>
    <t>12.11</t>
  </si>
  <si>
    <t>Spínací hodiny</t>
  </si>
  <si>
    <t>12.12</t>
  </si>
  <si>
    <t>Zdroj 24VDC</t>
  </si>
  <si>
    <t>12.13</t>
  </si>
  <si>
    <t>Stykac 4 pol.</t>
  </si>
  <si>
    <t>12.14</t>
  </si>
  <si>
    <t>RCD 4 póly 6 kA In=25 A 30 mA</t>
  </si>
  <si>
    <t>12.15</t>
  </si>
  <si>
    <t>Další práce spojené s montáží, demontáží a instalací</t>
  </si>
  <si>
    <t>EZS</t>
  </si>
  <si>
    <t>Elektronická zabezpečovací signalizace</t>
  </si>
  <si>
    <t>EZS.01</t>
  </si>
  <si>
    <t>Ústředna EZS</t>
  </si>
  <si>
    <t>-1296997934</t>
  </si>
  <si>
    <t>Poznámka k položce:_x000d_
potřebný počet zón dle požadavků (dle výkresové dokumentace)_x000d_
potřebný počet sekcí dle požadavků (dle výkresové dokumentace)_x000d_
SMS a hlasové reporty ze systému_x000d_
vzdálené ovládání přes SMS, hlasové menu nebo aplikaci_x000d_
možnost připojení na PCO_x000d_
vestavěný GSM a LAN komunikátor, které umožňují hlasovou, SMS a datovou komunikaci s koncovými uživateli nebo středisky PCO._x000d_
možnost vložit paměťovou kartu pro uchování dat událostí, hlasových zpráv, ukládání snímků atd.</t>
  </si>
  <si>
    <t>13 Kc</t>
  </si>
  <si>
    <t>Ostatní materiál a príslusenstvi</t>
  </si>
  <si>
    <t>13.01</t>
  </si>
  <si>
    <t>kmpl</t>
  </si>
  <si>
    <t>ZTI - Zdravotechnické instalace</t>
  </si>
  <si>
    <t>721 - Vnitřní kanalizace</t>
  </si>
  <si>
    <t>722 - Vnitřní vodovod</t>
  </si>
  <si>
    <t>725 - Zařizovací předměty</t>
  </si>
  <si>
    <t>Vnitřní kanalizace</t>
  </si>
  <si>
    <t>721194104R00</t>
  </si>
  <si>
    <t>Vyvedení odpadních výpustek D 40 x 1,8</t>
  </si>
  <si>
    <t>721194109R00</t>
  </si>
  <si>
    <t>Vyvedení odpadních výpustek D 110 x 2,3</t>
  </si>
  <si>
    <t>721290123R00</t>
  </si>
  <si>
    <t>Zkouška těsnosti kanalizace kouřem DN 300</t>
  </si>
  <si>
    <t>721176102R00</t>
  </si>
  <si>
    <t>Potrubí HT připojovací D 40 x 1,8 mm</t>
  </si>
  <si>
    <t>721176103R00</t>
  </si>
  <si>
    <t>Potrubí HT připojovací D 50 x 1,8 mm</t>
  </si>
  <si>
    <t>721176114R00</t>
  </si>
  <si>
    <t>Potrubí HT odpadní svislé D 75 x 1,9 mm</t>
  </si>
  <si>
    <t>721176115R00</t>
  </si>
  <si>
    <t>Potrubí HT odpadní svislé D 110 x 2,7 mm</t>
  </si>
  <si>
    <t>721177215R00</t>
  </si>
  <si>
    <t>Potrubí 3S odpadní svislé D 110 x 4,8 mm</t>
  </si>
  <si>
    <t>721-PC</t>
  </si>
  <si>
    <t>Potrubí PPR PN16 D32x4,4+izolace 6mm+mont., (kondenzát)</t>
  </si>
  <si>
    <t>55162537.AR</t>
  </si>
  <si>
    <t>Hlavice větrací střešní DN 110 - souprava</t>
  </si>
  <si>
    <t>28654741R</t>
  </si>
  <si>
    <t xml:space="preserve">Sifon kondenzační DN 40  PP vodorovný odtok, stavební výška 95 mm</t>
  </si>
  <si>
    <t>55162185.AR</t>
  </si>
  <si>
    <t>Střešní vtok svislý DN 110 s PVC pevnou, iz.přírubou elektrický ohřev</t>
  </si>
  <si>
    <t>55162241.AR</t>
  </si>
  <si>
    <t xml:space="preserve">Střešní vtok  DN75/110 vodorovný odtok s PVC, pevnou iz.přírubou elektrický ohřev</t>
  </si>
  <si>
    <t>998721201R00</t>
  </si>
  <si>
    <t>Přesun hmot pro vnitřní kanalizaci, výšky do 6 m</t>
  </si>
  <si>
    <t>722</t>
  </si>
  <si>
    <t>Vnitřní vodovod</t>
  </si>
  <si>
    <t>722190401R00</t>
  </si>
  <si>
    <t>Vyvedení a upevnění výpustek DN 15</t>
  </si>
  <si>
    <t>722280108R00</t>
  </si>
  <si>
    <t>Tlaková zkouška vodovodního potrubí DN 50</t>
  </si>
  <si>
    <t>722290234R00</t>
  </si>
  <si>
    <t>Proplach a dezinfekce vodovod.potrubí DN 80</t>
  </si>
  <si>
    <t>722-PC</t>
  </si>
  <si>
    <t xml:space="preserve">Izolace návleková  tl.6mm, d22</t>
  </si>
  <si>
    <t>722-PC.1</t>
  </si>
  <si>
    <t xml:space="preserve">Izolace návleková  tl.6mm, d35</t>
  </si>
  <si>
    <t>722-PC.2</t>
  </si>
  <si>
    <t xml:space="preserve">Izolace návleková ,  tl.30mm, d35</t>
  </si>
  <si>
    <t>722-PC.3</t>
  </si>
  <si>
    <t>Tr.PP-RCT D20 +tv., +uložení do korýtek</t>
  </si>
  <si>
    <t>722-PC.4</t>
  </si>
  <si>
    <t>Tr.-PP-RCT D32 +tv., +uložení do korýtek</t>
  </si>
  <si>
    <t>722176112R00</t>
  </si>
  <si>
    <t>Montáž rozvodů z plastů polyfúz. svařováním D 20mm</t>
  </si>
  <si>
    <t>722176114R00</t>
  </si>
  <si>
    <t>Montáž rozvodů z plastů polyfúz. svařováním D 32mm</t>
  </si>
  <si>
    <t>551100010R</t>
  </si>
  <si>
    <t xml:space="preserve">Kohout kulový voda  FIV.8363 1/2"</t>
  </si>
  <si>
    <t>551100022R</t>
  </si>
  <si>
    <t>Kohout kulový voda FIV.8366 1"</t>
  </si>
  <si>
    <t>722PC</t>
  </si>
  <si>
    <t>Kohout kulový voda s odvodněním G1/2"</t>
  </si>
  <si>
    <t>5511001810R</t>
  </si>
  <si>
    <t xml:space="preserve">Zpětná klapka  - 1/2"FF; Kv 1,50,FIV.08018</t>
  </si>
  <si>
    <t>734255115R00</t>
  </si>
  <si>
    <t xml:space="preserve">Ventil pojistný,  DN 15 x 6,0 bar</t>
  </si>
  <si>
    <t>722239101R00</t>
  </si>
  <si>
    <t>Montáž vodovodních armatur 2závity, G 1/2</t>
  </si>
  <si>
    <t>722239103R00</t>
  </si>
  <si>
    <t>Montáž vodovodních armatur 2závity, G 1</t>
  </si>
  <si>
    <t>722235811R00</t>
  </si>
  <si>
    <t>Ventil redukční s manometrem PN 25 DN 15</t>
  </si>
  <si>
    <t>722-PC.5</t>
  </si>
  <si>
    <t xml:space="preserve">Expanzní nádoba  DD 8/10 - 8l/ 10barů, + FLOWJET G3/4"</t>
  </si>
  <si>
    <t>998722201R00</t>
  </si>
  <si>
    <t>Přesun hmot pro vnitřní vodovod, výšky do 6 m</t>
  </si>
  <si>
    <t>Zařizovací předměty</t>
  </si>
  <si>
    <t>725-PC</t>
  </si>
  <si>
    <t>Klozet závěsný bez vnitřního okraje s funkcí clean, flush včetně sedátka, vodorovný odpad, bílý</t>
  </si>
  <si>
    <t>726211121R00</t>
  </si>
  <si>
    <t>Modul-WC Kombifix h 108 cm</t>
  </si>
  <si>
    <t>28696752R</t>
  </si>
  <si>
    <t xml:space="preserve">Tlačítko ovládací plastové  bílá/chrom/bílá</t>
  </si>
  <si>
    <t>725-PC.1</t>
  </si>
  <si>
    <t>Předstěnové systémy-souprava pro tlumení hluku WC, + mont.</t>
  </si>
  <si>
    <t>725-PC.2</t>
  </si>
  <si>
    <t>Klozet závěsný s tvrzeným sedátkem nerez</t>
  </si>
  <si>
    <t>725-PC.3</t>
  </si>
  <si>
    <t>Konzola závěsného nerezového klozetu, na zasekání nebo předezdění</t>
  </si>
  <si>
    <t>725-PC.4</t>
  </si>
  <si>
    <t>Tlakový splachovač na piezotlačítko, nerez, antivandal včetně zdroje 24V</t>
  </si>
  <si>
    <t>725-PC.5</t>
  </si>
  <si>
    <t>Klozet závěsný nerezový pro těl. postižené , s plastovým sedátkem a zádovou nerez opěrkou</t>
  </si>
  <si>
    <t>725-PC.6</t>
  </si>
  <si>
    <t>Automatický splachovač WC v chrom. krytu , včetně předstěnového systému bezdot.splachování</t>
  </si>
  <si>
    <t>725119306R00</t>
  </si>
  <si>
    <t>Montáž klozetu závěsného</t>
  </si>
  <si>
    <t>725-PC.7</t>
  </si>
  <si>
    <t>Vodorovné madlo WC imobilní+mont.</t>
  </si>
  <si>
    <t>725-PC.8</t>
  </si>
  <si>
    <t>Sklopné madlo WC imobilní+mont.</t>
  </si>
  <si>
    <t>725-PC.9</t>
  </si>
  <si>
    <t>Umyvadlo nerezové závěsné , s otvorem pro baterii včetně sifonu nerez</t>
  </si>
  <si>
    <t>725-PC.10</t>
  </si>
  <si>
    <t>Umyvadlo keramické 60*51cm na zavěšení s otvorem, pro baterii</t>
  </si>
  <si>
    <t>725-PC.11</t>
  </si>
  <si>
    <t>Umyvadlo nerezové závěsné pro těl.postižené, s otvorem pro baterii včetně sifonu nerez</t>
  </si>
  <si>
    <t>725219401R00</t>
  </si>
  <si>
    <t>Montáž umyvadel na šrouby do zdiva</t>
  </si>
  <si>
    <t>725-PC.12</t>
  </si>
  <si>
    <t>Baterie automatická umyvadlová stojánková , na jednu vodu včetně zdroje 24V</t>
  </si>
  <si>
    <t>725-PC.13</t>
  </si>
  <si>
    <t>Baterie umyvadlová stojánková páková , chrom, vyložení 173,5 s výpustí a úspornou kartuší</t>
  </si>
  <si>
    <t>725-PC.14</t>
  </si>
  <si>
    <t xml:space="preserve">Baterie umyvadlová stojánková pro invalidy  , s prodlouženou pákou pro jednu vodu</t>
  </si>
  <si>
    <t>725829301R00</t>
  </si>
  <si>
    <t>Montáž baterie umyv.a dřezové stojánkové</t>
  </si>
  <si>
    <t>725860213R00</t>
  </si>
  <si>
    <t xml:space="preserve">Sifon umyvadlový  D 32, 40 mm</t>
  </si>
  <si>
    <t>725869101R00</t>
  </si>
  <si>
    <t>Montáž uzávěrek zápach.umyvadlových D 32</t>
  </si>
  <si>
    <t>725-PC.15</t>
  </si>
  <si>
    <t>Svislé madlo umyvadlo imobilní+mont.</t>
  </si>
  <si>
    <t>725814106R00</t>
  </si>
  <si>
    <t xml:space="preserve">Ventil rohový s filtrem  DN 15 x DN 15</t>
  </si>
  <si>
    <t>725819201R00</t>
  </si>
  <si>
    <t xml:space="preserve">Montáž ventilu nástěnného  G 1/2</t>
  </si>
  <si>
    <t>725-PC.16</t>
  </si>
  <si>
    <t>Hadice připojovací tlaková +mont.</t>
  </si>
  <si>
    <t>725119401R00</t>
  </si>
  <si>
    <t>Montáž předstěnových systémů pro zazdění</t>
  </si>
  <si>
    <t>725019103R00</t>
  </si>
  <si>
    <t>Výlevka závěsná s plastovou mžížkou</t>
  </si>
  <si>
    <t>725339101R00</t>
  </si>
  <si>
    <t>Montáž výlevky diturvitové, bez nádrže a armatur</t>
  </si>
  <si>
    <t>725-PC.17</t>
  </si>
  <si>
    <t>Baterie dřezová nástěnná s prodloužením, G1/2"x150mm</t>
  </si>
  <si>
    <t>541322421R</t>
  </si>
  <si>
    <t>Ohřívač vody elektrický zásobníkový 80l</t>
  </si>
  <si>
    <t>998725201R00</t>
  </si>
  <si>
    <t>Přesun hmot pro zařizovací předměty, výšky do 6 m</t>
  </si>
  <si>
    <t>SO 102 - Dělící stěny</t>
  </si>
  <si>
    <t>132201101</t>
  </si>
  <si>
    <t>Hloubení rýh š do 600 mm v hornině tř. 3 objemu do 100 m3</t>
  </si>
  <si>
    <t>1149445888</t>
  </si>
  <si>
    <t>zeď SO 102.02</t>
  </si>
  <si>
    <t>10,975*0,6*1,3</t>
  </si>
  <si>
    <t>11,9*0,6*1,3</t>
  </si>
  <si>
    <t>rozšíření vlivem lití do základů</t>
  </si>
  <si>
    <t>17,843*0,05</t>
  </si>
  <si>
    <t>132201109</t>
  </si>
  <si>
    <t>Příplatek za lepivost k hloubení rýh š do 600 mm v hornině tř. 3</t>
  </si>
  <si>
    <t>32297678</t>
  </si>
  <si>
    <t>132201201</t>
  </si>
  <si>
    <t>Hloubení rýh š do 2000 mm v hornině tř. 3 objemu do 100 m3</t>
  </si>
  <si>
    <t>-1284251193</t>
  </si>
  <si>
    <t>31,545*1,9*1,4</t>
  </si>
  <si>
    <t>((31,545*0,72*1,4)/2)</t>
  </si>
  <si>
    <t>368810768</t>
  </si>
  <si>
    <t>-2097918246</t>
  </si>
  <si>
    <t>35*2,6</t>
  </si>
  <si>
    <t>273639708</t>
  </si>
  <si>
    <t>18,735+99,809</t>
  </si>
  <si>
    <t>1548653198</t>
  </si>
  <si>
    <t>29,636*4 'Přepočtené koeficientem množství</t>
  </si>
  <si>
    <t>171201211</t>
  </si>
  <si>
    <t>Poplatek za uložení stavebního odpadu - zeminy a kameniva na skládce</t>
  </si>
  <si>
    <t>643674790</t>
  </si>
  <si>
    <t>118,544*1,8 'Přepočtené koeficientem množství</t>
  </si>
  <si>
    <t>-1525722587</t>
  </si>
  <si>
    <t>30,545*0,4*0,69</t>
  </si>
  <si>
    <t>30,545*0,2*0,3</t>
  </si>
  <si>
    <t>(2+4)*0,5*1,21</t>
  </si>
  <si>
    <t>(2+4)*0,5*1,51</t>
  </si>
  <si>
    <t>(((2+4)*0,83*1,51)/2)</t>
  </si>
  <si>
    <t>(30,545-6)*0,5*0,47</t>
  </si>
  <si>
    <t>(30,545-6)*0,5*0,77</t>
  </si>
  <si>
    <t>((30,545-6)*0,43*0,47)/2</t>
  </si>
  <si>
    <t>22,75*0,35*0,1</t>
  </si>
  <si>
    <t>22,75*0,2*0,1</t>
  </si>
  <si>
    <t>1377551902</t>
  </si>
  <si>
    <t>43,132*1,8 'Přepočtené koeficientem množství</t>
  </si>
  <si>
    <t>-1828809718</t>
  </si>
  <si>
    <t>30,545*0,4*0,45</t>
  </si>
  <si>
    <t>-466406217</t>
  </si>
  <si>
    <t>30,545*0,4*0,1*1,15</t>
  </si>
  <si>
    <t>850209910</t>
  </si>
  <si>
    <t>30,545</t>
  </si>
  <si>
    <t>-553302690</t>
  </si>
  <si>
    <t>-2038913723</t>
  </si>
  <si>
    <t>344405523</t>
  </si>
  <si>
    <t>36*3,6</t>
  </si>
  <si>
    <t>-2009192798</t>
  </si>
  <si>
    <t>36*4,76*0,0179</t>
  </si>
  <si>
    <t>3,067*1,05 'Přepočtené koeficientem množství</t>
  </si>
  <si>
    <t>-1801977148</t>
  </si>
  <si>
    <t>274313611</t>
  </si>
  <si>
    <t>Základové pásy z betonu tř. C 16/20</t>
  </si>
  <si>
    <t>-793873297</t>
  </si>
  <si>
    <t>10,975*0,6*1,05</t>
  </si>
  <si>
    <t>11,9*0,6*0,65</t>
  </si>
  <si>
    <t>274321511</t>
  </si>
  <si>
    <t>Základové pasy ze ŽB bez zvýšených nároků na prostředí tř. C 25/30</t>
  </si>
  <si>
    <t>-68348851</t>
  </si>
  <si>
    <t>30,545*1,2*0,3</t>
  </si>
  <si>
    <t>2*1,3*0,3*0,3</t>
  </si>
  <si>
    <t>-220882956</t>
  </si>
  <si>
    <t>2*30,545*0,3</t>
  </si>
  <si>
    <t>2*1,2*0,3</t>
  </si>
  <si>
    <t>4*0,3*0,3</t>
  </si>
  <si>
    <t>-20934628</t>
  </si>
  <si>
    <t>274361821</t>
  </si>
  <si>
    <t>Výztuž základových pásů betonářskou ocelí 10 505 (R)</t>
  </si>
  <si>
    <t>1140037110</t>
  </si>
  <si>
    <t>pouze část výztuže z celkového množství ve stanice - zbylá část v ostatních objektech rozděleno poměrově</t>
  </si>
  <si>
    <t>0,8</t>
  </si>
  <si>
    <t>279113152</t>
  </si>
  <si>
    <t>Základová zeď tl do 200 mm z tvárnic ztraceného bednění včetně výplně z betonu tř. C 25/30</t>
  </si>
  <si>
    <t>-1422486870</t>
  </si>
  <si>
    <t>30,545*0,5</t>
  </si>
  <si>
    <t>279113156</t>
  </si>
  <si>
    <t>Základová zeď tl do 500 mm z tvárnic ztraceného bednění včetně výplně z betonu tř. C 25/30</t>
  </si>
  <si>
    <t>767289623</t>
  </si>
  <si>
    <t>30,545*1</t>
  </si>
  <si>
    <t>2*0,5*1</t>
  </si>
  <si>
    <t>311113152</t>
  </si>
  <si>
    <t>Nosná zeď tl do 200 mm z hladkých tvárnic ztraceného bednění včetně výplně z betonu tř. C 25/30</t>
  </si>
  <si>
    <t>843693833</t>
  </si>
  <si>
    <t>(10,975+10,9)*1,25</t>
  </si>
  <si>
    <t>858223592</t>
  </si>
  <si>
    <t>Poznámka k položce:_x000d_
blíže viz zdivo zdivo skladby W05 - zahrnout i dilataci stěny</t>
  </si>
  <si>
    <t>boční části stěny</t>
  </si>
  <si>
    <t>22,75*1,0</t>
  </si>
  <si>
    <t>22,75*0,5</t>
  </si>
  <si>
    <t>34,125*0,05</t>
  </si>
  <si>
    <t>311274-01</t>
  </si>
  <si>
    <t>Vnější pohledové zdivo z vápenopískových cihel tl 290 mm - střídání šířkových formátů po šárech příčná převazba o 60 mm</t>
  </si>
  <si>
    <t>-1081847177</t>
  </si>
  <si>
    <t>Poznámka k položce:_x000d_
VP blok š 175 a VP blok š 115</t>
  </si>
  <si>
    <t>2*0,5*2,5</t>
  </si>
  <si>
    <t>29,375*0,75</t>
  </si>
  <si>
    <t>311274M-01</t>
  </si>
  <si>
    <t>Vnější pohledové zdivo s mezerami z vápenopískových cihel tl 290 mm - střídání šířkových formátů po šárech příčná převazba o 60 mm</t>
  </si>
  <si>
    <t>-23196010</t>
  </si>
  <si>
    <t>29,375*1,75</t>
  </si>
  <si>
    <t>311361821</t>
  </si>
  <si>
    <t>Výztuž nosných zdí betonářskou ocelí 10 505</t>
  </si>
  <si>
    <t>-394116610</t>
  </si>
  <si>
    <t>0,2</t>
  </si>
  <si>
    <t>312311911</t>
  </si>
  <si>
    <t>Výplňová zeď z betonu prostého tř. C 16/20</t>
  </si>
  <si>
    <t>234223951</t>
  </si>
  <si>
    <t>podbetonování přizdívky</t>
  </si>
  <si>
    <t>21,31*0,75*0,1</t>
  </si>
  <si>
    <t>21,31*0,4*0,1</t>
  </si>
  <si>
    <t>(22,75-21,31)*0,65*0,1</t>
  </si>
  <si>
    <t>(22,75-21,31)*0,55*0,1</t>
  </si>
  <si>
    <t>312351311</t>
  </si>
  <si>
    <t>Zřízení jednostranného bednění výplňových nadzákladových zdí</t>
  </si>
  <si>
    <t>1576571757</t>
  </si>
  <si>
    <t>21,31*0,75</t>
  </si>
  <si>
    <t>21,31*0,4</t>
  </si>
  <si>
    <t>(22,75-21,31)*0,65</t>
  </si>
  <si>
    <t>(22,75-21,31)*0,55</t>
  </si>
  <si>
    <t>312351312</t>
  </si>
  <si>
    <t>Odstranění jednostrannéhobednění výplňových nadzákladových zdí</t>
  </si>
  <si>
    <t>1284156285</t>
  </si>
  <si>
    <t>389381001</t>
  </si>
  <si>
    <t>Dobetonování prefabrikovaných konstrukcí</t>
  </si>
  <si>
    <t>-1490598517</t>
  </si>
  <si>
    <t>drobné dobetonávky</t>
  </si>
  <si>
    <t>30,545*0,175*0,125</t>
  </si>
  <si>
    <t>30,545*0,115*0,125</t>
  </si>
  <si>
    <t>4*0,19*0,09</t>
  </si>
  <si>
    <t>451315115</t>
  </si>
  <si>
    <t>Podkladní nebo výplňová vrstva z betonu C 16/20 tl do 100 mm</t>
  </si>
  <si>
    <t>-1043349010</t>
  </si>
  <si>
    <t>30,545*1,35</t>
  </si>
  <si>
    <t>2*1,3*0,3</t>
  </si>
  <si>
    <t>632450121</t>
  </si>
  <si>
    <t>Vyrovnávací cementový potěr tl do 20 mm ze suchých směsí provedený v pásu</t>
  </si>
  <si>
    <t>1529194649</t>
  </si>
  <si>
    <t>horní hrana</t>
  </si>
  <si>
    <t>30,545*0,3</t>
  </si>
  <si>
    <t>22,75*0,3</t>
  </si>
  <si>
    <t>916331112</t>
  </si>
  <si>
    <t>Osazení zahradního obrubníku betonového do lože z betonu s boční opěrou</t>
  </si>
  <si>
    <t>131189778</t>
  </si>
  <si>
    <t>59217002</t>
  </si>
  <si>
    <t>obrubník betonový zahradní šedý 1000x50x200mm</t>
  </si>
  <si>
    <t>-938225538</t>
  </si>
  <si>
    <t>30,545*1,1 'Přepočtené koeficientem množství</t>
  </si>
  <si>
    <t>919726122</t>
  </si>
  <si>
    <t>Geotextilie pro ochranu, separaci a filtraci netkaná měrná hmotnost do 300 g/m2</t>
  </si>
  <si>
    <t>1806052138</t>
  </si>
  <si>
    <t>30,545*2,9</t>
  </si>
  <si>
    <t>998152111</t>
  </si>
  <si>
    <t>Přesun hmot pro montované zdi a valy v do 12 m</t>
  </si>
  <si>
    <t>-1125054926</t>
  </si>
  <si>
    <t>711161115</t>
  </si>
  <si>
    <t>Izolace proti zemní vlhkosti nopovou fólií vodorovná, nopek v 20,0 mm, tl do 1,0 mm</t>
  </si>
  <si>
    <t>-1385400717</t>
  </si>
  <si>
    <t>30,545*1,3</t>
  </si>
  <si>
    <t>(4+2)*0,8</t>
  </si>
  <si>
    <t>-889404551</t>
  </si>
  <si>
    <t>22,75*0,2</t>
  </si>
  <si>
    <t>711413121</t>
  </si>
  <si>
    <t>Izolace proti vodě za studena svislá těsnicí hmotou dvousložkovou na bázi polymery modifikované živičné emulze</t>
  </si>
  <si>
    <t>-1244218272</t>
  </si>
  <si>
    <t>30,545*0,61*1,15</t>
  </si>
  <si>
    <t>(2+4)*0,76*1,15</t>
  </si>
  <si>
    <t>22,75*1,03*1,15</t>
  </si>
  <si>
    <t>22,75*0,525*1,15</t>
  </si>
  <si>
    <t>711493112</t>
  </si>
  <si>
    <t>Izolace proti podpovrchové a tlakové vodě vodorovná těsnicí stěrkou jednosložkovou na bázi cementu</t>
  </si>
  <si>
    <t>2074764440</t>
  </si>
  <si>
    <t>horní hrana podezdívky</t>
  </si>
  <si>
    <t>22,75*0,1</t>
  </si>
  <si>
    <t>1377353954</t>
  </si>
  <si>
    <t>767-PSV-ZA06</t>
  </si>
  <si>
    <t>Dodávka a montáž oplocení vč. ukotvení a vyvrtání otvorů dle PSV ZA06</t>
  </si>
  <si>
    <t>-1575363713</t>
  </si>
  <si>
    <t>767-PSV-ZA10</t>
  </si>
  <si>
    <t>Dodávka a montáž dvoukřídlé brány vč. kotvení dle PSV ZA10</t>
  </si>
  <si>
    <t>-900080708</t>
  </si>
  <si>
    <t>746071462</t>
  </si>
  <si>
    <t>1393926000</t>
  </si>
  <si>
    <t>2*22,75*1,0</t>
  </si>
  <si>
    <t>2*22,75*0,5</t>
  </si>
  <si>
    <t>2*1*0,115*1</t>
  </si>
  <si>
    <t>2*0,5*0,115</t>
  </si>
  <si>
    <t>68,25*0,05</t>
  </si>
  <si>
    <t>2*2*0,5*2,5</t>
  </si>
  <si>
    <t>2*29,375*0,75</t>
  </si>
  <si>
    <t>2*29,375*1,75</t>
  </si>
  <si>
    <t>2*1,75*0,29</t>
  </si>
  <si>
    <t>SO 103 - Oplocení</t>
  </si>
  <si>
    <t>131111323</t>
  </si>
  <si>
    <t>Vrtání jamek pro plotové sloupky D do 300 mm - ručně s mechanickým vrtákem</t>
  </si>
  <si>
    <t>-1801904583</t>
  </si>
  <si>
    <t>1040423376</t>
  </si>
  <si>
    <t>669984289</t>
  </si>
  <si>
    <t>2,374*4 'Přepočtené koeficientem množství</t>
  </si>
  <si>
    <t>167101101</t>
  </si>
  <si>
    <t>Nakládání výkopku z hornin tř. 1 až 4 do 100 m3</t>
  </si>
  <si>
    <t>66873094</t>
  </si>
  <si>
    <t>42*0,15*0,15*3,14*0,8</t>
  </si>
  <si>
    <t>-1906895172</t>
  </si>
  <si>
    <t>2,261*1,8 'Přepočtené koeficientem množství</t>
  </si>
  <si>
    <t>338171113</t>
  </si>
  <si>
    <t>Osazování sloupků a vzpěr plotových ocelových v do 2,00 m se zabetonováním</t>
  </si>
  <si>
    <t>649987097</t>
  </si>
  <si>
    <t>vzpěry odhad</t>
  </si>
  <si>
    <t>sloupky odhad</t>
  </si>
  <si>
    <t>5534225R</t>
  </si>
  <si>
    <t>sloupek plotový průběžný plastifikovaný 2250/48x1,5mm viz PSV KP13</t>
  </si>
  <si>
    <t>-1480656317</t>
  </si>
  <si>
    <t>5534227R</t>
  </si>
  <si>
    <t>vzpěra plotová plastifikovaná včetně krytky s uchem 1800mm viz PSV KP13</t>
  </si>
  <si>
    <t>-1574893489</t>
  </si>
  <si>
    <t>Poznámka k položce:_x000d_
spojovací materiál, hlava, objímka</t>
  </si>
  <si>
    <t>348401130</t>
  </si>
  <si>
    <t>Montáž oplocení ze strojového pletiva s napínacími dráty výšky do 2,0 m</t>
  </si>
  <si>
    <t>-1574617108</t>
  </si>
  <si>
    <t>31327514R</t>
  </si>
  <si>
    <t>pletivo drátěné plastifikované se čtvercovými oky 55/2,5mm v 1800mm viz PSV KP13</t>
  </si>
  <si>
    <t>590559142</t>
  </si>
  <si>
    <t>80*1,1 'Přepočtené koeficientem množství</t>
  </si>
  <si>
    <t>3381474-1</t>
  </si>
  <si>
    <t>Provedení a dodání systémových patek viz PSV KP13</t>
  </si>
  <si>
    <t>1538609699</t>
  </si>
  <si>
    <t>348401350</t>
  </si>
  <si>
    <t>Rozvinutí, montáž a napnutí napínacího drátu na oplocení</t>
  </si>
  <si>
    <t>-588480022</t>
  </si>
  <si>
    <t>3*80</t>
  </si>
  <si>
    <t>156153R</t>
  </si>
  <si>
    <t xml:space="preserve">drát kruhový plastifikovaný napínací  D 2,80mm</t>
  </si>
  <si>
    <t>531624637</t>
  </si>
  <si>
    <t>240*1,1 'Přepočtené koeficientem množství</t>
  </si>
  <si>
    <t>998232110</t>
  </si>
  <si>
    <t>Přesun hmot pro oplocení zděné z cihel nebo tvárnic v do 3 m</t>
  </si>
  <si>
    <t>1796372691</t>
  </si>
  <si>
    <t>767-KP13.1</t>
  </si>
  <si>
    <t>Dvoukřídlá brána oplocení 3600 x 1800 mm dle PSV KP13</t>
  </si>
  <si>
    <t>1476187000</t>
  </si>
  <si>
    <t>767-KP13.2</t>
  </si>
  <si>
    <t>Dvoukřídlá brána oplocení 3000 x 1800 mm dle PSV KP13</t>
  </si>
  <si>
    <t>1303960206</t>
  </si>
  <si>
    <t>1580805134</t>
  </si>
  <si>
    <t>SO 104 - Sklad</t>
  </si>
  <si>
    <t>131201101</t>
  </si>
  <si>
    <t>Hloubení jam nezapažených v hornině tř. 3 objemu do 100 m3</t>
  </si>
  <si>
    <t>-1955968220</t>
  </si>
  <si>
    <t>hloubení základní jáma</t>
  </si>
  <si>
    <t>3,25*6,6*0,33</t>
  </si>
  <si>
    <t>svahování</t>
  </si>
  <si>
    <t>(2*3,25+2*6,6)*0,41*0,33</t>
  </si>
  <si>
    <t>2108143708</t>
  </si>
  <si>
    <t>-1473090404</t>
  </si>
  <si>
    <t>hloubení rýhy pro vylití betonu</t>
  </si>
  <si>
    <t>2*6*0,5*0,65</t>
  </si>
  <si>
    <t>2*1,65*0,5*0,65</t>
  </si>
  <si>
    <t>rozšíření pro lití do základů</t>
  </si>
  <si>
    <t>4,973*0,05</t>
  </si>
  <si>
    <t>-55900786</t>
  </si>
  <si>
    <t>1439109581</t>
  </si>
  <si>
    <t>hloubení rýhy po hranu rýhy základu</t>
  </si>
  <si>
    <t>2*6,6*0,8*0,33</t>
  </si>
  <si>
    <t>2*1,65*0,8*0,33</t>
  </si>
  <si>
    <t>(2*6,6+2*1,65)*0,3*0,33</t>
  </si>
  <si>
    <t>-685674845</t>
  </si>
  <si>
    <t>-1639902670</t>
  </si>
  <si>
    <t>9,744+5,22+5,99</t>
  </si>
  <si>
    <t>-1286108520</t>
  </si>
  <si>
    <t>20,954*4 'Přepočtené koeficientem množství</t>
  </si>
  <si>
    <t>1906917020</t>
  </si>
  <si>
    <t>20,954*1,8 'Přepočtené koeficientem množství</t>
  </si>
  <si>
    <t>1669992559</t>
  </si>
  <si>
    <t>(2*6,8+2*3,2)*0,4*0,62</t>
  </si>
  <si>
    <t>((2*6,8+2*3,2)*0,41*0,62)/2</t>
  </si>
  <si>
    <t>2047863110</t>
  </si>
  <si>
    <t>7,502*1,8 'Přepočtené koeficientem množství</t>
  </si>
  <si>
    <t>1096039850</t>
  </si>
  <si>
    <t>skladba F6 - podsyp pod desku</t>
  </si>
  <si>
    <t>1,75*5,05*0,17</t>
  </si>
  <si>
    <t>(2*1,75+2*5,05)*0,05*0,33</t>
  </si>
  <si>
    <t>273313611</t>
  </si>
  <si>
    <t>Základové desky z betonu tř. C 16/20</t>
  </si>
  <si>
    <t>-1522185754</t>
  </si>
  <si>
    <t xml:space="preserve">skladba F06 - základová deska </t>
  </si>
  <si>
    <t>2,55*5,85*0,12</t>
  </si>
  <si>
    <t>622977419</t>
  </si>
  <si>
    <t>2,55*5,85*0,00303*1,15</t>
  </si>
  <si>
    <t>-253896825</t>
  </si>
  <si>
    <t>beton základu Zpas3.1</t>
  </si>
  <si>
    <t>-1185261500</t>
  </si>
  <si>
    <t>(2*2,55+2*5,85)*0,12</t>
  </si>
  <si>
    <t>-201366655</t>
  </si>
  <si>
    <t>279113135</t>
  </si>
  <si>
    <t>Základová zeď tl do 400 mm z tvárnic ztraceného bednění včetně výplně z betonu tř. C 16/20</t>
  </si>
  <si>
    <t>-526073159</t>
  </si>
  <si>
    <t xml:space="preserve">tvárnice na základovém pasu </t>
  </si>
  <si>
    <t>2*5,85*0,5</t>
  </si>
  <si>
    <t>2*1,75*0,5</t>
  </si>
  <si>
    <t>311113154</t>
  </si>
  <si>
    <t>Nosná zeď tl do 300 mm z hladkých tvárnic ztraceného bednění včetně výplně z betonu tř. C 25/30</t>
  </si>
  <si>
    <t>-784655049</t>
  </si>
  <si>
    <t>zeď skladu</t>
  </si>
  <si>
    <t>2*5,7*2,44</t>
  </si>
  <si>
    <t>1,85*2,44</t>
  </si>
  <si>
    <t>Vnější pohledové zdivo z vápenopískových přesných bílých tvárnic tl 175 mm</t>
  </si>
  <si>
    <t>-282036158</t>
  </si>
  <si>
    <t>Poznámka k položce:_x000d_
kotveno v ložené spáře ke stěně!! zahrnout do montáženerezové kotvy min. 6 kusů /m2_x000d_
vazba a materiál viz PD - zahrnout i dilataci stěny</t>
  </si>
  <si>
    <t>sklad - skladba W05</t>
  </si>
  <si>
    <t>2*6*2,75</t>
  </si>
  <si>
    <t>2,25*2,75</t>
  </si>
  <si>
    <t>1426090318</t>
  </si>
  <si>
    <t>2012918021</t>
  </si>
  <si>
    <t>411121243</t>
  </si>
  <si>
    <t>Montáž prefabrikovaných ŽB stropů ze stropních desek dl do 2700 mm</t>
  </si>
  <si>
    <t>-1131997091</t>
  </si>
  <si>
    <t>59341735</t>
  </si>
  <si>
    <t>deska stropní vylehčená PZD 2090x290x90mm</t>
  </si>
  <si>
    <t>-1553926109</t>
  </si>
  <si>
    <t>417321515</t>
  </si>
  <si>
    <t>Ztužující pásy a věnce ze ŽB tř. C 25/30</t>
  </si>
  <si>
    <t>1065875159</t>
  </si>
  <si>
    <t>2*5,7*0,075*0,09</t>
  </si>
  <si>
    <t>2,25*0,075*0,09</t>
  </si>
  <si>
    <t>417351115</t>
  </si>
  <si>
    <t>Zřízení bednění ztužujících věnců</t>
  </si>
  <si>
    <t>-1278966925</t>
  </si>
  <si>
    <t>2*5,7*0,09</t>
  </si>
  <si>
    <t>2,25*0,09</t>
  </si>
  <si>
    <t>417351116</t>
  </si>
  <si>
    <t>Odstranění bednění ztužujících věnců</t>
  </si>
  <si>
    <t>-127122923</t>
  </si>
  <si>
    <t>417361821</t>
  </si>
  <si>
    <t>Výztuž ztužujících pásů a věnců betonářskou ocelí 10 505</t>
  </si>
  <si>
    <t>-1641889291</t>
  </si>
  <si>
    <t>0,092*0,12</t>
  </si>
  <si>
    <t>1160411596</t>
  </si>
  <si>
    <t>1,85*5,5</t>
  </si>
  <si>
    <t>197087776</t>
  </si>
  <si>
    <t>-923303852</t>
  </si>
  <si>
    <t>634112123</t>
  </si>
  <si>
    <t>Obvodová dilatace podlahovým páskem z pěnového PE s fólií mezi stěnou a mazaninou nebo potěrem v 80 mm</t>
  </si>
  <si>
    <t>982171127</t>
  </si>
  <si>
    <t>2*5,7+2,25</t>
  </si>
  <si>
    <t>941211111</t>
  </si>
  <si>
    <t>Montáž lešení řadového rámového lehkého zatížení do 200 kg/m2 š do 0,9 m v do 10 m</t>
  </si>
  <si>
    <t>-1933100426</t>
  </si>
  <si>
    <t>2*(6+2*0,9)*2,75</t>
  </si>
  <si>
    <t>2*2,25*2,75</t>
  </si>
  <si>
    <t>941211211</t>
  </si>
  <si>
    <t>Příplatek k lešení řadovému rámovému lehkému š 0,9 m v do 25 m za první a ZKD den použití</t>
  </si>
  <si>
    <t>-1433101655</t>
  </si>
  <si>
    <t>55,275*30 'Přepočtené koeficientem množství</t>
  </si>
  <si>
    <t>941211811</t>
  </si>
  <si>
    <t>Demontáž lešení řadového rámového lehkého zatížení do 200 kg/m2 š do 0,9 m v do 10 m</t>
  </si>
  <si>
    <t>-1797416900</t>
  </si>
  <si>
    <t>-1745138009</t>
  </si>
  <si>
    <t>1,85*5,7</t>
  </si>
  <si>
    <t>-1757407054</t>
  </si>
  <si>
    <t>2,75*6</t>
  </si>
  <si>
    <t>549445875</t>
  </si>
  <si>
    <t>-1684110332</t>
  </si>
  <si>
    <t>skladba F06 - izolace</t>
  </si>
  <si>
    <t>2,55*5,85</t>
  </si>
  <si>
    <t>34135183</t>
  </si>
  <si>
    <t>14,918*0,0003 'Přepočtené koeficientem množství</t>
  </si>
  <si>
    <t>1832933679</t>
  </si>
  <si>
    <t>(2*2,55+2*5,85)*0,28</t>
  </si>
  <si>
    <t>-2040635238</t>
  </si>
  <si>
    <t>4,704*0,00035 'Přepočtené koeficientem množství</t>
  </si>
  <si>
    <t>406338636</t>
  </si>
  <si>
    <t>-790363975</t>
  </si>
  <si>
    <t>14,918*1,15 'Přepočtené koeficientem množství</t>
  </si>
  <si>
    <t>1818815990</t>
  </si>
  <si>
    <t>-461707769</t>
  </si>
  <si>
    <t>4,704*1,15 'Přepočtené koeficientem množství</t>
  </si>
  <si>
    <t>-449768659</t>
  </si>
  <si>
    <t>711199097</t>
  </si>
  <si>
    <t>Příplatek k izolacím proti zemní vlhkosti za plochu do 10 m2 pásy přitavením NAIP nebo termoplasty</t>
  </si>
  <si>
    <t>1876924544</t>
  </si>
  <si>
    <t>-115488902</t>
  </si>
  <si>
    <t>2144186989</t>
  </si>
  <si>
    <t>skladba R04</t>
  </si>
  <si>
    <t>půdorys</t>
  </si>
  <si>
    <t>2,6*6</t>
  </si>
  <si>
    <t>vytažení stěny</t>
  </si>
  <si>
    <t>(2,6+2*6)*0,25</t>
  </si>
  <si>
    <t>-42247211</t>
  </si>
  <si>
    <t>19,25*0,0003 'Přepočtené koeficientem množství</t>
  </si>
  <si>
    <t>-821023047</t>
  </si>
  <si>
    <t>731131120</t>
  </si>
  <si>
    <t>19,25*1,15 'Přepočtené koeficientem množství</t>
  </si>
  <si>
    <t>119141601</t>
  </si>
  <si>
    <t>1619568074</t>
  </si>
  <si>
    <t>1979941368</t>
  </si>
  <si>
    <t>-201534542</t>
  </si>
  <si>
    <t>2*6+2*2,25</t>
  </si>
  <si>
    <t>-1135712444</t>
  </si>
  <si>
    <t>(2*6+2*2,25)*0,25</t>
  </si>
  <si>
    <t>4,125*1,2 'Přepočtené koeficientem množství</t>
  </si>
  <si>
    <t>Provedení povlakové krytiny střech do 10° montáž ukončujícího hliníkového profilu rohového</t>
  </si>
  <si>
    <t>124091906</t>
  </si>
  <si>
    <t>2*(2*7+2,25)</t>
  </si>
  <si>
    <t>4*0,5</t>
  </si>
  <si>
    <t>371988374</t>
  </si>
  <si>
    <t>32,5*0,1</t>
  </si>
  <si>
    <t>4*0,5*0,1</t>
  </si>
  <si>
    <t>3,45*1,2 'Přepočtené koeficientem množství</t>
  </si>
  <si>
    <t>963212357</t>
  </si>
  <si>
    <t>283220</t>
  </si>
  <si>
    <t>hydroizolační folie z PVC-P se skleněnou vložkou určená pro zatížené střechy</t>
  </si>
  <si>
    <t>-742416638</t>
  </si>
  <si>
    <t>712391171</t>
  </si>
  <si>
    <t>Provedení povlakové krytiny střech do 10° podkladní textilní vrstvy</t>
  </si>
  <si>
    <t>-1528198300</t>
  </si>
  <si>
    <t>-1686823737</t>
  </si>
  <si>
    <t>712391172</t>
  </si>
  <si>
    <t>Provedení povlakové krytiny střech do 10° ochranné textilní vrstvy</t>
  </si>
  <si>
    <t>1520625974</t>
  </si>
  <si>
    <t>69311082</t>
  </si>
  <si>
    <t>geotextilie netkaná separační, ochranná, filtrační, drenážní PP 500g/m2</t>
  </si>
  <si>
    <t>1154480309</t>
  </si>
  <si>
    <t>712391382</t>
  </si>
  <si>
    <t>Provedení povlakové krytiny střech do 10° násypem z hrubého kameniva tl 50 mm</t>
  </si>
  <si>
    <t>-1168597232</t>
  </si>
  <si>
    <t>2,25*5,7</t>
  </si>
  <si>
    <t>58337403</t>
  </si>
  <si>
    <t>kamenivo dekorační (kačírek) frakce 16/32</t>
  </si>
  <si>
    <t>-991467209</t>
  </si>
  <si>
    <t>12,825*0,0825 'Přepočtené koeficientem množství</t>
  </si>
  <si>
    <t>712771613</t>
  </si>
  <si>
    <t>Osazení ochranné kačírkové lišty navařením na hydroizolaci</t>
  </si>
  <si>
    <t>-1004015644</t>
  </si>
  <si>
    <t>kačírková lišta</t>
  </si>
  <si>
    <t>2,25</t>
  </si>
  <si>
    <t>69334030R</t>
  </si>
  <si>
    <t>lišta kačírková šířka 65 mm, délka 2000 mm, výška 60 mm, Al</t>
  </si>
  <si>
    <t>793223862</t>
  </si>
  <si>
    <t>2,25*1,1 'Přepočtené koeficientem množství</t>
  </si>
  <si>
    <t>998712201</t>
  </si>
  <si>
    <t>Přesun hmot procentní pro krytiny povlakové v objektech v do 6 m</t>
  </si>
  <si>
    <t>-699873495</t>
  </si>
  <si>
    <t>133315628</t>
  </si>
  <si>
    <t>-1351447821</t>
  </si>
  <si>
    <t>2,25*5,7*((0,02+0,13)/2)*1,15</t>
  </si>
  <si>
    <t>1,106*1,15 'Přepočtené koeficientem množství</t>
  </si>
  <si>
    <t>-655487189</t>
  </si>
  <si>
    <t>-27892130</t>
  </si>
  <si>
    <t>provedení OSB desky pod KL 04</t>
  </si>
  <si>
    <t>15*0,2</t>
  </si>
  <si>
    <t>762511246</t>
  </si>
  <si>
    <t>Podlahové kce podkladové z desek OSB tl 22 mm na sraz šroubovaných</t>
  </si>
  <si>
    <t>-1121056232</t>
  </si>
  <si>
    <t>vytvoření konstrukce z OSB desky u okapu</t>
  </si>
  <si>
    <t>2,25*0,15*1,25</t>
  </si>
  <si>
    <t>998762201</t>
  </si>
  <si>
    <t>Přesun hmot procentní pro kce tesařské v objektech v do 6 m</t>
  </si>
  <si>
    <t>1479145825</t>
  </si>
  <si>
    <t>764011445</t>
  </si>
  <si>
    <t>Podkladní plech z PZ plechu pro hřebeny, nároží, úžlabí nebo okapové hrany tl. 1,0 mm rš 400 mm</t>
  </si>
  <si>
    <t>236508246</t>
  </si>
  <si>
    <t>podkladní pozink pro PSV KL 04</t>
  </si>
  <si>
    <t>764244405</t>
  </si>
  <si>
    <t>Oplechování horních ploch a nadezdívek bez rohů z TiZn předzvětral plechu kotvené rš 400 mm</t>
  </si>
  <si>
    <t>-360561487</t>
  </si>
  <si>
    <t>PSV KL 04</t>
  </si>
  <si>
    <t>764541413</t>
  </si>
  <si>
    <t>Žlab podokapní hranatý z TiZn předzvětralého plechu rš 250 mm</t>
  </si>
  <si>
    <t>-47070726</t>
  </si>
  <si>
    <t>PSV KL 05</t>
  </si>
  <si>
    <t>2,5</t>
  </si>
  <si>
    <t>764541463</t>
  </si>
  <si>
    <t>Kotlík hranatý pro podokapní žlaby z TiZn předzvětralého plechu 250/80 mm</t>
  </si>
  <si>
    <t>1657123916</t>
  </si>
  <si>
    <t>764548422</t>
  </si>
  <si>
    <t>Svody kruhové včetně objímek, kolen, odskoků z TiZn předzvětralého plechu průměru 80 mm</t>
  </si>
  <si>
    <t>167612378</t>
  </si>
  <si>
    <t>PSV KL 06</t>
  </si>
  <si>
    <t>-80439770</t>
  </si>
  <si>
    <t>767-001</t>
  </si>
  <si>
    <t>Nerezeová pásovina š. 280 mm zamaltovaná v ložné spáře přizdívky a kotveny do stropní desky</t>
  </si>
  <si>
    <t>1170670627</t>
  </si>
  <si>
    <t>sklad</t>
  </si>
  <si>
    <t>2*6+2,25</t>
  </si>
  <si>
    <t>-1975429094</t>
  </si>
  <si>
    <t>767-PSV-ZA09</t>
  </si>
  <si>
    <t>ocelové dveře dvoukříslé venkovní se zárubní a obvodového rámu vč. horního a bočního opláštění z tahokovu viz PSV ZA09</t>
  </si>
  <si>
    <t>-1559598048</t>
  </si>
  <si>
    <t>-1259327375</t>
  </si>
  <si>
    <t>PSV ZA 01</t>
  </si>
  <si>
    <t>1,85*5,42*1,1</t>
  </si>
  <si>
    <t>767-PSV-ZA01</t>
  </si>
  <si>
    <t>úhelník FeZn rovnostranný jakost 60x60x6mm s navařenou pásovinou</t>
  </si>
  <si>
    <t>-1235172538</t>
  </si>
  <si>
    <t>Poznámka k položce:_x000d_
Hmotnost: 5,47 kg/m</t>
  </si>
  <si>
    <t>1,85*1,1 'Přepočtené koeficientem množství</t>
  </si>
  <si>
    <t>1735348028</t>
  </si>
  <si>
    <t>-779580164</t>
  </si>
  <si>
    <t>777611121</t>
  </si>
  <si>
    <t>Krycí epoxidový průmyslový nátěr podlahy</t>
  </si>
  <si>
    <t>651140167</t>
  </si>
  <si>
    <t>Poznámka k položce:_x000d_
dodržet a ocenit nátěr viz skladba F06</t>
  </si>
  <si>
    <t>316659660</t>
  </si>
  <si>
    <t>1567475933</t>
  </si>
  <si>
    <t>2,6*2,75</t>
  </si>
  <si>
    <t>2*0,3*2,75</t>
  </si>
  <si>
    <t>2*0,125*2,75</t>
  </si>
  <si>
    <t>SO 201 - Sjezd na komunikaci</t>
  </si>
  <si>
    <t>59 - Komunikace</t>
  </si>
  <si>
    <t>9 - Ostatní konstrukce, bourání</t>
  </si>
  <si>
    <t>91 - Doplnující práce na komunikaci</t>
  </si>
  <si>
    <t>99 - Staveništní presun hmot</t>
  </si>
  <si>
    <t>Komunikace</t>
  </si>
  <si>
    <t>596215040</t>
  </si>
  <si>
    <t>Kladení zámkové dlažby tl. 8 cm do drte tl. 4 cm</t>
  </si>
  <si>
    <t xml:space="preserve">Skladba konstrukce sjezdu (dle TP 170 D2-D-1-V, PII): : </t>
  </si>
  <si>
    <t>"Betonová dlažba šedá :" 18,0</t>
  </si>
  <si>
    <t>"Betonová dlažba reliéfní cervená :" 3,0</t>
  </si>
  <si>
    <t>596215048</t>
  </si>
  <si>
    <t>Príplatek za více barev dlažby tl. 8 cm, do drte</t>
  </si>
  <si>
    <t>"Položka poradí 1 :" 21,00000</t>
  </si>
  <si>
    <t>592451170</t>
  </si>
  <si>
    <t>Dlažba 20x10x8 cm prírodní</t>
  </si>
  <si>
    <t>18*1,05 'Přepočtené koeficientem množství</t>
  </si>
  <si>
    <t>5924511911</t>
  </si>
  <si>
    <t>Dlažba 20x20x8 cm cervená, dlažba pro nevidomé</t>
  </si>
  <si>
    <t>3*1,05 'Přepočtené koeficientem množství</t>
  </si>
  <si>
    <t>596291113</t>
  </si>
  <si>
    <t>Rezání zámkové dlažby tl. 80 mm</t>
  </si>
  <si>
    <t>"Rezání dlažby tl. 80 mm :" 13,0</t>
  </si>
  <si>
    <t>564851111</t>
  </si>
  <si>
    <t>Podklad ze šterkodrti po zhutnení tlouštky 15 cm, šterkodrt frakce 0-32 mm</t>
  </si>
  <si>
    <t>"Šterkodrt frakce 0-32mm, ŠD 0/32 Gn : "21,0</t>
  </si>
  <si>
    <t>"Šterkodrt frakce 0-32mm, ŠD 0/32 Gn :" 22,0</t>
  </si>
  <si>
    <t>561471115</t>
  </si>
  <si>
    <t>Podklad ze zeminy stab.vápnem, Road Mix, tl. 25 cm</t>
  </si>
  <si>
    <t xml:space="preserve">Podklad ze zeminy stabilizované vápnem, Road mix tl. 25cm : </t>
  </si>
  <si>
    <t>"1. vrstva :" 21,0</t>
  </si>
  <si>
    <t>"2. vrstva :" 21,0</t>
  </si>
  <si>
    <t>181101102</t>
  </si>
  <si>
    <t>Úprava pláne v zárezech v hor. 1-4, se zhutnením</t>
  </si>
  <si>
    <t xml:space="preserve">Urovnaná a zhutnená plán : </t>
  </si>
  <si>
    <t>"45 MPa :" 22,0</t>
  </si>
  <si>
    <t>Ostatní konstrukce, bourání</t>
  </si>
  <si>
    <t>917862111RX3</t>
  </si>
  <si>
    <t>Osazení stojat. obrub.bet. s operou,lože z C 25/30 XF2+XD1</t>
  </si>
  <si>
    <t>Vlastní</t>
  </si>
  <si>
    <t>"Obrubník silnicní nájezdový 1000/150/150 šedý :" 7,0</t>
  </si>
  <si>
    <t>"Obrubník prechodový P betonový 150x250/145x975 mm, prírodní :" 1,0</t>
  </si>
  <si>
    <t>"Obrubník prechodový L betonový 150x250/145x975 mm, prírodní :" 1,0</t>
  </si>
  <si>
    <t>"Obrubník chodníkový 1000/100/250, prírodní :" 6,0</t>
  </si>
  <si>
    <t>59217476</t>
  </si>
  <si>
    <t>Obrubník silnicní nájezdový 1000/150/150 šedý</t>
  </si>
  <si>
    <t xml:space="preserve">Obrubník silnicní nájezdový 1000/150/150 šedý : </t>
  </si>
  <si>
    <t>"Chodníkový prejezd: 7,0*1,05 :" 8</t>
  </si>
  <si>
    <t>59217021</t>
  </si>
  <si>
    <t>Obrubník prechodový P betonový 150x250/145x975 mm, prírodní</t>
  </si>
  <si>
    <t xml:space="preserve">Obrubník prechodový P betonový 150x250/145x975 mm, prírodní : </t>
  </si>
  <si>
    <t>"Chodníkový prejezd: 1,0*1,05 :" 2</t>
  </si>
  <si>
    <t>59217022</t>
  </si>
  <si>
    <t>Obrubník prechodový L betonový 150x250/145x975 mm, prírodní</t>
  </si>
  <si>
    <t xml:space="preserve">Obrubník prechodový L betonový 150x250/145x975 mm, prírodní : </t>
  </si>
  <si>
    <t>59217421</t>
  </si>
  <si>
    <t>Obrubník chodníkový 1000/100/250, prírodní</t>
  </si>
  <si>
    <t xml:space="preserve">Obrubník chodníkový 1000/100/250, prírodní : </t>
  </si>
  <si>
    <t>"Chodníkový prejezd: 6,0*1,05 :" 7</t>
  </si>
  <si>
    <t>952312151RX4</t>
  </si>
  <si>
    <t>Betonové lože z betonu C 25/30 XF2+XD1</t>
  </si>
  <si>
    <t>"Betonové lože navíc - beton C25/30; XF2+XD1 :" 0,8</t>
  </si>
  <si>
    <t>Doplnující práce na komunikaci</t>
  </si>
  <si>
    <t>914991001</t>
  </si>
  <si>
    <t>Montáž docasné znacky vcetne stojanu</t>
  </si>
  <si>
    <t xml:space="preserve">Prechodné dopravní znacení po dobu 3 mesícu : </t>
  </si>
  <si>
    <t>"Prechodné dopravni znacky :" 6</t>
  </si>
  <si>
    <t>914992001</t>
  </si>
  <si>
    <t>Nájem dopravní znacky vcetne stojanu - den</t>
  </si>
  <si>
    <t>"Prechodné dopravni znacky :" 6*30*3</t>
  </si>
  <si>
    <t>914993001</t>
  </si>
  <si>
    <t>Demontáž docasné znacky vcetne stojanu</t>
  </si>
  <si>
    <t>"Položka poradí 15 :" 6,00000</t>
  </si>
  <si>
    <t>Staveništní presun hmot</t>
  </si>
  <si>
    <t>998223011</t>
  </si>
  <si>
    <t>Presun hmot, pozemní komunikace, kryt dláždený</t>
  </si>
  <si>
    <t>SO 202 - Příjezdová plocha</t>
  </si>
  <si>
    <t>121101103</t>
  </si>
  <si>
    <t>Sejmutí ornice s premístením pres 100 do 250 m</t>
  </si>
  <si>
    <t xml:space="preserve">Sejmutí ornice s premístením pres 100 do 250 m tl.: : </t>
  </si>
  <si>
    <t>" - v ploše príjezdové plochy :" 190,0*0,15</t>
  </si>
  <si>
    <t>162506111</t>
  </si>
  <si>
    <t>Vodorovné premístení zemin pro zúrodnení do 3000 m</t>
  </si>
  <si>
    <t xml:space="preserve">Odvoz ornice na deponii do 3000 m : </t>
  </si>
  <si>
    <t>" - plocha deponie mesta :" 11,4</t>
  </si>
  <si>
    <t>199000001</t>
  </si>
  <si>
    <t>Poplatek za skládku - ornice</t>
  </si>
  <si>
    <t>122202201</t>
  </si>
  <si>
    <t>Odkopávky pro silnice v hor. 3 do 100 m3</t>
  </si>
  <si>
    <t xml:space="preserve">Odkopávky pro silnice v hor. 3 do 100 m3 : </t>
  </si>
  <si>
    <t xml:space="preserve"> "- v ploše príjezdové plochy :" 57,0</t>
  </si>
  <si>
    <t>122202209</t>
  </si>
  <si>
    <t>Príplatek za lepivost - odkop. pro silnice v hor.3</t>
  </si>
  <si>
    <t>"Položka poradí 4 :" 57,00000</t>
  </si>
  <si>
    <t>162701103</t>
  </si>
  <si>
    <t>Vodorovné premístení výkopku z hor.1-4 do 8000 m</t>
  </si>
  <si>
    <t>"Odvoz na skládku do 8 km + poplatek za skládkování : "57,0</t>
  </si>
  <si>
    <t>162306111</t>
  </si>
  <si>
    <t>Vodorovné premístení zemin pro zúrodnení do 500 m</t>
  </si>
  <si>
    <t>"ponechání na deponii stavby pro dokoncovací práce : "17,2</t>
  </si>
  <si>
    <t>"Doprava ornice z deponie stavby do 250 m :" 17,2</t>
  </si>
  <si>
    <t>171101103</t>
  </si>
  <si>
    <t>Uložení sypaniny do násypu zhutnených na 100% PS</t>
  </si>
  <si>
    <t xml:space="preserve">Uložení sypaniny do násypu zhutnených na 100% PS : </t>
  </si>
  <si>
    <t xml:space="preserve">Násyp pred bránou manipulacní plochy : </t>
  </si>
  <si>
    <t>" - odtežený materiál v rámci SO 003 03 :" 8,8</t>
  </si>
  <si>
    <t>" - dovoz šterkodrte :"55,2</t>
  </si>
  <si>
    <t>58344197</t>
  </si>
  <si>
    <t>Šterkodrte frakce 0-63 A</t>
  </si>
  <si>
    <t xml:space="preserve">Šterkodrt frakce 0-63A : </t>
  </si>
  <si>
    <t>" - násyp pred bránou manipulacní plochy :" 55,2*1,8</t>
  </si>
  <si>
    <t>167103101</t>
  </si>
  <si>
    <t>Nakládání výkopku zeminy schopné zúrodnení</t>
  </si>
  <si>
    <t>199000002</t>
  </si>
  <si>
    <t>Poplatek za skládku horniny 1- 4</t>
  </si>
  <si>
    <t>"Odvoz na skládku do 8 km + poplatek za skládkování :" 57,0</t>
  </si>
  <si>
    <t>181301102</t>
  </si>
  <si>
    <t>Rozprostrení ornice, rovina, tl. 10-15 cm,do 500m2</t>
  </si>
  <si>
    <t xml:space="preserve">Ohumusování roviny v tl 150 mm : </t>
  </si>
  <si>
    <t>"Levá strana príjezdové plochy :" 20,0</t>
  </si>
  <si>
    <t>"Pravá strana príjezdové plochy :" 21,0</t>
  </si>
  <si>
    <t>182301122</t>
  </si>
  <si>
    <t>Rozprostrení ornice, svah, tl. 10-15 cm, do 500 m2</t>
  </si>
  <si>
    <t xml:space="preserve">Ohumusování svahu v tl 150 mm : </t>
  </si>
  <si>
    <t xml:space="preserve"> "- násyp pred bránou manipulacní plochy :" 30,0</t>
  </si>
  <si>
    <t>180402111</t>
  </si>
  <si>
    <t>Založení trávníku parkového výsevem v rovine</t>
  </si>
  <si>
    <t>"Osetí travním semenem :" 133,8</t>
  </si>
  <si>
    <t>00572410</t>
  </si>
  <si>
    <t>Smes travní parková II. mírná zátež PROFI, á 25 kg</t>
  </si>
  <si>
    <t>"Osetí travním semenem :" 133,8*0,025</t>
  </si>
  <si>
    <t>18247X01</t>
  </si>
  <si>
    <t>Ošetrování trávníku</t>
  </si>
  <si>
    <t>"Mesícní údržba trávníku :" 133,8*1</t>
  </si>
  <si>
    <t>596921113</t>
  </si>
  <si>
    <t>Kladení bet.veget. dlaždic,lože 30 mm,pl.do 500 m2</t>
  </si>
  <si>
    <t xml:space="preserve">Skladba konstrukce príjezdové plochy (dle TP 170 D2-D-1-V, PII): : </t>
  </si>
  <si>
    <t>"Vegetacní tvárnice : "155,0</t>
  </si>
  <si>
    <t>182313101</t>
  </si>
  <si>
    <t>Vyplnení otvoru v tvárnicích ornicí</t>
  </si>
  <si>
    <t>"Prosypání tvárnic ornicí :" 62,8</t>
  </si>
  <si>
    <t>596291115</t>
  </si>
  <si>
    <t>Rezání zámkové dlažby tl.100 mm</t>
  </si>
  <si>
    <t>"Rezání dlažby tl. 100 mm :" 55,0</t>
  </si>
  <si>
    <t>"Šterkodrt frakce 0-32mm, ŠD 0/32 Gn :" 155,0</t>
  </si>
  <si>
    <t>"Šterkodrt frakce 0-32mm, ŠD 0/32 Gn :" 187,0</t>
  </si>
  <si>
    <t>"45 MPa :" 187,0</t>
  </si>
  <si>
    <t xml:space="preserve">Úprava bude provedena pouze v cásti komunikace v zárezu : </t>
  </si>
  <si>
    <t>"1. vrstva : "125,0</t>
  </si>
  <si>
    <t>"2. vrstva : "125,0</t>
  </si>
  <si>
    <t>"Obrubník chodníkový 1000/100/250, prírodní :" 86,0</t>
  </si>
  <si>
    <t>"príjezdové plochy: 86,0*1,05 :" 91</t>
  </si>
  <si>
    <t>"Betonové lože navíc - beton C25/30; XF2+XD1 :" 4,3</t>
  </si>
  <si>
    <t>"Prechodné dopravni znacky :" 10</t>
  </si>
  <si>
    <t>"Prechodné dopravni znacky :" 10*30*3</t>
  </si>
  <si>
    <t>"Položka poradí 26 :" 10,00000</t>
  </si>
  <si>
    <t>" - odtežený materiál v rámci SO 003 03 :" (22,0)*0,88</t>
  </si>
  <si>
    <t>979087212</t>
  </si>
  <si>
    <t>Nakládání suti na dopravní prostredky - komunikace</t>
  </si>
  <si>
    <t>SO 203 - Manipulační plocha</t>
  </si>
  <si>
    <t>" - prostor manipulacní plochy : "85,0*0,15</t>
  </si>
  <si>
    <t xml:space="preserve"> "- plocha deponie mesta :" 11,3</t>
  </si>
  <si>
    <t>Nakládání výkopku z hor.1-4 v množství do 100 m3</t>
  </si>
  <si>
    <t xml:space="preserve">Dovoz z deponie stavby do 500m : </t>
  </si>
  <si>
    <t xml:space="preserve"> "- použití zeminy vytežené v rámci SO 204 :" 70,1</t>
  </si>
  <si>
    <t>Vodorovné premístení výkopku z hor.1-4 do 500 m</t>
  </si>
  <si>
    <t>" - použití zeminy vytežené v rámci SO 204 :" 70,1</t>
  </si>
  <si>
    <t>" - prostor manipulacní plochy :" 70,1</t>
  </si>
  <si>
    <t>"Doprava ornice z deponie stavby do 250 m :" 1,5</t>
  </si>
  <si>
    <t>"Podél chodníkového obrubníku :" 3,0</t>
  </si>
  <si>
    <t>"Svah do smutecní zahrady :" 7,0</t>
  </si>
  <si>
    <t>"Osetí travním semenem :" 10,0</t>
  </si>
  <si>
    <t>"Osetí travním semenem :" 10,0*0,025</t>
  </si>
  <si>
    <t>"Mesícní údržba trávníku :" 10,0*1</t>
  </si>
  <si>
    <t xml:space="preserve">Skladba konstrukce manipulacní plochy (dle TP 170 D2-D-1-V, PII): : </t>
  </si>
  <si>
    <t>"Betonová dlažba šedá :" 70,0</t>
  </si>
  <si>
    <t>70*1,05 'Přepočtené koeficientem množství</t>
  </si>
  <si>
    <t>"Rezání dlažby tl. 80 mm :" 17,0</t>
  </si>
  <si>
    <t>"Šterkodrt frakce 0-32mm, ŠD 0/32 Ge : "70,0</t>
  </si>
  <si>
    <t>"Šterkodrt frakce 0-32mm, ŠD 0/32 Ge :" 79,0</t>
  </si>
  <si>
    <t>"45 MPa : "79,0</t>
  </si>
  <si>
    <t>"1. vrstva :" 79,0</t>
  </si>
  <si>
    <t>"2. vrstva :" 79,0</t>
  </si>
  <si>
    <t>"Chodníkový betonový obrubnik 100/25/15 cm vcetne uložení a obetonování obvykle 100 mm :" 4,5</t>
  </si>
  <si>
    <t>59217472</t>
  </si>
  <si>
    <t>Obrubník silnicní 1000/150/250 šedý</t>
  </si>
  <si>
    <t xml:space="preserve">Chodníkový betonový obrubnik 100/25/15 cm vcetne uložení a obetonování obvykle 100 mm : </t>
  </si>
  <si>
    <t>"Podél smutecní zahrady: 4,5*1,05 :"5</t>
  </si>
  <si>
    <t>"Betonové lože navíc - beton C25/30; XF2+XD1 :" 0,2</t>
  </si>
  <si>
    <t>SO 204 - Vstupní plocha</t>
  </si>
  <si>
    <t>2 - Základy a zvláštní zakládání</t>
  </si>
  <si>
    <t>4 - Vodorovné konstrukce</t>
  </si>
  <si>
    <t>5 - Komunikace</t>
  </si>
  <si>
    <t>8 - Trubní vedení</t>
  </si>
  <si>
    <t>95 - Dokoncovací konstrukce na pozemních stavbách</t>
  </si>
  <si>
    <t>96 - Bourání konstrukcí</t>
  </si>
  <si>
    <t>M46 - Zemní práce pri montážích</t>
  </si>
  <si>
    <t>113151113</t>
  </si>
  <si>
    <t>Fréz.živic.krytu pl.do 500 m2,pruh do 75 cm,tl.4cm</t>
  </si>
  <si>
    <t xml:space="preserve">Fréz. živic. krytu do 500 m2, s prekážkami, tl.4 cm : </t>
  </si>
  <si>
    <t xml:space="preserve">Pro zapravení krytových vrstev podél navržené kamenné obruby : </t>
  </si>
  <si>
    <t>" - 1. vrstva :" 53,0</t>
  </si>
  <si>
    <t>113151115</t>
  </si>
  <si>
    <t>Fréz.živic krytu pl.do 500 m2,pruh do 75 cm,tl.6cm</t>
  </si>
  <si>
    <t xml:space="preserve">Fréz. živic. krytu do 500 m2, s prekážkami, tl.6 cm : </t>
  </si>
  <si>
    <t>" - 2. vrstva :" 35,0</t>
  </si>
  <si>
    <t>" - prostor vstupní plochy :" 680,0*0,15</t>
  </si>
  <si>
    <t>" - prostor vstupní plochy :" 102,0</t>
  </si>
  <si>
    <t>" - plocha deponie mesta :" 102,0</t>
  </si>
  <si>
    <t>122202202</t>
  </si>
  <si>
    <t>Odkopávky pro silnice v hor. 3 do 1000 m3</t>
  </si>
  <si>
    <t xml:space="preserve">Odkopávky pro silnice v hor. 3 do 1000 m3 : </t>
  </si>
  <si>
    <t>" - odkopávky v prostoru vstupní plochy :" 147,0</t>
  </si>
  <si>
    <t>"Položka poradí 6 :" 147,00000</t>
  </si>
  <si>
    <t xml:space="preserve">Odvoz na deponii stavby do 500m : </t>
  </si>
  <si>
    <t>"Použití pro násypové práce v rámci SO 204 :" 57,0</t>
  </si>
  <si>
    <t>"Použití pro násypové práce v rámci SO 203 :" 70,1</t>
  </si>
  <si>
    <t>Mezisoucet</t>
  </si>
  <si>
    <t>" - použití zeminy vytežené v rámci SO 204 :" 57,0</t>
  </si>
  <si>
    <t>"Uložení sypaniny do násypu zhutnených na 100% PS :" 57,0</t>
  </si>
  <si>
    <t xml:space="preserve"> - násypy v prostoru vstupní plochy : </t>
  </si>
  <si>
    <t xml:space="preserve"> - použití vytežené zeminy : </t>
  </si>
  <si>
    <t>133201101</t>
  </si>
  <si>
    <t>Hloubení šachet v hor.3 do 100 m3</t>
  </si>
  <si>
    <t xml:space="preserve">Výkop jam pro sestavení ulicní vpusti : </t>
  </si>
  <si>
    <t>" - rozmery výkopu 1,5 x 1,5 x 1,5 m :" (1,5*1,5*1,5)</t>
  </si>
  <si>
    <t>133201109</t>
  </si>
  <si>
    <t>Príplatek za lepivost - hloubení šachet v hor.3</t>
  </si>
  <si>
    <t>"Položka poradí 11 :" 3,37500</t>
  </si>
  <si>
    <t>132201212</t>
  </si>
  <si>
    <t>Hloubení rýh š.do 200 cm hor.3 do 1000m3,STROJNE</t>
  </si>
  <si>
    <t xml:space="preserve">Výkop rýh pro kanalizacní prípojky : </t>
  </si>
  <si>
    <t>" - rozmery výkopu 1,0 x 1,5 m x délka prípojky :" (1,0)*1,0*1,5</t>
  </si>
  <si>
    <t>132201219</t>
  </si>
  <si>
    <t>Prípl.za lepivost,hloubení rýh 200cm,hor.3,STROJNE</t>
  </si>
  <si>
    <t>"Položka poradí 13 :" 1,50000</t>
  </si>
  <si>
    <t>"Odvoz na skládku do 8 km + poplatek za skládkování :" 19,9</t>
  </si>
  <si>
    <t xml:space="preserve"> "- rozmery výkopu 1,5 x 1,5 x 1,5 m :" (1,5*1,5*1,5)</t>
  </si>
  <si>
    <t>"Položka poradí 15 :" 24,77500</t>
  </si>
  <si>
    <t>Zásyp jam, rýh, šachet se zhutnením</t>
  </si>
  <si>
    <t xml:space="preserve">Zásyp jam, rýh, šachet se zhutnením : </t>
  </si>
  <si>
    <t>"Zásyp ze šterkodrti okolo nové vpusti a cásti prípojky : "1,5</t>
  </si>
  <si>
    <t>Základy a zvláštní zakládání</t>
  </si>
  <si>
    <t>273320140</t>
  </si>
  <si>
    <t>Základová deska ŽB z betonu C 20/25, vc.bednení</t>
  </si>
  <si>
    <t xml:space="preserve">Betonový základ schodište z betonu C25/30 XF2+XD1, výztuž KARI 4/100/100 mm, vc. bednení : </t>
  </si>
  <si>
    <t>"1 stupen :" 1,8</t>
  </si>
  <si>
    <t>"2 stupne :" 3,8</t>
  </si>
  <si>
    <t>"3 stupne :" 4,1</t>
  </si>
  <si>
    <t>"4 stupne :" 4,6</t>
  </si>
  <si>
    <t>"5 stupnu :" 4,8</t>
  </si>
  <si>
    <t>Výztuž základových desek ze svarovaných sití KARI</t>
  </si>
  <si>
    <t xml:space="preserve">Výztuž KARI 4/100/100 : </t>
  </si>
  <si>
    <t>"Vyztužení cásti schodište s 3 až 5 stupni :" 50,0*0,00198</t>
  </si>
  <si>
    <t>273310030RX1</t>
  </si>
  <si>
    <t>Základová deska z betonu C 20/25, vcetne bednení (dle PD)</t>
  </si>
  <si>
    <t xml:space="preserve">Betonový základ vyrovnávacích stupnu z prostého betonu C25/30 XF2+XD1,  vc. bednení : </t>
  </si>
  <si>
    <t>"Prurez základu 0,7x0,4m :" (45,0)*0,7*0,4</t>
  </si>
  <si>
    <t>631317205RX1</t>
  </si>
  <si>
    <t>Vytvorení dilatacních spár v betonovém základu schodište a mezi schodištovými stupni</t>
  </si>
  <si>
    <t>"Vytvorení dilatacních spár v betonovém základu schodište :" 5,0</t>
  </si>
  <si>
    <t>271531113</t>
  </si>
  <si>
    <t>Polštár základu z kameniva hr. drceného 16-32 mm</t>
  </si>
  <si>
    <t>"Polštár základu z kameniva hr. drceného :" 5,5</t>
  </si>
  <si>
    <t xml:space="preserve">Podsyp základu schodište a vyrovnávacích stupnu ze šterkodrti fr. 0/32mm : </t>
  </si>
  <si>
    <t>434121425RX01</t>
  </si>
  <si>
    <t>Osazení želbet. stupnu do cementové malty, broušených</t>
  </si>
  <si>
    <t xml:space="preserve">Betonové stupne 100/40/15cm vcetne uložení do cementové malty, prírodní pemrlovaný povrch : </t>
  </si>
  <si>
    <t>"Schodište :" 99,0</t>
  </si>
  <si>
    <t>"Delící stupne :" 45,0</t>
  </si>
  <si>
    <t>593723021RX1</t>
  </si>
  <si>
    <t>Stupen schodištový 100/40/15cm, tryskaný povrch (dle PD)</t>
  </si>
  <si>
    <t>"Schodište: cca 99*1,05 :" 104</t>
  </si>
  <si>
    <t>"Delící stupne: cca 45*1,05 :"48</t>
  </si>
  <si>
    <t>970251400RX01</t>
  </si>
  <si>
    <t>Rezání železobetonu hl. rezu 400 mm (dle PD)</t>
  </si>
  <si>
    <t xml:space="preserve">Rezání betonových stupnu 100/40/15 cm : </t>
  </si>
  <si>
    <t>"Schodište :" 8*0,15</t>
  </si>
  <si>
    <t>"Delící stupne :" 5*0,15</t>
  </si>
  <si>
    <t>577131211</t>
  </si>
  <si>
    <t>Beton asfalt. ACO 8,nebo ACO 11, do 3 m, tl. 4 cm</t>
  </si>
  <si>
    <t xml:space="preserve">Zapravení krytových vrstev vozovky: : </t>
  </si>
  <si>
    <t xml:space="preserve">Asfaltový beton pro obrusné vrstvy : </t>
  </si>
  <si>
    <t>"ACO 11, tl. 40 mm :" 53,0</t>
  </si>
  <si>
    <t>573231110</t>
  </si>
  <si>
    <t>Postrik živicný spojovací z emulze 0,3-0,5 kg/m2</t>
  </si>
  <si>
    <t xml:space="preserve">Spojovací postrik : </t>
  </si>
  <si>
    <t>"PS-E 0,4 kg/m2 :" 53,0</t>
  </si>
  <si>
    <t>565141111</t>
  </si>
  <si>
    <t>Podklad z obal kam.ACP 16+,ACP 22+,do 3 m,tl. 6 cm</t>
  </si>
  <si>
    <t xml:space="preserve">Asfaltový beton pro podkladní vrstvy : </t>
  </si>
  <si>
    <t>"ACP 16+ :" 35,0</t>
  </si>
  <si>
    <t>573231111</t>
  </si>
  <si>
    <t>Postrik živicný spojovací z emulze 0,5-0,7 kg/m2</t>
  </si>
  <si>
    <t>"PS-E 0,5 kg/m2 :" 35,0</t>
  </si>
  <si>
    <t>460030081</t>
  </si>
  <si>
    <t>Rezání spáry v asfaltu nebo betonu</t>
  </si>
  <si>
    <t>"Zarezání spáry :" 67,0</t>
  </si>
  <si>
    <t>599142111</t>
  </si>
  <si>
    <t>Úprava zálivky dil.spár hloubky do 4 cm š. do 4 cm</t>
  </si>
  <si>
    <t>"Zaliti spáry zalivkou z modifikovaného asfaltu : "67,0</t>
  </si>
  <si>
    <t>591211111RX1</t>
  </si>
  <si>
    <t>Kladení dlažby drobné kostky,lože z kamen.tl. 6 cm (dle PD)</t>
  </si>
  <si>
    <t xml:space="preserve">Skladba konstrukce dláždených ploch (dle TP 170 D2-D-1-V, PII): : </t>
  </si>
  <si>
    <t>"Žulové kostky mozaikové :" 391,0</t>
  </si>
  <si>
    <t>583800571</t>
  </si>
  <si>
    <t xml:space="preserve">Mozaika dlažební 5/7 štípaná  1t = 7 m2</t>
  </si>
  <si>
    <t>"Žulové kostky mozaikové : "391,0/7</t>
  </si>
  <si>
    <t>55,857*1,05 'Přepočtené koeficientem množství</t>
  </si>
  <si>
    <t>564922105RX1</t>
  </si>
  <si>
    <t>Mlatový kryt z mech.zpevneného kameniva tl. 10 cm (dle PD)</t>
  </si>
  <si>
    <t xml:space="preserve">Skladba konstrukce mlatových ploch: : </t>
  </si>
  <si>
    <t>"Mechanicky zpevnené kamenivo :" 220,0</t>
  </si>
  <si>
    <t xml:space="preserve">Mlat žlutohnedé barvy : </t>
  </si>
  <si>
    <t>"Šterkodrt frakce 0-32mm, ŠD 0/32 Gn : "391,0</t>
  </si>
  <si>
    <t>"Šterkodrt frakce 0-32mm, ŠD 0/32 Gn : "441,0</t>
  </si>
  <si>
    <t>"Šterkodrt frakce 0-32mm, ŠD 0/32 Gn :" 220,0</t>
  </si>
  <si>
    <t>"Šterkodrt frakce 0-32mm, ŠD 0/32 Gn :" 228,0</t>
  </si>
  <si>
    <t>"45 MPa : "441,0</t>
  </si>
  <si>
    <t>"30 MPa :" 228,0</t>
  </si>
  <si>
    <t>561471120</t>
  </si>
  <si>
    <t>Podklad ze zeminy stab.vápnem, Road Mix, tl. 30 cm</t>
  </si>
  <si>
    <t xml:space="preserve">Podklad ze zeminy stabilizované vápnem, Road mix tl. 30cm : </t>
  </si>
  <si>
    <t>"1 vrstva :" 669,0</t>
  </si>
  <si>
    <t>894411010</t>
  </si>
  <si>
    <t>Vpust ulicní z dílcu DN 450,s odkalištem,napojení, DN 150, mríž litina 500x500 40 t, hl. 1,67 m</t>
  </si>
  <si>
    <t>"Vpust ulicní z dílcu DN 450, s odkalištem, napojení DN 150, mríž litina 500x500 40t, hl. 1,67 m :" 1</t>
  </si>
  <si>
    <t xml:space="preserve">Ulicní vpust ve stanicení km 0,061 61 : </t>
  </si>
  <si>
    <t>831350113</t>
  </si>
  <si>
    <t>Kanalizacní prípojka z trub PVC, D 160 mm</t>
  </si>
  <si>
    <t>"Kanalizacní prípojka z trub PVC, D 160 mm :" 1,0</t>
  </si>
  <si>
    <t xml:space="preserve">Napojení nové vpusti na stávající prípojku : </t>
  </si>
  <si>
    <t>597101035</t>
  </si>
  <si>
    <t>Žlab odvodnovací polymerbeton, zatížení D400 kN</t>
  </si>
  <si>
    <t>"Žlab odvodnovací DN 150, D400, šírka 238mm, stavební výška 150 - 250 mm :" 20,0</t>
  </si>
  <si>
    <t xml:space="preserve">Odvodnovací žlab Ž1 : </t>
  </si>
  <si>
    <t xml:space="preserve">Spádované dno : </t>
  </si>
  <si>
    <t xml:space="preserve">Zaústení do stávající ulicní vpusti : </t>
  </si>
  <si>
    <t xml:space="preserve"> - celní stena 1x : </t>
  </si>
  <si>
    <t xml:space="preserve"> - celní stena s odtokem 1x : </t>
  </si>
  <si>
    <t xml:space="preserve"> - žlab odvodnovací délky 1,0m DN 150 20x  : </t>
  </si>
  <si>
    <t>89943X1</t>
  </si>
  <si>
    <t>Napojení do skruže ulicní vpusti na útes (dle PD)</t>
  </si>
  <si>
    <t>"Napojení do skruže ulicní vpusti na útes :" 1</t>
  </si>
  <si>
    <t>899231111</t>
  </si>
  <si>
    <t>Výšková úprava vstupu do 20 cm, zvýšení mríže</t>
  </si>
  <si>
    <t>"Výšková úprava vstupu do 20 cm, zvýšení mríže :" 1</t>
  </si>
  <si>
    <t xml:space="preserve">Stávající vpust v nejnižním míste žlabu Ž1 : </t>
  </si>
  <si>
    <t>917461111</t>
  </si>
  <si>
    <t>Osaz. stoj. obrub. kam. s operou, lože z C 12/15</t>
  </si>
  <si>
    <t xml:space="preserve">Kamenný obrubnik 50/15/15 cm vcetne uložení a obetonování obvykle 100 mm : </t>
  </si>
  <si>
    <t>"Rozhraní vstupní plochy a asfaltobetonové vozovky :" 67,0</t>
  </si>
  <si>
    <t>58380373RX1</t>
  </si>
  <si>
    <t>Obrubník kamenný prímý 15x15 cm (dle PD)</t>
  </si>
  <si>
    <t>67*1,05 'Přepočtené koeficientem množství</t>
  </si>
  <si>
    <t>917931132RX3</t>
  </si>
  <si>
    <t>Osazení prídlažby,kostka velká,3 rady, lože C20/25, vcetne dodávky kamenných dlažebních kostek (dle PD)</t>
  </si>
  <si>
    <t xml:space="preserve">Trojrádek ze žulových kostek šírky 300mm : </t>
  </si>
  <si>
    <t>"Kolem stromu ve stanicení km 0,051 71 :" 5,0</t>
  </si>
  <si>
    <t>"Rozhraní vstupní plochy a východní plochy :" 5,0</t>
  </si>
  <si>
    <t>Betonové lože z betonu C 25/30 XF2+XD1 (dle PD)</t>
  </si>
  <si>
    <t>"Betonové lože navíc - beton C25/30; XF2+XD1 :" 3,9</t>
  </si>
  <si>
    <t>"Prechodné dopravni znacky :" 20</t>
  </si>
  <si>
    <t>"Prechodné dopravni znacky :" 20*30*3</t>
  </si>
  <si>
    <t>"Položka poradí 47 :" 20,00000</t>
  </si>
  <si>
    <t>Dokoncovací konstrukce na pozemních stavbách</t>
  </si>
  <si>
    <t>953941110</t>
  </si>
  <si>
    <t>Osazení zábradlí schodištového, balkonového apod.</t>
  </si>
  <si>
    <t xml:space="preserve">Osazení zábradlí schodištového, balkonového apod. : </t>
  </si>
  <si>
    <t>"Výška zábradlí 900mm :" 5,8</t>
  </si>
  <si>
    <t>55395100.A</t>
  </si>
  <si>
    <t>Zábradlí ocelové trubkové</t>
  </si>
  <si>
    <t>"Zábradlí ocelové trubkové :" 5,8</t>
  </si>
  <si>
    <t xml:space="preserve">Materiál: JEKL 60/40 : </t>
  </si>
  <si>
    <t xml:space="preserve">Povrchová úprava náterem - nátěr černou kovářskou barvou + pozinkování. : </t>
  </si>
  <si>
    <t>953941110RX1</t>
  </si>
  <si>
    <t>Kotvení zábradlí do schodištových stupnu (dle PD)</t>
  </si>
  <si>
    <t>"Kotvení zábradlí do schodištových stupnu : "16</t>
  </si>
  <si>
    <t xml:space="preserve">Hmoždinky na chemickou kotvu, závitová tyc + klobouková matice : </t>
  </si>
  <si>
    <t xml:space="preserve">nátěr černou kovářskou barvou + pozinkování : </t>
  </si>
  <si>
    <t>Bourání konstrukcí</t>
  </si>
  <si>
    <t>96687X1</t>
  </si>
  <si>
    <t>Vybourání ulicních vpustí kompletních vc. likvidace odpadu (dle PD)</t>
  </si>
  <si>
    <t>"Vybourání ulicních vpustí kompletních : "1</t>
  </si>
  <si>
    <t>M46</t>
  </si>
  <si>
    <t>Zemní práce pri montážích</t>
  </si>
  <si>
    <t>460510202RX1</t>
  </si>
  <si>
    <t>Betonový kabelový žlab délky 1,0 m pro zemní kabely VO vc. lože, osazení obetonování (dle PD)</t>
  </si>
  <si>
    <t xml:space="preserve">Betonový kabelový žlab délky 1,0 m pro zemní kabely VO vc. uložení : </t>
  </si>
  <si>
    <t>"Nové kabely VO :" 7</t>
  </si>
  <si>
    <t>"Stávající kabely VO :" 7</t>
  </si>
  <si>
    <t>10,605*7 'Přepočtené koeficientem množství</t>
  </si>
  <si>
    <t>SO 205 - Východní plocha</t>
  </si>
  <si>
    <t>63 - Podlahy a podlahové konstrukce</t>
  </si>
  <si>
    <t xml:space="preserve"> "- 1. vrstva :" 30,0</t>
  </si>
  <si>
    <t>" - 2. vrstva :" 17,0</t>
  </si>
  <si>
    <t xml:space="preserve"> "- prostor východní plochy :" 109,0*0,15</t>
  </si>
  <si>
    <t>" - okapový chodnícek mezi smutecní síní a zahradou :" 18,0*0,15</t>
  </si>
  <si>
    <t xml:space="preserve">Odvoz ornice na deponii stavby do 3000 m : </t>
  </si>
  <si>
    <t xml:space="preserve"> "- plocha deponie mesta : "19,1</t>
  </si>
  <si>
    <t xml:space="preserve"> "- plocha deponie mesta :" 19,1</t>
  </si>
  <si>
    <t xml:space="preserve"> "- odkopávky v prostoru východní plochy :" 36,6</t>
  </si>
  <si>
    <t>"Položka poradí 6 :" 36,60000</t>
  </si>
  <si>
    <t>"- rozmery výkopu 1,0 x 1,5 m x délka prípojky :" (1,0)*1,0*1,5</t>
  </si>
  <si>
    <t>"Položka poradí 8 :" 1,50000</t>
  </si>
  <si>
    <t>"Odvoz na skládku do 8 km + poplatek za skládkování :" 36,6</t>
  </si>
  <si>
    <t xml:space="preserve"> "- rozmery výkopu 1,0 x 1,5 m x délka prípojky : "(1,0)*1,0*1,5</t>
  </si>
  <si>
    <t>"Položka poradí 10 :" 38,10000</t>
  </si>
  <si>
    <t>"Zásyp ze šterkodrti okolo prípojky žlabu Ž4 : "0,5</t>
  </si>
  <si>
    <t>273320150</t>
  </si>
  <si>
    <t>Základová deska ŽB z betonu C 25/30, vc.bednení</t>
  </si>
  <si>
    <t>"Betonový základ schodište z betonu C25/30 XF2+XD1, výztuž KARI 4/100/100 mm, vc. bednení :" 1,4</t>
  </si>
  <si>
    <t>"Vyztužení schodište :" 4,0*0,00198</t>
  </si>
  <si>
    <t>"Polštár základu z kameniva hr. drceného :" 0,3</t>
  </si>
  <si>
    <t xml:space="preserve">Podsyp základu schodište ze šterkodrti fr. 0/32mm : </t>
  </si>
  <si>
    <t>"Schodište : "8,0</t>
  </si>
  <si>
    <t>"Schodište: cca 8,0*1,05 :" 9</t>
  </si>
  <si>
    <t>"Schodište na východní plochu :" 4*0,15</t>
  </si>
  <si>
    <t>"ACO 11, tl. 40 mm :" 33,0</t>
  </si>
  <si>
    <t>"PS-E 0,4 kg/m2 :" 33,0</t>
  </si>
  <si>
    <t>"ACP 16+ :" 20,0</t>
  </si>
  <si>
    <t>"PS-E 0,5 kg/m2 :" 20,0</t>
  </si>
  <si>
    <t>"Zarezání spáry :" 41,0</t>
  </si>
  <si>
    <t>"Zaliti spáry zalivkou z modifikovaného asfaltu : "41,0</t>
  </si>
  <si>
    <t>"Mechanicky zpevnené kamenivo :" 96,2</t>
  </si>
  <si>
    <t>"Šterkodrt frakce 0-32mm, ŠD 0/32 Gn :" 96,2</t>
  </si>
  <si>
    <t>"Šterkodrt frakce 0-32mm, ŠD 0/32 Gn :" 107,5</t>
  </si>
  <si>
    <t>"30 MPa :" 107,5</t>
  </si>
  <si>
    <t>"1 vrstva :" 107,5</t>
  </si>
  <si>
    <t>Podlahy a podlahové konstrukce</t>
  </si>
  <si>
    <t>639571210</t>
  </si>
  <si>
    <t>Kacírek pro okapový chodník tl. 100 mm</t>
  </si>
  <si>
    <t xml:space="preserve">Okapový chodník : </t>
  </si>
  <si>
    <t>"Težené kamenivo fr. 32/63 :" 21,0</t>
  </si>
  <si>
    <t>639571311</t>
  </si>
  <si>
    <t>Okapový chodník - textilie proti prorustání 45g/m2</t>
  </si>
  <si>
    <t>"Fólie proti prorustání plevele :" 25,0</t>
  </si>
  <si>
    <t>Poznámka k položce:_x000d_
materiál černá litina</t>
  </si>
  <si>
    <t xml:space="preserve">Žlab odvodnovací DN 150, D400, šírka 238mm, stavební výška 150 - 250 mm : </t>
  </si>
  <si>
    <t>"Odvodnovací žlab Ž2 :" 6,5</t>
  </si>
  <si>
    <t xml:space="preserve"> - žlab odvodnovací délky 1,0m DN 150 6x  : </t>
  </si>
  <si>
    <t xml:space="preserve"> - žlab odvodnovací délky 0,5m DN 150 1x  : </t>
  </si>
  <si>
    <t>"Odvodnovací žlab Ž3 : "4,5</t>
  </si>
  <si>
    <t xml:space="preserve"> - žlab odvodnovací délky 1,0m DN 150 4x  : </t>
  </si>
  <si>
    <t>"Odvodnovací žlab Ž4 :" 6,5</t>
  </si>
  <si>
    <t xml:space="preserve">Zaústení do strešního svodu skladu : </t>
  </si>
  <si>
    <t xml:space="preserve"> - žlab odvodnovací s odtokem délky 0,5m DN 150 1x  : </t>
  </si>
  <si>
    <t xml:space="preserve">Kanalizacní prípojka z trub PVC, D 160 mm : </t>
  </si>
  <si>
    <t>"Napojení žlabu Ž4 do strešního svodu skladu :" 1,0</t>
  </si>
  <si>
    <t>89943X2</t>
  </si>
  <si>
    <t>"Napojení do skruže ulicní vpusti na útes : "2</t>
  </si>
  <si>
    <t>"Výšková úprava vstupu do 20 cm, zvýšení mríže :" 2</t>
  </si>
  <si>
    <t xml:space="preserve">Stávající ulicní vpusti podél východní plochy : </t>
  </si>
  <si>
    <t>"Rozhraní východní plochy a asfaltobetonové vozovky : "40,0</t>
  </si>
  <si>
    <t>"Rozhraní východní plochy a asfaltobetonové vozovky :" 40,0</t>
  </si>
  <si>
    <t>40*1,05 'Přepočtené koeficientem množství</t>
  </si>
  <si>
    <t>"Betonové lože navíc - beton C25/30; XF2+XD1 :" 2,0</t>
  </si>
  <si>
    <t>917862000RX01</t>
  </si>
  <si>
    <t>Ocelový záhonový obrubník (dle PD)</t>
  </si>
  <si>
    <t>"Ocelový záhonový obrubník :" 50,0</t>
  </si>
  <si>
    <t xml:space="preserve">Lemování okapového chodníku a cásti východní plochy pod schody : </t>
  </si>
  <si>
    <t>"Prechodné dopravni znacky :" 8</t>
  </si>
  <si>
    <t>"Prechodné dopravni znacky :" 8*30*3</t>
  </si>
  <si>
    <t>"Položka poradí 39 :" 8,00000</t>
  </si>
  <si>
    <t>"Výška zábradlí 900mm :" 2,4</t>
  </si>
  <si>
    <t>"Zábradlí ocelové trubkové : "2,4</t>
  </si>
  <si>
    <t>"Kotvení zábradlí do schodištových stupnu :" 8</t>
  </si>
  <si>
    <t>"Nové kabely VO :" 1</t>
  </si>
  <si>
    <t>5,412*7 'Přepočtené koeficientem množství</t>
  </si>
  <si>
    <t>SO 301 - Vodovod</t>
  </si>
  <si>
    <t>SO 301.01 - Přípojka vody</t>
  </si>
  <si>
    <t xml:space="preserve">    722 - Vnitřní vodovod</t>
  </si>
  <si>
    <t>132201210R00</t>
  </si>
  <si>
    <t>Hloubení rýh š.do 200 cm hor.3 do 50 m3,STROJNĚ</t>
  </si>
  <si>
    <t>7*1,8*1</t>
  </si>
  <si>
    <t>119001412R00</t>
  </si>
  <si>
    <t>Dočasné zajištění beton.a plast.potrubí DN 200-500</t>
  </si>
  <si>
    <t>130001101R00</t>
  </si>
  <si>
    <t>Příplatek za ztížené hloubení v blízkosti vedení</t>
  </si>
  <si>
    <t>151101101R00</t>
  </si>
  <si>
    <t>Pažení a rozepření stěn rýh - příložné - hl.do 2 m</t>
  </si>
  <si>
    <t>7*1,8*2</t>
  </si>
  <si>
    <t>151101111R00</t>
  </si>
  <si>
    <t>Odstranění pažení stěn rýh - příložné - hl. do 2 m</t>
  </si>
  <si>
    <t>162701105R00</t>
  </si>
  <si>
    <t>Vodorovné přemístění výkopku z hor.1-4 do 10000 m</t>
  </si>
  <si>
    <t>7*0,5*1</t>
  </si>
  <si>
    <t>161101101R00</t>
  </si>
  <si>
    <t>Svislé přemístění výkopku z hor.1-4 do 2,5 m</t>
  </si>
  <si>
    <t>171201201R00</t>
  </si>
  <si>
    <t>Uložení sypaniny na skl.-sypanina na výšku přes 2m</t>
  </si>
  <si>
    <t>199000002R00</t>
  </si>
  <si>
    <t>174101102R00</t>
  </si>
  <si>
    <t>Zásyp ruční se zhutněním</t>
  </si>
  <si>
    <t>175101101RT2</t>
  </si>
  <si>
    <t>Obsyp potrubí bez prohození sypaniny, s dodáním štěrkopísku frakce 0 - 22 mm</t>
  </si>
  <si>
    <t>271532212R</t>
  </si>
  <si>
    <t>Podsyp pod základové konstrukce se zhutněním z hrubého kameniva frakce 16 až 32 mm</t>
  </si>
  <si>
    <t>1212885018</t>
  </si>
  <si>
    <t>vodoměrná šachta</t>
  </si>
  <si>
    <t>1,2*1,2*0,1</t>
  </si>
  <si>
    <t>273321311R00</t>
  </si>
  <si>
    <t>Základové desky ze ŽB bez zvýšených nároků na prostředí tř. C 16/20</t>
  </si>
  <si>
    <t>1676309859</t>
  </si>
  <si>
    <t>273362021R00</t>
  </si>
  <si>
    <t>811995136</t>
  </si>
  <si>
    <t>1,2*1,2*0,00444*1,15</t>
  </si>
  <si>
    <t>893152111R00</t>
  </si>
  <si>
    <t>Montáž šachty vodoměrné a revizní plastové hranaté</t>
  </si>
  <si>
    <t>893412011RA0</t>
  </si>
  <si>
    <t>Šachta vodoměrná plast.hranatá samonosná v.1850 mm</t>
  </si>
  <si>
    <t>722290226R00</t>
  </si>
  <si>
    <t>Zkouška tlaku potrubí závitového DN 50</t>
  </si>
  <si>
    <t>722171214R00</t>
  </si>
  <si>
    <t>Potrubí z PEHD, D 40 x 3,7 mm</t>
  </si>
  <si>
    <t>899721112R00</t>
  </si>
  <si>
    <t>Fólie výstražná z PVC bílá, šířka 30 cm</t>
  </si>
  <si>
    <t>34111012R</t>
  </si>
  <si>
    <t>Kabel silový s Cu jádrem 750 V CYKY 2 x 4 mm2</t>
  </si>
  <si>
    <t>899401112R00</t>
  </si>
  <si>
    <t>Osazení poklopů litinových šoupátkových</t>
  </si>
  <si>
    <t>42291010R</t>
  </si>
  <si>
    <t>Souprava zemní tuhá 9000E1 DN 50 1,5m</t>
  </si>
  <si>
    <t>42228110R</t>
  </si>
  <si>
    <t>Šoupátko DN 5/4" pro dom.přípojky -voda</t>
  </si>
  <si>
    <t>42273330R</t>
  </si>
  <si>
    <t xml:space="preserve">Pas navrtávací  DN 100 - 5/4" závitový</t>
  </si>
  <si>
    <t>42291353R</t>
  </si>
  <si>
    <t>Poklop litinový ČSN 504 - šoupátkový</t>
  </si>
  <si>
    <t>422915501R</t>
  </si>
  <si>
    <t>Deska nosná šoupátkového poklopu</t>
  </si>
  <si>
    <t>55118033R</t>
  </si>
  <si>
    <t>Souprava vodoměrná 5/4"x5/4", pro vodoměr Qn 6</t>
  </si>
  <si>
    <t>Kohout kulový voda G1"</t>
  </si>
  <si>
    <t>-1250287537</t>
  </si>
  <si>
    <t>5511001812R</t>
  </si>
  <si>
    <t>Zpětná klapka G1"</t>
  </si>
  <si>
    <t>1745452360</t>
  </si>
  <si>
    <t>1180317762</t>
  </si>
  <si>
    <t>722265162R00</t>
  </si>
  <si>
    <t>Vodoměr domovní DN20x190mm, Qn 1,5</t>
  </si>
  <si>
    <t>1514013971</t>
  </si>
  <si>
    <t>722269112R00</t>
  </si>
  <si>
    <t>Montáž vodoměru závitového jdnovt. suchob. G3/4"</t>
  </si>
  <si>
    <t>1375317288</t>
  </si>
  <si>
    <t>SO 301.02 - Venkovní vodovod</t>
  </si>
  <si>
    <t xml:space="preserve">    721 - Vnitřní kanalizace</t>
  </si>
  <si>
    <t>132201212R00</t>
  </si>
  <si>
    <t>Hloubení rýh š.do 200 cm hor.3 do 1000m3,STROJNĚ</t>
  </si>
  <si>
    <t>25*1,6*0,8</t>
  </si>
  <si>
    <t>25*0,5*0,8</t>
  </si>
  <si>
    <t>-1759552264</t>
  </si>
  <si>
    <t>-62373065</t>
  </si>
  <si>
    <t>-2988765</t>
  </si>
  <si>
    <t>-1685846102</t>
  </si>
  <si>
    <t>852645468</t>
  </si>
  <si>
    <t>-273381202</t>
  </si>
  <si>
    <t>899979880</t>
  </si>
  <si>
    <t>721176222R00</t>
  </si>
  <si>
    <t>Potrubí KG svodné (ležaté) v zemi D 110 x 3,2 mm</t>
  </si>
  <si>
    <t>722171213R00</t>
  </si>
  <si>
    <t>Potrubí z PEHD, D 32 x 3,0 mm</t>
  </si>
  <si>
    <t>2011553707</t>
  </si>
  <si>
    <t>SO 401 - Kanalizace splašková</t>
  </si>
  <si>
    <t>SO 401.01 - Přípojka kanalizace splaškové</t>
  </si>
  <si>
    <t>3,8*2,9*1</t>
  </si>
  <si>
    <t>151101102R00</t>
  </si>
  <si>
    <t>Pažení a rozepření stěn rýh - příložné - hl.do 4 m</t>
  </si>
  <si>
    <t>3,8*2,9*2</t>
  </si>
  <si>
    <t>151101112R00</t>
  </si>
  <si>
    <t>Odstranění pažení stěn rýh - příložné - hl. do 4 m</t>
  </si>
  <si>
    <t>3,8*0,5*1</t>
  </si>
  <si>
    <t>894422111RT1</t>
  </si>
  <si>
    <t>Osazení betonových dílců šachet, skruže přechodové, na kroužek</t>
  </si>
  <si>
    <t>894422111R00</t>
  </si>
  <si>
    <t>Osazení betonových dílců šachet</t>
  </si>
  <si>
    <t>59224353.AR</t>
  </si>
  <si>
    <t>Konus šachetní TBR-Q.1 100-63/58/12 KPS</t>
  </si>
  <si>
    <t>59224373.AR</t>
  </si>
  <si>
    <t>Těsnění elastom pro šach díly EMT - DN 1000</t>
  </si>
  <si>
    <t>59224362.AR</t>
  </si>
  <si>
    <t>Skruž šachetní TBS-Q.1 100/100/12</t>
  </si>
  <si>
    <t>59224359.AR</t>
  </si>
  <si>
    <t>Skruž šachetní TBS-Q.1 100/50/12</t>
  </si>
  <si>
    <t>59224366.AR</t>
  </si>
  <si>
    <t>Dno šachetní přímé TBZ-Q.1 100/60 V max. 40</t>
  </si>
  <si>
    <t>899103111RT2</t>
  </si>
  <si>
    <t>Osazení poklopu s rámem do 150 kg, včetně dodávky poklopu lit. kruhového D 600</t>
  </si>
  <si>
    <t>837354111RT2</t>
  </si>
  <si>
    <t>Montáž kameninových útesů s hrdlem DN 200, včetně dodávky trouby DN 200 dl. 1000 mm</t>
  </si>
  <si>
    <t>721290112R00</t>
  </si>
  <si>
    <t>Zkouška těsnosti kanalizace vodou DN 200</t>
  </si>
  <si>
    <t>286144842R</t>
  </si>
  <si>
    <t>Trubka kanalizační PP SN 12 200x3000mm, hladká PP, oranžová</t>
  </si>
  <si>
    <t>SO 401.02 - Venkovní kanalizace splašková</t>
  </si>
  <si>
    <t>70*1,2*0,8</t>
  </si>
  <si>
    <t>70*0,5*0,8</t>
  </si>
  <si>
    <t>721290111R00</t>
  </si>
  <si>
    <t>Zkouška těsnosti kanalizace vodou DN 125</t>
  </si>
  <si>
    <t>721176223R00</t>
  </si>
  <si>
    <t>Potrubí KG svodné (ležaté) v zemi D 125 x 3,2 mm</t>
  </si>
  <si>
    <t>721176224R00</t>
  </si>
  <si>
    <t>Potrubí KG svodné (ležaté) v zemi D 160 x 4,0 mm</t>
  </si>
  <si>
    <t>55162530R</t>
  </si>
  <si>
    <t>Izol. souprava pro potr prostupy DN110</t>
  </si>
  <si>
    <t>SO 402 - Kanalizace dešťová</t>
  </si>
  <si>
    <t>SO 402.01 - Venkovní kanalizace dešťová</t>
  </si>
  <si>
    <t>95*1,2*0,8</t>
  </si>
  <si>
    <t>95*0,5*0,8</t>
  </si>
  <si>
    <t>721242110RT1</t>
  </si>
  <si>
    <t>Lapač střešních splavenin PP kloub, zápachová klapka, koš na listí, DN 100</t>
  </si>
  <si>
    <t>592271051R</t>
  </si>
  <si>
    <t xml:space="preserve">Žlab liniový  beton  l =100 cm, š=13 cm h 15,5/15,5</t>
  </si>
  <si>
    <t>59227150R</t>
  </si>
  <si>
    <t>Čelo žlabu výtokové pro 0.0 a 0.1</t>
  </si>
  <si>
    <t>59227131R</t>
  </si>
  <si>
    <t>Vpust žlabová - krátký tvar</t>
  </si>
  <si>
    <t>5534298031R</t>
  </si>
  <si>
    <t>Rošt můstkový litina C250 50/12,7 cm</t>
  </si>
  <si>
    <t>5534298039R</t>
  </si>
  <si>
    <t>Aretace pro rošt C 250</t>
  </si>
  <si>
    <t>SO 402.02 - Zasakovací prvek</t>
  </si>
  <si>
    <t>4*8*2</t>
  </si>
  <si>
    <t>4*8*1</t>
  </si>
  <si>
    <t>894432112R00</t>
  </si>
  <si>
    <t>Osazení plastové šachty revizní prům.425 mm</t>
  </si>
  <si>
    <t>286981009R</t>
  </si>
  <si>
    <t xml:space="preserve">Šachta filtrační  2000x425 mm, včetně poklopu</t>
  </si>
  <si>
    <t>286981008R</t>
  </si>
  <si>
    <t>Koš filtrační 370x360 mm</t>
  </si>
  <si>
    <t>286981010R</t>
  </si>
  <si>
    <t>Box akumulační 600x600x1200 mm, objem 432 l, polypropylen, modrá barva</t>
  </si>
  <si>
    <t>286981011R</t>
  </si>
  <si>
    <t>Hrdlo vstupní 528x528x390 mm , polypropylen, modrá barva</t>
  </si>
  <si>
    <t>286981014R</t>
  </si>
  <si>
    <t>Spojka PP - klip modrý 20x40 mm</t>
  </si>
  <si>
    <t>286981016R</t>
  </si>
  <si>
    <t xml:space="preserve">Záslepka PP  35 kPa 528x528 mm modrá</t>
  </si>
  <si>
    <t>2869810191R</t>
  </si>
  <si>
    <t xml:space="preserve">Adaptér šachtový PP  d=600/500, 670x330 mm, černá barva</t>
  </si>
  <si>
    <t>PC</t>
  </si>
  <si>
    <t>Geotextílie</t>
  </si>
  <si>
    <t>PC.1</t>
  </si>
  <si>
    <t>Kamenivo frakce 8/32B</t>
  </si>
  <si>
    <t>3457115974R</t>
  </si>
  <si>
    <t xml:space="preserve">Trubka drenážní  DN125</t>
  </si>
  <si>
    <t>8-001</t>
  </si>
  <si>
    <t>Nálevová zkouška vsaku</t>
  </si>
  <si>
    <t>560010585</t>
  </si>
  <si>
    <t>8-002</t>
  </si>
  <si>
    <t>Přejímka základové spáry a výkopu pro , vsakovací prvek geologem</t>
  </si>
  <si>
    <t>1791944135</t>
  </si>
  <si>
    <t>SO 601 - Kabelové rozvody NN</t>
  </si>
  <si>
    <t>SO 601.01 - Hlavní přívod NN</t>
  </si>
  <si>
    <t>3 - Ostatní materiál a príslušenství</t>
  </si>
  <si>
    <t>4 - Rozvádece</t>
  </si>
  <si>
    <t>5 Kc - Ostatní materiál a príslusenstvi</t>
  </si>
  <si>
    <t>AYKY 4x35 mm2</t>
  </si>
  <si>
    <t>AYKY 4x16 mm2</t>
  </si>
  <si>
    <t>1268623967</t>
  </si>
  <si>
    <t>Ostatní materiál a príslušenství</t>
  </si>
  <si>
    <t>Odstranení travnatého porostu  kosení a zhrabávání trávy</t>
  </si>
  <si>
    <t>Sejmutí drnu uložení na hromadu nebo naložení na dopr.prostredek jekékoliv tlouštky</t>
  </si>
  <si>
    <t>Svodic prepetí, 4p, SPD TYP 1</t>
  </si>
  <si>
    <t>MCB 3p, 10 kA, In=32 A, typ B, 3 HP</t>
  </si>
  <si>
    <t>MCB 3p, 10 kA, In=50 A, typ B, 3 HP</t>
  </si>
  <si>
    <t>-1885154957</t>
  </si>
  <si>
    <t>5 Kc</t>
  </si>
  <si>
    <t>SO 601.02 - Osvětlení zahrady</t>
  </si>
  <si>
    <t>3 - Svítidla</t>
  </si>
  <si>
    <t>4 - Ostatní materiál a príslušenství</t>
  </si>
  <si>
    <t>Venkovní sloupek valcový, konstrukce alum., antracit lak, prumer 150 mm, IP65, pro 1x max.23W, E27, na betonový základ</t>
  </si>
  <si>
    <t>Poznámka k položce:_x000d_
E5 - venkovní</t>
  </si>
  <si>
    <t>zdroj LED, 7,5W, 3000°K, E27</t>
  </si>
  <si>
    <t>Recyklacní poplatek ze svítidla</t>
  </si>
  <si>
    <t>4.06</t>
  </si>
  <si>
    <t>4.07</t>
  </si>
  <si>
    <t>4.08</t>
  </si>
  <si>
    <t>Jáma pro betónový základ venkovního sloupku</t>
  </si>
  <si>
    <t>4.09</t>
  </si>
  <si>
    <t>Betónový základ pro venkovní sloupek</t>
  </si>
  <si>
    <t>4.10</t>
  </si>
  <si>
    <t>SO 601.3 - Přívod NN pro sklad</t>
  </si>
  <si>
    <t>5 - Svítidla</t>
  </si>
  <si>
    <t>6 - Ostatní materiál a príslušenství</t>
  </si>
  <si>
    <t>7 - Rozvádece</t>
  </si>
  <si>
    <t>8 Kc - Ostatní materiál a príslusenstvi</t>
  </si>
  <si>
    <t>CYKY-J 5x4mm2</t>
  </si>
  <si>
    <t>1515676055</t>
  </si>
  <si>
    <t>Zásuvka dvojnásobná 3-fázová 400V/16A, vlhké prostredí</t>
  </si>
  <si>
    <t>Stropní prisazené kruhové, prumer 360 mm, výška 100mm, LED 18W, 1100 lm, 120°, 3000K, Ra&gt;80, IP40, driver nestmívatelný</t>
  </si>
  <si>
    <t>Poznámka k položce:_x000d_
D - Sklad na záhradní techniku</t>
  </si>
  <si>
    <t>6.05</t>
  </si>
  <si>
    <t>6.06</t>
  </si>
  <si>
    <t>6.07</t>
  </si>
  <si>
    <t>6.08</t>
  </si>
  <si>
    <t>12/13 modulu , plechový, nástenný IP30,In= 63A, 3x20A B,, 400V, 50 Hz, 350 x 335 x 95mm (šxvxh)</t>
  </si>
  <si>
    <t>Poznámka k položce:_x000d_
RSO104</t>
  </si>
  <si>
    <t>Svodic prepetí,, SPD TYP 2</t>
  </si>
  <si>
    <t>MCB 3p, 6 kA, In=20 A, typ B, 3 HP</t>
  </si>
  <si>
    <t>8 Kc</t>
  </si>
  <si>
    <t>SO 602 - Veřejné osvětlení</t>
  </si>
  <si>
    <t>SO 602.01 - Přeložka VO</t>
  </si>
  <si>
    <t>4 - Hromosvod - vnejší ochrana</t>
  </si>
  <si>
    <t>5 - Ostatní materiál a príslušenství</t>
  </si>
  <si>
    <t>6 Kc - Ostatní materiál a príslusenstvi</t>
  </si>
  <si>
    <t>PARKIA LED svítidlo pro stožárové osvetlení, 3000lm, 30W, IP66, difuzor z tvrzeného bezpecnostního skla, 8,5-8,7kg, trída izolace I</t>
  </si>
  <si>
    <t>Stožár verejného osvetlení 5m</t>
  </si>
  <si>
    <t>Spojovací svorka k stožáru</t>
  </si>
  <si>
    <t>5.06</t>
  </si>
  <si>
    <t>5.07</t>
  </si>
  <si>
    <t>5.08</t>
  </si>
  <si>
    <t>Jáma pro betónový základ venkovního sloupu</t>
  </si>
  <si>
    <t>5.09</t>
  </si>
  <si>
    <t>Betónový základ pro venkovní sloup</t>
  </si>
  <si>
    <t>5.10</t>
  </si>
  <si>
    <t>Demontáž kabelu</t>
  </si>
  <si>
    <t>5.11</t>
  </si>
  <si>
    <t>6 Kc</t>
  </si>
  <si>
    <t>SO 901 - Sadové úpravy a výsadba zeleně</t>
  </si>
  <si>
    <t xml:space="preserve">    99 - Staveništní přesun hmot</t>
  </si>
  <si>
    <t>100 - Záruční údržba výsadby 3 roky</t>
  </si>
  <si>
    <t>161101103</t>
  </si>
  <si>
    <t>Svislé přemístění výkopku z horniny tř. 1 až 4 hl výkopu do 6 m</t>
  </si>
  <si>
    <t>1987127972</t>
  </si>
  <si>
    <t>Poznámka k položce:_x000d_
střešní substrát (288m2*0,08m); střešní substrát +20%na slehnutí</t>
  </si>
  <si>
    <t>1099963604</t>
  </si>
  <si>
    <t>zemina pro sadovnické účely</t>
  </si>
  <si>
    <t>201,27</t>
  </si>
  <si>
    <t>162601102</t>
  </si>
  <si>
    <t>Vodorovné přemístění do 5000 m výkopku/sypaniny z horniny tř. 1 až 4</t>
  </si>
  <si>
    <t>-1535817603</t>
  </si>
  <si>
    <t>Poznámka k položce:_x000d_
viz kap.2.2.4 v technické zprávě</t>
  </si>
  <si>
    <t>-1211611035</t>
  </si>
  <si>
    <t>181301101</t>
  </si>
  <si>
    <t>Rozprostření ornice tl vrstvy do 100 mm pl do 500 m2 v rovině nebo ve svahu do 1:5</t>
  </si>
  <si>
    <t>411578321</t>
  </si>
  <si>
    <t>Poznámka k položce:_x000d_
smuteční zahrada</t>
  </si>
  <si>
    <t>Rozprostření ornice tl vrstvy do 150 mm pl do 500 m2 v rovině nebo ve svahu do 1:5</t>
  </si>
  <si>
    <t>-1199085162</t>
  </si>
  <si>
    <t>Poznámka k položce:_x000d_
pro trávníky 886m2</t>
  </si>
  <si>
    <t>181301105</t>
  </si>
  <si>
    <t>Rozprostření ornice tl vrstvy do 300 mm pl do 500 m2 v rovině nebo ve svahu do 1:5</t>
  </si>
  <si>
    <t>-89796036</t>
  </si>
  <si>
    <t>Poznámka k položce:_x000d_
pro záhony a podrost pod břízami 135,9m2; pro keře v átriu 5m2</t>
  </si>
  <si>
    <t>181411131</t>
  </si>
  <si>
    <t>Založení parkového trávníku výsevem plochy do 1000 m2 v rovině a ve svahu do 1:5</t>
  </si>
  <si>
    <t>781640729</t>
  </si>
  <si>
    <t>Poznámka k položce:_x000d_
viz kap.2.4 v tz</t>
  </si>
  <si>
    <t>182301125</t>
  </si>
  <si>
    <t>Rozprostření ornice pl do 500 m2 ve svahu přes 1:5 tl vrstvy do 300 mm</t>
  </si>
  <si>
    <t>2092041957</t>
  </si>
  <si>
    <t>Poznámka k položce:_x000d_
pro podrost pod břízami 87m2</t>
  </si>
  <si>
    <t>183101111</t>
  </si>
  <si>
    <t>Hloub. jamek bez výměny půdy do 0,01 m3, rovina</t>
  </si>
  <si>
    <t>-1610683385</t>
  </si>
  <si>
    <t>Poznámka k položce:_x000d_
keře; traviny</t>
  </si>
  <si>
    <t>183101215</t>
  </si>
  <si>
    <t>Jamky pro výsadbu s výměnou 50 % půdy zeminy tř 1 až 4 objem do 0,4 m3 v rovině a svahu do 1:5</t>
  </si>
  <si>
    <t>542898573</t>
  </si>
  <si>
    <t>Poznámka k položce:_x000d_
převislá bříza</t>
  </si>
  <si>
    <t>183101221</t>
  </si>
  <si>
    <t>Jamky pro výsadbu s výměnou 50 % půdy zeminy tř 1 až 4 objem do 1 m3 v rovině a svahu do 1:5</t>
  </si>
  <si>
    <t>1099707515</t>
  </si>
  <si>
    <t>Poznámka k položce:_x000d_
břízy himalájské a bílé</t>
  </si>
  <si>
    <t>183101321</t>
  </si>
  <si>
    <t>Jamky pro výsadbu s výměnou 100 % půdy zeminy tř 1 až 4 objem do 1 m3 v rovině a svahu do 1:5</t>
  </si>
  <si>
    <t>-873467831</t>
  </si>
  <si>
    <t>Poznámka k položce:_x000d_
jehličnaté keře</t>
  </si>
  <si>
    <t>183101322</t>
  </si>
  <si>
    <t>Jamky pro výsadbu s výměnou 100 % půdy zeminy tř 1 až 4 objem do 2 m3 v rovině a svahu do 1:5</t>
  </si>
  <si>
    <t>389535747</t>
  </si>
  <si>
    <t>Poznámka k položce:_x000d_
javor červený</t>
  </si>
  <si>
    <t>183102131</t>
  </si>
  <si>
    <t>Hloub. jamek bez výměny půdy do 0,01 m3, svah 1:2</t>
  </si>
  <si>
    <t>-205217189</t>
  </si>
  <si>
    <t>Poznámka k položce:_x000d_
traviny</t>
  </si>
  <si>
    <t>183402121</t>
  </si>
  <si>
    <t>Rozrušení půdy souvislé plochy do 500 m2 hloubky do 150 mm v rovině a svahu do 1:5</t>
  </si>
  <si>
    <t>-2099117986</t>
  </si>
  <si>
    <t xml:space="preserve">Poznámka k položce:_x000d_
jámy ( 0,4m3)0,8m2*10; jámy  (1m3)1m2*12; jámy  (1,5m3)1,2m2*1</t>
  </si>
  <si>
    <t>183403114</t>
  </si>
  <si>
    <t>Obdělání půdy kultivátorováním v rovině a svahu do 1:5</t>
  </si>
  <si>
    <t>-630891794</t>
  </si>
  <si>
    <t>Poznámka k položce:_x000d_
trávník; záhony</t>
  </si>
  <si>
    <t>183403115</t>
  </si>
  <si>
    <t>Obdělání půdy kultivátorováním ve svahu do 1:2</t>
  </si>
  <si>
    <t>-402731926</t>
  </si>
  <si>
    <t>Poznámka k položce:_x000d_
záhon pod břízami</t>
  </si>
  <si>
    <t>183403153</t>
  </si>
  <si>
    <t>Obdělání půdy hrabáním v rovině a svahu do 1:5</t>
  </si>
  <si>
    <t>-849247992</t>
  </si>
  <si>
    <t>Poznámka k položce:_x000d_
pro trávníky 886m2; pro výsadby-traviny pod břízami v rovině 135,9m2</t>
  </si>
  <si>
    <t>183403253</t>
  </si>
  <si>
    <t>Obdělání půdy hrabáním ve svahu do 1:2</t>
  </si>
  <si>
    <t>806839640</t>
  </si>
  <si>
    <t>Poznámka k položce:_x000d_
pro výsadby-traviny pod břízami ve svahu 87m2</t>
  </si>
  <si>
    <t>184102110</t>
  </si>
  <si>
    <t>Výsadba dřeviny s balem D do 0,1 m do jamky se zalitím v rovině a svahu do 1:5</t>
  </si>
  <si>
    <t>-131509567</t>
  </si>
  <si>
    <t>Poznámka k položce:_x000d_
traviny; keře</t>
  </si>
  <si>
    <t>184102115</t>
  </si>
  <si>
    <t>Výsadba dřeviny s balem D do 0,6 m do jamky se zalitím v rovině a svahu do 1:5</t>
  </si>
  <si>
    <t>1695558970</t>
  </si>
  <si>
    <t>Poznámka k položce:_x000d_
viz kap.2.3.6 v tz</t>
  </si>
  <si>
    <t>184102120</t>
  </si>
  <si>
    <t>Výsadba dřeviny s balem D do 0,1 m do jamky se zalitím ve svahu do 1:2</t>
  </si>
  <si>
    <t>1284466696</t>
  </si>
  <si>
    <t>184215133</t>
  </si>
  <si>
    <t>Ukotvení kmene dřevin třemi kůly D do 0,1 m délky do 3 m</t>
  </si>
  <si>
    <t>1191226333</t>
  </si>
  <si>
    <t>Poznámka k položce:_x000d_
viz kap.2.3.1 v tz (břízy bílé)</t>
  </si>
  <si>
    <t>184215211</t>
  </si>
  <si>
    <t>Podzemní ukotvení kmene dřevin do volné zeminy tř. 1 až 4 obvodu kmene do 250 mm</t>
  </si>
  <si>
    <t>604406242</t>
  </si>
  <si>
    <t>Poznámka k položce:_x000d_
viz kap.2.3.1+2.3.2+2.3.3 v tz</t>
  </si>
  <si>
    <t>184501141</t>
  </si>
  <si>
    <t>Zhotovení obalu z rákosové nebo kokosové rohože v rovině a svahu do 1:5</t>
  </si>
  <si>
    <t>1637057890</t>
  </si>
  <si>
    <t>Poznámka k položce:_x000d_
10ks*0,5m2 (listnaté stromy s průběžným kmenem)</t>
  </si>
  <si>
    <t>184807111</t>
  </si>
  <si>
    <t>Ochrana stromu bedněním - zřízení</t>
  </si>
  <si>
    <t>-531374575</t>
  </si>
  <si>
    <t>184807112</t>
  </si>
  <si>
    <t>Ochrana stromu bedněním - odstranění</t>
  </si>
  <si>
    <t>944035460</t>
  </si>
  <si>
    <t>184911161</t>
  </si>
  <si>
    <t>Mulčování záhonů kačírkem tl. vrstvy do 0,1 m v rovině a svahu do 1:5</t>
  </si>
  <si>
    <t>1902640333</t>
  </si>
  <si>
    <t>Poznámka k položce:_x000d_
stromy 1*1,6m2; jehl.keře 9*1m2</t>
  </si>
  <si>
    <t>184911421</t>
  </si>
  <si>
    <t>Mulčování rostlin kůrou tl. do 0,1 m v rovině a svahu do 1:5</t>
  </si>
  <si>
    <t>476991132</t>
  </si>
  <si>
    <t>Poznámka k položce:_x000d_
stromy ve volné půdě 13*0,64m2; keře 8*0,16m2; traviny 135,9m2</t>
  </si>
  <si>
    <t>184911422</t>
  </si>
  <si>
    <t>Mulčování rostlin kůrou tl. do 0,1 m ve svahu do 1:2</t>
  </si>
  <si>
    <t>-855457836</t>
  </si>
  <si>
    <t>Poznámka k položce:_x000d_
traviny 87m2</t>
  </si>
  <si>
    <t>185802114</t>
  </si>
  <si>
    <t>Hnojení půdy umělým hnojivem k jednotlivým rostlinám v rovině a svahu do 1:5</t>
  </si>
  <si>
    <t>-1969521420</t>
  </si>
  <si>
    <t>Poznámka k položce:_x000d_
stromy a jehl. keře 23*5ks tablet (a10g); keře 8*1ks tablet (a10g); traviny 1112*1ks tablet (a10g)</t>
  </si>
  <si>
    <t>185804312</t>
  </si>
  <si>
    <t>Zalití rostlin vodou plocha přes 20 m2</t>
  </si>
  <si>
    <t>885510408</t>
  </si>
  <si>
    <t>Poznámka k položce:_x000d_
288m2*10l; viz kap.2.5 v technické zprávě</t>
  </si>
  <si>
    <t>185851121</t>
  </si>
  <si>
    <t>Dovoz vody pro zálivku rostlin za vzdálenost do 1000 m</t>
  </si>
  <si>
    <t>1180345714</t>
  </si>
  <si>
    <t>Poznámka k položce:_x000d_
stromy 23*50l; keře 8*5l; traviny 1112*2l; ext.střešní zahrady 288m2*10l</t>
  </si>
  <si>
    <t>8211320</t>
  </si>
  <si>
    <t>Voda užitková</t>
  </si>
  <si>
    <t>-1477288999</t>
  </si>
  <si>
    <t>Poznámka k položce:_x000d_
viz pol.50 v rozpočtu</t>
  </si>
  <si>
    <t>DO001</t>
  </si>
  <si>
    <t>javor červený - Acer rubrum "Red Sunset" ZB obv.km.16-18cm, podch.výška 250cm</t>
  </si>
  <si>
    <t>-969644198</t>
  </si>
  <si>
    <t>DO002</t>
  </si>
  <si>
    <t>bříza himalájská - Betula jacquemontii ZB vícekmen 200-225cm</t>
  </si>
  <si>
    <t>-2066715536</t>
  </si>
  <si>
    <t>DO003</t>
  </si>
  <si>
    <t>bříza bílá - Betula pendula ZB obv.km.16-18cm, podch.výška 250cm</t>
  </si>
  <si>
    <t>-1283979999</t>
  </si>
  <si>
    <t>DO004</t>
  </si>
  <si>
    <t>bříza bílá - Betula pendula "Youngií" ZB obv.km.14-16cm</t>
  </si>
  <si>
    <t>90339619</t>
  </si>
  <si>
    <t>DO005</t>
  </si>
  <si>
    <t>jalovec skalní - Juniperus scopulorum "Blue Arrow" ZB 275-300cm</t>
  </si>
  <si>
    <t>1143407167</t>
  </si>
  <si>
    <t>DO006</t>
  </si>
  <si>
    <t>jalovec skalní - Juniperus scopulorum "Blue Arrow" ZB 200-225cm</t>
  </si>
  <si>
    <t>-170316559</t>
  </si>
  <si>
    <t>DO007</t>
  </si>
  <si>
    <t>skalník Dammerův - Cotoneaster dammeri v.radicans K 20cm</t>
  </si>
  <si>
    <t>-789772442</t>
  </si>
  <si>
    <t>DO008</t>
  </si>
  <si>
    <t>metlice trsnatá - Deschampsia caespitosa "Tardiflora" K9</t>
  </si>
  <si>
    <t>-702612342</t>
  </si>
  <si>
    <t>DO009</t>
  </si>
  <si>
    <t>třtina ostrolistá - Calamagrostis acutiflora "Karl Foerster" K9</t>
  </si>
  <si>
    <t>-1134800631</t>
  </si>
  <si>
    <t>DO010</t>
  </si>
  <si>
    <t>osivo- extenzivní směs bylin a trav</t>
  </si>
  <si>
    <t>-1721964489</t>
  </si>
  <si>
    <t>DO011</t>
  </si>
  <si>
    <t>řízky rozchodníků</t>
  </si>
  <si>
    <t>2027568417</t>
  </si>
  <si>
    <t>Chemické odplevelení před založením kultury postřikem vč. postřiku</t>
  </si>
  <si>
    <t>-410116650</t>
  </si>
  <si>
    <t>Poznámka k položce:_x000d_
pro trávníky 1085m2; pro záhony 222,9m2</t>
  </si>
  <si>
    <t>SML.CENA.1</t>
  </si>
  <si>
    <t>Instalace závlahové a provzdušňovací sondy</t>
  </si>
  <si>
    <t>1924655042</t>
  </si>
  <si>
    <t>Poznámka k položce:_x000d_
viz kap.2.3.2+2.3.3 v tz (stromy a jehl.keře ve zpev.plochách)</t>
  </si>
  <si>
    <t>SML.CENA.10</t>
  </si>
  <si>
    <t>Směs travní hřišťová</t>
  </si>
  <si>
    <t>-729330800</t>
  </si>
  <si>
    <t>Poznámka k položce:_x000d_
596m2*0,03kg</t>
  </si>
  <si>
    <t>SML.CENA.11</t>
  </si>
  <si>
    <t>Substrát střešní pro extenzivní střešní zahrady i s dopravou (750kg/m3)</t>
  </si>
  <si>
    <t>84279422</t>
  </si>
  <si>
    <t>SML.CENA.12</t>
  </si>
  <si>
    <t>Kačírek fr.16-32mm-pás podél atiky a vpustí - ext.střešní zahrada (1800kg/m3)</t>
  </si>
  <si>
    <t>-1891208259</t>
  </si>
  <si>
    <t>Poznámka k položce:_x000d_
smuteční síň 32m2*0,08m=2,56m3</t>
  </si>
  <si>
    <t>SML.CENA.13</t>
  </si>
  <si>
    <t>Kačírek fr.32-64mm-násyp do átria -barevnost "Váh" (1800kg/m3)</t>
  </si>
  <si>
    <t>-540154151</t>
  </si>
  <si>
    <t>Poznámka k položce:_x000d_
viz pol.47 v rozpočtu….1,96m3</t>
  </si>
  <si>
    <t>SML.CENA.14</t>
  </si>
  <si>
    <t>Geotextílie (300g/m2)</t>
  </si>
  <si>
    <t>-816663228</t>
  </si>
  <si>
    <t>Poznámka k položce:_x000d_
viz pol.40 v rozpočtu</t>
  </si>
  <si>
    <t>SML.CENA.15</t>
  </si>
  <si>
    <t xml:space="preserve">Nopová folie  s nopy 20mm (950g/m2)</t>
  </si>
  <si>
    <t>1048041014</t>
  </si>
  <si>
    <t>Poznámka k položce:_x000d_
viz pol.45 v rozpočtu_x000d_
viz PD a perforovaná</t>
  </si>
  <si>
    <t>SML.CENA.16</t>
  </si>
  <si>
    <t>Hydroabsorbent</t>
  </si>
  <si>
    <t>-1510387731</t>
  </si>
  <si>
    <t>SML.CENA.17</t>
  </si>
  <si>
    <t>Tyč jehličnatá prům. 8-10 cm odkorněná, d=3m (7kg/ks)</t>
  </si>
  <si>
    <t>831546371</t>
  </si>
  <si>
    <t>Poznámka k položce:_x000d_
viz pol 37 v rozpočtu…8 stromů*3</t>
  </si>
  <si>
    <t>SML.CENA.18</t>
  </si>
  <si>
    <t>Perforovaná hadice prům.80mm s filtr.tkaninou, vyplněná kačírkem fr. 8-16mm (10kg/ks)</t>
  </si>
  <si>
    <t>-1396333078</t>
  </si>
  <si>
    <t>Poznámka k položce:_x000d_
viz pol 36 v rozpočtu…10 stromů*0,6m</t>
  </si>
  <si>
    <t>SML.CENA.19</t>
  </si>
  <si>
    <t xml:space="preserve">Podzemní kotvení  pro stromy (1,5kg/ks)</t>
  </si>
  <si>
    <t>-1515406132</t>
  </si>
  <si>
    <t>Poznámka k položce:_x000d_
viz pol 35 v rozpočtu</t>
  </si>
  <si>
    <t>SML.CENA.2</t>
  </si>
  <si>
    <t>Položení geotextílie</t>
  </si>
  <si>
    <t>1587249753</t>
  </si>
  <si>
    <t>Poznámka k položce:_x000d_
pod mlatovou plochu u stromů; pod kačírek v átriu; 1.vrstva - střešní zahrady 320m2(+20%na vytažení na atiku)+64m2; 2.vrstva-střešní zahrady 320m2</t>
  </si>
  <si>
    <t>SML.CENA.20</t>
  </si>
  <si>
    <t>Úvazek pružný š-25mm (0,02kg/m)</t>
  </si>
  <si>
    <t>-498850335</t>
  </si>
  <si>
    <t>Poznámka k položce:_x000d_
8 stromů*1,5m</t>
  </si>
  <si>
    <t>SML.CENA.21</t>
  </si>
  <si>
    <t>Rákosová rohož (1000g/m2)</t>
  </si>
  <si>
    <t>203566702</t>
  </si>
  <si>
    <t>Poznámka k položce:_x000d_
viz pol.34 v rozpočtu</t>
  </si>
  <si>
    <t>SML.CENA.22</t>
  </si>
  <si>
    <t>Plastový obrubník včetně kotvících hřebů, v=45mm, barva černá (500g/m)</t>
  </si>
  <si>
    <t>1532553789</t>
  </si>
  <si>
    <t>Poznámka k položce:_x000d_
viz pol.41 v rozpočtu</t>
  </si>
  <si>
    <t>SML.CENA.23</t>
  </si>
  <si>
    <t>Dřevěné příčky 50x 8 cm (0,2kg/ks)</t>
  </si>
  <si>
    <t>813346688</t>
  </si>
  <si>
    <t>Poznámka k položce:_x000d_
8 stromů* 3ks</t>
  </si>
  <si>
    <t>SML.CENA.24</t>
  </si>
  <si>
    <t>Substrát zahradnický (800kg/m3)</t>
  </si>
  <si>
    <t>-509700323</t>
  </si>
  <si>
    <t xml:space="preserve">Poznámka k položce:_x000d_
jámy 0,4m3-50%výměna…..0,2m3*1; jámy  1m3 -50% výměna ….0,4m3*12; jámy  1m3 -100% výměna ….0,7m3*9; jámy  1,5m3 -100% výměna ….1,2m3*1</t>
  </si>
  <si>
    <t>SML.CENA.25</t>
  </si>
  <si>
    <t>Kůra mulčovací (500kg/m3)</t>
  </si>
  <si>
    <t>1790484087</t>
  </si>
  <si>
    <t>Poznámka k položce:_x000d_
viz pol.38 v rozpočtu…145,5*0,1; viz pol.39 v rozpočtu…87*0,1</t>
  </si>
  <si>
    <t>SML.CENA.26</t>
  </si>
  <si>
    <t>Tablet.hnojivo 10 g</t>
  </si>
  <si>
    <t>1517596747</t>
  </si>
  <si>
    <t>Poznámka k položce:_x000d_
stromy a jehl. keře 23*5ks tablet; keře 8*1ks tablet ; traviny 1112*1ks tablet</t>
  </si>
  <si>
    <t>SML.CENA.3</t>
  </si>
  <si>
    <t>Ukotvení plastového obrubníku</t>
  </si>
  <si>
    <t>-1420142709</t>
  </si>
  <si>
    <t>Poznámka k položce:_x000d_
viz kap.2.3.5 v tz</t>
  </si>
  <si>
    <t>SML.CENA.4</t>
  </si>
  <si>
    <t>Doplnění hydroabsorbentu k vysazeným stromům</t>
  </si>
  <si>
    <t>-561246578</t>
  </si>
  <si>
    <t>Poznámka k položce:_x000d_
23 ks stromů</t>
  </si>
  <si>
    <t>SML.CENA.5</t>
  </si>
  <si>
    <t>Rozprostření nopové folie</t>
  </si>
  <si>
    <t>-1218943328</t>
  </si>
  <si>
    <t>Poznámka k položce:_x000d_
střešní zahrada-smut.síň</t>
  </si>
  <si>
    <t>SML.CENA.6</t>
  </si>
  <si>
    <t>Násyp z kameniva těženého 16-32 mm tř. I</t>
  </si>
  <si>
    <t>-373991506</t>
  </si>
  <si>
    <t>Poznámka k položce:_x000d_
smut.síň-kačírkový pás kolem atik, vpustí :32m2*0,08m</t>
  </si>
  <si>
    <t>SML.CENA.7</t>
  </si>
  <si>
    <t>Násyp z kameniva těženého 32-64 mm tř. I</t>
  </si>
  <si>
    <t>1974106490</t>
  </si>
  <si>
    <t>Poznámka k položce:_x000d_
smut.síň-átrium :28m2*0,07m</t>
  </si>
  <si>
    <t>SML.CENA.8</t>
  </si>
  <si>
    <t>Výsev směsi osiva a rozchodníků na ext.střechu se zapravením a utužením</t>
  </si>
  <si>
    <t>-821913473</t>
  </si>
  <si>
    <t>Poznámka k položce:_x000d_
viz kap.2.5 v technické zprávě</t>
  </si>
  <si>
    <t>SML.CENA.9</t>
  </si>
  <si>
    <t>Směs travní parková</t>
  </si>
  <si>
    <t>-1585676940</t>
  </si>
  <si>
    <t>Poznámka k položce:_x000d_
290m2*0,03kg</t>
  </si>
  <si>
    <t>Staveništní přesun hmot</t>
  </si>
  <si>
    <t>998231311</t>
  </si>
  <si>
    <t>Přesun hmot pro sadovnické a krajinářské úpravy vodorovně do 5000 m</t>
  </si>
  <si>
    <t>-2057201950</t>
  </si>
  <si>
    <t>Záruční údržba výsadby 3 roky</t>
  </si>
  <si>
    <t>08211320</t>
  </si>
  <si>
    <t>Voda pitná - vodné</t>
  </si>
  <si>
    <t>338176857</t>
  </si>
  <si>
    <t>184805312</t>
  </si>
  <si>
    <t>Ŕez stromů alejových v do 6m</t>
  </si>
  <si>
    <t>917602453</t>
  </si>
  <si>
    <t>Poznámka k položce:_x000d_
13*za 3 roky</t>
  </si>
  <si>
    <t>185804211</t>
  </si>
  <si>
    <t>Vypletí záhonu květin s naložením a odvozem odpadu do 20 km v rovině a svahu do 1:5</t>
  </si>
  <si>
    <t>-1530152213</t>
  </si>
  <si>
    <t>Poznámka k položce:_x000d_
135,9m2*2*3 roky</t>
  </si>
  <si>
    <t>185804231</t>
  </si>
  <si>
    <t>Vypletí záhonu květin s naložením a odvozem odpadu do 20 km ve svahu do 1:2</t>
  </si>
  <si>
    <t>-1936820993</t>
  </si>
  <si>
    <t>Poznámka k položce:_x000d_
87m2*2*3 roky</t>
  </si>
  <si>
    <t>185804252</t>
  </si>
  <si>
    <t>Odstranění odkvetlých a odumřelých částí trvalek s odklizením odpadu do 20 km</t>
  </si>
  <si>
    <t>-1789051597</t>
  </si>
  <si>
    <t>Poznámka k položce:_x000d_
222,9m2*3 roky</t>
  </si>
  <si>
    <t>185804312.1</t>
  </si>
  <si>
    <t>Zalití vodou plochy nad 20m2</t>
  </si>
  <si>
    <t>-302205054</t>
  </si>
  <si>
    <t>Poznámka k položce:_x000d_
6,294*8*3 let</t>
  </si>
  <si>
    <t>-1124268337</t>
  </si>
  <si>
    <t>SML.CENA.27</t>
  </si>
  <si>
    <t xml:space="preserve">Odstranění nadzemního kotvení  stromů</t>
  </si>
  <si>
    <t>394463351</t>
  </si>
  <si>
    <t>Poznámka k položce:_x000d_
8 stromů</t>
  </si>
  <si>
    <t>SO 902 - Mobiliář</t>
  </si>
  <si>
    <t xml:space="preserve">    5 - Komunikace pozemní</t>
  </si>
  <si>
    <t>-86039368</t>
  </si>
  <si>
    <t>plocha pod dlažbou</t>
  </si>
  <si>
    <t>5*4*1,5*0,25</t>
  </si>
  <si>
    <t>5*1*0,5*0,25</t>
  </si>
  <si>
    <t>1672169805</t>
  </si>
  <si>
    <t>131203101</t>
  </si>
  <si>
    <t>Hloubení jam ručním nebo pneum nářadím v soudržných horninách tř. 3</t>
  </si>
  <si>
    <t>1809941921</t>
  </si>
  <si>
    <t>lavičky</t>
  </si>
  <si>
    <t>7*2*0,4*0,8*0,25</t>
  </si>
  <si>
    <t>4*0,4*0,8*0,25</t>
  </si>
  <si>
    <t>131203109</t>
  </si>
  <si>
    <t>Příplatek za lepivost u hloubení jam ručním nebo pneum nářadím v hornině tř. 3</t>
  </si>
  <si>
    <t>-1113180293</t>
  </si>
  <si>
    <t>1161280575</t>
  </si>
  <si>
    <t>8,125+1,44</t>
  </si>
  <si>
    <t>1200179322</t>
  </si>
  <si>
    <t>9,565*4 'Přepočtené koeficientem množství</t>
  </si>
  <si>
    <t>-694560321</t>
  </si>
  <si>
    <t>9,565*1,8 'Přepočtené koeficientem množství</t>
  </si>
  <si>
    <t>275313611</t>
  </si>
  <si>
    <t>Základové patky z betonu tř. C 16/20</t>
  </si>
  <si>
    <t>1629430742</t>
  </si>
  <si>
    <t>7*2*0,4*0,8*0,4</t>
  </si>
  <si>
    <t>4*0,4*0,8*0,4</t>
  </si>
  <si>
    <t>-1454992279</t>
  </si>
  <si>
    <t>7*2*(2*0,4+2*0,8)*0,4</t>
  </si>
  <si>
    <t>4*(2*0,4+2*0,8)*0,4</t>
  </si>
  <si>
    <t>1007453166</t>
  </si>
  <si>
    <t>Komunikace pozemní</t>
  </si>
  <si>
    <t>564750011</t>
  </si>
  <si>
    <t>Podklad z kameniva hrubého drceného vel. 8-16 mm tl 150 mm</t>
  </si>
  <si>
    <t>699756074</t>
  </si>
  <si>
    <t>5*4*1,5</t>
  </si>
  <si>
    <t>5*1*0,5</t>
  </si>
  <si>
    <t>596811-01</t>
  </si>
  <si>
    <t>Kladení betonové dlažbyvelkoplošné pro pěší do lože z kameniva tl. 40 mm vel 0,5 m2 plochy do 50 m2</t>
  </si>
  <si>
    <t>-1897936602</t>
  </si>
  <si>
    <t>5924599</t>
  </si>
  <si>
    <t>dlažba velkoplošná 1000/500 tl. 60 mm</t>
  </si>
  <si>
    <t>-230599044</t>
  </si>
  <si>
    <t>32,5*1,1 'Přepočtené koeficientem množství</t>
  </si>
  <si>
    <t>936124113</t>
  </si>
  <si>
    <t>Montáž lavičky stabilní kotvené šrouby na pevný podklad</t>
  </si>
  <si>
    <t>1808523131</t>
  </si>
  <si>
    <t>lavička 2995x540x440</t>
  </si>
  <si>
    <t>lavice ze 3 dílů 2840, 2840,2995x540x440</t>
  </si>
  <si>
    <t>749101-1</t>
  </si>
  <si>
    <t xml:space="preserve">lavička bez opěradla nekotvená 2995x540x440mm  konstrukce-kov, sedák-dřevo viz výkres D1.1.5.1</t>
  </si>
  <si>
    <t>-1032180019</t>
  </si>
  <si>
    <t>749101-2</t>
  </si>
  <si>
    <t>lavice bez opěradla kotvená 2840, 2840,2995x540x440 konstrukce-kov, sedák-dřevo viz výkres D1.1.5.1</t>
  </si>
  <si>
    <t>-432832635</t>
  </si>
  <si>
    <t>998231411</t>
  </si>
  <si>
    <t>Ruční přesun hmot pro sadovnické a krajinářské úpravy do 100 m</t>
  </si>
  <si>
    <t>937940791</t>
  </si>
  <si>
    <t>OST - Ostatní a vedlejší rozpočtové náklady</t>
  </si>
  <si>
    <t xml:space="preserve">960 -   Kompletační činnost</t>
  </si>
  <si>
    <t>OST - Ostatní náklady</t>
  </si>
  <si>
    <t>0 - Vedlejší rozpočtové náklady</t>
  </si>
  <si>
    <t>960</t>
  </si>
  <si>
    <t xml:space="preserve">  Kompletační činnost</t>
  </si>
  <si>
    <t>045203001</t>
  </si>
  <si>
    <t>Kompletační činnost</t>
  </si>
  <si>
    <t>1024</t>
  </si>
  <si>
    <t>1528873937</t>
  </si>
  <si>
    <t>Poznámka k položce:_x000d_
Náklad zhotovitele na řízení a koordinaci subdodavatelů_x000d_
V případě, že všechny práce budou prováděny vlastními pracovníky, lze tuto položku ocenit nulovou za podmínky, že tato skutečnost bude zapsána do poznámky položky.</t>
  </si>
  <si>
    <t>Ostatní náklady</t>
  </si>
  <si>
    <t>012103001</t>
  </si>
  <si>
    <t>Náklady na geodetické práce před výstavbou</t>
  </si>
  <si>
    <t>512</t>
  </si>
  <si>
    <t>221917616</t>
  </si>
  <si>
    <t xml:space="preserve">Poznámka k položce:_x000d_
Náklady na průzkumné, geodetické a projektové práce geodetické před výstavbou_x000d_
"Poznámka k položce:_x000d_
Jedná se zejména o náklady na zajištění: 
-_x000d_
 geodetického vytýčení hlavních bodů stavebních objektů před zahájením stavebních prací,_x000d_
- vytýčení staveniště,
_x000d_
- vytýčení ochranných pásem,_x000d_
- vytýčení zajišťovacích bodů stavby,
_x000d_
- vytýčení kontrolních bodů na stávajících objektech pro zajištění pasportizace stávajících konstrukcí,
apod._x000d_
_x000d_
Veškerá geodetická zaměření budou zapisována do stavebního deníku a jejich výsledek bude předán objednateli v elektronické a papírové podobě."_x000d_
</t>
  </si>
  <si>
    <t>012203001</t>
  </si>
  <si>
    <t>Náklady na geodetické práce při provádění stavby</t>
  </si>
  <si>
    <t>-1437053667</t>
  </si>
  <si>
    <t xml:space="preserve">Poznámka k položce:_x000d_
Náklady na průzkumné, geodetické a projektové práce geodetické při provádění stavby_x000d_
_x000d_
Poznámka k položce:_x000d_
Jedná se zejména o náklady na zajištění:_x000d_
- dokumentace zakrývaných konstrukcí a liniových staveb geodetickým zaměřením,_x000d_
- vytyčovacích prácí k jednotlivým stavebním objektům,_x000d_
- zaměření stávajících napojení přílehlých produktovodů/konstrukcí k navrhovaným produktovodům/konstrukcím, _x000d_
- kontrolních měření prováděných stavebních prací (ověření umístění prováděných konstrukcí dle projektové dokumentace),_x000d_
-  zaměření objemů výkopových prací,_x000d_
- veškerých měření, které mají charakter kontrolních a upřesňujících činností,_x000d_
apod._x000d_
Veškerá geodetická zaměření budou zapisována do stavebního deníku a jejich výsledek bude předán objednateli v elektronické a papírové podobě.</t>
  </si>
  <si>
    <t>012303001</t>
  </si>
  <si>
    <t>Náklady na geodetické práce po výstavbě</t>
  </si>
  <si>
    <t>1803777423</t>
  </si>
  <si>
    <t>013254001</t>
  </si>
  <si>
    <t>Náklady na vyhotovení dokumentace skutečného provedení stavby</t>
  </si>
  <si>
    <t>-270615286</t>
  </si>
  <si>
    <t>Poznámka k položce:_x000d_
Dokumentace skutečného provedení v rozsahu dle platné vyhlášky na dokumentaci staveb v počtu dle SOD a VOP</t>
  </si>
  <si>
    <t>013254101</t>
  </si>
  <si>
    <t>Náklady na monitoring průběhu výstavby</t>
  </si>
  <si>
    <t>-2057943336</t>
  </si>
  <si>
    <t>Poznámka k položce:_x000d_
Fotografie nebo videozáznamy zakrývaných konstrukcí a jiných skutečností rozhodných např. pro vícepráce a méněpráce</t>
  </si>
  <si>
    <t>013264101</t>
  </si>
  <si>
    <t>Pasportizace objektů a komunikací v okolí stavby</t>
  </si>
  <si>
    <t>686120843</t>
  </si>
  <si>
    <t>Poznámka k položce:_x000d_
zazanamenání stavu okolních objektů a komunikací</t>
  </si>
  <si>
    <t>013274001</t>
  </si>
  <si>
    <t>Náklady na vyhotovení realizační (dílenské) dokumentace</t>
  </si>
  <si>
    <t>1671642299</t>
  </si>
  <si>
    <t>Poznámka k položce:_x000d_
Náklad zhotovitele na zpracování realizační (dílenské) dokumentace, uzná-li zhotovitel, že ji k realizaci díla potřebuje. Soulad realizační dokumentace se zadávací dokumentací musí být před vlastní realizací odsouhlasena autorským dozorem.</t>
  </si>
  <si>
    <t>013284001</t>
  </si>
  <si>
    <t>Náklady na zpracování a vedení plánu KZP</t>
  </si>
  <si>
    <t>1277226936</t>
  </si>
  <si>
    <t>Poznámka k položce:_x000d_
KZP = kontrolní a zkušební plán zpracovaný do podrobností položek rozpočtu, povinně obsahující všechny zkoušky, revize a měření požadované technickými normami a předpisy ve vztahu k prováděným pracím, dodávkám a službám.</t>
  </si>
  <si>
    <t>043103001</t>
  </si>
  <si>
    <t xml:space="preserve">Náklady na provedení zkoušek, revizí a měření </t>
  </si>
  <si>
    <t>262144</t>
  </si>
  <si>
    <t>430924813</t>
  </si>
  <si>
    <t xml:space="preserve">Poznámka k položce:_x000d_
Náklady na provedení zkoušek, revizí a měření, které jsou vyžadovány v  technických normách a dalších předpisech ve vztahu k prováděným pracím, dodávkám a službám. _x000d_
_x000d_
Dále bude provedeno:_x000d_
Kontrolní protokolární určení modulu přetvárnosti pod komunikace_x000d_
Kontrolní protokolární určení modulu přetvárnosti pod objekt_x000d_
Přejímka základové spáry a výkopu pro vsakovací prvek geologem_x000d_
_x000d_
Další zkoušky a pod vyžádané technickou zprávou_x000d_
</t>
  </si>
  <si>
    <t>090001001</t>
  </si>
  <si>
    <t>Náklady na vyhotovení dokumentace k předání stavby</t>
  </si>
  <si>
    <t>-1518718240</t>
  </si>
  <si>
    <t>Poznámka k položce:_x000d_
Náklady spojené s vyhotovením, kopírováním a kopletací všech dokumentů požadovaných v SOD a VOP k předání stavby objenateli.</t>
  </si>
  <si>
    <t>090001002</t>
  </si>
  <si>
    <t>Ostatní náklady vyplývající ze znění SOD a VOP</t>
  </si>
  <si>
    <t>1559823670</t>
  </si>
  <si>
    <t>Poznámka k položce:_x000d_
Náklady související s plněním povinností zhotovitele požadované v SOD a VOP případně v jiných dokumentech, např.:_x000d_
- náklady na zřízení bankovních záruk_x000d_
- náklady spojené vypracováním technologických postupů_x000d_
- náklady na vypracování ohlášení změn a změnových listů_x000d_
- náklady spojené s předáním díla _x000d_
- Zpracování provozního řádu servisu a údržby střechy_x000d_
atd.</t>
  </si>
  <si>
    <t>Vedlejší rozpočtové náklady</t>
  </si>
  <si>
    <t>012103101</t>
  </si>
  <si>
    <t>Náklady na vytýčení inženýrských sítí</t>
  </si>
  <si>
    <t>945372252</t>
  </si>
  <si>
    <t>030001001</t>
  </si>
  <si>
    <t>Náklady na zřízení zařízení staveniště v souladu s dokumentací ZOV</t>
  </si>
  <si>
    <t>-987371700</t>
  </si>
  <si>
    <t>Poznámka k položce:_x000d_
Náklady na dokumentaci ZS, příprava území pro ZS včetně odstranění materiálu a konstrukcí, vybudování odběrný míst, zřízení přípojek energií, vlastní vybudování objektů ZS a provizornich komunikací._x000d_
_x000d_
(dle požadavků bude zelená zahradnická plachta na staveništním oplocením směrem do hřbitova)</t>
  </si>
  <si>
    <t>030001002</t>
  </si>
  <si>
    <t>Náklady na provoz a údržbu zařízení staveniště</t>
  </si>
  <si>
    <t>1925688247</t>
  </si>
  <si>
    <t>Poznámka k položce:_x000d_
Náklady na vybavení objektů, náklady na energie, úklid, údržba, osvětlení, oplocení, opravy na objektech ZS, čištění ploch, zabezpečení staveniště</t>
  </si>
  <si>
    <t>034403001</t>
  </si>
  <si>
    <t>Náklady na dopravní značení na staveništi a/nebo v okolí staveniště</t>
  </si>
  <si>
    <t>1584996051</t>
  </si>
  <si>
    <t>039001003</t>
  </si>
  <si>
    <t>Náklady na zrušení zařízení staveniště</t>
  </si>
  <si>
    <t>-1979377484</t>
  </si>
  <si>
    <t>Poznámka k položce:_x000d_
odstranění objektu ZS včetně přípojek a jejich odvozu, uvedení pozemku do původního stavu včetně nákladů s tím spojených</t>
  </si>
  <si>
    <t>041403002</t>
  </si>
  <si>
    <t>Náklady na zajištění kolektivní bezpečnosti osob</t>
  </si>
  <si>
    <t>-1184814251</t>
  </si>
  <si>
    <t>Poznámka k položce:_x000d_
Náklady na zbudování, údržbu a zrušení:_x000d_
- zabezpečení okrajů konstrukcí proti pádu osob_x000d_
- komunikací pro pohyb osob po staveništi_x000d_
- přechodů přes výkopy _x000d_
- a další prvky kolektivní ocrany osob, pokud nejsou jinde uvedeny</t>
  </si>
  <si>
    <t>049103001</t>
  </si>
  <si>
    <t>Náklady na inženýrskou činnost zhotovitele vzniklou v souvislosti s realizací stavby</t>
  </si>
  <si>
    <t>-1781397315</t>
  </si>
  <si>
    <t>Poznámka k položce:_x000d_
Inženýrská činnost prováděná v průběhu stavebních prací vyplývající z povahy díla, a požadavků v SOD a VOP_x000d_
_x000d_
Poznámka k položce:_x000d_
Jedná se zejména o náklady na zajištění:_x000d_
- vyřízení záborů, žádostí o uzavírky¨,_x000d_
- vyřízení stanovisek dotčených orgánů ke kolaudaci,_x000d_
- jednání s úřady,_x000d_
- jednání s dotčenými účastníky stavebního řízení,_x000d_
- zpracování havarijního a povodňového plánu,_x000d_
apod.</t>
  </si>
  <si>
    <t>049103002</t>
  </si>
  <si>
    <t>Náklady vzniklé v souvislosti s realizací stavby</t>
  </si>
  <si>
    <t>-345897837</t>
  </si>
  <si>
    <t xml:space="preserve">Poznámka k položce:_x000d_
Náklady vzniklé v průběhu stavebních prací vyplývající z povahy díla, a  požadavků v SOD a VOP_x000d_
_x000d_
Poznámka k položce:_x000d_
Jedná se zejména o náklady na zajištění:_x000d_
- čištění veřejných komunikací znečištěných v souvislosti s realizací stavby_x000d_
- zimní údržby komunikací přístupných veřejnosti v obvodu staveniště_x000d_
- ochrany díla,_x000d_
- vzorkování materiálů_x000d_
apod.</t>
  </si>
  <si>
    <t>079002001</t>
  </si>
  <si>
    <t>Ostatní provozní vlivy</t>
  </si>
  <si>
    <t>36218436</t>
  </si>
  <si>
    <t>Poznámka k položce:_x000d_
Například:_x000d_
- provoz investora a třetích osob_x000d_
- práce na památkově chráněném objektu_x000d_
- náklady na provádění zimní údržby_x000d_
- práce na těžce přístupných místech_x000d_
- ztížený provoz vozidel v centru města_x000d_
- ztížené dopravní podmínky_x000d_
- práce v ochranných pásmech_x000d_
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</si>
</sst>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35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57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56</v>
      </c>
      <c r="AI60" s="43"/>
      <c r="AJ60" s="43"/>
      <c r="AK60" s="43"/>
      <c r="AL60" s="43"/>
      <c r="AM60" s="65" t="s">
        <v>57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56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57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56</v>
      </c>
      <c r="AI75" s="43"/>
      <c r="AJ75" s="43"/>
      <c r="AK75" s="43"/>
      <c r="AL75" s="43"/>
      <c r="AM75" s="65" t="s">
        <v>57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2020_04_19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Smuteční síň na Novém hřbitově v Tišnově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Tišnov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22. 3. 2019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Tišnov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Ing. Arch. Pavel Jura</v>
      </c>
      <c r="AN89" s="72"/>
      <c r="AO89" s="72"/>
      <c r="AP89" s="72"/>
      <c r="AQ89" s="41"/>
      <c r="AR89" s="45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5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ROUND(AG95+AG96+AG101+SUM(AG107:AG115)+AG118+AG121+AG124+AG128+SUM(AG130:AG132),2)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ROUND(AS95+AS96+AS101+SUM(AS107:AS115)+AS118+AS121+AS124+AS128+SUM(AS130:AS132),2)</f>
        <v>0</v>
      </c>
      <c r="AT94" s="115">
        <f>ROUND(SUM(AV94:AW94),2)</f>
        <v>0</v>
      </c>
      <c r="AU94" s="116">
        <f>ROUND(AU95+AU96+AU101+SUM(AU107:AU115)+AU118+AU121+AU124+AU128+SUM(AU130:AU132),5)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ROUND(AZ95+AZ96+AZ101+SUM(AZ107:AZ115)+AZ118+AZ121+AZ124+AZ128+SUM(AZ130:AZ132),2)</f>
        <v>0</v>
      </c>
      <c r="BA94" s="115">
        <f>ROUND(BA95+BA96+BA101+SUM(BA107:BA115)+BA118+BA121+BA124+BA128+SUM(BA130:BA132),2)</f>
        <v>0</v>
      </c>
      <c r="BB94" s="115">
        <f>ROUND(BB95+BB96+BB101+SUM(BB107:BB115)+BB118+BB121+BB124+BB128+SUM(BB130:BB132),2)</f>
        <v>0</v>
      </c>
      <c r="BC94" s="115">
        <f>ROUND(BC95+BC96+BC101+SUM(BC107:BC115)+BC118+BC121+BC124+BC128+SUM(BC130:BC132),2)</f>
        <v>0</v>
      </c>
      <c r="BD94" s="117">
        <f>ROUND(BD95+BD96+BD101+SUM(BD107:BD115)+BD118+BD121+BD124+BD128+SUM(BD130:BD132),2)</f>
        <v>0</v>
      </c>
      <c r="BE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5</v>
      </c>
      <c r="BX94" s="118" t="s">
        <v>84</v>
      </c>
      <c r="CL94" s="118" t="s">
        <v>1</v>
      </c>
    </row>
    <row r="95" s="7" customFormat="1" ht="16.5" customHeight="1">
      <c r="A95" s="120" t="s">
        <v>85</v>
      </c>
      <c r="B95" s="121"/>
      <c r="C95" s="122"/>
      <c r="D95" s="123" t="s">
        <v>86</v>
      </c>
      <c r="E95" s="123"/>
      <c r="F95" s="123"/>
      <c r="G95" s="123"/>
      <c r="H95" s="123"/>
      <c r="I95" s="124"/>
      <c r="J95" s="123" t="s">
        <v>87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001 - Hrubé terénní úp...'!J30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88</v>
      </c>
      <c r="AR95" s="127"/>
      <c r="AS95" s="128">
        <v>0</v>
      </c>
      <c r="AT95" s="129">
        <f>ROUND(SUM(AV95:AW95),2)</f>
        <v>0</v>
      </c>
      <c r="AU95" s="130">
        <f>'SO 001 - Hrubé terénní úp...'!P118</f>
        <v>0</v>
      </c>
      <c r="AV95" s="129">
        <f>'SO 001 - Hrubé terénní úp...'!J33</f>
        <v>0</v>
      </c>
      <c r="AW95" s="129">
        <f>'SO 001 - Hrubé terénní úp...'!J34</f>
        <v>0</v>
      </c>
      <c r="AX95" s="129">
        <f>'SO 001 - Hrubé terénní úp...'!J35</f>
        <v>0</v>
      </c>
      <c r="AY95" s="129">
        <f>'SO 001 - Hrubé terénní úp...'!J36</f>
        <v>0</v>
      </c>
      <c r="AZ95" s="129">
        <f>'SO 001 - Hrubé terénní úp...'!F33</f>
        <v>0</v>
      </c>
      <c r="BA95" s="129">
        <f>'SO 001 - Hrubé terénní úp...'!F34</f>
        <v>0</v>
      </c>
      <c r="BB95" s="129">
        <f>'SO 001 - Hrubé terénní úp...'!F35</f>
        <v>0</v>
      </c>
      <c r="BC95" s="129">
        <f>'SO 001 - Hrubé terénní úp...'!F36</f>
        <v>0</v>
      </c>
      <c r="BD95" s="131">
        <f>'SO 001 - Hrubé terénní úp...'!F37</f>
        <v>0</v>
      </c>
      <c r="BE95" s="7"/>
      <c r="BT95" s="132" t="s">
        <v>89</v>
      </c>
      <c r="BV95" s="132" t="s">
        <v>83</v>
      </c>
      <c r="BW95" s="132" t="s">
        <v>90</v>
      </c>
      <c r="BX95" s="132" t="s">
        <v>5</v>
      </c>
      <c r="CL95" s="132" t="s">
        <v>1</v>
      </c>
      <c r="CM95" s="132" t="s">
        <v>91</v>
      </c>
    </row>
    <row r="96" s="7" customFormat="1" ht="16.5" customHeight="1">
      <c r="A96" s="7"/>
      <c r="B96" s="121"/>
      <c r="C96" s="122"/>
      <c r="D96" s="123" t="s">
        <v>92</v>
      </c>
      <c r="E96" s="123"/>
      <c r="F96" s="123"/>
      <c r="G96" s="123"/>
      <c r="H96" s="123"/>
      <c r="I96" s="124"/>
      <c r="J96" s="123" t="s">
        <v>93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ROUND(SUM(AG97:AG100),2)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88</v>
      </c>
      <c r="AR96" s="127"/>
      <c r="AS96" s="128">
        <f>ROUND(SUM(AS97:AS100),2)</f>
        <v>0</v>
      </c>
      <c r="AT96" s="129">
        <f>ROUND(SUM(AV96:AW96),2)</f>
        <v>0</v>
      </c>
      <c r="AU96" s="130">
        <f>ROUND(SUM(AU97:AU100),5)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ROUND(SUM(AZ97:AZ100),2)</f>
        <v>0</v>
      </c>
      <c r="BA96" s="129">
        <f>ROUND(SUM(BA97:BA100),2)</f>
        <v>0</v>
      </c>
      <c r="BB96" s="129">
        <f>ROUND(SUM(BB97:BB100),2)</f>
        <v>0</v>
      </c>
      <c r="BC96" s="129">
        <f>ROUND(SUM(BC97:BC100),2)</f>
        <v>0</v>
      </c>
      <c r="BD96" s="131">
        <f>ROUND(SUM(BD97:BD100),2)</f>
        <v>0</v>
      </c>
      <c r="BE96" s="7"/>
      <c r="BS96" s="132" t="s">
        <v>80</v>
      </c>
      <c r="BT96" s="132" t="s">
        <v>89</v>
      </c>
      <c r="BU96" s="132" t="s">
        <v>82</v>
      </c>
      <c r="BV96" s="132" t="s">
        <v>83</v>
      </c>
      <c r="BW96" s="132" t="s">
        <v>94</v>
      </c>
      <c r="BX96" s="132" t="s">
        <v>5</v>
      </c>
      <c r="CL96" s="132" t="s">
        <v>1</v>
      </c>
      <c r="CM96" s="132" t="s">
        <v>91</v>
      </c>
    </row>
    <row r="97" s="4" customFormat="1" ht="23.25" customHeight="1">
      <c r="A97" s="120" t="s">
        <v>85</v>
      </c>
      <c r="B97" s="71"/>
      <c r="C97" s="134"/>
      <c r="D97" s="134"/>
      <c r="E97" s="135" t="s">
        <v>95</v>
      </c>
      <c r="F97" s="135"/>
      <c r="G97" s="135"/>
      <c r="H97" s="135"/>
      <c r="I97" s="135"/>
      <c r="J97" s="134"/>
      <c r="K97" s="135" t="s">
        <v>96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003.01 - Odstranění sc...'!J32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97</v>
      </c>
      <c r="AR97" s="73"/>
      <c r="AS97" s="138">
        <v>0</v>
      </c>
      <c r="AT97" s="139">
        <f>ROUND(SUM(AV97:AW97),2)</f>
        <v>0</v>
      </c>
      <c r="AU97" s="140">
        <f>'SO 003.01 - Odstranění sc...'!P123</f>
        <v>0</v>
      </c>
      <c r="AV97" s="139">
        <f>'SO 003.01 - Odstranění sc...'!J35</f>
        <v>0</v>
      </c>
      <c r="AW97" s="139">
        <f>'SO 003.01 - Odstranění sc...'!J36</f>
        <v>0</v>
      </c>
      <c r="AX97" s="139">
        <f>'SO 003.01 - Odstranění sc...'!J37</f>
        <v>0</v>
      </c>
      <c r="AY97" s="139">
        <f>'SO 003.01 - Odstranění sc...'!J38</f>
        <v>0</v>
      </c>
      <c r="AZ97" s="139">
        <f>'SO 003.01 - Odstranění sc...'!F35</f>
        <v>0</v>
      </c>
      <c r="BA97" s="139">
        <f>'SO 003.01 - Odstranění sc...'!F36</f>
        <v>0</v>
      </c>
      <c r="BB97" s="139">
        <f>'SO 003.01 - Odstranění sc...'!F37</f>
        <v>0</v>
      </c>
      <c r="BC97" s="139">
        <f>'SO 003.01 - Odstranění sc...'!F38</f>
        <v>0</v>
      </c>
      <c r="BD97" s="141">
        <f>'SO 003.01 - Odstranění sc...'!F39</f>
        <v>0</v>
      </c>
      <c r="BE97" s="4"/>
      <c r="BT97" s="142" t="s">
        <v>91</v>
      </c>
      <c r="BV97" s="142" t="s">
        <v>83</v>
      </c>
      <c r="BW97" s="142" t="s">
        <v>98</v>
      </c>
      <c r="BX97" s="142" t="s">
        <v>94</v>
      </c>
      <c r="CL97" s="142" t="s">
        <v>1</v>
      </c>
    </row>
    <row r="98" s="4" customFormat="1" ht="23.25" customHeight="1">
      <c r="A98" s="120" t="s">
        <v>85</v>
      </c>
      <c r="B98" s="71"/>
      <c r="C98" s="134"/>
      <c r="D98" s="134"/>
      <c r="E98" s="135" t="s">
        <v>99</v>
      </c>
      <c r="F98" s="135"/>
      <c r="G98" s="135"/>
      <c r="H98" s="135"/>
      <c r="I98" s="135"/>
      <c r="J98" s="134"/>
      <c r="K98" s="135" t="s">
        <v>100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003.02 - Kácení zeleně'!J32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97</v>
      </c>
      <c r="AR98" s="73"/>
      <c r="AS98" s="138">
        <v>0</v>
      </c>
      <c r="AT98" s="139">
        <f>ROUND(SUM(AV98:AW98),2)</f>
        <v>0</v>
      </c>
      <c r="AU98" s="140">
        <f>'SO 003.02 - Kácení zeleně'!P121</f>
        <v>0</v>
      </c>
      <c r="AV98" s="139">
        <f>'SO 003.02 - Kácení zeleně'!J35</f>
        <v>0</v>
      </c>
      <c r="AW98" s="139">
        <f>'SO 003.02 - Kácení zeleně'!J36</f>
        <v>0</v>
      </c>
      <c r="AX98" s="139">
        <f>'SO 003.02 - Kácení zeleně'!J37</f>
        <v>0</v>
      </c>
      <c r="AY98" s="139">
        <f>'SO 003.02 - Kácení zeleně'!J38</f>
        <v>0</v>
      </c>
      <c r="AZ98" s="139">
        <f>'SO 003.02 - Kácení zeleně'!F35</f>
        <v>0</v>
      </c>
      <c r="BA98" s="139">
        <f>'SO 003.02 - Kácení zeleně'!F36</f>
        <v>0</v>
      </c>
      <c r="BB98" s="139">
        <f>'SO 003.02 - Kácení zeleně'!F37</f>
        <v>0</v>
      </c>
      <c r="BC98" s="139">
        <f>'SO 003.02 - Kácení zeleně'!F38</f>
        <v>0</v>
      </c>
      <c r="BD98" s="141">
        <f>'SO 003.02 - Kácení zeleně'!F39</f>
        <v>0</v>
      </c>
      <c r="BE98" s="4"/>
      <c r="BT98" s="142" t="s">
        <v>91</v>
      </c>
      <c r="BV98" s="142" t="s">
        <v>83</v>
      </c>
      <c r="BW98" s="142" t="s">
        <v>101</v>
      </c>
      <c r="BX98" s="142" t="s">
        <v>94</v>
      </c>
      <c r="CL98" s="142" t="s">
        <v>1</v>
      </c>
    </row>
    <row r="99" s="4" customFormat="1" ht="23.25" customHeight="1">
      <c r="A99" s="120" t="s">
        <v>85</v>
      </c>
      <c r="B99" s="71"/>
      <c r="C99" s="134"/>
      <c r="D99" s="134"/>
      <c r="E99" s="135" t="s">
        <v>102</v>
      </c>
      <c r="F99" s="135"/>
      <c r="G99" s="135"/>
      <c r="H99" s="135"/>
      <c r="I99" s="135"/>
      <c r="J99" s="134"/>
      <c r="K99" s="135" t="s">
        <v>103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003.03 - Odstranění zp...'!J32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97</v>
      </c>
      <c r="AR99" s="73"/>
      <c r="AS99" s="138">
        <v>0</v>
      </c>
      <c r="AT99" s="139">
        <f>ROUND(SUM(AV99:AW99),2)</f>
        <v>0</v>
      </c>
      <c r="AU99" s="140">
        <f>'SO 003.03 - Odstranění zp...'!P122</f>
        <v>0</v>
      </c>
      <c r="AV99" s="139">
        <f>'SO 003.03 - Odstranění zp...'!J35</f>
        <v>0</v>
      </c>
      <c r="AW99" s="139">
        <f>'SO 003.03 - Odstranění zp...'!J36</f>
        <v>0</v>
      </c>
      <c r="AX99" s="139">
        <f>'SO 003.03 - Odstranění zp...'!J37</f>
        <v>0</v>
      </c>
      <c r="AY99" s="139">
        <f>'SO 003.03 - Odstranění zp...'!J38</f>
        <v>0</v>
      </c>
      <c r="AZ99" s="139">
        <f>'SO 003.03 - Odstranění zp...'!F35</f>
        <v>0</v>
      </c>
      <c r="BA99" s="139">
        <f>'SO 003.03 - Odstranění zp...'!F36</f>
        <v>0</v>
      </c>
      <c r="BB99" s="139">
        <f>'SO 003.03 - Odstranění zp...'!F37</f>
        <v>0</v>
      </c>
      <c r="BC99" s="139">
        <f>'SO 003.03 - Odstranění zp...'!F38</f>
        <v>0</v>
      </c>
      <c r="BD99" s="141">
        <f>'SO 003.03 - Odstranění zp...'!F39</f>
        <v>0</v>
      </c>
      <c r="BE99" s="4"/>
      <c r="BT99" s="142" t="s">
        <v>91</v>
      </c>
      <c r="BV99" s="142" t="s">
        <v>83</v>
      </c>
      <c r="BW99" s="142" t="s">
        <v>104</v>
      </c>
      <c r="BX99" s="142" t="s">
        <v>94</v>
      </c>
      <c r="CL99" s="142" t="s">
        <v>1</v>
      </c>
    </row>
    <row r="100" s="4" customFormat="1" ht="23.25" customHeight="1">
      <c r="A100" s="120" t="s">
        <v>85</v>
      </c>
      <c r="B100" s="71"/>
      <c r="C100" s="134"/>
      <c r="D100" s="134"/>
      <c r="E100" s="135" t="s">
        <v>105</v>
      </c>
      <c r="F100" s="135"/>
      <c r="G100" s="135"/>
      <c r="H100" s="135"/>
      <c r="I100" s="135"/>
      <c r="J100" s="134"/>
      <c r="K100" s="135" t="s">
        <v>106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003.04 - Odstranění op...'!J32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97</v>
      </c>
      <c r="AR100" s="73"/>
      <c r="AS100" s="138">
        <v>0</v>
      </c>
      <c r="AT100" s="139">
        <f>ROUND(SUM(AV100:AW100),2)</f>
        <v>0</v>
      </c>
      <c r="AU100" s="140">
        <f>'SO 003.04 - Odstranění op...'!P123</f>
        <v>0</v>
      </c>
      <c r="AV100" s="139">
        <f>'SO 003.04 - Odstranění op...'!J35</f>
        <v>0</v>
      </c>
      <c r="AW100" s="139">
        <f>'SO 003.04 - Odstranění op...'!J36</f>
        <v>0</v>
      </c>
      <c r="AX100" s="139">
        <f>'SO 003.04 - Odstranění op...'!J37</f>
        <v>0</v>
      </c>
      <c r="AY100" s="139">
        <f>'SO 003.04 - Odstranění op...'!J38</f>
        <v>0</v>
      </c>
      <c r="AZ100" s="139">
        <f>'SO 003.04 - Odstranění op...'!F35</f>
        <v>0</v>
      </c>
      <c r="BA100" s="139">
        <f>'SO 003.04 - Odstranění op...'!F36</f>
        <v>0</v>
      </c>
      <c r="BB100" s="139">
        <f>'SO 003.04 - Odstranění op...'!F37</f>
        <v>0</v>
      </c>
      <c r="BC100" s="139">
        <f>'SO 003.04 - Odstranění op...'!F38</f>
        <v>0</v>
      </c>
      <c r="BD100" s="141">
        <f>'SO 003.04 - Odstranění op...'!F39</f>
        <v>0</v>
      </c>
      <c r="BE100" s="4"/>
      <c r="BT100" s="142" t="s">
        <v>91</v>
      </c>
      <c r="BV100" s="142" t="s">
        <v>83</v>
      </c>
      <c r="BW100" s="142" t="s">
        <v>107</v>
      </c>
      <c r="BX100" s="142" t="s">
        <v>94</v>
      </c>
      <c r="CL100" s="142" t="s">
        <v>1</v>
      </c>
    </row>
    <row r="101" s="7" customFormat="1" ht="16.5" customHeight="1">
      <c r="A101" s="7"/>
      <c r="B101" s="121"/>
      <c r="C101" s="122"/>
      <c r="D101" s="123" t="s">
        <v>108</v>
      </c>
      <c r="E101" s="123"/>
      <c r="F101" s="123"/>
      <c r="G101" s="123"/>
      <c r="H101" s="123"/>
      <c r="I101" s="124"/>
      <c r="J101" s="123" t="s">
        <v>109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33">
        <f>ROUND(SUM(AG102:AG106),2)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88</v>
      </c>
      <c r="AR101" s="127"/>
      <c r="AS101" s="128">
        <f>ROUND(SUM(AS102:AS106),2)</f>
        <v>0</v>
      </c>
      <c r="AT101" s="129">
        <f>ROUND(SUM(AV101:AW101),2)</f>
        <v>0</v>
      </c>
      <c r="AU101" s="130">
        <f>ROUND(SUM(AU102:AU106),5)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ROUND(SUM(AZ102:AZ106),2)</f>
        <v>0</v>
      </c>
      <c r="BA101" s="129">
        <f>ROUND(SUM(BA102:BA106),2)</f>
        <v>0</v>
      </c>
      <c r="BB101" s="129">
        <f>ROUND(SUM(BB102:BB106),2)</f>
        <v>0</v>
      </c>
      <c r="BC101" s="129">
        <f>ROUND(SUM(BC102:BC106),2)</f>
        <v>0</v>
      </c>
      <c r="BD101" s="131">
        <f>ROUND(SUM(BD102:BD106),2)</f>
        <v>0</v>
      </c>
      <c r="BE101" s="7"/>
      <c r="BS101" s="132" t="s">
        <v>80</v>
      </c>
      <c r="BT101" s="132" t="s">
        <v>89</v>
      </c>
      <c r="BU101" s="132" t="s">
        <v>82</v>
      </c>
      <c r="BV101" s="132" t="s">
        <v>83</v>
      </c>
      <c r="BW101" s="132" t="s">
        <v>110</v>
      </c>
      <c r="BX101" s="132" t="s">
        <v>5</v>
      </c>
      <c r="CL101" s="132" t="s">
        <v>1</v>
      </c>
      <c r="CM101" s="132" t="s">
        <v>91</v>
      </c>
    </row>
    <row r="102" s="4" customFormat="1" ht="16.5" customHeight="1">
      <c r="A102" s="120" t="s">
        <v>85</v>
      </c>
      <c r="B102" s="71"/>
      <c r="C102" s="134"/>
      <c r="D102" s="134"/>
      <c r="E102" s="135" t="s">
        <v>111</v>
      </c>
      <c r="F102" s="135"/>
      <c r="G102" s="135"/>
      <c r="H102" s="135"/>
      <c r="I102" s="135"/>
      <c r="J102" s="134"/>
      <c r="K102" s="135" t="s">
        <v>112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'ST - Stavební část'!J32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97</v>
      </c>
      <c r="AR102" s="73"/>
      <c r="AS102" s="138">
        <v>0</v>
      </c>
      <c r="AT102" s="139">
        <f>ROUND(SUM(AV102:AW102),2)</f>
        <v>0</v>
      </c>
      <c r="AU102" s="140">
        <f>'ST - Stavební část'!P151</f>
        <v>0</v>
      </c>
      <c r="AV102" s="139">
        <f>'ST - Stavební část'!J35</f>
        <v>0</v>
      </c>
      <c r="AW102" s="139">
        <f>'ST - Stavební část'!J36</f>
        <v>0</v>
      </c>
      <c r="AX102" s="139">
        <f>'ST - Stavební část'!J37</f>
        <v>0</v>
      </c>
      <c r="AY102" s="139">
        <f>'ST - Stavební část'!J38</f>
        <v>0</v>
      </c>
      <c r="AZ102" s="139">
        <f>'ST - Stavební část'!F35</f>
        <v>0</v>
      </c>
      <c r="BA102" s="139">
        <f>'ST - Stavební část'!F36</f>
        <v>0</v>
      </c>
      <c r="BB102" s="139">
        <f>'ST - Stavební část'!F37</f>
        <v>0</v>
      </c>
      <c r="BC102" s="139">
        <f>'ST - Stavební část'!F38</f>
        <v>0</v>
      </c>
      <c r="BD102" s="141">
        <f>'ST - Stavební část'!F39</f>
        <v>0</v>
      </c>
      <c r="BE102" s="4"/>
      <c r="BT102" s="142" t="s">
        <v>91</v>
      </c>
      <c r="BV102" s="142" t="s">
        <v>83</v>
      </c>
      <c r="BW102" s="142" t="s">
        <v>113</v>
      </c>
      <c r="BX102" s="142" t="s">
        <v>110</v>
      </c>
      <c r="CL102" s="142" t="s">
        <v>1</v>
      </c>
    </row>
    <row r="103" s="4" customFormat="1" ht="16.5" customHeight="1">
      <c r="A103" s="120" t="s">
        <v>85</v>
      </c>
      <c r="B103" s="71"/>
      <c r="C103" s="134"/>
      <c r="D103" s="134"/>
      <c r="E103" s="135" t="s">
        <v>114</v>
      </c>
      <c r="F103" s="135"/>
      <c r="G103" s="135"/>
      <c r="H103" s="135"/>
      <c r="I103" s="135"/>
      <c r="J103" s="134"/>
      <c r="K103" s="135" t="s">
        <v>115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'UT - Vytápění'!J32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97</v>
      </c>
      <c r="AR103" s="73"/>
      <c r="AS103" s="138">
        <v>0</v>
      </c>
      <c r="AT103" s="139">
        <f>ROUND(SUM(AV103:AW103),2)</f>
        <v>0</v>
      </c>
      <c r="AU103" s="140">
        <f>'UT - Vytápění'!P122</f>
        <v>0</v>
      </c>
      <c r="AV103" s="139">
        <f>'UT - Vytápění'!J35</f>
        <v>0</v>
      </c>
      <c r="AW103" s="139">
        <f>'UT - Vytápění'!J36</f>
        <v>0</v>
      </c>
      <c r="AX103" s="139">
        <f>'UT - Vytápění'!J37</f>
        <v>0</v>
      </c>
      <c r="AY103" s="139">
        <f>'UT - Vytápění'!J38</f>
        <v>0</v>
      </c>
      <c r="AZ103" s="139">
        <f>'UT - Vytápění'!F35</f>
        <v>0</v>
      </c>
      <c r="BA103" s="139">
        <f>'UT - Vytápění'!F36</f>
        <v>0</v>
      </c>
      <c r="BB103" s="139">
        <f>'UT - Vytápění'!F37</f>
        <v>0</v>
      </c>
      <c r="BC103" s="139">
        <f>'UT - Vytápění'!F38</f>
        <v>0</v>
      </c>
      <c r="BD103" s="141">
        <f>'UT - Vytápění'!F39</f>
        <v>0</v>
      </c>
      <c r="BE103" s="4"/>
      <c r="BT103" s="142" t="s">
        <v>91</v>
      </c>
      <c r="BV103" s="142" t="s">
        <v>83</v>
      </c>
      <c r="BW103" s="142" t="s">
        <v>116</v>
      </c>
      <c r="BX103" s="142" t="s">
        <v>110</v>
      </c>
      <c r="CL103" s="142" t="s">
        <v>1</v>
      </c>
    </row>
    <row r="104" s="4" customFormat="1" ht="16.5" customHeight="1">
      <c r="A104" s="120" t="s">
        <v>85</v>
      </c>
      <c r="B104" s="71"/>
      <c r="C104" s="134"/>
      <c r="D104" s="134"/>
      <c r="E104" s="135" t="s">
        <v>117</v>
      </c>
      <c r="F104" s="135"/>
      <c r="G104" s="135"/>
      <c r="H104" s="135"/>
      <c r="I104" s="135"/>
      <c r="J104" s="134"/>
      <c r="K104" s="135" t="s">
        <v>118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'VZT - Vzduchotechnika'!J32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97</v>
      </c>
      <c r="AR104" s="73"/>
      <c r="AS104" s="138">
        <v>0</v>
      </c>
      <c r="AT104" s="139">
        <f>ROUND(SUM(AV104:AW104),2)</f>
        <v>0</v>
      </c>
      <c r="AU104" s="140">
        <f>'VZT - Vzduchotechnika'!P125</f>
        <v>0</v>
      </c>
      <c r="AV104" s="139">
        <f>'VZT - Vzduchotechnika'!J35</f>
        <v>0</v>
      </c>
      <c r="AW104" s="139">
        <f>'VZT - Vzduchotechnika'!J36</f>
        <v>0</v>
      </c>
      <c r="AX104" s="139">
        <f>'VZT - Vzduchotechnika'!J37</f>
        <v>0</v>
      </c>
      <c r="AY104" s="139">
        <f>'VZT - Vzduchotechnika'!J38</f>
        <v>0</v>
      </c>
      <c r="AZ104" s="139">
        <f>'VZT - Vzduchotechnika'!F35</f>
        <v>0</v>
      </c>
      <c r="BA104" s="139">
        <f>'VZT - Vzduchotechnika'!F36</f>
        <v>0</v>
      </c>
      <c r="BB104" s="139">
        <f>'VZT - Vzduchotechnika'!F37</f>
        <v>0</v>
      </c>
      <c r="BC104" s="139">
        <f>'VZT - Vzduchotechnika'!F38</f>
        <v>0</v>
      </c>
      <c r="BD104" s="141">
        <f>'VZT - Vzduchotechnika'!F39</f>
        <v>0</v>
      </c>
      <c r="BE104" s="4"/>
      <c r="BT104" s="142" t="s">
        <v>91</v>
      </c>
      <c r="BV104" s="142" t="s">
        <v>83</v>
      </c>
      <c r="BW104" s="142" t="s">
        <v>119</v>
      </c>
      <c r="BX104" s="142" t="s">
        <v>110</v>
      </c>
      <c r="CL104" s="142" t="s">
        <v>1</v>
      </c>
    </row>
    <row r="105" s="4" customFormat="1" ht="16.5" customHeight="1">
      <c r="A105" s="120" t="s">
        <v>85</v>
      </c>
      <c r="B105" s="71"/>
      <c r="C105" s="134"/>
      <c r="D105" s="134"/>
      <c r="E105" s="135" t="s">
        <v>120</v>
      </c>
      <c r="F105" s="135"/>
      <c r="G105" s="135"/>
      <c r="H105" s="135"/>
      <c r="I105" s="135"/>
      <c r="J105" s="134"/>
      <c r="K105" s="135" t="s">
        <v>121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'EL - Elektroinstalace'!J32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97</v>
      </c>
      <c r="AR105" s="73"/>
      <c r="AS105" s="138">
        <v>0</v>
      </c>
      <c r="AT105" s="139">
        <f>ROUND(SUM(AV105:AW105),2)</f>
        <v>0</v>
      </c>
      <c r="AU105" s="140">
        <f>'EL - Elektroinstalace'!P135</f>
        <v>0</v>
      </c>
      <c r="AV105" s="139">
        <f>'EL - Elektroinstalace'!J35</f>
        <v>0</v>
      </c>
      <c r="AW105" s="139">
        <f>'EL - Elektroinstalace'!J36</f>
        <v>0</v>
      </c>
      <c r="AX105" s="139">
        <f>'EL - Elektroinstalace'!J37</f>
        <v>0</v>
      </c>
      <c r="AY105" s="139">
        <f>'EL - Elektroinstalace'!J38</f>
        <v>0</v>
      </c>
      <c r="AZ105" s="139">
        <f>'EL - Elektroinstalace'!F35</f>
        <v>0</v>
      </c>
      <c r="BA105" s="139">
        <f>'EL - Elektroinstalace'!F36</f>
        <v>0</v>
      </c>
      <c r="BB105" s="139">
        <f>'EL - Elektroinstalace'!F37</f>
        <v>0</v>
      </c>
      <c r="BC105" s="139">
        <f>'EL - Elektroinstalace'!F38</f>
        <v>0</v>
      </c>
      <c r="BD105" s="141">
        <f>'EL - Elektroinstalace'!F39</f>
        <v>0</v>
      </c>
      <c r="BE105" s="4"/>
      <c r="BT105" s="142" t="s">
        <v>91</v>
      </c>
      <c r="BV105" s="142" t="s">
        <v>83</v>
      </c>
      <c r="BW105" s="142" t="s">
        <v>122</v>
      </c>
      <c r="BX105" s="142" t="s">
        <v>110</v>
      </c>
      <c r="CL105" s="142" t="s">
        <v>1</v>
      </c>
    </row>
    <row r="106" s="4" customFormat="1" ht="16.5" customHeight="1">
      <c r="A106" s="120" t="s">
        <v>85</v>
      </c>
      <c r="B106" s="71"/>
      <c r="C106" s="134"/>
      <c r="D106" s="134"/>
      <c r="E106" s="135" t="s">
        <v>123</v>
      </c>
      <c r="F106" s="135"/>
      <c r="G106" s="135"/>
      <c r="H106" s="135"/>
      <c r="I106" s="135"/>
      <c r="J106" s="134"/>
      <c r="K106" s="135" t="s">
        <v>124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'ZTI - Zdravotechnické ins...'!J32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97</v>
      </c>
      <c r="AR106" s="73"/>
      <c r="AS106" s="138">
        <v>0</v>
      </c>
      <c r="AT106" s="139">
        <f>ROUND(SUM(AV106:AW106),2)</f>
        <v>0</v>
      </c>
      <c r="AU106" s="140">
        <f>'ZTI - Zdravotechnické ins...'!P123</f>
        <v>0</v>
      </c>
      <c r="AV106" s="139">
        <f>'ZTI - Zdravotechnické ins...'!J35</f>
        <v>0</v>
      </c>
      <c r="AW106" s="139">
        <f>'ZTI - Zdravotechnické ins...'!J36</f>
        <v>0</v>
      </c>
      <c r="AX106" s="139">
        <f>'ZTI - Zdravotechnické ins...'!J37</f>
        <v>0</v>
      </c>
      <c r="AY106" s="139">
        <f>'ZTI - Zdravotechnické ins...'!J38</f>
        <v>0</v>
      </c>
      <c r="AZ106" s="139">
        <f>'ZTI - Zdravotechnické ins...'!F35</f>
        <v>0</v>
      </c>
      <c r="BA106" s="139">
        <f>'ZTI - Zdravotechnické ins...'!F36</f>
        <v>0</v>
      </c>
      <c r="BB106" s="139">
        <f>'ZTI - Zdravotechnické ins...'!F37</f>
        <v>0</v>
      </c>
      <c r="BC106" s="139">
        <f>'ZTI - Zdravotechnické ins...'!F38</f>
        <v>0</v>
      </c>
      <c r="BD106" s="141">
        <f>'ZTI - Zdravotechnické ins...'!F39</f>
        <v>0</v>
      </c>
      <c r="BE106" s="4"/>
      <c r="BT106" s="142" t="s">
        <v>91</v>
      </c>
      <c r="BV106" s="142" t="s">
        <v>83</v>
      </c>
      <c r="BW106" s="142" t="s">
        <v>125</v>
      </c>
      <c r="BX106" s="142" t="s">
        <v>110</v>
      </c>
      <c r="CL106" s="142" t="s">
        <v>1</v>
      </c>
    </row>
    <row r="107" s="7" customFormat="1" ht="16.5" customHeight="1">
      <c r="A107" s="120" t="s">
        <v>85</v>
      </c>
      <c r="B107" s="121"/>
      <c r="C107" s="122"/>
      <c r="D107" s="123" t="s">
        <v>126</v>
      </c>
      <c r="E107" s="123"/>
      <c r="F107" s="123"/>
      <c r="G107" s="123"/>
      <c r="H107" s="123"/>
      <c r="I107" s="124"/>
      <c r="J107" s="123" t="s">
        <v>127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'SO 102 - Dělící stěny'!J30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88</v>
      </c>
      <c r="AR107" s="127"/>
      <c r="AS107" s="128">
        <v>0</v>
      </c>
      <c r="AT107" s="129">
        <f>ROUND(SUM(AV107:AW107),2)</f>
        <v>0</v>
      </c>
      <c r="AU107" s="130">
        <f>'SO 102 - Dělící stěny'!P128</f>
        <v>0</v>
      </c>
      <c r="AV107" s="129">
        <f>'SO 102 - Dělící stěny'!J33</f>
        <v>0</v>
      </c>
      <c r="AW107" s="129">
        <f>'SO 102 - Dělící stěny'!J34</f>
        <v>0</v>
      </c>
      <c r="AX107" s="129">
        <f>'SO 102 - Dělící stěny'!J35</f>
        <v>0</v>
      </c>
      <c r="AY107" s="129">
        <f>'SO 102 - Dělící stěny'!J36</f>
        <v>0</v>
      </c>
      <c r="AZ107" s="129">
        <f>'SO 102 - Dělící stěny'!F33</f>
        <v>0</v>
      </c>
      <c r="BA107" s="129">
        <f>'SO 102 - Dělící stěny'!F34</f>
        <v>0</v>
      </c>
      <c r="BB107" s="129">
        <f>'SO 102 - Dělící stěny'!F35</f>
        <v>0</v>
      </c>
      <c r="BC107" s="129">
        <f>'SO 102 - Dělící stěny'!F36</f>
        <v>0</v>
      </c>
      <c r="BD107" s="131">
        <f>'SO 102 - Dělící stěny'!F37</f>
        <v>0</v>
      </c>
      <c r="BE107" s="7"/>
      <c r="BT107" s="132" t="s">
        <v>89</v>
      </c>
      <c r="BV107" s="132" t="s">
        <v>83</v>
      </c>
      <c r="BW107" s="132" t="s">
        <v>128</v>
      </c>
      <c r="BX107" s="132" t="s">
        <v>5</v>
      </c>
      <c r="CL107" s="132" t="s">
        <v>1</v>
      </c>
      <c r="CM107" s="132" t="s">
        <v>91</v>
      </c>
    </row>
    <row r="108" s="7" customFormat="1" ht="16.5" customHeight="1">
      <c r="A108" s="120" t="s">
        <v>85</v>
      </c>
      <c r="B108" s="121"/>
      <c r="C108" s="122"/>
      <c r="D108" s="123" t="s">
        <v>129</v>
      </c>
      <c r="E108" s="123"/>
      <c r="F108" s="123"/>
      <c r="G108" s="123"/>
      <c r="H108" s="123"/>
      <c r="I108" s="124"/>
      <c r="J108" s="123" t="s">
        <v>130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'SO 103 - Oplocení'!J30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88</v>
      </c>
      <c r="AR108" s="127"/>
      <c r="AS108" s="128">
        <v>0</v>
      </c>
      <c r="AT108" s="129">
        <f>ROUND(SUM(AV108:AW108),2)</f>
        <v>0</v>
      </c>
      <c r="AU108" s="130">
        <f>'SO 103 - Oplocení'!P122</f>
        <v>0</v>
      </c>
      <c r="AV108" s="129">
        <f>'SO 103 - Oplocení'!J33</f>
        <v>0</v>
      </c>
      <c r="AW108" s="129">
        <f>'SO 103 - Oplocení'!J34</f>
        <v>0</v>
      </c>
      <c r="AX108" s="129">
        <f>'SO 103 - Oplocení'!J35</f>
        <v>0</v>
      </c>
      <c r="AY108" s="129">
        <f>'SO 103 - Oplocení'!J36</f>
        <v>0</v>
      </c>
      <c r="AZ108" s="129">
        <f>'SO 103 - Oplocení'!F33</f>
        <v>0</v>
      </c>
      <c r="BA108" s="129">
        <f>'SO 103 - Oplocení'!F34</f>
        <v>0</v>
      </c>
      <c r="BB108" s="129">
        <f>'SO 103 - Oplocení'!F35</f>
        <v>0</v>
      </c>
      <c r="BC108" s="129">
        <f>'SO 103 - Oplocení'!F36</f>
        <v>0</v>
      </c>
      <c r="BD108" s="131">
        <f>'SO 103 - Oplocení'!F37</f>
        <v>0</v>
      </c>
      <c r="BE108" s="7"/>
      <c r="BT108" s="132" t="s">
        <v>89</v>
      </c>
      <c r="BV108" s="132" t="s">
        <v>83</v>
      </c>
      <c r="BW108" s="132" t="s">
        <v>131</v>
      </c>
      <c r="BX108" s="132" t="s">
        <v>5</v>
      </c>
      <c r="CL108" s="132" t="s">
        <v>1</v>
      </c>
      <c r="CM108" s="132" t="s">
        <v>91</v>
      </c>
    </row>
    <row r="109" s="7" customFormat="1" ht="16.5" customHeight="1">
      <c r="A109" s="120" t="s">
        <v>85</v>
      </c>
      <c r="B109" s="121"/>
      <c r="C109" s="122"/>
      <c r="D109" s="123" t="s">
        <v>132</v>
      </c>
      <c r="E109" s="123"/>
      <c r="F109" s="123"/>
      <c r="G109" s="123"/>
      <c r="H109" s="123"/>
      <c r="I109" s="124"/>
      <c r="J109" s="123" t="s">
        <v>133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'SO 104 - Sklad'!J30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88</v>
      </c>
      <c r="AR109" s="127"/>
      <c r="AS109" s="128">
        <v>0</v>
      </c>
      <c r="AT109" s="129">
        <f>ROUND(SUM(AV109:AW109),2)</f>
        <v>0</v>
      </c>
      <c r="AU109" s="130">
        <f>'SO 104 - Sklad'!P133</f>
        <v>0</v>
      </c>
      <c r="AV109" s="129">
        <f>'SO 104 - Sklad'!J33</f>
        <v>0</v>
      </c>
      <c r="AW109" s="129">
        <f>'SO 104 - Sklad'!J34</f>
        <v>0</v>
      </c>
      <c r="AX109" s="129">
        <f>'SO 104 - Sklad'!J35</f>
        <v>0</v>
      </c>
      <c r="AY109" s="129">
        <f>'SO 104 - Sklad'!J36</f>
        <v>0</v>
      </c>
      <c r="AZ109" s="129">
        <f>'SO 104 - Sklad'!F33</f>
        <v>0</v>
      </c>
      <c r="BA109" s="129">
        <f>'SO 104 - Sklad'!F34</f>
        <v>0</v>
      </c>
      <c r="BB109" s="129">
        <f>'SO 104 - Sklad'!F35</f>
        <v>0</v>
      </c>
      <c r="BC109" s="129">
        <f>'SO 104 - Sklad'!F36</f>
        <v>0</v>
      </c>
      <c r="BD109" s="131">
        <f>'SO 104 - Sklad'!F37</f>
        <v>0</v>
      </c>
      <c r="BE109" s="7"/>
      <c r="BT109" s="132" t="s">
        <v>89</v>
      </c>
      <c r="BV109" s="132" t="s">
        <v>83</v>
      </c>
      <c r="BW109" s="132" t="s">
        <v>134</v>
      </c>
      <c r="BX109" s="132" t="s">
        <v>5</v>
      </c>
      <c r="CL109" s="132" t="s">
        <v>1</v>
      </c>
      <c r="CM109" s="132" t="s">
        <v>91</v>
      </c>
    </row>
    <row r="110" s="7" customFormat="1" ht="16.5" customHeight="1">
      <c r="A110" s="120" t="s">
        <v>85</v>
      </c>
      <c r="B110" s="121"/>
      <c r="C110" s="122"/>
      <c r="D110" s="123" t="s">
        <v>135</v>
      </c>
      <c r="E110" s="123"/>
      <c r="F110" s="123"/>
      <c r="G110" s="123"/>
      <c r="H110" s="123"/>
      <c r="I110" s="124"/>
      <c r="J110" s="123" t="s">
        <v>136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5">
        <f>'SO 201 - Sjezd na komunikaci'!J30</f>
        <v>0</v>
      </c>
      <c r="AH110" s="124"/>
      <c r="AI110" s="124"/>
      <c r="AJ110" s="124"/>
      <c r="AK110" s="124"/>
      <c r="AL110" s="124"/>
      <c r="AM110" s="124"/>
      <c r="AN110" s="125">
        <f>SUM(AG110,AT110)</f>
        <v>0</v>
      </c>
      <c r="AO110" s="124"/>
      <c r="AP110" s="124"/>
      <c r="AQ110" s="126" t="s">
        <v>88</v>
      </c>
      <c r="AR110" s="127"/>
      <c r="AS110" s="128">
        <v>0</v>
      </c>
      <c r="AT110" s="129">
        <f>ROUND(SUM(AV110:AW110),2)</f>
        <v>0</v>
      </c>
      <c r="AU110" s="130">
        <f>'SO 201 - Sjezd na komunikaci'!P120</f>
        <v>0</v>
      </c>
      <c r="AV110" s="129">
        <f>'SO 201 - Sjezd na komunikaci'!J33</f>
        <v>0</v>
      </c>
      <c r="AW110" s="129">
        <f>'SO 201 - Sjezd na komunikaci'!J34</f>
        <v>0</v>
      </c>
      <c r="AX110" s="129">
        <f>'SO 201 - Sjezd na komunikaci'!J35</f>
        <v>0</v>
      </c>
      <c r="AY110" s="129">
        <f>'SO 201 - Sjezd na komunikaci'!J36</f>
        <v>0</v>
      </c>
      <c r="AZ110" s="129">
        <f>'SO 201 - Sjezd na komunikaci'!F33</f>
        <v>0</v>
      </c>
      <c r="BA110" s="129">
        <f>'SO 201 - Sjezd na komunikaci'!F34</f>
        <v>0</v>
      </c>
      <c r="BB110" s="129">
        <f>'SO 201 - Sjezd na komunikaci'!F35</f>
        <v>0</v>
      </c>
      <c r="BC110" s="129">
        <f>'SO 201 - Sjezd na komunikaci'!F36</f>
        <v>0</v>
      </c>
      <c r="BD110" s="131">
        <f>'SO 201 - Sjezd na komunikaci'!F37</f>
        <v>0</v>
      </c>
      <c r="BE110" s="7"/>
      <c r="BT110" s="132" t="s">
        <v>89</v>
      </c>
      <c r="BV110" s="132" t="s">
        <v>83</v>
      </c>
      <c r="BW110" s="132" t="s">
        <v>137</v>
      </c>
      <c r="BX110" s="132" t="s">
        <v>5</v>
      </c>
      <c r="CL110" s="132" t="s">
        <v>1</v>
      </c>
      <c r="CM110" s="132" t="s">
        <v>91</v>
      </c>
    </row>
    <row r="111" s="7" customFormat="1" ht="16.5" customHeight="1">
      <c r="A111" s="120" t="s">
        <v>85</v>
      </c>
      <c r="B111" s="121"/>
      <c r="C111" s="122"/>
      <c r="D111" s="123" t="s">
        <v>138</v>
      </c>
      <c r="E111" s="123"/>
      <c r="F111" s="123"/>
      <c r="G111" s="123"/>
      <c r="H111" s="123"/>
      <c r="I111" s="124"/>
      <c r="J111" s="123" t="s">
        <v>139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5">
        <f>'SO 202 - Příjezdová plocha'!J30</f>
        <v>0</v>
      </c>
      <c r="AH111" s="124"/>
      <c r="AI111" s="124"/>
      <c r="AJ111" s="124"/>
      <c r="AK111" s="124"/>
      <c r="AL111" s="124"/>
      <c r="AM111" s="124"/>
      <c r="AN111" s="125">
        <f>SUM(AG111,AT111)</f>
        <v>0</v>
      </c>
      <c r="AO111" s="124"/>
      <c r="AP111" s="124"/>
      <c r="AQ111" s="126" t="s">
        <v>88</v>
      </c>
      <c r="AR111" s="127"/>
      <c r="AS111" s="128">
        <v>0</v>
      </c>
      <c r="AT111" s="129">
        <f>ROUND(SUM(AV111:AW111),2)</f>
        <v>0</v>
      </c>
      <c r="AU111" s="130">
        <f>'SO 202 - Příjezdová plocha'!P122</f>
        <v>0</v>
      </c>
      <c r="AV111" s="129">
        <f>'SO 202 - Příjezdová plocha'!J33</f>
        <v>0</v>
      </c>
      <c r="AW111" s="129">
        <f>'SO 202 - Příjezdová plocha'!J34</f>
        <v>0</v>
      </c>
      <c r="AX111" s="129">
        <f>'SO 202 - Příjezdová plocha'!J35</f>
        <v>0</v>
      </c>
      <c r="AY111" s="129">
        <f>'SO 202 - Příjezdová plocha'!J36</f>
        <v>0</v>
      </c>
      <c r="AZ111" s="129">
        <f>'SO 202 - Příjezdová plocha'!F33</f>
        <v>0</v>
      </c>
      <c r="BA111" s="129">
        <f>'SO 202 - Příjezdová plocha'!F34</f>
        <v>0</v>
      </c>
      <c r="BB111" s="129">
        <f>'SO 202 - Příjezdová plocha'!F35</f>
        <v>0</v>
      </c>
      <c r="BC111" s="129">
        <f>'SO 202 - Příjezdová plocha'!F36</f>
        <v>0</v>
      </c>
      <c r="BD111" s="131">
        <f>'SO 202 - Příjezdová plocha'!F37</f>
        <v>0</v>
      </c>
      <c r="BE111" s="7"/>
      <c r="BT111" s="132" t="s">
        <v>89</v>
      </c>
      <c r="BV111" s="132" t="s">
        <v>83</v>
      </c>
      <c r="BW111" s="132" t="s">
        <v>140</v>
      </c>
      <c r="BX111" s="132" t="s">
        <v>5</v>
      </c>
      <c r="CL111" s="132" t="s">
        <v>1</v>
      </c>
      <c r="CM111" s="132" t="s">
        <v>91</v>
      </c>
    </row>
    <row r="112" s="7" customFormat="1" ht="16.5" customHeight="1">
      <c r="A112" s="120" t="s">
        <v>85</v>
      </c>
      <c r="B112" s="121"/>
      <c r="C112" s="122"/>
      <c r="D112" s="123" t="s">
        <v>141</v>
      </c>
      <c r="E112" s="123"/>
      <c r="F112" s="123"/>
      <c r="G112" s="123"/>
      <c r="H112" s="123"/>
      <c r="I112" s="124"/>
      <c r="J112" s="123" t="s">
        <v>142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'SO 203 - Manipulační plocha'!J30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88</v>
      </c>
      <c r="AR112" s="127"/>
      <c r="AS112" s="128">
        <v>0</v>
      </c>
      <c r="AT112" s="129">
        <f>ROUND(SUM(AV112:AW112),2)</f>
        <v>0</v>
      </c>
      <c r="AU112" s="130">
        <f>'SO 203 - Manipulační plocha'!P120</f>
        <v>0</v>
      </c>
      <c r="AV112" s="129">
        <f>'SO 203 - Manipulační plocha'!J33</f>
        <v>0</v>
      </c>
      <c r="AW112" s="129">
        <f>'SO 203 - Manipulační plocha'!J34</f>
        <v>0</v>
      </c>
      <c r="AX112" s="129">
        <f>'SO 203 - Manipulační plocha'!J35</f>
        <v>0</v>
      </c>
      <c r="AY112" s="129">
        <f>'SO 203 - Manipulační plocha'!J36</f>
        <v>0</v>
      </c>
      <c r="AZ112" s="129">
        <f>'SO 203 - Manipulační plocha'!F33</f>
        <v>0</v>
      </c>
      <c r="BA112" s="129">
        <f>'SO 203 - Manipulační plocha'!F34</f>
        <v>0</v>
      </c>
      <c r="BB112" s="129">
        <f>'SO 203 - Manipulační plocha'!F35</f>
        <v>0</v>
      </c>
      <c r="BC112" s="129">
        <f>'SO 203 - Manipulační plocha'!F36</f>
        <v>0</v>
      </c>
      <c r="BD112" s="131">
        <f>'SO 203 - Manipulační plocha'!F37</f>
        <v>0</v>
      </c>
      <c r="BE112" s="7"/>
      <c r="BT112" s="132" t="s">
        <v>89</v>
      </c>
      <c r="BV112" s="132" t="s">
        <v>83</v>
      </c>
      <c r="BW112" s="132" t="s">
        <v>143</v>
      </c>
      <c r="BX112" s="132" t="s">
        <v>5</v>
      </c>
      <c r="CL112" s="132" t="s">
        <v>1</v>
      </c>
      <c r="CM112" s="132" t="s">
        <v>91</v>
      </c>
    </row>
    <row r="113" s="7" customFormat="1" ht="16.5" customHeight="1">
      <c r="A113" s="120" t="s">
        <v>85</v>
      </c>
      <c r="B113" s="121"/>
      <c r="C113" s="122"/>
      <c r="D113" s="123" t="s">
        <v>144</v>
      </c>
      <c r="E113" s="123"/>
      <c r="F113" s="123"/>
      <c r="G113" s="123"/>
      <c r="H113" s="123"/>
      <c r="I113" s="124"/>
      <c r="J113" s="123" t="s">
        <v>145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'SO 204 - Vstupní plocha'!J30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88</v>
      </c>
      <c r="AR113" s="127"/>
      <c r="AS113" s="128">
        <v>0</v>
      </c>
      <c r="AT113" s="129">
        <f>ROUND(SUM(AV113:AW113),2)</f>
        <v>0</v>
      </c>
      <c r="AU113" s="130">
        <f>'SO 204 - Vstupní plocha'!P129</f>
        <v>0</v>
      </c>
      <c r="AV113" s="129">
        <f>'SO 204 - Vstupní plocha'!J33</f>
        <v>0</v>
      </c>
      <c r="AW113" s="129">
        <f>'SO 204 - Vstupní plocha'!J34</f>
        <v>0</v>
      </c>
      <c r="AX113" s="129">
        <f>'SO 204 - Vstupní plocha'!J35</f>
        <v>0</v>
      </c>
      <c r="AY113" s="129">
        <f>'SO 204 - Vstupní plocha'!J36</f>
        <v>0</v>
      </c>
      <c r="AZ113" s="129">
        <f>'SO 204 - Vstupní plocha'!F33</f>
        <v>0</v>
      </c>
      <c r="BA113" s="129">
        <f>'SO 204 - Vstupní plocha'!F34</f>
        <v>0</v>
      </c>
      <c r="BB113" s="129">
        <f>'SO 204 - Vstupní plocha'!F35</f>
        <v>0</v>
      </c>
      <c r="BC113" s="129">
        <f>'SO 204 - Vstupní plocha'!F36</f>
        <v>0</v>
      </c>
      <c r="BD113" s="131">
        <f>'SO 204 - Vstupní plocha'!F37</f>
        <v>0</v>
      </c>
      <c r="BE113" s="7"/>
      <c r="BT113" s="132" t="s">
        <v>89</v>
      </c>
      <c r="BV113" s="132" t="s">
        <v>83</v>
      </c>
      <c r="BW113" s="132" t="s">
        <v>146</v>
      </c>
      <c r="BX113" s="132" t="s">
        <v>5</v>
      </c>
      <c r="CL113" s="132" t="s">
        <v>1</v>
      </c>
      <c r="CM113" s="132" t="s">
        <v>91</v>
      </c>
    </row>
    <row r="114" s="7" customFormat="1" ht="16.5" customHeight="1">
      <c r="A114" s="120" t="s">
        <v>85</v>
      </c>
      <c r="B114" s="121"/>
      <c r="C114" s="122"/>
      <c r="D114" s="123" t="s">
        <v>147</v>
      </c>
      <c r="E114" s="123"/>
      <c r="F114" s="123"/>
      <c r="G114" s="123"/>
      <c r="H114" s="123"/>
      <c r="I114" s="124"/>
      <c r="J114" s="123" t="s">
        <v>148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5">
        <f>'SO 205 - Východní plocha'!J30</f>
        <v>0</v>
      </c>
      <c r="AH114" s="124"/>
      <c r="AI114" s="124"/>
      <c r="AJ114" s="124"/>
      <c r="AK114" s="124"/>
      <c r="AL114" s="124"/>
      <c r="AM114" s="124"/>
      <c r="AN114" s="125">
        <f>SUM(AG114,AT114)</f>
        <v>0</v>
      </c>
      <c r="AO114" s="124"/>
      <c r="AP114" s="124"/>
      <c r="AQ114" s="126" t="s">
        <v>88</v>
      </c>
      <c r="AR114" s="127"/>
      <c r="AS114" s="128">
        <v>0</v>
      </c>
      <c r="AT114" s="129">
        <f>ROUND(SUM(AV114:AW114),2)</f>
        <v>0</v>
      </c>
      <c r="AU114" s="130">
        <f>'SO 205 - Východní plocha'!P129</f>
        <v>0</v>
      </c>
      <c r="AV114" s="129">
        <f>'SO 205 - Východní plocha'!J33</f>
        <v>0</v>
      </c>
      <c r="AW114" s="129">
        <f>'SO 205 - Východní plocha'!J34</f>
        <v>0</v>
      </c>
      <c r="AX114" s="129">
        <f>'SO 205 - Východní plocha'!J35</f>
        <v>0</v>
      </c>
      <c r="AY114" s="129">
        <f>'SO 205 - Východní plocha'!J36</f>
        <v>0</v>
      </c>
      <c r="AZ114" s="129">
        <f>'SO 205 - Východní plocha'!F33</f>
        <v>0</v>
      </c>
      <c r="BA114" s="129">
        <f>'SO 205 - Východní plocha'!F34</f>
        <v>0</v>
      </c>
      <c r="BB114" s="129">
        <f>'SO 205 - Východní plocha'!F35</f>
        <v>0</v>
      </c>
      <c r="BC114" s="129">
        <f>'SO 205 - Východní plocha'!F36</f>
        <v>0</v>
      </c>
      <c r="BD114" s="131">
        <f>'SO 205 - Východní plocha'!F37</f>
        <v>0</v>
      </c>
      <c r="BE114" s="7"/>
      <c r="BT114" s="132" t="s">
        <v>89</v>
      </c>
      <c r="BV114" s="132" t="s">
        <v>83</v>
      </c>
      <c r="BW114" s="132" t="s">
        <v>149</v>
      </c>
      <c r="BX114" s="132" t="s">
        <v>5</v>
      </c>
      <c r="CL114" s="132" t="s">
        <v>1</v>
      </c>
      <c r="CM114" s="132" t="s">
        <v>91</v>
      </c>
    </row>
    <row r="115" s="7" customFormat="1" ht="16.5" customHeight="1">
      <c r="A115" s="7"/>
      <c r="B115" s="121"/>
      <c r="C115" s="122"/>
      <c r="D115" s="123" t="s">
        <v>150</v>
      </c>
      <c r="E115" s="123"/>
      <c r="F115" s="123"/>
      <c r="G115" s="123"/>
      <c r="H115" s="123"/>
      <c r="I115" s="124"/>
      <c r="J115" s="123" t="s">
        <v>151</v>
      </c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33">
        <f>ROUND(SUM(AG116:AG117),2)</f>
        <v>0</v>
      </c>
      <c r="AH115" s="124"/>
      <c r="AI115" s="124"/>
      <c r="AJ115" s="124"/>
      <c r="AK115" s="124"/>
      <c r="AL115" s="124"/>
      <c r="AM115" s="124"/>
      <c r="AN115" s="125">
        <f>SUM(AG115,AT115)</f>
        <v>0</v>
      </c>
      <c r="AO115" s="124"/>
      <c r="AP115" s="124"/>
      <c r="AQ115" s="126" t="s">
        <v>88</v>
      </c>
      <c r="AR115" s="127"/>
      <c r="AS115" s="128">
        <f>ROUND(SUM(AS116:AS117),2)</f>
        <v>0</v>
      </c>
      <c r="AT115" s="129">
        <f>ROUND(SUM(AV115:AW115),2)</f>
        <v>0</v>
      </c>
      <c r="AU115" s="130">
        <f>ROUND(SUM(AU116:AU117),5)</f>
        <v>0</v>
      </c>
      <c r="AV115" s="129">
        <f>ROUND(AZ115*L29,2)</f>
        <v>0</v>
      </c>
      <c r="AW115" s="129">
        <f>ROUND(BA115*L30,2)</f>
        <v>0</v>
      </c>
      <c r="AX115" s="129">
        <f>ROUND(BB115*L29,2)</f>
        <v>0</v>
      </c>
      <c r="AY115" s="129">
        <f>ROUND(BC115*L30,2)</f>
        <v>0</v>
      </c>
      <c r="AZ115" s="129">
        <f>ROUND(SUM(AZ116:AZ117),2)</f>
        <v>0</v>
      </c>
      <c r="BA115" s="129">
        <f>ROUND(SUM(BA116:BA117),2)</f>
        <v>0</v>
      </c>
      <c r="BB115" s="129">
        <f>ROUND(SUM(BB116:BB117),2)</f>
        <v>0</v>
      </c>
      <c r="BC115" s="129">
        <f>ROUND(SUM(BC116:BC117),2)</f>
        <v>0</v>
      </c>
      <c r="BD115" s="131">
        <f>ROUND(SUM(BD116:BD117),2)</f>
        <v>0</v>
      </c>
      <c r="BE115" s="7"/>
      <c r="BS115" s="132" t="s">
        <v>80</v>
      </c>
      <c r="BT115" s="132" t="s">
        <v>89</v>
      </c>
      <c r="BU115" s="132" t="s">
        <v>82</v>
      </c>
      <c r="BV115" s="132" t="s">
        <v>83</v>
      </c>
      <c r="BW115" s="132" t="s">
        <v>152</v>
      </c>
      <c r="BX115" s="132" t="s">
        <v>5</v>
      </c>
      <c r="CL115" s="132" t="s">
        <v>1</v>
      </c>
      <c r="CM115" s="132" t="s">
        <v>91</v>
      </c>
    </row>
    <row r="116" s="4" customFormat="1" ht="23.25" customHeight="1">
      <c r="A116" s="120" t="s">
        <v>85</v>
      </c>
      <c r="B116" s="71"/>
      <c r="C116" s="134"/>
      <c r="D116" s="134"/>
      <c r="E116" s="135" t="s">
        <v>153</v>
      </c>
      <c r="F116" s="135"/>
      <c r="G116" s="135"/>
      <c r="H116" s="135"/>
      <c r="I116" s="135"/>
      <c r="J116" s="134"/>
      <c r="K116" s="135" t="s">
        <v>154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'SO 301.01 - Přípojka vody'!J32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97</v>
      </c>
      <c r="AR116" s="73"/>
      <c r="AS116" s="138">
        <v>0</v>
      </c>
      <c r="AT116" s="139">
        <f>ROUND(SUM(AV116:AW116),2)</f>
        <v>0</v>
      </c>
      <c r="AU116" s="140">
        <f>'SO 301.01 - Přípojka vody'!P126</f>
        <v>0</v>
      </c>
      <c r="AV116" s="139">
        <f>'SO 301.01 - Přípojka vody'!J35</f>
        <v>0</v>
      </c>
      <c r="AW116" s="139">
        <f>'SO 301.01 - Přípojka vody'!J36</f>
        <v>0</v>
      </c>
      <c r="AX116" s="139">
        <f>'SO 301.01 - Přípojka vody'!J37</f>
        <v>0</v>
      </c>
      <c r="AY116" s="139">
        <f>'SO 301.01 - Přípojka vody'!J38</f>
        <v>0</v>
      </c>
      <c r="AZ116" s="139">
        <f>'SO 301.01 - Přípojka vody'!F35</f>
        <v>0</v>
      </c>
      <c r="BA116" s="139">
        <f>'SO 301.01 - Přípojka vody'!F36</f>
        <v>0</v>
      </c>
      <c r="BB116" s="139">
        <f>'SO 301.01 - Přípojka vody'!F37</f>
        <v>0</v>
      </c>
      <c r="BC116" s="139">
        <f>'SO 301.01 - Přípojka vody'!F38</f>
        <v>0</v>
      </c>
      <c r="BD116" s="141">
        <f>'SO 301.01 - Přípojka vody'!F39</f>
        <v>0</v>
      </c>
      <c r="BE116" s="4"/>
      <c r="BT116" s="142" t="s">
        <v>91</v>
      </c>
      <c r="BV116" s="142" t="s">
        <v>83</v>
      </c>
      <c r="BW116" s="142" t="s">
        <v>155</v>
      </c>
      <c r="BX116" s="142" t="s">
        <v>152</v>
      </c>
      <c r="CL116" s="142" t="s">
        <v>1</v>
      </c>
    </row>
    <row r="117" s="4" customFormat="1" ht="23.25" customHeight="1">
      <c r="A117" s="120" t="s">
        <v>85</v>
      </c>
      <c r="B117" s="71"/>
      <c r="C117" s="134"/>
      <c r="D117" s="134"/>
      <c r="E117" s="135" t="s">
        <v>156</v>
      </c>
      <c r="F117" s="135"/>
      <c r="G117" s="135"/>
      <c r="H117" s="135"/>
      <c r="I117" s="135"/>
      <c r="J117" s="134"/>
      <c r="K117" s="135" t="s">
        <v>157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'SO 301.02 - Venkovní vodovod'!J32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97</v>
      </c>
      <c r="AR117" s="73"/>
      <c r="AS117" s="138">
        <v>0</v>
      </c>
      <c r="AT117" s="139">
        <f>ROUND(SUM(AV117:AW117),2)</f>
        <v>0</v>
      </c>
      <c r="AU117" s="140">
        <f>'SO 301.02 - Venkovní vodovod'!P127</f>
        <v>0</v>
      </c>
      <c r="AV117" s="139">
        <f>'SO 301.02 - Venkovní vodovod'!J35</f>
        <v>0</v>
      </c>
      <c r="AW117" s="139">
        <f>'SO 301.02 - Venkovní vodovod'!J36</f>
        <v>0</v>
      </c>
      <c r="AX117" s="139">
        <f>'SO 301.02 - Venkovní vodovod'!J37</f>
        <v>0</v>
      </c>
      <c r="AY117" s="139">
        <f>'SO 301.02 - Venkovní vodovod'!J38</f>
        <v>0</v>
      </c>
      <c r="AZ117" s="139">
        <f>'SO 301.02 - Venkovní vodovod'!F35</f>
        <v>0</v>
      </c>
      <c r="BA117" s="139">
        <f>'SO 301.02 - Venkovní vodovod'!F36</f>
        <v>0</v>
      </c>
      <c r="BB117" s="139">
        <f>'SO 301.02 - Venkovní vodovod'!F37</f>
        <v>0</v>
      </c>
      <c r="BC117" s="139">
        <f>'SO 301.02 - Venkovní vodovod'!F38</f>
        <v>0</v>
      </c>
      <c r="BD117" s="141">
        <f>'SO 301.02 - Venkovní vodovod'!F39</f>
        <v>0</v>
      </c>
      <c r="BE117" s="4"/>
      <c r="BT117" s="142" t="s">
        <v>91</v>
      </c>
      <c r="BV117" s="142" t="s">
        <v>83</v>
      </c>
      <c r="BW117" s="142" t="s">
        <v>158</v>
      </c>
      <c r="BX117" s="142" t="s">
        <v>152</v>
      </c>
      <c r="CL117" s="142" t="s">
        <v>1</v>
      </c>
    </row>
    <row r="118" s="7" customFormat="1" ht="16.5" customHeight="1">
      <c r="A118" s="7"/>
      <c r="B118" s="121"/>
      <c r="C118" s="122"/>
      <c r="D118" s="123" t="s">
        <v>159</v>
      </c>
      <c r="E118" s="123"/>
      <c r="F118" s="123"/>
      <c r="G118" s="123"/>
      <c r="H118" s="123"/>
      <c r="I118" s="124"/>
      <c r="J118" s="123" t="s">
        <v>160</v>
      </c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33">
        <f>ROUND(SUM(AG119:AG120),2)</f>
        <v>0</v>
      </c>
      <c r="AH118" s="124"/>
      <c r="AI118" s="124"/>
      <c r="AJ118" s="124"/>
      <c r="AK118" s="124"/>
      <c r="AL118" s="124"/>
      <c r="AM118" s="124"/>
      <c r="AN118" s="125">
        <f>SUM(AG118,AT118)</f>
        <v>0</v>
      </c>
      <c r="AO118" s="124"/>
      <c r="AP118" s="124"/>
      <c r="AQ118" s="126" t="s">
        <v>88</v>
      </c>
      <c r="AR118" s="127"/>
      <c r="AS118" s="128">
        <f>ROUND(SUM(AS119:AS120),2)</f>
        <v>0</v>
      </c>
      <c r="AT118" s="129">
        <f>ROUND(SUM(AV118:AW118),2)</f>
        <v>0</v>
      </c>
      <c r="AU118" s="130">
        <f>ROUND(SUM(AU119:AU120),5)</f>
        <v>0</v>
      </c>
      <c r="AV118" s="129">
        <f>ROUND(AZ118*L29,2)</f>
        <v>0</v>
      </c>
      <c r="AW118" s="129">
        <f>ROUND(BA118*L30,2)</f>
        <v>0</v>
      </c>
      <c r="AX118" s="129">
        <f>ROUND(BB118*L29,2)</f>
        <v>0</v>
      </c>
      <c r="AY118" s="129">
        <f>ROUND(BC118*L30,2)</f>
        <v>0</v>
      </c>
      <c r="AZ118" s="129">
        <f>ROUND(SUM(AZ119:AZ120),2)</f>
        <v>0</v>
      </c>
      <c r="BA118" s="129">
        <f>ROUND(SUM(BA119:BA120),2)</f>
        <v>0</v>
      </c>
      <c r="BB118" s="129">
        <f>ROUND(SUM(BB119:BB120),2)</f>
        <v>0</v>
      </c>
      <c r="BC118" s="129">
        <f>ROUND(SUM(BC119:BC120),2)</f>
        <v>0</v>
      </c>
      <c r="BD118" s="131">
        <f>ROUND(SUM(BD119:BD120),2)</f>
        <v>0</v>
      </c>
      <c r="BE118" s="7"/>
      <c r="BS118" s="132" t="s">
        <v>80</v>
      </c>
      <c r="BT118" s="132" t="s">
        <v>89</v>
      </c>
      <c r="BU118" s="132" t="s">
        <v>82</v>
      </c>
      <c r="BV118" s="132" t="s">
        <v>83</v>
      </c>
      <c r="BW118" s="132" t="s">
        <v>161</v>
      </c>
      <c r="BX118" s="132" t="s">
        <v>5</v>
      </c>
      <c r="CL118" s="132" t="s">
        <v>1</v>
      </c>
      <c r="CM118" s="132" t="s">
        <v>91</v>
      </c>
    </row>
    <row r="119" s="4" customFormat="1" ht="23.25" customHeight="1">
      <c r="A119" s="120" t="s">
        <v>85</v>
      </c>
      <c r="B119" s="71"/>
      <c r="C119" s="134"/>
      <c r="D119" s="134"/>
      <c r="E119" s="135" t="s">
        <v>162</v>
      </c>
      <c r="F119" s="135"/>
      <c r="G119" s="135"/>
      <c r="H119" s="135"/>
      <c r="I119" s="135"/>
      <c r="J119" s="134"/>
      <c r="K119" s="135" t="s">
        <v>163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'SO 401.01 - Přípojka kana...'!J32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97</v>
      </c>
      <c r="AR119" s="73"/>
      <c r="AS119" s="138">
        <v>0</v>
      </c>
      <c r="AT119" s="139">
        <f>ROUND(SUM(AV119:AW119),2)</f>
        <v>0</v>
      </c>
      <c r="AU119" s="140">
        <f>'SO 401.01 - Přípojka kana...'!P123</f>
        <v>0</v>
      </c>
      <c r="AV119" s="139">
        <f>'SO 401.01 - Přípojka kana...'!J35</f>
        <v>0</v>
      </c>
      <c r="AW119" s="139">
        <f>'SO 401.01 - Přípojka kana...'!J36</f>
        <v>0</v>
      </c>
      <c r="AX119" s="139">
        <f>'SO 401.01 - Přípojka kana...'!J37</f>
        <v>0</v>
      </c>
      <c r="AY119" s="139">
        <f>'SO 401.01 - Přípojka kana...'!J38</f>
        <v>0</v>
      </c>
      <c r="AZ119" s="139">
        <f>'SO 401.01 - Přípojka kana...'!F35</f>
        <v>0</v>
      </c>
      <c r="BA119" s="139">
        <f>'SO 401.01 - Přípojka kana...'!F36</f>
        <v>0</v>
      </c>
      <c r="BB119" s="139">
        <f>'SO 401.01 - Přípojka kana...'!F37</f>
        <v>0</v>
      </c>
      <c r="BC119" s="139">
        <f>'SO 401.01 - Přípojka kana...'!F38</f>
        <v>0</v>
      </c>
      <c r="BD119" s="141">
        <f>'SO 401.01 - Přípojka kana...'!F39</f>
        <v>0</v>
      </c>
      <c r="BE119" s="4"/>
      <c r="BT119" s="142" t="s">
        <v>91</v>
      </c>
      <c r="BV119" s="142" t="s">
        <v>83</v>
      </c>
      <c r="BW119" s="142" t="s">
        <v>164</v>
      </c>
      <c r="BX119" s="142" t="s">
        <v>161</v>
      </c>
      <c r="CL119" s="142" t="s">
        <v>1</v>
      </c>
    </row>
    <row r="120" s="4" customFormat="1" ht="23.25" customHeight="1">
      <c r="A120" s="120" t="s">
        <v>85</v>
      </c>
      <c r="B120" s="71"/>
      <c r="C120" s="134"/>
      <c r="D120" s="134"/>
      <c r="E120" s="135" t="s">
        <v>165</v>
      </c>
      <c r="F120" s="135"/>
      <c r="G120" s="135"/>
      <c r="H120" s="135"/>
      <c r="I120" s="135"/>
      <c r="J120" s="134"/>
      <c r="K120" s="135" t="s">
        <v>166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'SO 401.02 - Venkovní kana...'!J32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97</v>
      </c>
      <c r="AR120" s="73"/>
      <c r="AS120" s="138">
        <v>0</v>
      </c>
      <c r="AT120" s="139">
        <f>ROUND(SUM(AV120:AW120),2)</f>
        <v>0</v>
      </c>
      <c r="AU120" s="140">
        <f>'SO 401.02 - Venkovní kana...'!P122</f>
        <v>0</v>
      </c>
      <c r="AV120" s="139">
        <f>'SO 401.02 - Venkovní kana...'!J35</f>
        <v>0</v>
      </c>
      <c r="AW120" s="139">
        <f>'SO 401.02 - Venkovní kana...'!J36</f>
        <v>0</v>
      </c>
      <c r="AX120" s="139">
        <f>'SO 401.02 - Venkovní kana...'!J37</f>
        <v>0</v>
      </c>
      <c r="AY120" s="139">
        <f>'SO 401.02 - Venkovní kana...'!J38</f>
        <v>0</v>
      </c>
      <c r="AZ120" s="139">
        <f>'SO 401.02 - Venkovní kana...'!F35</f>
        <v>0</v>
      </c>
      <c r="BA120" s="139">
        <f>'SO 401.02 - Venkovní kana...'!F36</f>
        <v>0</v>
      </c>
      <c r="BB120" s="139">
        <f>'SO 401.02 - Venkovní kana...'!F37</f>
        <v>0</v>
      </c>
      <c r="BC120" s="139">
        <f>'SO 401.02 - Venkovní kana...'!F38</f>
        <v>0</v>
      </c>
      <c r="BD120" s="141">
        <f>'SO 401.02 - Venkovní kana...'!F39</f>
        <v>0</v>
      </c>
      <c r="BE120" s="4"/>
      <c r="BT120" s="142" t="s">
        <v>91</v>
      </c>
      <c r="BV120" s="142" t="s">
        <v>83</v>
      </c>
      <c r="BW120" s="142" t="s">
        <v>167</v>
      </c>
      <c r="BX120" s="142" t="s">
        <v>161</v>
      </c>
      <c r="CL120" s="142" t="s">
        <v>1</v>
      </c>
    </row>
    <row r="121" s="7" customFormat="1" ht="16.5" customHeight="1">
      <c r="A121" s="7"/>
      <c r="B121" s="121"/>
      <c r="C121" s="122"/>
      <c r="D121" s="123" t="s">
        <v>168</v>
      </c>
      <c r="E121" s="123"/>
      <c r="F121" s="123"/>
      <c r="G121" s="123"/>
      <c r="H121" s="123"/>
      <c r="I121" s="124"/>
      <c r="J121" s="123" t="s">
        <v>169</v>
      </c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  <c r="AF121" s="123"/>
      <c r="AG121" s="133">
        <f>ROUND(SUM(AG122:AG123),2)</f>
        <v>0</v>
      </c>
      <c r="AH121" s="124"/>
      <c r="AI121" s="124"/>
      <c r="AJ121" s="124"/>
      <c r="AK121" s="124"/>
      <c r="AL121" s="124"/>
      <c r="AM121" s="124"/>
      <c r="AN121" s="125">
        <f>SUM(AG121,AT121)</f>
        <v>0</v>
      </c>
      <c r="AO121" s="124"/>
      <c r="AP121" s="124"/>
      <c r="AQ121" s="126" t="s">
        <v>88</v>
      </c>
      <c r="AR121" s="127"/>
      <c r="AS121" s="128">
        <f>ROUND(SUM(AS122:AS123),2)</f>
        <v>0</v>
      </c>
      <c r="AT121" s="129">
        <f>ROUND(SUM(AV121:AW121),2)</f>
        <v>0</v>
      </c>
      <c r="AU121" s="130">
        <f>ROUND(SUM(AU122:AU123),5)</f>
        <v>0</v>
      </c>
      <c r="AV121" s="129">
        <f>ROUND(AZ121*L29,2)</f>
        <v>0</v>
      </c>
      <c r="AW121" s="129">
        <f>ROUND(BA121*L30,2)</f>
        <v>0</v>
      </c>
      <c r="AX121" s="129">
        <f>ROUND(BB121*L29,2)</f>
        <v>0</v>
      </c>
      <c r="AY121" s="129">
        <f>ROUND(BC121*L30,2)</f>
        <v>0</v>
      </c>
      <c r="AZ121" s="129">
        <f>ROUND(SUM(AZ122:AZ123),2)</f>
        <v>0</v>
      </c>
      <c r="BA121" s="129">
        <f>ROUND(SUM(BA122:BA123),2)</f>
        <v>0</v>
      </c>
      <c r="BB121" s="129">
        <f>ROUND(SUM(BB122:BB123),2)</f>
        <v>0</v>
      </c>
      <c r="BC121" s="129">
        <f>ROUND(SUM(BC122:BC123),2)</f>
        <v>0</v>
      </c>
      <c r="BD121" s="131">
        <f>ROUND(SUM(BD122:BD123),2)</f>
        <v>0</v>
      </c>
      <c r="BE121" s="7"/>
      <c r="BS121" s="132" t="s">
        <v>80</v>
      </c>
      <c r="BT121" s="132" t="s">
        <v>89</v>
      </c>
      <c r="BU121" s="132" t="s">
        <v>82</v>
      </c>
      <c r="BV121" s="132" t="s">
        <v>83</v>
      </c>
      <c r="BW121" s="132" t="s">
        <v>170</v>
      </c>
      <c r="BX121" s="132" t="s">
        <v>5</v>
      </c>
      <c r="CL121" s="132" t="s">
        <v>1</v>
      </c>
      <c r="CM121" s="132" t="s">
        <v>91</v>
      </c>
    </row>
    <row r="122" s="4" customFormat="1" ht="23.25" customHeight="1">
      <c r="A122" s="120" t="s">
        <v>85</v>
      </c>
      <c r="B122" s="71"/>
      <c r="C122" s="134"/>
      <c r="D122" s="134"/>
      <c r="E122" s="135" t="s">
        <v>171</v>
      </c>
      <c r="F122" s="135"/>
      <c r="G122" s="135"/>
      <c r="H122" s="135"/>
      <c r="I122" s="135"/>
      <c r="J122" s="134"/>
      <c r="K122" s="135" t="s">
        <v>172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'SO 402.01 - Venkovní kana...'!J32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97</v>
      </c>
      <c r="AR122" s="73"/>
      <c r="AS122" s="138">
        <v>0</v>
      </c>
      <c r="AT122" s="139">
        <f>ROUND(SUM(AV122:AW122),2)</f>
        <v>0</v>
      </c>
      <c r="AU122" s="140">
        <f>'SO 402.01 - Venkovní kana...'!P122</f>
        <v>0</v>
      </c>
      <c r="AV122" s="139">
        <f>'SO 402.01 - Venkovní kana...'!J35</f>
        <v>0</v>
      </c>
      <c r="AW122" s="139">
        <f>'SO 402.01 - Venkovní kana...'!J36</f>
        <v>0</v>
      </c>
      <c r="AX122" s="139">
        <f>'SO 402.01 - Venkovní kana...'!J37</f>
        <v>0</v>
      </c>
      <c r="AY122" s="139">
        <f>'SO 402.01 - Venkovní kana...'!J38</f>
        <v>0</v>
      </c>
      <c r="AZ122" s="139">
        <f>'SO 402.01 - Venkovní kana...'!F35</f>
        <v>0</v>
      </c>
      <c r="BA122" s="139">
        <f>'SO 402.01 - Venkovní kana...'!F36</f>
        <v>0</v>
      </c>
      <c r="BB122" s="139">
        <f>'SO 402.01 - Venkovní kana...'!F37</f>
        <v>0</v>
      </c>
      <c r="BC122" s="139">
        <f>'SO 402.01 - Venkovní kana...'!F38</f>
        <v>0</v>
      </c>
      <c r="BD122" s="141">
        <f>'SO 402.01 - Venkovní kana...'!F39</f>
        <v>0</v>
      </c>
      <c r="BE122" s="4"/>
      <c r="BT122" s="142" t="s">
        <v>91</v>
      </c>
      <c r="BV122" s="142" t="s">
        <v>83</v>
      </c>
      <c r="BW122" s="142" t="s">
        <v>173</v>
      </c>
      <c r="BX122" s="142" t="s">
        <v>170</v>
      </c>
      <c r="CL122" s="142" t="s">
        <v>1</v>
      </c>
    </row>
    <row r="123" s="4" customFormat="1" ht="23.25" customHeight="1">
      <c r="A123" s="120" t="s">
        <v>85</v>
      </c>
      <c r="B123" s="71"/>
      <c r="C123" s="134"/>
      <c r="D123" s="134"/>
      <c r="E123" s="135" t="s">
        <v>174</v>
      </c>
      <c r="F123" s="135"/>
      <c r="G123" s="135"/>
      <c r="H123" s="135"/>
      <c r="I123" s="135"/>
      <c r="J123" s="134"/>
      <c r="K123" s="135" t="s">
        <v>175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'SO 402.02 - Zasakovací prvek'!J32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97</v>
      </c>
      <c r="AR123" s="73"/>
      <c r="AS123" s="138">
        <v>0</v>
      </c>
      <c r="AT123" s="139">
        <f>ROUND(SUM(AV123:AW123),2)</f>
        <v>0</v>
      </c>
      <c r="AU123" s="140">
        <f>'SO 402.02 - Zasakovací prvek'!P122</f>
        <v>0</v>
      </c>
      <c r="AV123" s="139">
        <f>'SO 402.02 - Zasakovací prvek'!J35</f>
        <v>0</v>
      </c>
      <c r="AW123" s="139">
        <f>'SO 402.02 - Zasakovací prvek'!J36</f>
        <v>0</v>
      </c>
      <c r="AX123" s="139">
        <f>'SO 402.02 - Zasakovací prvek'!J37</f>
        <v>0</v>
      </c>
      <c r="AY123" s="139">
        <f>'SO 402.02 - Zasakovací prvek'!J38</f>
        <v>0</v>
      </c>
      <c r="AZ123" s="139">
        <f>'SO 402.02 - Zasakovací prvek'!F35</f>
        <v>0</v>
      </c>
      <c r="BA123" s="139">
        <f>'SO 402.02 - Zasakovací prvek'!F36</f>
        <v>0</v>
      </c>
      <c r="BB123" s="139">
        <f>'SO 402.02 - Zasakovací prvek'!F37</f>
        <v>0</v>
      </c>
      <c r="BC123" s="139">
        <f>'SO 402.02 - Zasakovací prvek'!F38</f>
        <v>0</v>
      </c>
      <c r="BD123" s="141">
        <f>'SO 402.02 - Zasakovací prvek'!F39</f>
        <v>0</v>
      </c>
      <c r="BE123" s="4"/>
      <c r="BT123" s="142" t="s">
        <v>91</v>
      </c>
      <c r="BV123" s="142" t="s">
        <v>83</v>
      </c>
      <c r="BW123" s="142" t="s">
        <v>176</v>
      </c>
      <c r="BX123" s="142" t="s">
        <v>170</v>
      </c>
      <c r="CL123" s="142" t="s">
        <v>1</v>
      </c>
    </row>
    <row r="124" s="7" customFormat="1" ht="16.5" customHeight="1">
      <c r="A124" s="7"/>
      <c r="B124" s="121"/>
      <c r="C124" s="122"/>
      <c r="D124" s="123" t="s">
        <v>177</v>
      </c>
      <c r="E124" s="123"/>
      <c r="F124" s="123"/>
      <c r="G124" s="123"/>
      <c r="H124" s="123"/>
      <c r="I124" s="124"/>
      <c r="J124" s="123" t="s">
        <v>178</v>
      </c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D124" s="123"/>
      <c r="AE124" s="123"/>
      <c r="AF124" s="123"/>
      <c r="AG124" s="133">
        <f>ROUND(SUM(AG125:AG127),2)</f>
        <v>0</v>
      </c>
      <c r="AH124" s="124"/>
      <c r="AI124" s="124"/>
      <c r="AJ124" s="124"/>
      <c r="AK124" s="124"/>
      <c r="AL124" s="124"/>
      <c r="AM124" s="124"/>
      <c r="AN124" s="125">
        <f>SUM(AG124,AT124)</f>
        <v>0</v>
      </c>
      <c r="AO124" s="124"/>
      <c r="AP124" s="124"/>
      <c r="AQ124" s="126" t="s">
        <v>88</v>
      </c>
      <c r="AR124" s="127"/>
      <c r="AS124" s="128">
        <f>ROUND(SUM(AS125:AS127),2)</f>
        <v>0</v>
      </c>
      <c r="AT124" s="129">
        <f>ROUND(SUM(AV124:AW124),2)</f>
        <v>0</v>
      </c>
      <c r="AU124" s="130">
        <f>ROUND(SUM(AU125:AU127),5)</f>
        <v>0</v>
      </c>
      <c r="AV124" s="129">
        <f>ROUND(AZ124*L29,2)</f>
        <v>0</v>
      </c>
      <c r="AW124" s="129">
        <f>ROUND(BA124*L30,2)</f>
        <v>0</v>
      </c>
      <c r="AX124" s="129">
        <f>ROUND(BB124*L29,2)</f>
        <v>0</v>
      </c>
      <c r="AY124" s="129">
        <f>ROUND(BC124*L30,2)</f>
        <v>0</v>
      </c>
      <c r="AZ124" s="129">
        <f>ROUND(SUM(AZ125:AZ127),2)</f>
        <v>0</v>
      </c>
      <c r="BA124" s="129">
        <f>ROUND(SUM(BA125:BA127),2)</f>
        <v>0</v>
      </c>
      <c r="BB124" s="129">
        <f>ROUND(SUM(BB125:BB127),2)</f>
        <v>0</v>
      </c>
      <c r="BC124" s="129">
        <f>ROUND(SUM(BC125:BC127),2)</f>
        <v>0</v>
      </c>
      <c r="BD124" s="131">
        <f>ROUND(SUM(BD125:BD127),2)</f>
        <v>0</v>
      </c>
      <c r="BE124" s="7"/>
      <c r="BS124" s="132" t="s">
        <v>80</v>
      </c>
      <c r="BT124" s="132" t="s">
        <v>89</v>
      </c>
      <c r="BU124" s="132" t="s">
        <v>82</v>
      </c>
      <c r="BV124" s="132" t="s">
        <v>83</v>
      </c>
      <c r="BW124" s="132" t="s">
        <v>179</v>
      </c>
      <c r="BX124" s="132" t="s">
        <v>5</v>
      </c>
      <c r="CL124" s="132" t="s">
        <v>1</v>
      </c>
      <c r="CM124" s="132" t="s">
        <v>91</v>
      </c>
    </row>
    <row r="125" s="4" customFormat="1" ht="23.25" customHeight="1">
      <c r="A125" s="120" t="s">
        <v>85</v>
      </c>
      <c r="B125" s="71"/>
      <c r="C125" s="134"/>
      <c r="D125" s="134"/>
      <c r="E125" s="135" t="s">
        <v>180</v>
      </c>
      <c r="F125" s="135"/>
      <c r="G125" s="135"/>
      <c r="H125" s="135"/>
      <c r="I125" s="135"/>
      <c r="J125" s="134"/>
      <c r="K125" s="135" t="s">
        <v>181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'SO 601.01 - Hlavní přívod NN'!J32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97</v>
      </c>
      <c r="AR125" s="73"/>
      <c r="AS125" s="138">
        <v>0</v>
      </c>
      <c r="AT125" s="139">
        <f>ROUND(SUM(AV125:AW125),2)</f>
        <v>0</v>
      </c>
      <c r="AU125" s="140">
        <f>'SO 601.01 - Hlavní přívod NN'!P126</f>
        <v>0</v>
      </c>
      <c r="AV125" s="139">
        <f>'SO 601.01 - Hlavní přívod NN'!J35</f>
        <v>0</v>
      </c>
      <c r="AW125" s="139">
        <f>'SO 601.01 - Hlavní přívod NN'!J36</f>
        <v>0</v>
      </c>
      <c r="AX125" s="139">
        <f>'SO 601.01 - Hlavní přívod NN'!J37</f>
        <v>0</v>
      </c>
      <c r="AY125" s="139">
        <f>'SO 601.01 - Hlavní přívod NN'!J38</f>
        <v>0</v>
      </c>
      <c r="AZ125" s="139">
        <f>'SO 601.01 - Hlavní přívod NN'!F35</f>
        <v>0</v>
      </c>
      <c r="BA125" s="139">
        <f>'SO 601.01 - Hlavní přívod NN'!F36</f>
        <v>0</v>
      </c>
      <c r="BB125" s="139">
        <f>'SO 601.01 - Hlavní přívod NN'!F37</f>
        <v>0</v>
      </c>
      <c r="BC125" s="139">
        <f>'SO 601.01 - Hlavní přívod NN'!F38</f>
        <v>0</v>
      </c>
      <c r="BD125" s="141">
        <f>'SO 601.01 - Hlavní přívod NN'!F39</f>
        <v>0</v>
      </c>
      <c r="BE125" s="4"/>
      <c r="BT125" s="142" t="s">
        <v>91</v>
      </c>
      <c r="BV125" s="142" t="s">
        <v>83</v>
      </c>
      <c r="BW125" s="142" t="s">
        <v>182</v>
      </c>
      <c r="BX125" s="142" t="s">
        <v>179</v>
      </c>
      <c r="CL125" s="142" t="s">
        <v>1</v>
      </c>
    </row>
    <row r="126" s="4" customFormat="1" ht="23.25" customHeight="1">
      <c r="A126" s="120" t="s">
        <v>85</v>
      </c>
      <c r="B126" s="71"/>
      <c r="C126" s="134"/>
      <c r="D126" s="134"/>
      <c r="E126" s="135" t="s">
        <v>183</v>
      </c>
      <c r="F126" s="135"/>
      <c r="G126" s="135"/>
      <c r="H126" s="135"/>
      <c r="I126" s="135"/>
      <c r="J126" s="134"/>
      <c r="K126" s="135" t="s">
        <v>184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'SO 601.02 - Osvětlení zah...'!J32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97</v>
      </c>
      <c r="AR126" s="73"/>
      <c r="AS126" s="138">
        <v>0</v>
      </c>
      <c r="AT126" s="139">
        <f>ROUND(SUM(AV126:AW126),2)</f>
        <v>0</v>
      </c>
      <c r="AU126" s="140">
        <f>'SO 601.02 - Osvětlení zah...'!P125</f>
        <v>0</v>
      </c>
      <c r="AV126" s="139">
        <f>'SO 601.02 - Osvětlení zah...'!J35</f>
        <v>0</v>
      </c>
      <c r="AW126" s="139">
        <f>'SO 601.02 - Osvětlení zah...'!J36</f>
        <v>0</v>
      </c>
      <c r="AX126" s="139">
        <f>'SO 601.02 - Osvětlení zah...'!J37</f>
        <v>0</v>
      </c>
      <c r="AY126" s="139">
        <f>'SO 601.02 - Osvětlení zah...'!J38</f>
        <v>0</v>
      </c>
      <c r="AZ126" s="139">
        <f>'SO 601.02 - Osvětlení zah...'!F35</f>
        <v>0</v>
      </c>
      <c r="BA126" s="139">
        <f>'SO 601.02 - Osvětlení zah...'!F36</f>
        <v>0</v>
      </c>
      <c r="BB126" s="139">
        <f>'SO 601.02 - Osvětlení zah...'!F37</f>
        <v>0</v>
      </c>
      <c r="BC126" s="139">
        <f>'SO 601.02 - Osvětlení zah...'!F38</f>
        <v>0</v>
      </c>
      <c r="BD126" s="141">
        <f>'SO 601.02 - Osvětlení zah...'!F39</f>
        <v>0</v>
      </c>
      <c r="BE126" s="4"/>
      <c r="BT126" s="142" t="s">
        <v>91</v>
      </c>
      <c r="BV126" s="142" t="s">
        <v>83</v>
      </c>
      <c r="BW126" s="142" t="s">
        <v>185</v>
      </c>
      <c r="BX126" s="142" t="s">
        <v>179</v>
      </c>
      <c r="CL126" s="142" t="s">
        <v>1</v>
      </c>
    </row>
    <row r="127" s="4" customFormat="1" ht="23.25" customHeight="1">
      <c r="A127" s="120" t="s">
        <v>85</v>
      </c>
      <c r="B127" s="71"/>
      <c r="C127" s="134"/>
      <c r="D127" s="134"/>
      <c r="E127" s="135" t="s">
        <v>186</v>
      </c>
      <c r="F127" s="135"/>
      <c r="G127" s="135"/>
      <c r="H127" s="135"/>
      <c r="I127" s="135"/>
      <c r="J127" s="134"/>
      <c r="K127" s="135" t="s">
        <v>187</v>
      </c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'SO 601.3 - Přívod NN pro ...'!J32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97</v>
      </c>
      <c r="AR127" s="73"/>
      <c r="AS127" s="138">
        <v>0</v>
      </c>
      <c r="AT127" s="139">
        <f>ROUND(SUM(AV127:AW127),2)</f>
        <v>0</v>
      </c>
      <c r="AU127" s="140">
        <f>'SO 601.3 - Přívod NN pro ...'!P129</f>
        <v>0</v>
      </c>
      <c r="AV127" s="139">
        <f>'SO 601.3 - Přívod NN pro ...'!J35</f>
        <v>0</v>
      </c>
      <c r="AW127" s="139">
        <f>'SO 601.3 - Přívod NN pro ...'!J36</f>
        <v>0</v>
      </c>
      <c r="AX127" s="139">
        <f>'SO 601.3 - Přívod NN pro ...'!J37</f>
        <v>0</v>
      </c>
      <c r="AY127" s="139">
        <f>'SO 601.3 - Přívod NN pro ...'!J38</f>
        <v>0</v>
      </c>
      <c r="AZ127" s="139">
        <f>'SO 601.3 - Přívod NN pro ...'!F35</f>
        <v>0</v>
      </c>
      <c r="BA127" s="139">
        <f>'SO 601.3 - Přívod NN pro ...'!F36</f>
        <v>0</v>
      </c>
      <c r="BB127" s="139">
        <f>'SO 601.3 - Přívod NN pro ...'!F37</f>
        <v>0</v>
      </c>
      <c r="BC127" s="139">
        <f>'SO 601.3 - Přívod NN pro ...'!F38</f>
        <v>0</v>
      </c>
      <c r="BD127" s="141">
        <f>'SO 601.3 - Přívod NN pro ...'!F39</f>
        <v>0</v>
      </c>
      <c r="BE127" s="4"/>
      <c r="BT127" s="142" t="s">
        <v>91</v>
      </c>
      <c r="BV127" s="142" t="s">
        <v>83</v>
      </c>
      <c r="BW127" s="142" t="s">
        <v>188</v>
      </c>
      <c r="BX127" s="142" t="s">
        <v>179</v>
      </c>
      <c r="CL127" s="142" t="s">
        <v>1</v>
      </c>
    </row>
    <row r="128" s="7" customFormat="1" ht="16.5" customHeight="1">
      <c r="A128" s="7"/>
      <c r="B128" s="121"/>
      <c r="C128" s="122"/>
      <c r="D128" s="123" t="s">
        <v>189</v>
      </c>
      <c r="E128" s="123"/>
      <c r="F128" s="123"/>
      <c r="G128" s="123"/>
      <c r="H128" s="123"/>
      <c r="I128" s="124"/>
      <c r="J128" s="123" t="s">
        <v>190</v>
      </c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33">
        <f>ROUND(AG129,2)</f>
        <v>0</v>
      </c>
      <c r="AH128" s="124"/>
      <c r="AI128" s="124"/>
      <c r="AJ128" s="124"/>
      <c r="AK128" s="124"/>
      <c r="AL128" s="124"/>
      <c r="AM128" s="124"/>
      <c r="AN128" s="125">
        <f>SUM(AG128,AT128)</f>
        <v>0</v>
      </c>
      <c r="AO128" s="124"/>
      <c r="AP128" s="124"/>
      <c r="AQ128" s="126" t="s">
        <v>88</v>
      </c>
      <c r="AR128" s="127"/>
      <c r="AS128" s="128">
        <f>ROUND(AS129,2)</f>
        <v>0</v>
      </c>
      <c r="AT128" s="129">
        <f>ROUND(SUM(AV128:AW128),2)</f>
        <v>0</v>
      </c>
      <c r="AU128" s="130">
        <f>ROUND(AU129,5)</f>
        <v>0</v>
      </c>
      <c r="AV128" s="129">
        <f>ROUND(AZ128*L29,2)</f>
        <v>0</v>
      </c>
      <c r="AW128" s="129">
        <f>ROUND(BA128*L30,2)</f>
        <v>0</v>
      </c>
      <c r="AX128" s="129">
        <f>ROUND(BB128*L29,2)</f>
        <v>0</v>
      </c>
      <c r="AY128" s="129">
        <f>ROUND(BC128*L30,2)</f>
        <v>0</v>
      </c>
      <c r="AZ128" s="129">
        <f>ROUND(AZ129,2)</f>
        <v>0</v>
      </c>
      <c r="BA128" s="129">
        <f>ROUND(BA129,2)</f>
        <v>0</v>
      </c>
      <c r="BB128" s="129">
        <f>ROUND(BB129,2)</f>
        <v>0</v>
      </c>
      <c r="BC128" s="129">
        <f>ROUND(BC129,2)</f>
        <v>0</v>
      </c>
      <c r="BD128" s="131">
        <f>ROUND(BD129,2)</f>
        <v>0</v>
      </c>
      <c r="BE128" s="7"/>
      <c r="BS128" s="132" t="s">
        <v>80</v>
      </c>
      <c r="BT128" s="132" t="s">
        <v>89</v>
      </c>
      <c r="BU128" s="132" t="s">
        <v>82</v>
      </c>
      <c r="BV128" s="132" t="s">
        <v>83</v>
      </c>
      <c r="BW128" s="132" t="s">
        <v>191</v>
      </c>
      <c r="BX128" s="132" t="s">
        <v>5</v>
      </c>
      <c r="CL128" s="132" t="s">
        <v>1</v>
      </c>
      <c r="CM128" s="132" t="s">
        <v>91</v>
      </c>
    </row>
    <row r="129" s="4" customFormat="1" ht="23.25" customHeight="1">
      <c r="A129" s="120" t="s">
        <v>85</v>
      </c>
      <c r="B129" s="71"/>
      <c r="C129" s="134"/>
      <c r="D129" s="134"/>
      <c r="E129" s="135" t="s">
        <v>192</v>
      </c>
      <c r="F129" s="135"/>
      <c r="G129" s="135"/>
      <c r="H129" s="135"/>
      <c r="I129" s="135"/>
      <c r="J129" s="134"/>
      <c r="K129" s="135" t="s">
        <v>193</v>
      </c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'SO 602.01 - Přeložka VO'!J32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97</v>
      </c>
      <c r="AR129" s="73"/>
      <c r="AS129" s="138">
        <v>0</v>
      </c>
      <c r="AT129" s="139">
        <f>ROUND(SUM(AV129:AW129),2)</f>
        <v>0</v>
      </c>
      <c r="AU129" s="140">
        <f>'SO 602.01 - Přeložka VO'!P126</f>
        <v>0</v>
      </c>
      <c r="AV129" s="139">
        <f>'SO 602.01 - Přeložka VO'!J35</f>
        <v>0</v>
      </c>
      <c r="AW129" s="139">
        <f>'SO 602.01 - Přeložka VO'!J36</f>
        <v>0</v>
      </c>
      <c r="AX129" s="139">
        <f>'SO 602.01 - Přeložka VO'!J37</f>
        <v>0</v>
      </c>
      <c r="AY129" s="139">
        <f>'SO 602.01 - Přeložka VO'!J38</f>
        <v>0</v>
      </c>
      <c r="AZ129" s="139">
        <f>'SO 602.01 - Přeložka VO'!F35</f>
        <v>0</v>
      </c>
      <c r="BA129" s="139">
        <f>'SO 602.01 - Přeložka VO'!F36</f>
        <v>0</v>
      </c>
      <c r="BB129" s="139">
        <f>'SO 602.01 - Přeložka VO'!F37</f>
        <v>0</v>
      </c>
      <c r="BC129" s="139">
        <f>'SO 602.01 - Přeložka VO'!F38</f>
        <v>0</v>
      </c>
      <c r="BD129" s="141">
        <f>'SO 602.01 - Přeložka VO'!F39</f>
        <v>0</v>
      </c>
      <c r="BE129" s="4"/>
      <c r="BT129" s="142" t="s">
        <v>91</v>
      </c>
      <c r="BV129" s="142" t="s">
        <v>83</v>
      </c>
      <c r="BW129" s="142" t="s">
        <v>194</v>
      </c>
      <c r="BX129" s="142" t="s">
        <v>191</v>
      </c>
      <c r="CL129" s="142" t="s">
        <v>1</v>
      </c>
    </row>
    <row r="130" s="7" customFormat="1" ht="16.5" customHeight="1">
      <c r="A130" s="120" t="s">
        <v>85</v>
      </c>
      <c r="B130" s="121"/>
      <c r="C130" s="122"/>
      <c r="D130" s="123" t="s">
        <v>195</v>
      </c>
      <c r="E130" s="123"/>
      <c r="F130" s="123"/>
      <c r="G130" s="123"/>
      <c r="H130" s="123"/>
      <c r="I130" s="124"/>
      <c r="J130" s="123" t="s">
        <v>196</v>
      </c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5">
        <f>'SO 901 - Sadové úpravy a ...'!J30</f>
        <v>0</v>
      </c>
      <c r="AH130" s="124"/>
      <c r="AI130" s="124"/>
      <c r="AJ130" s="124"/>
      <c r="AK130" s="124"/>
      <c r="AL130" s="124"/>
      <c r="AM130" s="124"/>
      <c r="AN130" s="125">
        <f>SUM(AG130,AT130)</f>
        <v>0</v>
      </c>
      <c r="AO130" s="124"/>
      <c r="AP130" s="124"/>
      <c r="AQ130" s="126" t="s">
        <v>88</v>
      </c>
      <c r="AR130" s="127"/>
      <c r="AS130" s="128">
        <v>0</v>
      </c>
      <c r="AT130" s="129">
        <f>ROUND(SUM(AV130:AW130),2)</f>
        <v>0</v>
      </c>
      <c r="AU130" s="130">
        <f>'SO 901 - Sadové úpravy a ...'!P120</f>
        <v>0</v>
      </c>
      <c r="AV130" s="129">
        <f>'SO 901 - Sadové úpravy a ...'!J33</f>
        <v>0</v>
      </c>
      <c r="AW130" s="129">
        <f>'SO 901 - Sadové úpravy a ...'!J34</f>
        <v>0</v>
      </c>
      <c r="AX130" s="129">
        <f>'SO 901 - Sadové úpravy a ...'!J35</f>
        <v>0</v>
      </c>
      <c r="AY130" s="129">
        <f>'SO 901 - Sadové úpravy a ...'!J36</f>
        <v>0</v>
      </c>
      <c r="AZ130" s="129">
        <f>'SO 901 - Sadové úpravy a ...'!F33</f>
        <v>0</v>
      </c>
      <c r="BA130" s="129">
        <f>'SO 901 - Sadové úpravy a ...'!F34</f>
        <v>0</v>
      </c>
      <c r="BB130" s="129">
        <f>'SO 901 - Sadové úpravy a ...'!F35</f>
        <v>0</v>
      </c>
      <c r="BC130" s="129">
        <f>'SO 901 - Sadové úpravy a ...'!F36</f>
        <v>0</v>
      </c>
      <c r="BD130" s="131">
        <f>'SO 901 - Sadové úpravy a ...'!F37</f>
        <v>0</v>
      </c>
      <c r="BE130" s="7"/>
      <c r="BT130" s="132" t="s">
        <v>89</v>
      </c>
      <c r="BV130" s="132" t="s">
        <v>83</v>
      </c>
      <c r="BW130" s="132" t="s">
        <v>197</v>
      </c>
      <c r="BX130" s="132" t="s">
        <v>5</v>
      </c>
      <c r="CL130" s="132" t="s">
        <v>1</v>
      </c>
      <c r="CM130" s="132" t="s">
        <v>91</v>
      </c>
    </row>
    <row r="131" s="7" customFormat="1" ht="16.5" customHeight="1">
      <c r="A131" s="120" t="s">
        <v>85</v>
      </c>
      <c r="B131" s="121"/>
      <c r="C131" s="122"/>
      <c r="D131" s="123" t="s">
        <v>198</v>
      </c>
      <c r="E131" s="123"/>
      <c r="F131" s="123"/>
      <c r="G131" s="123"/>
      <c r="H131" s="123"/>
      <c r="I131" s="124"/>
      <c r="J131" s="123" t="s">
        <v>199</v>
      </c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5">
        <f>'SO 902 - Mobiliář'!J30</f>
        <v>0</v>
      </c>
      <c r="AH131" s="124"/>
      <c r="AI131" s="124"/>
      <c r="AJ131" s="124"/>
      <c r="AK131" s="124"/>
      <c r="AL131" s="124"/>
      <c r="AM131" s="124"/>
      <c r="AN131" s="125">
        <f>SUM(AG131,AT131)</f>
        <v>0</v>
      </c>
      <c r="AO131" s="124"/>
      <c r="AP131" s="124"/>
      <c r="AQ131" s="126" t="s">
        <v>88</v>
      </c>
      <c r="AR131" s="127"/>
      <c r="AS131" s="128">
        <v>0</v>
      </c>
      <c r="AT131" s="129">
        <f>ROUND(SUM(AV131:AW131),2)</f>
        <v>0</v>
      </c>
      <c r="AU131" s="130">
        <f>'SO 902 - Mobiliář'!P122</f>
        <v>0</v>
      </c>
      <c r="AV131" s="129">
        <f>'SO 902 - Mobiliář'!J33</f>
        <v>0</v>
      </c>
      <c r="AW131" s="129">
        <f>'SO 902 - Mobiliář'!J34</f>
        <v>0</v>
      </c>
      <c r="AX131" s="129">
        <f>'SO 902 - Mobiliář'!J35</f>
        <v>0</v>
      </c>
      <c r="AY131" s="129">
        <f>'SO 902 - Mobiliář'!J36</f>
        <v>0</v>
      </c>
      <c r="AZ131" s="129">
        <f>'SO 902 - Mobiliář'!F33</f>
        <v>0</v>
      </c>
      <c r="BA131" s="129">
        <f>'SO 902 - Mobiliář'!F34</f>
        <v>0</v>
      </c>
      <c r="BB131" s="129">
        <f>'SO 902 - Mobiliář'!F35</f>
        <v>0</v>
      </c>
      <c r="BC131" s="129">
        <f>'SO 902 - Mobiliář'!F36</f>
        <v>0</v>
      </c>
      <c r="BD131" s="131">
        <f>'SO 902 - Mobiliář'!F37</f>
        <v>0</v>
      </c>
      <c r="BE131" s="7"/>
      <c r="BT131" s="132" t="s">
        <v>89</v>
      </c>
      <c r="BV131" s="132" t="s">
        <v>83</v>
      </c>
      <c r="BW131" s="132" t="s">
        <v>200</v>
      </c>
      <c r="BX131" s="132" t="s">
        <v>5</v>
      </c>
      <c r="CL131" s="132" t="s">
        <v>1</v>
      </c>
      <c r="CM131" s="132" t="s">
        <v>91</v>
      </c>
    </row>
    <row r="132" s="7" customFormat="1" ht="16.5" customHeight="1">
      <c r="A132" s="120" t="s">
        <v>85</v>
      </c>
      <c r="B132" s="121"/>
      <c r="C132" s="122"/>
      <c r="D132" s="123" t="s">
        <v>201</v>
      </c>
      <c r="E132" s="123"/>
      <c r="F132" s="123"/>
      <c r="G132" s="123"/>
      <c r="H132" s="123"/>
      <c r="I132" s="124"/>
      <c r="J132" s="123" t="s">
        <v>202</v>
      </c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5">
        <f>'OST - Ostatní a vedlejší ...'!J30</f>
        <v>0</v>
      </c>
      <c r="AH132" s="124"/>
      <c r="AI132" s="124"/>
      <c r="AJ132" s="124"/>
      <c r="AK132" s="124"/>
      <c r="AL132" s="124"/>
      <c r="AM132" s="124"/>
      <c r="AN132" s="125">
        <f>SUM(AG132,AT132)</f>
        <v>0</v>
      </c>
      <c r="AO132" s="124"/>
      <c r="AP132" s="124"/>
      <c r="AQ132" s="126" t="s">
        <v>88</v>
      </c>
      <c r="AR132" s="127"/>
      <c r="AS132" s="143">
        <v>0</v>
      </c>
      <c r="AT132" s="144">
        <f>ROUND(SUM(AV132:AW132),2)</f>
        <v>0</v>
      </c>
      <c r="AU132" s="145">
        <f>'OST - Ostatní a vedlejší ...'!P119</f>
        <v>0</v>
      </c>
      <c r="AV132" s="144">
        <f>'OST - Ostatní a vedlejší ...'!J33</f>
        <v>0</v>
      </c>
      <c r="AW132" s="144">
        <f>'OST - Ostatní a vedlejší ...'!J34</f>
        <v>0</v>
      </c>
      <c r="AX132" s="144">
        <f>'OST - Ostatní a vedlejší ...'!J35</f>
        <v>0</v>
      </c>
      <c r="AY132" s="144">
        <f>'OST - Ostatní a vedlejší ...'!J36</f>
        <v>0</v>
      </c>
      <c r="AZ132" s="144">
        <f>'OST - Ostatní a vedlejší ...'!F33</f>
        <v>0</v>
      </c>
      <c r="BA132" s="144">
        <f>'OST - Ostatní a vedlejší ...'!F34</f>
        <v>0</v>
      </c>
      <c r="BB132" s="144">
        <f>'OST - Ostatní a vedlejší ...'!F35</f>
        <v>0</v>
      </c>
      <c r="BC132" s="144">
        <f>'OST - Ostatní a vedlejší ...'!F36</f>
        <v>0</v>
      </c>
      <c r="BD132" s="146">
        <f>'OST - Ostatní a vedlejší ...'!F37</f>
        <v>0</v>
      </c>
      <c r="BE132" s="7"/>
      <c r="BT132" s="132" t="s">
        <v>89</v>
      </c>
      <c r="BV132" s="132" t="s">
        <v>83</v>
      </c>
      <c r="BW132" s="132" t="s">
        <v>203</v>
      </c>
      <c r="BX132" s="132" t="s">
        <v>5</v>
      </c>
      <c r="CL132" s="132" t="s">
        <v>1</v>
      </c>
      <c r="CM132" s="132" t="s">
        <v>91</v>
      </c>
    </row>
    <row r="133" s="2" customFormat="1" ht="30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5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45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</row>
  </sheetData>
  <sheetProtection sheet="1" formatColumns="0" formatRows="0" objects="1" scenarios="1" spinCount="100000" saltValue="mBhsj8hKSYGoSj4f9e9nEWrbQlbiYNofnqmluaCY1Dw2x3JggIXDMfmJy7i2kpx6Cw0qShOGlOT26oG0+N/gAQ==" hashValue="hgNx8GAoNLchQ5VeGx46hyNAHvNUxdTjt3dBdozoTk4hGj50X0AtrcEg9QDJrKBNvIjewmDqUhxGwz6aqXeWtw==" algorithmName="SHA-512" password="CC35"/>
  <mergeCells count="19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G114:AM114"/>
    <mergeCell ref="AN114:AP114"/>
    <mergeCell ref="AN115:AP115"/>
    <mergeCell ref="AG115:AM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G124:AM124"/>
    <mergeCell ref="AN124:AP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L85:AO85"/>
    <mergeCell ref="I92:AF92"/>
    <mergeCell ref="C92:G92"/>
    <mergeCell ref="J95:AF95"/>
    <mergeCell ref="D95:H95"/>
    <mergeCell ref="D96:H96"/>
    <mergeCell ref="J96:AF96"/>
    <mergeCell ref="E97:I97"/>
    <mergeCell ref="K97:AF97"/>
    <mergeCell ref="E98:I98"/>
    <mergeCell ref="K98:AF98"/>
    <mergeCell ref="K99:AF99"/>
    <mergeCell ref="E99:I99"/>
    <mergeCell ref="E100:I100"/>
    <mergeCell ref="K100:AF100"/>
    <mergeCell ref="J101:AF101"/>
    <mergeCell ref="D101:H101"/>
    <mergeCell ref="E102:I102"/>
    <mergeCell ref="K102:AF102"/>
    <mergeCell ref="K103:AF103"/>
    <mergeCell ref="E103:I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N100:AP100"/>
    <mergeCell ref="AG100:AM100"/>
    <mergeCell ref="AG94:AM94"/>
    <mergeCell ref="AN94:AP94"/>
    <mergeCell ref="J124:AF124"/>
    <mergeCell ref="J107:AF107"/>
    <mergeCell ref="J108:AF108"/>
    <mergeCell ref="J114:AF114"/>
    <mergeCell ref="J121:AF121"/>
    <mergeCell ref="J109:AF109"/>
    <mergeCell ref="J110:AF110"/>
    <mergeCell ref="J111:AF111"/>
    <mergeCell ref="J118:AF118"/>
    <mergeCell ref="J112:AF112"/>
    <mergeCell ref="J113:AF113"/>
    <mergeCell ref="J128:AF128"/>
    <mergeCell ref="J115:AF115"/>
    <mergeCell ref="K127:AF127"/>
    <mergeCell ref="K105:AF105"/>
    <mergeCell ref="K126:AF126"/>
    <mergeCell ref="K125:AF125"/>
    <mergeCell ref="K122:AF122"/>
    <mergeCell ref="K123:AF123"/>
    <mergeCell ref="K120:AF120"/>
    <mergeCell ref="K119:AF119"/>
    <mergeCell ref="K117:AF117"/>
    <mergeCell ref="K116:AF116"/>
    <mergeCell ref="K106:AF106"/>
    <mergeCell ref="K104:AF104"/>
    <mergeCell ref="K129:AF129"/>
    <mergeCell ref="J130:AF130"/>
    <mergeCell ref="J131:AF131"/>
    <mergeCell ref="J132:AF132"/>
    <mergeCell ref="D121:H121"/>
    <mergeCell ref="D113:H113"/>
    <mergeCell ref="D118:H118"/>
    <mergeCell ref="D112:H112"/>
    <mergeCell ref="D111:H111"/>
    <mergeCell ref="D110:H110"/>
    <mergeCell ref="D109:H109"/>
    <mergeCell ref="D115:H115"/>
    <mergeCell ref="D114:H114"/>
    <mergeCell ref="D107:H107"/>
    <mergeCell ref="D124:H124"/>
    <mergeCell ref="D128:H128"/>
    <mergeCell ref="D108:H108"/>
    <mergeCell ref="E122:I122"/>
    <mergeCell ref="E123:I123"/>
    <mergeCell ref="E120:I120"/>
    <mergeCell ref="E119:I119"/>
    <mergeCell ref="E125:I125"/>
    <mergeCell ref="E126:I126"/>
    <mergeCell ref="E127:I127"/>
    <mergeCell ref="E117:I117"/>
    <mergeCell ref="E116:I116"/>
    <mergeCell ref="E129:I129"/>
    <mergeCell ref="E106:I106"/>
    <mergeCell ref="E104:I104"/>
    <mergeCell ref="E105:I105"/>
    <mergeCell ref="D130:H130"/>
    <mergeCell ref="D131:H131"/>
    <mergeCell ref="D132:H132"/>
  </mergeCells>
  <hyperlinks>
    <hyperlink ref="A95" location="'SO 001 - Hrubé terénní úp...'!C2" display="/"/>
    <hyperlink ref="A97" location="'SO 003.01 - Odstranění sc...'!C2" display="/"/>
    <hyperlink ref="A98" location="'SO 003.02 - Kácení zeleně'!C2" display="/"/>
    <hyperlink ref="A99" location="'SO 003.03 - Odstranění zp...'!C2" display="/"/>
    <hyperlink ref="A100" location="'SO 003.04 - Odstranění op...'!C2" display="/"/>
    <hyperlink ref="A102" location="'ST - Stavební část'!C2" display="/"/>
    <hyperlink ref="A103" location="'UT - Vytápění'!C2" display="/"/>
    <hyperlink ref="A104" location="'VZT - Vzduchotechnika'!C2" display="/"/>
    <hyperlink ref="A105" location="'EL - Elektroinstalace'!C2" display="/"/>
    <hyperlink ref="A106" location="'ZTI - Zdravotechnické ins...'!C2" display="/"/>
    <hyperlink ref="A107" location="'SO 102 - Dělící stěny'!C2" display="/"/>
    <hyperlink ref="A108" location="'SO 103 - Oplocení'!C2" display="/"/>
    <hyperlink ref="A109" location="'SO 104 - Sklad'!C2" display="/"/>
    <hyperlink ref="A110" location="'SO 201 - Sjezd na komunikaci'!C2" display="/"/>
    <hyperlink ref="A111" location="'SO 202 - Příjezdová plocha'!C2" display="/"/>
    <hyperlink ref="A112" location="'SO 203 - Manipulační plocha'!C2" display="/"/>
    <hyperlink ref="A113" location="'SO 204 - Vstupní plocha'!C2" display="/"/>
    <hyperlink ref="A114" location="'SO 205 - Východní plocha'!C2" display="/"/>
    <hyperlink ref="A116" location="'SO 301.01 - Přípojka vody'!C2" display="/"/>
    <hyperlink ref="A117" location="'SO 301.02 - Venkovní vodovod'!C2" display="/"/>
    <hyperlink ref="A119" location="'SO 401.01 - Přípojka kana...'!C2" display="/"/>
    <hyperlink ref="A120" location="'SO 401.02 - Venkovní kana...'!C2" display="/"/>
    <hyperlink ref="A122" location="'SO 402.01 - Venkovní kana...'!C2" display="/"/>
    <hyperlink ref="A123" location="'SO 402.02 - Zasakovací prvek'!C2" display="/"/>
    <hyperlink ref="A125" location="'SO 601.01 - Hlavní přívod NN'!C2" display="/"/>
    <hyperlink ref="A126" location="'SO 601.02 - Osvětlení zah...'!C2" display="/"/>
    <hyperlink ref="A127" location="'SO 601.3 - Přívod NN pro ...'!C2" display="/"/>
    <hyperlink ref="A129" location="'SO 602.01 - Přeložka VO'!C2" display="/"/>
    <hyperlink ref="A130" location="'SO 901 - Sadové úpravy a ...'!C2" display="/"/>
    <hyperlink ref="A131" location="'SO 902 - Mobiliář'!C2" display="/"/>
    <hyperlink ref="A132" location="'OST - Ostatní a vedlejš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206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ROUND((SUM(BE118:BE140)),  2)</f>
        <v>0</v>
      </c>
      <c r="G33" s="39"/>
      <c r="H33" s="39"/>
      <c r="I33" s="172">
        <v>0.20999999999999999</v>
      </c>
      <c r="J33" s="171">
        <f>ROUND(((SUM(BE118:BE140))*I33),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ROUND((SUM(BF118:BF140)),  2)</f>
        <v>0</v>
      </c>
      <c r="G34" s="39"/>
      <c r="H34" s="39"/>
      <c r="I34" s="172">
        <v>0.14999999999999999</v>
      </c>
      <c r="J34" s="171">
        <f>ROUND(((SUM(BF118:BF140))*I34),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ROUND((SUM(BG118:BG140)),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ROUND((SUM(BH118:BH140)),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ROUND((SUM(BI118:BI140)),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001 - Hrubé terénní úpravy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212</v>
      </c>
      <c r="E97" s="206"/>
      <c r="F97" s="206"/>
      <c r="G97" s="206"/>
      <c r="H97" s="206"/>
      <c r="I97" s="207"/>
      <c r="J97" s="208">
        <f>J119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213</v>
      </c>
      <c r="E98" s="212"/>
      <c r="F98" s="212"/>
      <c r="G98" s="212"/>
      <c r="H98" s="212"/>
      <c r="I98" s="213"/>
      <c r="J98" s="214">
        <f>J120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55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93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196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214</v>
      </c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97" t="str">
        <f>E7</f>
        <v>Smuteční síň na Novém hřbitově v Tišnově</v>
      </c>
      <c r="F108" s="33"/>
      <c r="G108" s="33"/>
      <c r="H108" s="33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205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001 - Hrubé terénní úpravy</v>
      </c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Tišnov</v>
      </c>
      <c r="G112" s="41"/>
      <c r="H112" s="41"/>
      <c r="I112" s="157" t="s">
        <v>22</v>
      </c>
      <c r="J112" s="80" t="str">
        <f>IF(J12="","",J12)</f>
        <v>22. 3. 2019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Město Tišnov</v>
      </c>
      <c r="G114" s="41"/>
      <c r="H114" s="41"/>
      <c r="I114" s="157" t="s">
        <v>32</v>
      </c>
      <c r="J114" s="37" t="str">
        <f>E21</f>
        <v>Ing. Arch. Pavel Jura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157" t="s">
        <v>37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16"/>
      <c r="B117" s="217"/>
      <c r="C117" s="218" t="s">
        <v>215</v>
      </c>
      <c r="D117" s="219" t="s">
        <v>66</v>
      </c>
      <c r="E117" s="219" t="s">
        <v>62</v>
      </c>
      <c r="F117" s="219" t="s">
        <v>63</v>
      </c>
      <c r="G117" s="219" t="s">
        <v>216</v>
      </c>
      <c r="H117" s="219" t="s">
        <v>217</v>
      </c>
      <c r="I117" s="220" t="s">
        <v>218</v>
      </c>
      <c r="J117" s="219" t="s">
        <v>209</v>
      </c>
      <c r="K117" s="221" t="s">
        <v>219</v>
      </c>
      <c r="L117" s="222"/>
      <c r="M117" s="101" t="s">
        <v>1</v>
      </c>
      <c r="N117" s="102" t="s">
        <v>45</v>
      </c>
      <c r="O117" s="102" t="s">
        <v>220</v>
      </c>
      <c r="P117" s="102" t="s">
        <v>221</v>
      </c>
      <c r="Q117" s="102" t="s">
        <v>222</v>
      </c>
      <c r="R117" s="102" t="s">
        <v>223</v>
      </c>
      <c r="S117" s="102" t="s">
        <v>224</v>
      </c>
      <c r="T117" s="103" t="s">
        <v>225</v>
      </c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</row>
    <row r="118" s="2" customFormat="1" ht="22.8" customHeight="1">
      <c r="A118" s="39"/>
      <c r="B118" s="40"/>
      <c r="C118" s="108" t="s">
        <v>226</v>
      </c>
      <c r="D118" s="41"/>
      <c r="E118" s="41"/>
      <c r="F118" s="41"/>
      <c r="G118" s="41"/>
      <c r="H118" s="41"/>
      <c r="I118" s="155"/>
      <c r="J118" s="223">
        <f>BK118</f>
        <v>0</v>
      </c>
      <c r="K118" s="41"/>
      <c r="L118" s="45"/>
      <c r="M118" s="104"/>
      <c r="N118" s="224"/>
      <c r="O118" s="105"/>
      <c r="P118" s="225">
        <f>P119</f>
        <v>0</v>
      </c>
      <c r="Q118" s="105"/>
      <c r="R118" s="225">
        <f>R119</f>
        <v>0</v>
      </c>
      <c r="S118" s="105"/>
      <c r="T118" s="226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80</v>
      </c>
      <c r="AU118" s="18" t="s">
        <v>211</v>
      </c>
      <c r="BK118" s="227">
        <f>BK119</f>
        <v>0</v>
      </c>
    </row>
    <row r="119" s="12" customFormat="1" ht="25.92" customHeight="1">
      <c r="A119" s="12"/>
      <c r="B119" s="228"/>
      <c r="C119" s="229"/>
      <c r="D119" s="230" t="s">
        <v>80</v>
      </c>
      <c r="E119" s="231" t="s">
        <v>227</v>
      </c>
      <c r="F119" s="231" t="s">
        <v>228</v>
      </c>
      <c r="G119" s="229"/>
      <c r="H119" s="229"/>
      <c r="I119" s="232"/>
      <c r="J119" s="233">
        <f>BK119</f>
        <v>0</v>
      </c>
      <c r="K119" s="229"/>
      <c r="L119" s="234"/>
      <c r="M119" s="235"/>
      <c r="N119" s="236"/>
      <c r="O119" s="236"/>
      <c r="P119" s="237">
        <f>P120</f>
        <v>0</v>
      </c>
      <c r="Q119" s="236"/>
      <c r="R119" s="237">
        <f>R120</f>
        <v>0</v>
      </c>
      <c r="S119" s="236"/>
      <c r="T119" s="238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9" t="s">
        <v>89</v>
      </c>
      <c r="AT119" s="240" t="s">
        <v>80</v>
      </c>
      <c r="AU119" s="240" t="s">
        <v>81</v>
      </c>
      <c r="AY119" s="239" t="s">
        <v>229</v>
      </c>
      <c r="BK119" s="241">
        <f>BK120</f>
        <v>0</v>
      </c>
    </row>
    <row r="120" s="12" customFormat="1" ht="22.8" customHeight="1">
      <c r="A120" s="12"/>
      <c r="B120" s="228"/>
      <c r="C120" s="229"/>
      <c r="D120" s="230" t="s">
        <v>80</v>
      </c>
      <c r="E120" s="242" t="s">
        <v>89</v>
      </c>
      <c r="F120" s="242" t="s">
        <v>230</v>
      </c>
      <c r="G120" s="229"/>
      <c r="H120" s="229"/>
      <c r="I120" s="232"/>
      <c r="J120" s="243">
        <f>BK120</f>
        <v>0</v>
      </c>
      <c r="K120" s="229"/>
      <c r="L120" s="234"/>
      <c r="M120" s="235"/>
      <c r="N120" s="236"/>
      <c r="O120" s="236"/>
      <c r="P120" s="237">
        <f>SUM(P121:P140)</f>
        <v>0</v>
      </c>
      <c r="Q120" s="236"/>
      <c r="R120" s="237">
        <f>SUM(R121:R140)</f>
        <v>0</v>
      </c>
      <c r="S120" s="236"/>
      <c r="T120" s="238">
        <f>SUM(T121:T140)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9" t="s">
        <v>89</v>
      </c>
      <c r="AT120" s="240" t="s">
        <v>80</v>
      </c>
      <c r="AU120" s="240" t="s">
        <v>89</v>
      </c>
      <c r="AY120" s="239" t="s">
        <v>229</v>
      </c>
      <c r="BK120" s="241">
        <f>SUM(BK121:BK140)</f>
        <v>0</v>
      </c>
    </row>
    <row r="121" s="2" customFormat="1" ht="21.75" customHeight="1">
      <c r="A121" s="39"/>
      <c r="B121" s="40"/>
      <c r="C121" s="244" t="s">
        <v>89</v>
      </c>
      <c r="D121" s="244" t="s">
        <v>231</v>
      </c>
      <c r="E121" s="245" t="s">
        <v>232</v>
      </c>
      <c r="F121" s="246" t="s">
        <v>233</v>
      </c>
      <c r="G121" s="247" t="s">
        <v>234</v>
      </c>
      <c r="H121" s="248">
        <v>120</v>
      </c>
      <c r="I121" s="249"/>
      <c r="J121" s="250">
        <f>ROUND(I121*H121,2)</f>
        <v>0</v>
      </c>
      <c r="K121" s="246" t="s">
        <v>235</v>
      </c>
      <c r="L121" s="45"/>
      <c r="M121" s="251" t="s">
        <v>1</v>
      </c>
      <c r="N121" s="252" t="s">
        <v>46</v>
      </c>
      <c r="O121" s="92"/>
      <c r="P121" s="253">
        <f>O121*H121</f>
        <v>0</v>
      </c>
      <c r="Q121" s="253">
        <v>0</v>
      </c>
      <c r="R121" s="253">
        <f>Q121*H121</f>
        <v>0</v>
      </c>
      <c r="S121" s="253">
        <v>0</v>
      </c>
      <c r="T121" s="25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55" t="s">
        <v>236</v>
      </c>
      <c r="AT121" s="255" t="s">
        <v>231</v>
      </c>
      <c r="AU121" s="255" t="s">
        <v>91</v>
      </c>
      <c r="AY121" s="18" t="s">
        <v>229</v>
      </c>
      <c r="BE121" s="256">
        <f>IF(N121="základní",J121,0)</f>
        <v>0</v>
      </c>
      <c r="BF121" s="256">
        <f>IF(N121="snížená",J121,0)</f>
        <v>0</v>
      </c>
      <c r="BG121" s="256">
        <f>IF(N121="zákl. přenesená",J121,0)</f>
        <v>0</v>
      </c>
      <c r="BH121" s="256">
        <f>IF(N121="sníž. přenesená",J121,0)</f>
        <v>0</v>
      </c>
      <c r="BI121" s="256">
        <f>IF(N121="nulová",J121,0)</f>
        <v>0</v>
      </c>
      <c r="BJ121" s="18" t="s">
        <v>89</v>
      </c>
      <c r="BK121" s="256">
        <f>ROUND(I121*H121,2)</f>
        <v>0</v>
      </c>
      <c r="BL121" s="18" t="s">
        <v>236</v>
      </c>
      <c r="BM121" s="255" t="s">
        <v>237</v>
      </c>
    </row>
    <row r="122" s="13" customFormat="1">
      <c r="A122" s="13"/>
      <c r="B122" s="257"/>
      <c r="C122" s="258"/>
      <c r="D122" s="259" t="s">
        <v>238</v>
      </c>
      <c r="E122" s="260" t="s">
        <v>1</v>
      </c>
      <c r="F122" s="261" t="s">
        <v>239</v>
      </c>
      <c r="G122" s="258"/>
      <c r="H122" s="260" t="s">
        <v>1</v>
      </c>
      <c r="I122" s="262"/>
      <c r="J122" s="258"/>
      <c r="K122" s="258"/>
      <c r="L122" s="263"/>
      <c r="M122" s="264"/>
      <c r="N122" s="265"/>
      <c r="O122" s="265"/>
      <c r="P122" s="265"/>
      <c r="Q122" s="265"/>
      <c r="R122" s="265"/>
      <c r="S122" s="265"/>
      <c r="T122" s="26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67" t="s">
        <v>238</v>
      </c>
      <c r="AU122" s="267" t="s">
        <v>91</v>
      </c>
      <c r="AV122" s="13" t="s">
        <v>89</v>
      </c>
      <c r="AW122" s="13" t="s">
        <v>36</v>
      </c>
      <c r="AX122" s="13" t="s">
        <v>81</v>
      </c>
      <c r="AY122" s="267" t="s">
        <v>229</v>
      </c>
    </row>
    <row r="123" s="14" customFormat="1">
      <c r="A123" s="14"/>
      <c r="B123" s="268"/>
      <c r="C123" s="269"/>
      <c r="D123" s="259" t="s">
        <v>238</v>
      </c>
      <c r="E123" s="270" t="s">
        <v>1</v>
      </c>
      <c r="F123" s="271" t="s">
        <v>240</v>
      </c>
      <c r="G123" s="269"/>
      <c r="H123" s="272">
        <v>120</v>
      </c>
      <c r="I123" s="273"/>
      <c r="J123" s="269"/>
      <c r="K123" s="269"/>
      <c r="L123" s="274"/>
      <c r="M123" s="275"/>
      <c r="N123" s="276"/>
      <c r="O123" s="276"/>
      <c r="P123" s="276"/>
      <c r="Q123" s="276"/>
      <c r="R123" s="276"/>
      <c r="S123" s="276"/>
      <c r="T123" s="277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78" t="s">
        <v>238</v>
      </c>
      <c r="AU123" s="278" t="s">
        <v>91</v>
      </c>
      <c r="AV123" s="14" t="s">
        <v>91</v>
      </c>
      <c r="AW123" s="14" t="s">
        <v>36</v>
      </c>
      <c r="AX123" s="14" t="s">
        <v>89</v>
      </c>
      <c r="AY123" s="278" t="s">
        <v>229</v>
      </c>
    </row>
    <row r="124" s="2" customFormat="1" ht="16.5" customHeight="1">
      <c r="A124" s="39"/>
      <c r="B124" s="40"/>
      <c r="C124" s="244" t="s">
        <v>91</v>
      </c>
      <c r="D124" s="244" t="s">
        <v>231</v>
      </c>
      <c r="E124" s="245" t="s">
        <v>241</v>
      </c>
      <c r="F124" s="246" t="s">
        <v>242</v>
      </c>
      <c r="G124" s="247" t="s">
        <v>234</v>
      </c>
      <c r="H124" s="248">
        <v>120</v>
      </c>
      <c r="I124" s="249"/>
      <c r="J124" s="250">
        <f>ROUND(I124*H124,2)</f>
        <v>0</v>
      </c>
      <c r="K124" s="246" t="s">
        <v>235</v>
      </c>
      <c r="L124" s="45"/>
      <c r="M124" s="251" t="s">
        <v>1</v>
      </c>
      <c r="N124" s="252" t="s">
        <v>46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236</v>
      </c>
      <c r="AT124" s="255" t="s">
        <v>231</v>
      </c>
      <c r="AU124" s="255" t="s">
        <v>91</v>
      </c>
      <c r="AY124" s="18" t="s">
        <v>229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89</v>
      </c>
      <c r="BK124" s="256">
        <f>ROUND(I124*H124,2)</f>
        <v>0</v>
      </c>
      <c r="BL124" s="18" t="s">
        <v>236</v>
      </c>
      <c r="BM124" s="255" t="s">
        <v>243</v>
      </c>
    </row>
    <row r="125" s="2" customFormat="1" ht="21.75" customHeight="1">
      <c r="A125" s="39"/>
      <c r="B125" s="40"/>
      <c r="C125" s="244" t="s">
        <v>244</v>
      </c>
      <c r="D125" s="244" t="s">
        <v>231</v>
      </c>
      <c r="E125" s="245" t="s">
        <v>245</v>
      </c>
      <c r="F125" s="246" t="s">
        <v>246</v>
      </c>
      <c r="G125" s="247" t="s">
        <v>234</v>
      </c>
      <c r="H125" s="248">
        <v>340</v>
      </c>
      <c r="I125" s="249"/>
      <c r="J125" s="250">
        <f>ROUND(I125*H125,2)</f>
        <v>0</v>
      </c>
      <c r="K125" s="246" t="s">
        <v>235</v>
      </c>
      <c r="L125" s="45"/>
      <c r="M125" s="251" t="s">
        <v>1</v>
      </c>
      <c r="N125" s="252" t="s">
        <v>46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236</v>
      </c>
      <c r="AT125" s="255" t="s">
        <v>231</v>
      </c>
      <c r="AU125" s="255" t="s">
        <v>91</v>
      </c>
      <c r="AY125" s="18" t="s">
        <v>229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89</v>
      </c>
      <c r="BK125" s="256">
        <f>ROUND(I125*H125,2)</f>
        <v>0</v>
      </c>
      <c r="BL125" s="18" t="s">
        <v>236</v>
      </c>
      <c r="BM125" s="255" t="s">
        <v>247</v>
      </c>
    </row>
    <row r="126" s="13" customFormat="1">
      <c r="A126" s="13"/>
      <c r="B126" s="257"/>
      <c r="C126" s="258"/>
      <c r="D126" s="259" t="s">
        <v>238</v>
      </c>
      <c r="E126" s="260" t="s">
        <v>1</v>
      </c>
      <c r="F126" s="261" t="s">
        <v>248</v>
      </c>
      <c r="G126" s="258"/>
      <c r="H126" s="260" t="s">
        <v>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7" t="s">
        <v>238</v>
      </c>
      <c r="AU126" s="267" t="s">
        <v>91</v>
      </c>
      <c r="AV126" s="13" t="s">
        <v>89</v>
      </c>
      <c r="AW126" s="13" t="s">
        <v>36</v>
      </c>
      <c r="AX126" s="13" t="s">
        <v>81</v>
      </c>
      <c r="AY126" s="267" t="s">
        <v>229</v>
      </c>
    </row>
    <row r="127" s="14" customFormat="1">
      <c r="A127" s="14"/>
      <c r="B127" s="268"/>
      <c r="C127" s="269"/>
      <c r="D127" s="259" t="s">
        <v>238</v>
      </c>
      <c r="E127" s="270" t="s">
        <v>1</v>
      </c>
      <c r="F127" s="271" t="s">
        <v>240</v>
      </c>
      <c r="G127" s="269"/>
      <c r="H127" s="272">
        <v>120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8" t="s">
        <v>238</v>
      </c>
      <c r="AU127" s="278" t="s">
        <v>91</v>
      </c>
      <c r="AV127" s="14" t="s">
        <v>91</v>
      </c>
      <c r="AW127" s="14" t="s">
        <v>36</v>
      </c>
      <c r="AX127" s="14" t="s">
        <v>81</v>
      </c>
      <c r="AY127" s="278" t="s">
        <v>229</v>
      </c>
    </row>
    <row r="128" s="13" customFormat="1">
      <c r="A128" s="13"/>
      <c r="B128" s="257"/>
      <c r="C128" s="258"/>
      <c r="D128" s="259" t="s">
        <v>238</v>
      </c>
      <c r="E128" s="260" t="s">
        <v>1</v>
      </c>
      <c r="F128" s="261" t="s">
        <v>249</v>
      </c>
      <c r="G128" s="258"/>
      <c r="H128" s="260" t="s">
        <v>1</v>
      </c>
      <c r="I128" s="262"/>
      <c r="J128" s="258"/>
      <c r="K128" s="258"/>
      <c r="L128" s="263"/>
      <c r="M128" s="264"/>
      <c r="N128" s="265"/>
      <c r="O128" s="265"/>
      <c r="P128" s="265"/>
      <c r="Q128" s="265"/>
      <c r="R128" s="265"/>
      <c r="S128" s="265"/>
      <c r="T128" s="26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7" t="s">
        <v>238</v>
      </c>
      <c r="AU128" s="267" t="s">
        <v>91</v>
      </c>
      <c r="AV128" s="13" t="s">
        <v>89</v>
      </c>
      <c r="AW128" s="13" t="s">
        <v>36</v>
      </c>
      <c r="AX128" s="13" t="s">
        <v>81</v>
      </c>
      <c r="AY128" s="267" t="s">
        <v>229</v>
      </c>
    </row>
    <row r="129" s="14" customFormat="1">
      <c r="A129" s="14"/>
      <c r="B129" s="268"/>
      <c r="C129" s="269"/>
      <c r="D129" s="259" t="s">
        <v>238</v>
      </c>
      <c r="E129" s="270" t="s">
        <v>1</v>
      </c>
      <c r="F129" s="271" t="s">
        <v>240</v>
      </c>
      <c r="G129" s="269"/>
      <c r="H129" s="272">
        <v>120</v>
      </c>
      <c r="I129" s="273"/>
      <c r="J129" s="269"/>
      <c r="K129" s="269"/>
      <c r="L129" s="274"/>
      <c r="M129" s="275"/>
      <c r="N129" s="276"/>
      <c r="O129" s="276"/>
      <c r="P129" s="276"/>
      <c r="Q129" s="276"/>
      <c r="R129" s="276"/>
      <c r="S129" s="276"/>
      <c r="T129" s="27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8" t="s">
        <v>238</v>
      </c>
      <c r="AU129" s="278" t="s">
        <v>91</v>
      </c>
      <c r="AV129" s="14" t="s">
        <v>91</v>
      </c>
      <c r="AW129" s="14" t="s">
        <v>36</v>
      </c>
      <c r="AX129" s="14" t="s">
        <v>81</v>
      </c>
      <c r="AY129" s="278" t="s">
        <v>229</v>
      </c>
    </row>
    <row r="130" s="13" customFormat="1">
      <c r="A130" s="13"/>
      <c r="B130" s="257"/>
      <c r="C130" s="258"/>
      <c r="D130" s="259" t="s">
        <v>238</v>
      </c>
      <c r="E130" s="260" t="s">
        <v>1</v>
      </c>
      <c r="F130" s="261" t="s">
        <v>250</v>
      </c>
      <c r="G130" s="258"/>
      <c r="H130" s="260" t="s">
        <v>1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7" t="s">
        <v>238</v>
      </c>
      <c r="AU130" s="267" t="s">
        <v>91</v>
      </c>
      <c r="AV130" s="13" t="s">
        <v>89</v>
      </c>
      <c r="AW130" s="13" t="s">
        <v>36</v>
      </c>
      <c r="AX130" s="13" t="s">
        <v>81</v>
      </c>
      <c r="AY130" s="267" t="s">
        <v>229</v>
      </c>
    </row>
    <row r="131" s="14" customFormat="1">
      <c r="A131" s="14"/>
      <c r="B131" s="268"/>
      <c r="C131" s="269"/>
      <c r="D131" s="259" t="s">
        <v>238</v>
      </c>
      <c r="E131" s="270" t="s">
        <v>1</v>
      </c>
      <c r="F131" s="271" t="s">
        <v>251</v>
      </c>
      <c r="G131" s="269"/>
      <c r="H131" s="272">
        <v>100</v>
      </c>
      <c r="I131" s="273"/>
      <c r="J131" s="269"/>
      <c r="K131" s="269"/>
      <c r="L131" s="274"/>
      <c r="M131" s="275"/>
      <c r="N131" s="276"/>
      <c r="O131" s="276"/>
      <c r="P131" s="276"/>
      <c r="Q131" s="276"/>
      <c r="R131" s="276"/>
      <c r="S131" s="276"/>
      <c r="T131" s="27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8" t="s">
        <v>238</v>
      </c>
      <c r="AU131" s="278" t="s">
        <v>91</v>
      </c>
      <c r="AV131" s="14" t="s">
        <v>91</v>
      </c>
      <c r="AW131" s="14" t="s">
        <v>36</v>
      </c>
      <c r="AX131" s="14" t="s">
        <v>81</v>
      </c>
      <c r="AY131" s="278" t="s">
        <v>229</v>
      </c>
    </row>
    <row r="132" s="15" customFormat="1">
      <c r="A132" s="15"/>
      <c r="B132" s="279"/>
      <c r="C132" s="280"/>
      <c r="D132" s="259" t="s">
        <v>238</v>
      </c>
      <c r="E132" s="281" t="s">
        <v>1</v>
      </c>
      <c r="F132" s="282" t="s">
        <v>252</v>
      </c>
      <c r="G132" s="280"/>
      <c r="H132" s="283">
        <v>340</v>
      </c>
      <c r="I132" s="284"/>
      <c r="J132" s="280"/>
      <c r="K132" s="280"/>
      <c r="L132" s="285"/>
      <c r="M132" s="286"/>
      <c r="N132" s="287"/>
      <c r="O132" s="287"/>
      <c r="P132" s="287"/>
      <c r="Q132" s="287"/>
      <c r="R132" s="287"/>
      <c r="S132" s="287"/>
      <c r="T132" s="28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9" t="s">
        <v>238</v>
      </c>
      <c r="AU132" s="289" t="s">
        <v>91</v>
      </c>
      <c r="AV132" s="15" t="s">
        <v>236</v>
      </c>
      <c r="AW132" s="15" t="s">
        <v>36</v>
      </c>
      <c r="AX132" s="15" t="s">
        <v>89</v>
      </c>
      <c r="AY132" s="289" t="s">
        <v>229</v>
      </c>
    </row>
    <row r="133" s="2" customFormat="1" ht="16.5" customHeight="1">
      <c r="A133" s="39"/>
      <c r="B133" s="40"/>
      <c r="C133" s="244" t="s">
        <v>236</v>
      </c>
      <c r="D133" s="244" t="s">
        <v>231</v>
      </c>
      <c r="E133" s="245" t="s">
        <v>253</v>
      </c>
      <c r="F133" s="246" t="s">
        <v>254</v>
      </c>
      <c r="G133" s="247" t="s">
        <v>234</v>
      </c>
      <c r="H133" s="248">
        <v>220</v>
      </c>
      <c r="I133" s="249"/>
      <c r="J133" s="250">
        <f>ROUND(I133*H133,2)</f>
        <v>0</v>
      </c>
      <c r="K133" s="246" t="s">
        <v>235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91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255</v>
      </c>
    </row>
    <row r="134" s="13" customFormat="1">
      <c r="A134" s="13"/>
      <c r="B134" s="257"/>
      <c r="C134" s="258"/>
      <c r="D134" s="259" t="s">
        <v>238</v>
      </c>
      <c r="E134" s="260" t="s">
        <v>1</v>
      </c>
      <c r="F134" s="261" t="s">
        <v>256</v>
      </c>
      <c r="G134" s="258"/>
      <c r="H134" s="260" t="s">
        <v>1</v>
      </c>
      <c r="I134" s="262"/>
      <c r="J134" s="258"/>
      <c r="K134" s="258"/>
      <c r="L134" s="263"/>
      <c r="M134" s="264"/>
      <c r="N134" s="265"/>
      <c r="O134" s="265"/>
      <c r="P134" s="265"/>
      <c r="Q134" s="265"/>
      <c r="R134" s="265"/>
      <c r="S134" s="265"/>
      <c r="T134" s="26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7" t="s">
        <v>238</v>
      </c>
      <c r="AU134" s="267" t="s">
        <v>91</v>
      </c>
      <c r="AV134" s="13" t="s">
        <v>89</v>
      </c>
      <c r="AW134" s="13" t="s">
        <v>36</v>
      </c>
      <c r="AX134" s="13" t="s">
        <v>81</v>
      </c>
      <c r="AY134" s="267" t="s">
        <v>229</v>
      </c>
    </row>
    <row r="135" s="14" customFormat="1">
      <c r="A135" s="14"/>
      <c r="B135" s="268"/>
      <c r="C135" s="269"/>
      <c r="D135" s="259" t="s">
        <v>238</v>
      </c>
      <c r="E135" s="270" t="s">
        <v>1</v>
      </c>
      <c r="F135" s="271" t="s">
        <v>257</v>
      </c>
      <c r="G135" s="269"/>
      <c r="H135" s="272">
        <v>220</v>
      </c>
      <c r="I135" s="273"/>
      <c r="J135" s="269"/>
      <c r="K135" s="269"/>
      <c r="L135" s="274"/>
      <c r="M135" s="275"/>
      <c r="N135" s="276"/>
      <c r="O135" s="276"/>
      <c r="P135" s="276"/>
      <c r="Q135" s="276"/>
      <c r="R135" s="276"/>
      <c r="S135" s="276"/>
      <c r="T135" s="27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8" t="s">
        <v>238</v>
      </c>
      <c r="AU135" s="278" t="s">
        <v>91</v>
      </c>
      <c r="AV135" s="14" t="s">
        <v>91</v>
      </c>
      <c r="AW135" s="14" t="s">
        <v>36</v>
      </c>
      <c r="AX135" s="14" t="s">
        <v>89</v>
      </c>
      <c r="AY135" s="278" t="s">
        <v>229</v>
      </c>
    </row>
    <row r="136" s="2" customFormat="1" ht="21.75" customHeight="1">
      <c r="A136" s="39"/>
      <c r="B136" s="40"/>
      <c r="C136" s="244" t="s">
        <v>258</v>
      </c>
      <c r="D136" s="244" t="s">
        <v>231</v>
      </c>
      <c r="E136" s="245" t="s">
        <v>259</v>
      </c>
      <c r="F136" s="246" t="s">
        <v>260</v>
      </c>
      <c r="G136" s="247" t="s">
        <v>234</v>
      </c>
      <c r="H136" s="248">
        <v>220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91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261</v>
      </c>
    </row>
    <row r="137" s="2" customFormat="1">
      <c r="A137" s="39"/>
      <c r="B137" s="40"/>
      <c r="C137" s="41"/>
      <c r="D137" s="259" t="s">
        <v>262</v>
      </c>
      <c r="E137" s="41"/>
      <c r="F137" s="290" t="s">
        <v>263</v>
      </c>
      <c r="G137" s="41"/>
      <c r="H137" s="41"/>
      <c r="I137" s="155"/>
      <c r="J137" s="41"/>
      <c r="K137" s="41"/>
      <c r="L137" s="45"/>
      <c r="M137" s="291"/>
      <c r="N137" s="292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262</v>
      </c>
      <c r="AU137" s="18" t="s">
        <v>91</v>
      </c>
    </row>
    <row r="138" s="2" customFormat="1" ht="16.5" customHeight="1">
      <c r="A138" s="39"/>
      <c r="B138" s="40"/>
      <c r="C138" s="244" t="s">
        <v>264</v>
      </c>
      <c r="D138" s="244" t="s">
        <v>231</v>
      </c>
      <c r="E138" s="245" t="s">
        <v>265</v>
      </c>
      <c r="F138" s="246" t="s">
        <v>266</v>
      </c>
      <c r="G138" s="247" t="s">
        <v>234</v>
      </c>
      <c r="H138" s="248">
        <v>120</v>
      </c>
      <c r="I138" s="249"/>
      <c r="J138" s="250">
        <f>ROUND(I138*H138,2)</f>
        <v>0</v>
      </c>
      <c r="K138" s="246" t="s">
        <v>235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91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267</v>
      </c>
    </row>
    <row r="139" s="13" customFormat="1">
      <c r="A139" s="13"/>
      <c r="B139" s="257"/>
      <c r="C139" s="258"/>
      <c r="D139" s="259" t="s">
        <v>238</v>
      </c>
      <c r="E139" s="260" t="s">
        <v>1</v>
      </c>
      <c r="F139" s="261" t="s">
        <v>268</v>
      </c>
      <c r="G139" s="258"/>
      <c r="H139" s="260" t="s">
        <v>1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7" t="s">
        <v>238</v>
      </c>
      <c r="AU139" s="267" t="s">
        <v>91</v>
      </c>
      <c r="AV139" s="13" t="s">
        <v>89</v>
      </c>
      <c r="AW139" s="13" t="s">
        <v>36</v>
      </c>
      <c r="AX139" s="13" t="s">
        <v>81</v>
      </c>
      <c r="AY139" s="267" t="s">
        <v>229</v>
      </c>
    </row>
    <row r="140" s="14" customFormat="1">
      <c r="A140" s="14"/>
      <c r="B140" s="268"/>
      <c r="C140" s="269"/>
      <c r="D140" s="259" t="s">
        <v>238</v>
      </c>
      <c r="E140" s="270" t="s">
        <v>1</v>
      </c>
      <c r="F140" s="271" t="s">
        <v>240</v>
      </c>
      <c r="G140" s="269"/>
      <c r="H140" s="272">
        <v>120</v>
      </c>
      <c r="I140" s="273"/>
      <c r="J140" s="269"/>
      <c r="K140" s="269"/>
      <c r="L140" s="274"/>
      <c r="M140" s="293"/>
      <c r="N140" s="294"/>
      <c r="O140" s="294"/>
      <c r="P140" s="294"/>
      <c r="Q140" s="294"/>
      <c r="R140" s="294"/>
      <c r="S140" s="294"/>
      <c r="T140" s="29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8" t="s">
        <v>238</v>
      </c>
      <c r="AU140" s="278" t="s">
        <v>91</v>
      </c>
      <c r="AV140" s="14" t="s">
        <v>91</v>
      </c>
      <c r="AW140" s="14" t="s">
        <v>36</v>
      </c>
      <c r="AX140" s="14" t="s">
        <v>89</v>
      </c>
      <c r="AY140" s="278" t="s">
        <v>229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193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R18wl/Ki3fhwpanWoN2WnUwUeyM35HhHqPNIx7QTTmejC7SpCv7/mPbTnIav1TgMjDp4r72JJ2u0KPPI2Wf7vw==" hashValue="rLBOBoZiPTd/i88Hw1apP4ThNggCasjkrn4Or+UN7LpMFqly75lS1sLCj6KcySftKLIoE+3CGHzpnQo5zP8R+g==" algorithmName="SHA-512" password="CC3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269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271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ROUND((SUM(BE123:BE141)),  2)</f>
        <v>0</v>
      </c>
      <c r="G35" s="39"/>
      <c r="H35" s="39"/>
      <c r="I35" s="172">
        <v>0.20999999999999999</v>
      </c>
      <c r="J35" s="171">
        <f>ROUND(((SUM(BE123:BE141))*I35),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ROUND((SUM(BF123:BF141)),  2)</f>
        <v>0</v>
      </c>
      <c r="G36" s="39"/>
      <c r="H36" s="39"/>
      <c r="I36" s="172">
        <v>0.14999999999999999</v>
      </c>
      <c r="J36" s="171">
        <f>ROUND(((SUM(BF123:BF141))*I36),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ROUND((SUM(BG123:BG141)),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ROUND((SUM(BH123:BH141)),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ROUND((SUM(BI123:BI141)),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269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003.01 - Odstranění schodiště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212</v>
      </c>
      <c r="E99" s="206"/>
      <c r="F99" s="206"/>
      <c r="G99" s="206"/>
      <c r="H99" s="206"/>
      <c r="I99" s="207"/>
      <c r="J99" s="208">
        <f>J124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272</v>
      </c>
      <c r="E100" s="212"/>
      <c r="F100" s="212"/>
      <c r="G100" s="212"/>
      <c r="H100" s="212"/>
      <c r="I100" s="213"/>
      <c r="J100" s="214">
        <f>J125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273</v>
      </c>
      <c r="E101" s="212"/>
      <c r="F101" s="212"/>
      <c r="G101" s="212"/>
      <c r="H101" s="212"/>
      <c r="I101" s="213"/>
      <c r="J101" s="214">
        <f>J132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214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7" t="str">
        <f>E7</f>
        <v>Smuteční síň na Novém hřbitově v Tišnově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205</v>
      </c>
      <c r="D112" s="23"/>
      <c r="E112" s="23"/>
      <c r="F112" s="23"/>
      <c r="G112" s="23"/>
      <c r="H112" s="23"/>
      <c r="I112" s="147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97" t="s">
        <v>269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270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003.01 - Odstranění schodiště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Tišnov</v>
      </c>
      <c r="G117" s="41"/>
      <c r="H117" s="41"/>
      <c r="I117" s="157" t="s">
        <v>22</v>
      </c>
      <c r="J117" s="80" t="str">
        <f>IF(J14="","",J14)</f>
        <v>22. 3. 2019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Město Tišnov</v>
      </c>
      <c r="G119" s="41"/>
      <c r="H119" s="41"/>
      <c r="I119" s="157" t="s">
        <v>32</v>
      </c>
      <c r="J119" s="37" t="str">
        <f>E23</f>
        <v>Ing. Arch. Pavel Jura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157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6"/>
      <c r="B122" s="217"/>
      <c r="C122" s="218" t="s">
        <v>215</v>
      </c>
      <c r="D122" s="219" t="s">
        <v>66</v>
      </c>
      <c r="E122" s="219" t="s">
        <v>62</v>
      </c>
      <c r="F122" s="219" t="s">
        <v>63</v>
      </c>
      <c r="G122" s="219" t="s">
        <v>216</v>
      </c>
      <c r="H122" s="219" t="s">
        <v>217</v>
      </c>
      <c r="I122" s="220" t="s">
        <v>218</v>
      </c>
      <c r="J122" s="219" t="s">
        <v>209</v>
      </c>
      <c r="K122" s="221" t="s">
        <v>219</v>
      </c>
      <c r="L122" s="222"/>
      <c r="M122" s="101" t="s">
        <v>1</v>
      </c>
      <c r="N122" s="102" t="s">
        <v>45</v>
      </c>
      <c r="O122" s="102" t="s">
        <v>220</v>
      </c>
      <c r="P122" s="102" t="s">
        <v>221</v>
      </c>
      <c r="Q122" s="102" t="s">
        <v>222</v>
      </c>
      <c r="R122" s="102" t="s">
        <v>223</v>
      </c>
      <c r="S122" s="102" t="s">
        <v>224</v>
      </c>
      <c r="T122" s="103" t="s">
        <v>225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9"/>
      <c r="B123" s="40"/>
      <c r="C123" s="108" t="s">
        <v>226</v>
      </c>
      <c r="D123" s="41"/>
      <c r="E123" s="41"/>
      <c r="F123" s="41"/>
      <c r="G123" s="41"/>
      <c r="H123" s="41"/>
      <c r="I123" s="155"/>
      <c r="J123" s="223">
        <f>BK123</f>
        <v>0</v>
      </c>
      <c r="K123" s="41"/>
      <c r="L123" s="45"/>
      <c r="M123" s="104"/>
      <c r="N123" s="224"/>
      <c r="O123" s="105"/>
      <c r="P123" s="225">
        <f>P124</f>
        <v>0</v>
      </c>
      <c r="Q123" s="105"/>
      <c r="R123" s="225">
        <f>R124</f>
        <v>0</v>
      </c>
      <c r="S123" s="105"/>
      <c r="T123" s="226">
        <f>T124</f>
        <v>9.5659200000000002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80</v>
      </c>
      <c r="AU123" s="18" t="s">
        <v>211</v>
      </c>
      <c r="BK123" s="227">
        <f>BK124</f>
        <v>0</v>
      </c>
    </row>
    <row r="124" s="12" customFormat="1" ht="25.92" customHeight="1">
      <c r="A124" s="12"/>
      <c r="B124" s="228"/>
      <c r="C124" s="229"/>
      <c r="D124" s="230" t="s">
        <v>80</v>
      </c>
      <c r="E124" s="231" t="s">
        <v>227</v>
      </c>
      <c r="F124" s="231" t="s">
        <v>228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P125+P132</f>
        <v>0</v>
      </c>
      <c r="Q124" s="236"/>
      <c r="R124" s="237">
        <f>R125+R132</f>
        <v>0</v>
      </c>
      <c r="S124" s="236"/>
      <c r="T124" s="238">
        <f>T125+T132</f>
        <v>9.5659200000000002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89</v>
      </c>
      <c r="AT124" s="240" t="s">
        <v>80</v>
      </c>
      <c r="AU124" s="240" t="s">
        <v>81</v>
      </c>
      <c r="AY124" s="239" t="s">
        <v>229</v>
      </c>
      <c r="BK124" s="241">
        <f>BK125+BK132</f>
        <v>0</v>
      </c>
    </row>
    <row r="125" s="12" customFormat="1" ht="22.8" customHeight="1">
      <c r="A125" s="12"/>
      <c r="B125" s="228"/>
      <c r="C125" s="229"/>
      <c r="D125" s="230" t="s">
        <v>80</v>
      </c>
      <c r="E125" s="242" t="s">
        <v>274</v>
      </c>
      <c r="F125" s="242" t="s">
        <v>275</v>
      </c>
      <c r="G125" s="229"/>
      <c r="H125" s="229"/>
      <c r="I125" s="232"/>
      <c r="J125" s="243">
        <f>BK125</f>
        <v>0</v>
      </c>
      <c r="K125" s="229"/>
      <c r="L125" s="234"/>
      <c r="M125" s="235"/>
      <c r="N125" s="236"/>
      <c r="O125" s="236"/>
      <c r="P125" s="237">
        <f>SUM(P126:P131)</f>
        <v>0</v>
      </c>
      <c r="Q125" s="236"/>
      <c r="R125" s="237">
        <f>SUM(R126:R131)</f>
        <v>0</v>
      </c>
      <c r="S125" s="236"/>
      <c r="T125" s="238">
        <f>SUM(T126:T131)</f>
        <v>9.5659200000000002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89</v>
      </c>
      <c r="AT125" s="240" t="s">
        <v>80</v>
      </c>
      <c r="AU125" s="240" t="s">
        <v>89</v>
      </c>
      <c r="AY125" s="239" t="s">
        <v>229</v>
      </c>
      <c r="BK125" s="241">
        <f>SUM(BK126:BK131)</f>
        <v>0</v>
      </c>
    </row>
    <row r="126" s="2" customFormat="1" ht="21.75" customHeight="1">
      <c r="A126" s="39"/>
      <c r="B126" s="40"/>
      <c r="C126" s="244" t="s">
        <v>89</v>
      </c>
      <c r="D126" s="244" t="s">
        <v>231</v>
      </c>
      <c r="E126" s="245" t="s">
        <v>276</v>
      </c>
      <c r="F126" s="246" t="s">
        <v>277</v>
      </c>
      <c r="G126" s="247" t="s">
        <v>234</v>
      </c>
      <c r="H126" s="248">
        <v>1.48</v>
      </c>
      <c r="I126" s="249"/>
      <c r="J126" s="250">
        <f>ROUND(I126*H126,2)</f>
        <v>0</v>
      </c>
      <c r="K126" s="246" t="s">
        <v>235</v>
      </c>
      <c r="L126" s="45"/>
      <c r="M126" s="251" t="s">
        <v>1</v>
      </c>
      <c r="N126" s="252" t="s">
        <v>46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2.004</v>
      </c>
      <c r="T126" s="254">
        <f>S126*H126</f>
        <v>2.9659200000000001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236</v>
      </c>
      <c r="AT126" s="255" t="s">
        <v>231</v>
      </c>
      <c r="AU126" s="255" t="s">
        <v>91</v>
      </c>
      <c r="AY126" s="18" t="s">
        <v>229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89</v>
      </c>
      <c r="BK126" s="256">
        <f>ROUND(I126*H126,2)</f>
        <v>0</v>
      </c>
      <c r="BL126" s="18" t="s">
        <v>236</v>
      </c>
      <c r="BM126" s="255" t="s">
        <v>278</v>
      </c>
    </row>
    <row r="127" s="13" customFormat="1">
      <c r="A127" s="13"/>
      <c r="B127" s="257"/>
      <c r="C127" s="258"/>
      <c r="D127" s="259" t="s">
        <v>238</v>
      </c>
      <c r="E127" s="260" t="s">
        <v>1</v>
      </c>
      <c r="F127" s="261" t="s">
        <v>279</v>
      </c>
      <c r="G127" s="258"/>
      <c r="H127" s="260" t="s">
        <v>1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7" t="s">
        <v>238</v>
      </c>
      <c r="AU127" s="267" t="s">
        <v>91</v>
      </c>
      <c r="AV127" s="13" t="s">
        <v>89</v>
      </c>
      <c r="AW127" s="13" t="s">
        <v>36</v>
      </c>
      <c r="AX127" s="13" t="s">
        <v>81</v>
      </c>
      <c r="AY127" s="267" t="s">
        <v>229</v>
      </c>
    </row>
    <row r="128" s="14" customFormat="1">
      <c r="A128" s="14"/>
      <c r="B128" s="268"/>
      <c r="C128" s="269"/>
      <c r="D128" s="259" t="s">
        <v>238</v>
      </c>
      <c r="E128" s="270" t="s">
        <v>1</v>
      </c>
      <c r="F128" s="271" t="s">
        <v>280</v>
      </c>
      <c r="G128" s="269"/>
      <c r="H128" s="272">
        <v>1.48</v>
      </c>
      <c r="I128" s="273"/>
      <c r="J128" s="269"/>
      <c r="K128" s="269"/>
      <c r="L128" s="274"/>
      <c r="M128" s="275"/>
      <c r="N128" s="276"/>
      <c r="O128" s="276"/>
      <c r="P128" s="276"/>
      <c r="Q128" s="276"/>
      <c r="R128" s="276"/>
      <c r="S128" s="276"/>
      <c r="T128" s="27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8" t="s">
        <v>238</v>
      </c>
      <c r="AU128" s="278" t="s">
        <v>91</v>
      </c>
      <c r="AV128" s="14" t="s">
        <v>91</v>
      </c>
      <c r="AW128" s="14" t="s">
        <v>36</v>
      </c>
      <c r="AX128" s="14" t="s">
        <v>89</v>
      </c>
      <c r="AY128" s="278" t="s">
        <v>229</v>
      </c>
    </row>
    <row r="129" s="2" customFormat="1" ht="21.75" customHeight="1">
      <c r="A129" s="39"/>
      <c r="B129" s="40"/>
      <c r="C129" s="244" t="s">
        <v>91</v>
      </c>
      <c r="D129" s="244" t="s">
        <v>231</v>
      </c>
      <c r="E129" s="245" t="s">
        <v>281</v>
      </c>
      <c r="F129" s="246" t="s">
        <v>282</v>
      </c>
      <c r="G129" s="247" t="s">
        <v>234</v>
      </c>
      <c r="H129" s="248">
        <v>3</v>
      </c>
      <c r="I129" s="249"/>
      <c r="J129" s="250">
        <f>ROUND(I129*H129,2)</f>
        <v>0</v>
      </c>
      <c r="K129" s="246" t="s">
        <v>235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2.2000000000000002</v>
      </c>
      <c r="T129" s="254">
        <f>S129*H129</f>
        <v>6.6000000000000005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91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283</v>
      </c>
    </row>
    <row r="130" s="13" customFormat="1">
      <c r="A130" s="13"/>
      <c r="B130" s="257"/>
      <c r="C130" s="258"/>
      <c r="D130" s="259" t="s">
        <v>238</v>
      </c>
      <c r="E130" s="260" t="s">
        <v>1</v>
      </c>
      <c r="F130" s="261" t="s">
        <v>284</v>
      </c>
      <c r="G130" s="258"/>
      <c r="H130" s="260" t="s">
        <v>1</v>
      </c>
      <c r="I130" s="262"/>
      <c r="J130" s="258"/>
      <c r="K130" s="258"/>
      <c r="L130" s="263"/>
      <c r="M130" s="264"/>
      <c r="N130" s="265"/>
      <c r="O130" s="265"/>
      <c r="P130" s="265"/>
      <c r="Q130" s="265"/>
      <c r="R130" s="265"/>
      <c r="S130" s="265"/>
      <c r="T130" s="26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7" t="s">
        <v>238</v>
      </c>
      <c r="AU130" s="267" t="s">
        <v>91</v>
      </c>
      <c r="AV130" s="13" t="s">
        <v>89</v>
      </c>
      <c r="AW130" s="13" t="s">
        <v>36</v>
      </c>
      <c r="AX130" s="13" t="s">
        <v>81</v>
      </c>
      <c r="AY130" s="267" t="s">
        <v>229</v>
      </c>
    </row>
    <row r="131" s="14" customFormat="1">
      <c r="A131" s="14"/>
      <c r="B131" s="268"/>
      <c r="C131" s="269"/>
      <c r="D131" s="259" t="s">
        <v>238</v>
      </c>
      <c r="E131" s="270" t="s">
        <v>1</v>
      </c>
      <c r="F131" s="271" t="s">
        <v>244</v>
      </c>
      <c r="G131" s="269"/>
      <c r="H131" s="272">
        <v>3</v>
      </c>
      <c r="I131" s="273"/>
      <c r="J131" s="269"/>
      <c r="K131" s="269"/>
      <c r="L131" s="274"/>
      <c r="M131" s="275"/>
      <c r="N131" s="276"/>
      <c r="O131" s="276"/>
      <c r="P131" s="276"/>
      <c r="Q131" s="276"/>
      <c r="R131" s="276"/>
      <c r="S131" s="276"/>
      <c r="T131" s="27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8" t="s">
        <v>238</v>
      </c>
      <c r="AU131" s="278" t="s">
        <v>91</v>
      </c>
      <c r="AV131" s="14" t="s">
        <v>91</v>
      </c>
      <c r="AW131" s="14" t="s">
        <v>36</v>
      </c>
      <c r="AX131" s="14" t="s">
        <v>89</v>
      </c>
      <c r="AY131" s="278" t="s">
        <v>229</v>
      </c>
    </row>
    <row r="132" s="12" customFormat="1" ht="22.8" customHeight="1">
      <c r="A132" s="12"/>
      <c r="B132" s="228"/>
      <c r="C132" s="229"/>
      <c r="D132" s="230" t="s">
        <v>80</v>
      </c>
      <c r="E132" s="242" t="s">
        <v>285</v>
      </c>
      <c r="F132" s="242" t="s">
        <v>286</v>
      </c>
      <c r="G132" s="229"/>
      <c r="H132" s="229"/>
      <c r="I132" s="232"/>
      <c r="J132" s="243">
        <f>BK132</f>
        <v>0</v>
      </c>
      <c r="K132" s="229"/>
      <c r="L132" s="234"/>
      <c r="M132" s="235"/>
      <c r="N132" s="236"/>
      <c r="O132" s="236"/>
      <c r="P132" s="237">
        <f>SUM(P133:P141)</f>
        <v>0</v>
      </c>
      <c r="Q132" s="236"/>
      <c r="R132" s="237">
        <f>SUM(R133:R141)</f>
        <v>0</v>
      </c>
      <c r="S132" s="236"/>
      <c r="T132" s="238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9" t="s">
        <v>89</v>
      </c>
      <c r="AT132" s="240" t="s">
        <v>80</v>
      </c>
      <c r="AU132" s="240" t="s">
        <v>89</v>
      </c>
      <c r="AY132" s="239" t="s">
        <v>229</v>
      </c>
      <c r="BK132" s="241">
        <f>SUM(BK133:BK141)</f>
        <v>0</v>
      </c>
    </row>
    <row r="133" s="2" customFormat="1" ht="16.5" customHeight="1">
      <c r="A133" s="39"/>
      <c r="B133" s="40"/>
      <c r="C133" s="244" t="s">
        <v>244</v>
      </c>
      <c r="D133" s="244" t="s">
        <v>231</v>
      </c>
      <c r="E133" s="245" t="s">
        <v>287</v>
      </c>
      <c r="F133" s="246" t="s">
        <v>288</v>
      </c>
      <c r="G133" s="247" t="s">
        <v>289</v>
      </c>
      <c r="H133" s="248">
        <v>9.5660000000000007</v>
      </c>
      <c r="I133" s="249"/>
      <c r="J133" s="250">
        <f>ROUND(I133*H133,2)</f>
        <v>0</v>
      </c>
      <c r="K133" s="246" t="s">
        <v>235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91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290</v>
      </c>
    </row>
    <row r="134" s="2" customFormat="1">
      <c r="A134" s="39"/>
      <c r="B134" s="40"/>
      <c r="C134" s="41"/>
      <c r="D134" s="259" t="s">
        <v>262</v>
      </c>
      <c r="E134" s="41"/>
      <c r="F134" s="290" t="s">
        <v>291</v>
      </c>
      <c r="G134" s="41"/>
      <c r="H134" s="41"/>
      <c r="I134" s="155"/>
      <c r="J134" s="41"/>
      <c r="K134" s="41"/>
      <c r="L134" s="45"/>
      <c r="M134" s="291"/>
      <c r="N134" s="292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262</v>
      </c>
      <c r="AU134" s="18" t="s">
        <v>91</v>
      </c>
    </row>
    <row r="135" s="2" customFormat="1" ht="21.75" customHeight="1">
      <c r="A135" s="39"/>
      <c r="B135" s="40"/>
      <c r="C135" s="244" t="s">
        <v>236</v>
      </c>
      <c r="D135" s="244" t="s">
        <v>231</v>
      </c>
      <c r="E135" s="245" t="s">
        <v>292</v>
      </c>
      <c r="F135" s="246" t="s">
        <v>293</v>
      </c>
      <c r="G135" s="247" t="s">
        <v>289</v>
      </c>
      <c r="H135" s="248">
        <v>9.5660000000000007</v>
      </c>
      <c r="I135" s="249"/>
      <c r="J135" s="250">
        <f>ROUND(I135*H135,2)</f>
        <v>0</v>
      </c>
      <c r="K135" s="246" t="s">
        <v>235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91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294</v>
      </c>
    </row>
    <row r="136" s="2" customFormat="1">
      <c r="A136" s="39"/>
      <c r="B136" s="40"/>
      <c r="C136" s="41"/>
      <c r="D136" s="259" t="s">
        <v>262</v>
      </c>
      <c r="E136" s="41"/>
      <c r="F136" s="290" t="s">
        <v>291</v>
      </c>
      <c r="G136" s="41"/>
      <c r="H136" s="41"/>
      <c r="I136" s="155"/>
      <c r="J136" s="41"/>
      <c r="K136" s="41"/>
      <c r="L136" s="45"/>
      <c r="M136" s="291"/>
      <c r="N136" s="29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262</v>
      </c>
      <c r="AU136" s="18" t="s">
        <v>91</v>
      </c>
    </row>
    <row r="137" s="2" customFormat="1" ht="21.75" customHeight="1">
      <c r="A137" s="39"/>
      <c r="B137" s="40"/>
      <c r="C137" s="244" t="s">
        <v>258</v>
      </c>
      <c r="D137" s="244" t="s">
        <v>231</v>
      </c>
      <c r="E137" s="245" t="s">
        <v>295</v>
      </c>
      <c r="F137" s="246" t="s">
        <v>296</v>
      </c>
      <c r="G137" s="247" t="s">
        <v>289</v>
      </c>
      <c r="H137" s="248">
        <v>162.62200000000001</v>
      </c>
      <c r="I137" s="249"/>
      <c r="J137" s="250">
        <f>ROUND(I137*H137,2)</f>
        <v>0</v>
      </c>
      <c r="K137" s="246" t="s">
        <v>235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91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297</v>
      </c>
    </row>
    <row r="138" s="2" customFormat="1">
      <c r="A138" s="39"/>
      <c r="B138" s="40"/>
      <c r="C138" s="41"/>
      <c r="D138" s="259" t="s">
        <v>262</v>
      </c>
      <c r="E138" s="41"/>
      <c r="F138" s="290" t="s">
        <v>291</v>
      </c>
      <c r="G138" s="41"/>
      <c r="H138" s="41"/>
      <c r="I138" s="155"/>
      <c r="J138" s="41"/>
      <c r="K138" s="41"/>
      <c r="L138" s="45"/>
      <c r="M138" s="291"/>
      <c r="N138" s="29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262</v>
      </c>
      <c r="AU138" s="18" t="s">
        <v>91</v>
      </c>
    </row>
    <row r="139" s="14" customFormat="1">
      <c r="A139" s="14"/>
      <c r="B139" s="268"/>
      <c r="C139" s="269"/>
      <c r="D139" s="259" t="s">
        <v>238</v>
      </c>
      <c r="E139" s="269"/>
      <c r="F139" s="271" t="s">
        <v>298</v>
      </c>
      <c r="G139" s="269"/>
      <c r="H139" s="272">
        <v>162.62200000000001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8" t="s">
        <v>238</v>
      </c>
      <c r="AU139" s="278" t="s">
        <v>91</v>
      </c>
      <c r="AV139" s="14" t="s">
        <v>91</v>
      </c>
      <c r="AW139" s="14" t="s">
        <v>4</v>
      </c>
      <c r="AX139" s="14" t="s">
        <v>89</v>
      </c>
      <c r="AY139" s="278" t="s">
        <v>229</v>
      </c>
    </row>
    <row r="140" s="2" customFormat="1" ht="21.75" customHeight="1">
      <c r="A140" s="39"/>
      <c r="B140" s="40"/>
      <c r="C140" s="244" t="s">
        <v>264</v>
      </c>
      <c r="D140" s="244" t="s">
        <v>231</v>
      </c>
      <c r="E140" s="245" t="s">
        <v>299</v>
      </c>
      <c r="F140" s="246" t="s">
        <v>300</v>
      </c>
      <c r="G140" s="247" t="s">
        <v>289</v>
      </c>
      <c r="H140" s="248">
        <v>6.5999999999999996</v>
      </c>
      <c r="I140" s="249"/>
      <c r="J140" s="250">
        <f>ROUND(I140*H140,2)</f>
        <v>0</v>
      </c>
      <c r="K140" s="246" t="s">
        <v>301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91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302</v>
      </c>
    </row>
    <row r="141" s="2" customFormat="1" ht="21.75" customHeight="1">
      <c r="A141" s="39"/>
      <c r="B141" s="40"/>
      <c r="C141" s="244" t="s">
        <v>303</v>
      </c>
      <c r="D141" s="244" t="s">
        <v>231</v>
      </c>
      <c r="E141" s="245" t="s">
        <v>304</v>
      </c>
      <c r="F141" s="246" t="s">
        <v>305</v>
      </c>
      <c r="G141" s="247" t="s">
        <v>289</v>
      </c>
      <c r="H141" s="248">
        <v>2.9660000000000002</v>
      </c>
      <c r="I141" s="249"/>
      <c r="J141" s="250">
        <f>ROUND(I141*H141,2)</f>
        <v>0</v>
      </c>
      <c r="K141" s="246" t="s">
        <v>301</v>
      </c>
      <c r="L141" s="45"/>
      <c r="M141" s="296" t="s">
        <v>1</v>
      </c>
      <c r="N141" s="297" t="s">
        <v>46</v>
      </c>
      <c r="O141" s="298"/>
      <c r="P141" s="299">
        <f>O141*H141</f>
        <v>0</v>
      </c>
      <c r="Q141" s="299">
        <v>0</v>
      </c>
      <c r="R141" s="299">
        <f>Q141*H141</f>
        <v>0</v>
      </c>
      <c r="S141" s="299">
        <v>0</v>
      </c>
      <c r="T141" s="30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91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306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193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YtvyL2P5Df9hhegjCa8QiMfjlJ35QJeQs+RT34EhmJMeOqqxhXr2KFw22Ad8CIW/wMNfsnplRh5dqua8caBREQ==" hashValue="GYJZdM/yT8JyYK0QkpK6OW4ClmNB5YMiw1rtmDI8Sa1k41ua8VxXruDXeg03GoJ4+00pYvVA2/TE4SEcsCoriw==" algorithmName="SHA-512" password="CC35"/>
  <autoFilter ref="C122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269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307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ROUND((SUM(BE121:BE131)),  2)</f>
        <v>0</v>
      </c>
      <c r="G35" s="39"/>
      <c r="H35" s="39"/>
      <c r="I35" s="172">
        <v>0.20999999999999999</v>
      </c>
      <c r="J35" s="171">
        <f>ROUND(((SUM(BE121:BE131))*I35),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ROUND((SUM(BF121:BF131)),  2)</f>
        <v>0</v>
      </c>
      <c r="G36" s="39"/>
      <c r="H36" s="39"/>
      <c r="I36" s="172">
        <v>0.14999999999999999</v>
      </c>
      <c r="J36" s="171">
        <f>ROUND(((SUM(BF121:BF131))*I36),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ROUND((SUM(BG121:BG131)),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ROUND((SUM(BH121:BH131)),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ROUND((SUM(BI121:BI131)),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269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003.02 - Kácení zeleně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308</v>
      </c>
      <c r="E99" s="206"/>
      <c r="F99" s="206"/>
      <c r="G99" s="206"/>
      <c r="H99" s="206"/>
      <c r="I99" s="207"/>
      <c r="J99" s="208">
        <f>J122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5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3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96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214</v>
      </c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97" t="str">
        <f>E7</f>
        <v>Smuteční síň na Novém hřbitově v Tišnově</v>
      </c>
      <c r="F109" s="33"/>
      <c r="G109" s="33"/>
      <c r="H109" s="33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205</v>
      </c>
      <c r="D110" s="23"/>
      <c r="E110" s="23"/>
      <c r="F110" s="23"/>
      <c r="G110" s="23"/>
      <c r="H110" s="23"/>
      <c r="I110" s="147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97" t="s">
        <v>269</v>
      </c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270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SO 003.02 - Kácení zeleně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Tišnov</v>
      </c>
      <c r="G115" s="41"/>
      <c r="H115" s="41"/>
      <c r="I115" s="157" t="s">
        <v>22</v>
      </c>
      <c r="J115" s="80" t="str">
        <f>IF(J14="","",J14)</f>
        <v>22. 3. 2019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Město Tišnov</v>
      </c>
      <c r="G117" s="41"/>
      <c r="H117" s="41"/>
      <c r="I117" s="157" t="s">
        <v>32</v>
      </c>
      <c r="J117" s="37" t="str">
        <f>E23</f>
        <v>Ing. Arch. Pavel Jura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157" t="s">
        <v>37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16"/>
      <c r="B120" s="217"/>
      <c r="C120" s="218" t="s">
        <v>215</v>
      </c>
      <c r="D120" s="219" t="s">
        <v>66</v>
      </c>
      <c r="E120" s="219" t="s">
        <v>62</v>
      </c>
      <c r="F120" s="219" t="s">
        <v>63</v>
      </c>
      <c r="G120" s="219" t="s">
        <v>216</v>
      </c>
      <c r="H120" s="219" t="s">
        <v>217</v>
      </c>
      <c r="I120" s="220" t="s">
        <v>218</v>
      </c>
      <c r="J120" s="219" t="s">
        <v>209</v>
      </c>
      <c r="K120" s="221" t="s">
        <v>219</v>
      </c>
      <c r="L120" s="222"/>
      <c r="M120" s="101" t="s">
        <v>1</v>
      </c>
      <c r="N120" s="102" t="s">
        <v>45</v>
      </c>
      <c r="O120" s="102" t="s">
        <v>220</v>
      </c>
      <c r="P120" s="102" t="s">
        <v>221</v>
      </c>
      <c r="Q120" s="102" t="s">
        <v>222</v>
      </c>
      <c r="R120" s="102" t="s">
        <v>223</v>
      </c>
      <c r="S120" s="102" t="s">
        <v>224</v>
      </c>
      <c r="T120" s="103" t="s">
        <v>225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9"/>
      <c r="B121" s="40"/>
      <c r="C121" s="108" t="s">
        <v>226</v>
      </c>
      <c r="D121" s="41"/>
      <c r="E121" s="41"/>
      <c r="F121" s="41"/>
      <c r="G121" s="41"/>
      <c r="H121" s="41"/>
      <c r="I121" s="155"/>
      <c r="J121" s="223">
        <f>BK121</f>
        <v>0</v>
      </c>
      <c r="K121" s="41"/>
      <c r="L121" s="45"/>
      <c r="M121" s="104"/>
      <c r="N121" s="224"/>
      <c r="O121" s="105"/>
      <c r="P121" s="225">
        <f>P122</f>
        <v>0</v>
      </c>
      <c r="Q121" s="105"/>
      <c r="R121" s="225">
        <f>R122</f>
        <v>5.0000000000000002E-05</v>
      </c>
      <c r="S121" s="105"/>
      <c r="T121" s="226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80</v>
      </c>
      <c r="AU121" s="18" t="s">
        <v>211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80</v>
      </c>
      <c r="E122" s="231" t="s">
        <v>89</v>
      </c>
      <c r="F122" s="231" t="s">
        <v>230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SUM(P123:P131)</f>
        <v>0</v>
      </c>
      <c r="Q122" s="236"/>
      <c r="R122" s="237">
        <f>SUM(R123:R131)</f>
        <v>5.0000000000000002E-05</v>
      </c>
      <c r="S122" s="236"/>
      <c r="T122" s="238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89</v>
      </c>
      <c r="AT122" s="240" t="s">
        <v>80</v>
      </c>
      <c r="AU122" s="240" t="s">
        <v>81</v>
      </c>
      <c r="AY122" s="239" t="s">
        <v>229</v>
      </c>
      <c r="BK122" s="241">
        <f>SUM(BK123:BK131)</f>
        <v>0</v>
      </c>
    </row>
    <row r="123" s="2" customFormat="1" ht="21.75" customHeight="1">
      <c r="A123" s="39"/>
      <c r="B123" s="40"/>
      <c r="C123" s="244" t="s">
        <v>89</v>
      </c>
      <c r="D123" s="244" t="s">
        <v>231</v>
      </c>
      <c r="E123" s="245" t="s">
        <v>309</v>
      </c>
      <c r="F123" s="246" t="s">
        <v>310</v>
      </c>
      <c r="G123" s="247" t="s">
        <v>311</v>
      </c>
      <c r="H123" s="248">
        <v>202</v>
      </c>
      <c r="I123" s="249"/>
      <c r="J123" s="250">
        <f>ROUND(I123*H123,2)</f>
        <v>0</v>
      </c>
      <c r="K123" s="246" t="s">
        <v>235</v>
      </c>
      <c r="L123" s="45"/>
      <c r="M123" s="251" t="s">
        <v>1</v>
      </c>
      <c r="N123" s="252" t="s">
        <v>46</v>
      </c>
      <c r="O123" s="92"/>
      <c r="P123" s="253">
        <f>O123*H123</f>
        <v>0</v>
      </c>
      <c r="Q123" s="253">
        <v>0</v>
      </c>
      <c r="R123" s="253">
        <f>Q123*H123</f>
        <v>0</v>
      </c>
      <c r="S123" s="253">
        <v>0</v>
      </c>
      <c r="T123" s="25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5" t="s">
        <v>236</v>
      </c>
      <c r="AT123" s="255" t="s">
        <v>231</v>
      </c>
      <c r="AU123" s="255" t="s">
        <v>89</v>
      </c>
      <c r="AY123" s="18" t="s">
        <v>229</v>
      </c>
      <c r="BE123" s="256">
        <f>IF(N123="základní",J123,0)</f>
        <v>0</v>
      </c>
      <c r="BF123" s="256">
        <f>IF(N123="snížená",J123,0)</f>
        <v>0</v>
      </c>
      <c r="BG123" s="256">
        <f>IF(N123="zákl. přenesená",J123,0)</f>
        <v>0</v>
      </c>
      <c r="BH123" s="256">
        <f>IF(N123="sníž. přenesená",J123,0)</f>
        <v>0</v>
      </c>
      <c r="BI123" s="256">
        <f>IF(N123="nulová",J123,0)</f>
        <v>0</v>
      </c>
      <c r="BJ123" s="18" t="s">
        <v>89</v>
      </c>
      <c r="BK123" s="256">
        <f>ROUND(I123*H123,2)</f>
        <v>0</v>
      </c>
      <c r="BL123" s="18" t="s">
        <v>236</v>
      </c>
      <c r="BM123" s="255" t="s">
        <v>91</v>
      </c>
    </row>
    <row r="124" s="2" customFormat="1" ht="21.75" customHeight="1">
      <c r="A124" s="39"/>
      <c r="B124" s="40"/>
      <c r="C124" s="244" t="s">
        <v>91</v>
      </c>
      <c r="D124" s="244" t="s">
        <v>231</v>
      </c>
      <c r="E124" s="245" t="s">
        <v>312</v>
      </c>
      <c r="F124" s="246" t="s">
        <v>313</v>
      </c>
      <c r="G124" s="247" t="s">
        <v>314</v>
      </c>
      <c r="H124" s="248">
        <v>1</v>
      </c>
      <c r="I124" s="249"/>
      <c r="J124" s="250">
        <f>ROUND(I124*H124,2)</f>
        <v>0</v>
      </c>
      <c r="K124" s="246" t="s">
        <v>235</v>
      </c>
      <c r="L124" s="45"/>
      <c r="M124" s="251" t="s">
        <v>1</v>
      </c>
      <c r="N124" s="252" t="s">
        <v>46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236</v>
      </c>
      <c r="AT124" s="255" t="s">
        <v>231</v>
      </c>
      <c r="AU124" s="255" t="s">
        <v>89</v>
      </c>
      <c r="AY124" s="18" t="s">
        <v>229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89</v>
      </c>
      <c r="BK124" s="256">
        <f>ROUND(I124*H124,2)</f>
        <v>0</v>
      </c>
      <c r="BL124" s="18" t="s">
        <v>236</v>
      </c>
      <c r="BM124" s="255" t="s">
        <v>236</v>
      </c>
    </row>
    <row r="125" s="2" customFormat="1" ht="21.75" customHeight="1">
      <c r="A125" s="39"/>
      <c r="B125" s="40"/>
      <c r="C125" s="244" t="s">
        <v>244</v>
      </c>
      <c r="D125" s="244" t="s">
        <v>231</v>
      </c>
      <c r="E125" s="245" t="s">
        <v>315</v>
      </c>
      <c r="F125" s="246" t="s">
        <v>316</v>
      </c>
      <c r="G125" s="247" t="s">
        <v>314</v>
      </c>
      <c r="H125" s="248">
        <v>1</v>
      </c>
      <c r="I125" s="249"/>
      <c r="J125" s="250">
        <f>ROUND(I125*H125,2)</f>
        <v>0</v>
      </c>
      <c r="K125" s="246" t="s">
        <v>235</v>
      </c>
      <c r="L125" s="45"/>
      <c r="M125" s="251" t="s">
        <v>1</v>
      </c>
      <c r="N125" s="252" t="s">
        <v>46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236</v>
      </c>
      <c r="AT125" s="255" t="s">
        <v>231</v>
      </c>
      <c r="AU125" s="255" t="s">
        <v>89</v>
      </c>
      <c r="AY125" s="18" t="s">
        <v>229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89</v>
      </c>
      <c r="BK125" s="256">
        <f>ROUND(I125*H125,2)</f>
        <v>0</v>
      </c>
      <c r="BL125" s="18" t="s">
        <v>236</v>
      </c>
      <c r="BM125" s="255" t="s">
        <v>264</v>
      </c>
    </row>
    <row r="126" s="2" customFormat="1" ht="21.75" customHeight="1">
      <c r="A126" s="39"/>
      <c r="B126" s="40"/>
      <c r="C126" s="244" t="s">
        <v>236</v>
      </c>
      <c r="D126" s="244" t="s">
        <v>231</v>
      </c>
      <c r="E126" s="245" t="s">
        <v>317</v>
      </c>
      <c r="F126" s="246" t="s">
        <v>318</v>
      </c>
      <c r="G126" s="247" t="s">
        <v>314</v>
      </c>
      <c r="H126" s="248">
        <v>1</v>
      </c>
      <c r="I126" s="249"/>
      <c r="J126" s="250">
        <f>ROUND(I126*H126,2)</f>
        <v>0</v>
      </c>
      <c r="K126" s="246" t="s">
        <v>235</v>
      </c>
      <c r="L126" s="45"/>
      <c r="M126" s="251" t="s">
        <v>1</v>
      </c>
      <c r="N126" s="252" t="s">
        <v>46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236</v>
      </c>
      <c r="AT126" s="255" t="s">
        <v>231</v>
      </c>
      <c r="AU126" s="255" t="s">
        <v>89</v>
      </c>
      <c r="AY126" s="18" t="s">
        <v>229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89</v>
      </c>
      <c r="BK126" s="256">
        <f>ROUND(I126*H126,2)</f>
        <v>0</v>
      </c>
      <c r="BL126" s="18" t="s">
        <v>236</v>
      </c>
      <c r="BM126" s="255" t="s">
        <v>319</v>
      </c>
    </row>
    <row r="127" s="2" customFormat="1" ht="16.5" customHeight="1">
      <c r="A127" s="39"/>
      <c r="B127" s="40"/>
      <c r="C127" s="244" t="s">
        <v>244</v>
      </c>
      <c r="D127" s="244" t="s">
        <v>231</v>
      </c>
      <c r="E127" s="245" t="s">
        <v>320</v>
      </c>
      <c r="F127" s="246" t="s">
        <v>321</v>
      </c>
      <c r="G127" s="247" t="s">
        <v>314</v>
      </c>
      <c r="H127" s="248">
        <v>1</v>
      </c>
      <c r="I127" s="249"/>
      <c r="J127" s="250">
        <f>ROUND(I127*H127,2)</f>
        <v>0</v>
      </c>
      <c r="K127" s="246" t="s">
        <v>235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89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322</v>
      </c>
    </row>
    <row r="128" s="2" customFormat="1" ht="16.5" customHeight="1">
      <c r="A128" s="39"/>
      <c r="B128" s="40"/>
      <c r="C128" s="244" t="s">
        <v>258</v>
      </c>
      <c r="D128" s="244" t="s">
        <v>231</v>
      </c>
      <c r="E128" s="245" t="s">
        <v>323</v>
      </c>
      <c r="F128" s="246" t="s">
        <v>324</v>
      </c>
      <c r="G128" s="247" t="s">
        <v>314</v>
      </c>
      <c r="H128" s="248">
        <v>1</v>
      </c>
      <c r="I128" s="249"/>
      <c r="J128" s="250">
        <f>ROUND(I128*H128,2)</f>
        <v>0</v>
      </c>
      <c r="K128" s="246" t="s">
        <v>235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5.0000000000000002E-05</v>
      </c>
      <c r="R128" s="253">
        <f>Q128*H128</f>
        <v>5.0000000000000002E-05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325</v>
      </c>
    </row>
    <row r="129" s="2" customFormat="1" ht="21.75" customHeight="1">
      <c r="A129" s="39"/>
      <c r="B129" s="40"/>
      <c r="C129" s="244" t="s">
        <v>264</v>
      </c>
      <c r="D129" s="244" t="s">
        <v>231</v>
      </c>
      <c r="E129" s="245" t="s">
        <v>326</v>
      </c>
      <c r="F129" s="246" t="s">
        <v>327</v>
      </c>
      <c r="G129" s="247" t="s">
        <v>311</v>
      </c>
      <c r="H129" s="248">
        <v>202</v>
      </c>
      <c r="I129" s="249"/>
      <c r="J129" s="250">
        <f>ROUND(I129*H129,2)</f>
        <v>0</v>
      </c>
      <c r="K129" s="246" t="s">
        <v>235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89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328</v>
      </c>
    </row>
    <row r="130" s="2" customFormat="1" ht="16.5" customHeight="1">
      <c r="A130" s="39"/>
      <c r="B130" s="40"/>
      <c r="C130" s="244" t="s">
        <v>303</v>
      </c>
      <c r="D130" s="244" t="s">
        <v>231</v>
      </c>
      <c r="E130" s="245" t="s">
        <v>329</v>
      </c>
      <c r="F130" s="246" t="s">
        <v>330</v>
      </c>
      <c r="G130" s="247" t="s">
        <v>289</v>
      </c>
      <c r="H130" s="248">
        <v>2.2200000000000002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89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331</v>
      </c>
    </row>
    <row r="131" s="2" customFormat="1">
      <c r="A131" s="39"/>
      <c r="B131" s="40"/>
      <c r="C131" s="41"/>
      <c r="D131" s="259" t="s">
        <v>262</v>
      </c>
      <c r="E131" s="41"/>
      <c r="F131" s="290" t="s">
        <v>332</v>
      </c>
      <c r="G131" s="41"/>
      <c r="H131" s="41"/>
      <c r="I131" s="155"/>
      <c r="J131" s="41"/>
      <c r="K131" s="41"/>
      <c r="L131" s="45"/>
      <c r="M131" s="301"/>
      <c r="N131" s="302"/>
      <c r="O131" s="298"/>
      <c r="P131" s="298"/>
      <c r="Q131" s="298"/>
      <c r="R131" s="298"/>
      <c r="S131" s="298"/>
      <c r="T131" s="30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262</v>
      </c>
      <c r="AU131" s="18" t="s">
        <v>89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193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+EaOszOFHgrdoZqkL5SbO2xDgZTTFk9rJJHNdUqgYkCx4Hhz/+uWgdbyRT/yVeNIeAdxpZYqFmb4Jt8KvMJfHA==" hashValue="/bNrJb3Vz4d32f4IHMfCMZ29XtaRT5urSyEoMxmtuXrvSlwzsjRtBsahZeeAFpgx+zRMtKNNNRROwcQ+0S7EjA==" algorithmName="SHA-512" password="CC35"/>
  <autoFilter ref="C120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269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333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ROUND((SUM(BE122:BE174)),  2)</f>
        <v>0</v>
      </c>
      <c r="G35" s="39"/>
      <c r="H35" s="39"/>
      <c r="I35" s="172">
        <v>0.20999999999999999</v>
      </c>
      <c r="J35" s="171">
        <f>ROUND(((SUM(BE122:BE174))*I35),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ROUND((SUM(BF122:BF174)),  2)</f>
        <v>0</v>
      </c>
      <c r="G36" s="39"/>
      <c r="H36" s="39"/>
      <c r="I36" s="172">
        <v>0.14999999999999999</v>
      </c>
      <c r="J36" s="171">
        <f>ROUND(((SUM(BF122:BF174))*I36),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ROUND((SUM(BG122:BG174)),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ROUND((SUM(BH122:BH174)),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ROUND((SUM(BI122:BI174)),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269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003.03 - Odstranění zpevněných ploch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308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334</v>
      </c>
      <c r="E100" s="206"/>
      <c r="F100" s="206"/>
      <c r="G100" s="206"/>
      <c r="H100" s="206"/>
      <c r="I100" s="207"/>
      <c r="J100" s="208">
        <f>J146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214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Smuteční síň na Novém hřbitově v Tišnově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205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269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270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003.03 - Odstranění zpevněných ploch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Tišnov</v>
      </c>
      <c r="G116" s="41"/>
      <c r="H116" s="41"/>
      <c r="I116" s="157" t="s">
        <v>22</v>
      </c>
      <c r="J116" s="80" t="str">
        <f>IF(J14="","",J14)</f>
        <v>22. 3. 2019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Město Tišnov</v>
      </c>
      <c r="G118" s="41"/>
      <c r="H118" s="41"/>
      <c r="I118" s="157" t="s">
        <v>32</v>
      </c>
      <c r="J118" s="37" t="str">
        <f>E23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157" t="s">
        <v>37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215</v>
      </c>
      <c r="D121" s="219" t="s">
        <v>66</v>
      </c>
      <c r="E121" s="219" t="s">
        <v>62</v>
      </c>
      <c r="F121" s="219" t="s">
        <v>63</v>
      </c>
      <c r="G121" s="219" t="s">
        <v>216</v>
      </c>
      <c r="H121" s="219" t="s">
        <v>217</v>
      </c>
      <c r="I121" s="220" t="s">
        <v>218</v>
      </c>
      <c r="J121" s="219" t="s">
        <v>209</v>
      </c>
      <c r="K121" s="221" t="s">
        <v>219</v>
      </c>
      <c r="L121" s="222"/>
      <c r="M121" s="101" t="s">
        <v>1</v>
      </c>
      <c r="N121" s="102" t="s">
        <v>45</v>
      </c>
      <c r="O121" s="102" t="s">
        <v>220</v>
      </c>
      <c r="P121" s="102" t="s">
        <v>221</v>
      </c>
      <c r="Q121" s="102" t="s">
        <v>222</v>
      </c>
      <c r="R121" s="102" t="s">
        <v>223</v>
      </c>
      <c r="S121" s="102" t="s">
        <v>224</v>
      </c>
      <c r="T121" s="103" t="s">
        <v>225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226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P123+P146</f>
        <v>0</v>
      </c>
      <c r="Q122" s="105"/>
      <c r="R122" s="225">
        <f>R123+R146</f>
        <v>0</v>
      </c>
      <c r="S122" s="105"/>
      <c r="T122" s="226">
        <f>T123+T146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211</v>
      </c>
      <c r="BK122" s="227">
        <f>BK123+BK146</f>
        <v>0</v>
      </c>
    </row>
    <row r="123" s="12" customFormat="1" ht="25.92" customHeight="1">
      <c r="A123" s="12"/>
      <c r="B123" s="228"/>
      <c r="C123" s="229"/>
      <c r="D123" s="230" t="s">
        <v>80</v>
      </c>
      <c r="E123" s="231" t="s">
        <v>89</v>
      </c>
      <c r="F123" s="231" t="s">
        <v>230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SUM(P124:P145)</f>
        <v>0</v>
      </c>
      <c r="Q123" s="236"/>
      <c r="R123" s="237">
        <f>SUM(R124:R145)</f>
        <v>0</v>
      </c>
      <c r="S123" s="236"/>
      <c r="T123" s="238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89</v>
      </c>
      <c r="AT123" s="240" t="s">
        <v>80</v>
      </c>
      <c r="AU123" s="240" t="s">
        <v>81</v>
      </c>
      <c r="AY123" s="239" t="s">
        <v>229</v>
      </c>
      <c r="BK123" s="241">
        <f>SUM(BK124:BK145)</f>
        <v>0</v>
      </c>
    </row>
    <row r="124" s="2" customFormat="1" ht="16.5" customHeight="1">
      <c r="A124" s="39"/>
      <c r="B124" s="40"/>
      <c r="C124" s="244" t="s">
        <v>89</v>
      </c>
      <c r="D124" s="244" t="s">
        <v>231</v>
      </c>
      <c r="E124" s="245" t="s">
        <v>335</v>
      </c>
      <c r="F124" s="246" t="s">
        <v>336</v>
      </c>
      <c r="G124" s="247" t="s">
        <v>311</v>
      </c>
      <c r="H124" s="248">
        <v>22</v>
      </c>
      <c r="I124" s="249"/>
      <c r="J124" s="250">
        <f>ROUND(I124*H124,2)</f>
        <v>0</v>
      </c>
      <c r="K124" s="246" t="s">
        <v>337</v>
      </c>
      <c r="L124" s="45"/>
      <c r="M124" s="251" t="s">
        <v>1</v>
      </c>
      <c r="N124" s="252" t="s">
        <v>46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236</v>
      </c>
      <c r="AT124" s="255" t="s">
        <v>231</v>
      </c>
      <c r="AU124" s="255" t="s">
        <v>89</v>
      </c>
      <c r="AY124" s="18" t="s">
        <v>229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89</v>
      </c>
      <c r="BK124" s="256">
        <f>ROUND(I124*H124,2)</f>
        <v>0</v>
      </c>
      <c r="BL124" s="18" t="s">
        <v>236</v>
      </c>
      <c r="BM124" s="255" t="s">
        <v>91</v>
      </c>
    </row>
    <row r="125" s="13" customFormat="1">
      <c r="A125" s="13"/>
      <c r="B125" s="257"/>
      <c r="C125" s="258"/>
      <c r="D125" s="259" t="s">
        <v>238</v>
      </c>
      <c r="E125" s="260" t="s">
        <v>1</v>
      </c>
      <c r="F125" s="261" t="s">
        <v>338</v>
      </c>
      <c r="G125" s="258"/>
      <c r="H125" s="260" t="s">
        <v>1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7" t="s">
        <v>238</v>
      </c>
      <c r="AU125" s="267" t="s">
        <v>89</v>
      </c>
      <c r="AV125" s="13" t="s">
        <v>89</v>
      </c>
      <c r="AW125" s="13" t="s">
        <v>36</v>
      </c>
      <c r="AX125" s="13" t="s">
        <v>81</v>
      </c>
      <c r="AY125" s="267" t="s">
        <v>229</v>
      </c>
    </row>
    <row r="126" s="14" customFormat="1">
      <c r="A126" s="14"/>
      <c r="B126" s="268"/>
      <c r="C126" s="269"/>
      <c r="D126" s="259" t="s">
        <v>238</v>
      </c>
      <c r="E126" s="270" t="s">
        <v>1</v>
      </c>
      <c r="F126" s="271" t="s">
        <v>339</v>
      </c>
      <c r="G126" s="269"/>
      <c r="H126" s="272">
        <v>21</v>
      </c>
      <c r="I126" s="273"/>
      <c r="J126" s="269"/>
      <c r="K126" s="269"/>
      <c r="L126" s="274"/>
      <c r="M126" s="275"/>
      <c r="N126" s="276"/>
      <c r="O126" s="276"/>
      <c r="P126" s="276"/>
      <c r="Q126" s="276"/>
      <c r="R126" s="276"/>
      <c r="S126" s="276"/>
      <c r="T126" s="27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8" t="s">
        <v>238</v>
      </c>
      <c r="AU126" s="278" t="s">
        <v>89</v>
      </c>
      <c r="AV126" s="14" t="s">
        <v>91</v>
      </c>
      <c r="AW126" s="14" t="s">
        <v>36</v>
      </c>
      <c r="AX126" s="14" t="s">
        <v>81</v>
      </c>
      <c r="AY126" s="278" t="s">
        <v>229</v>
      </c>
    </row>
    <row r="127" s="13" customFormat="1">
      <c r="A127" s="13"/>
      <c r="B127" s="257"/>
      <c r="C127" s="258"/>
      <c r="D127" s="259" t="s">
        <v>238</v>
      </c>
      <c r="E127" s="260" t="s">
        <v>1</v>
      </c>
      <c r="F127" s="261" t="s">
        <v>338</v>
      </c>
      <c r="G127" s="258"/>
      <c r="H127" s="260" t="s">
        <v>1</v>
      </c>
      <c r="I127" s="262"/>
      <c r="J127" s="258"/>
      <c r="K127" s="258"/>
      <c r="L127" s="263"/>
      <c r="M127" s="264"/>
      <c r="N127" s="265"/>
      <c r="O127" s="265"/>
      <c r="P127" s="265"/>
      <c r="Q127" s="265"/>
      <c r="R127" s="265"/>
      <c r="S127" s="265"/>
      <c r="T127" s="26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7" t="s">
        <v>238</v>
      </c>
      <c r="AU127" s="267" t="s">
        <v>89</v>
      </c>
      <c r="AV127" s="13" t="s">
        <v>89</v>
      </c>
      <c r="AW127" s="13" t="s">
        <v>36</v>
      </c>
      <c r="AX127" s="13" t="s">
        <v>81</v>
      </c>
      <c r="AY127" s="267" t="s">
        <v>229</v>
      </c>
    </row>
    <row r="128" s="14" customFormat="1">
      <c r="A128" s="14"/>
      <c r="B128" s="268"/>
      <c r="C128" s="269"/>
      <c r="D128" s="259" t="s">
        <v>238</v>
      </c>
      <c r="E128" s="270" t="s">
        <v>1</v>
      </c>
      <c r="F128" s="271" t="s">
        <v>340</v>
      </c>
      <c r="G128" s="269"/>
      <c r="H128" s="272">
        <v>1</v>
      </c>
      <c r="I128" s="273"/>
      <c r="J128" s="269"/>
      <c r="K128" s="269"/>
      <c r="L128" s="274"/>
      <c r="M128" s="275"/>
      <c r="N128" s="276"/>
      <c r="O128" s="276"/>
      <c r="P128" s="276"/>
      <c r="Q128" s="276"/>
      <c r="R128" s="276"/>
      <c r="S128" s="276"/>
      <c r="T128" s="27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8" t="s">
        <v>238</v>
      </c>
      <c r="AU128" s="278" t="s">
        <v>89</v>
      </c>
      <c r="AV128" s="14" t="s">
        <v>91</v>
      </c>
      <c r="AW128" s="14" t="s">
        <v>36</v>
      </c>
      <c r="AX128" s="14" t="s">
        <v>81</v>
      </c>
      <c r="AY128" s="278" t="s">
        <v>229</v>
      </c>
    </row>
    <row r="129" s="15" customFormat="1">
      <c r="A129" s="15"/>
      <c r="B129" s="279"/>
      <c r="C129" s="280"/>
      <c r="D129" s="259" t="s">
        <v>238</v>
      </c>
      <c r="E129" s="281" t="s">
        <v>1</v>
      </c>
      <c r="F129" s="282" t="s">
        <v>252</v>
      </c>
      <c r="G129" s="280"/>
      <c r="H129" s="283">
        <v>22</v>
      </c>
      <c r="I129" s="284"/>
      <c r="J129" s="280"/>
      <c r="K129" s="280"/>
      <c r="L129" s="285"/>
      <c r="M129" s="286"/>
      <c r="N129" s="287"/>
      <c r="O129" s="287"/>
      <c r="P129" s="287"/>
      <c r="Q129" s="287"/>
      <c r="R129" s="287"/>
      <c r="S129" s="287"/>
      <c r="T129" s="28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9" t="s">
        <v>238</v>
      </c>
      <c r="AU129" s="289" t="s">
        <v>89</v>
      </c>
      <c r="AV129" s="15" t="s">
        <v>236</v>
      </c>
      <c r="AW129" s="15" t="s">
        <v>36</v>
      </c>
      <c r="AX129" s="15" t="s">
        <v>89</v>
      </c>
      <c r="AY129" s="289" t="s">
        <v>229</v>
      </c>
    </row>
    <row r="130" s="2" customFormat="1" ht="16.5" customHeight="1">
      <c r="A130" s="39"/>
      <c r="B130" s="40"/>
      <c r="C130" s="244" t="s">
        <v>91</v>
      </c>
      <c r="D130" s="244" t="s">
        <v>231</v>
      </c>
      <c r="E130" s="245" t="s">
        <v>341</v>
      </c>
      <c r="F130" s="246" t="s">
        <v>342</v>
      </c>
      <c r="G130" s="247" t="s">
        <v>311</v>
      </c>
      <c r="H130" s="248">
        <v>21</v>
      </c>
      <c r="I130" s="249"/>
      <c r="J130" s="250">
        <f>ROUND(I130*H130,2)</f>
        <v>0</v>
      </c>
      <c r="K130" s="246" t="s">
        <v>337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89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236</v>
      </c>
    </row>
    <row r="131" s="13" customFormat="1">
      <c r="A131" s="13"/>
      <c r="B131" s="257"/>
      <c r="C131" s="258"/>
      <c r="D131" s="259" t="s">
        <v>238</v>
      </c>
      <c r="E131" s="260" t="s">
        <v>1</v>
      </c>
      <c r="F131" s="261" t="s">
        <v>343</v>
      </c>
      <c r="G131" s="258"/>
      <c r="H131" s="260" t="s">
        <v>1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7" t="s">
        <v>238</v>
      </c>
      <c r="AU131" s="267" t="s">
        <v>89</v>
      </c>
      <c r="AV131" s="13" t="s">
        <v>89</v>
      </c>
      <c r="AW131" s="13" t="s">
        <v>36</v>
      </c>
      <c r="AX131" s="13" t="s">
        <v>81</v>
      </c>
      <c r="AY131" s="267" t="s">
        <v>229</v>
      </c>
    </row>
    <row r="132" s="14" customFormat="1">
      <c r="A132" s="14"/>
      <c r="B132" s="268"/>
      <c r="C132" s="269"/>
      <c r="D132" s="259" t="s">
        <v>238</v>
      </c>
      <c r="E132" s="270" t="s">
        <v>1</v>
      </c>
      <c r="F132" s="271" t="s">
        <v>339</v>
      </c>
      <c r="G132" s="269"/>
      <c r="H132" s="272">
        <v>21</v>
      </c>
      <c r="I132" s="273"/>
      <c r="J132" s="269"/>
      <c r="K132" s="269"/>
      <c r="L132" s="274"/>
      <c r="M132" s="275"/>
      <c r="N132" s="276"/>
      <c r="O132" s="276"/>
      <c r="P132" s="276"/>
      <c r="Q132" s="276"/>
      <c r="R132" s="276"/>
      <c r="S132" s="276"/>
      <c r="T132" s="27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8" t="s">
        <v>238</v>
      </c>
      <c r="AU132" s="278" t="s">
        <v>89</v>
      </c>
      <c r="AV132" s="14" t="s">
        <v>91</v>
      </c>
      <c r="AW132" s="14" t="s">
        <v>36</v>
      </c>
      <c r="AX132" s="14" t="s">
        <v>81</v>
      </c>
      <c r="AY132" s="278" t="s">
        <v>229</v>
      </c>
    </row>
    <row r="133" s="15" customFormat="1">
      <c r="A133" s="15"/>
      <c r="B133" s="279"/>
      <c r="C133" s="280"/>
      <c r="D133" s="259" t="s">
        <v>238</v>
      </c>
      <c r="E133" s="281" t="s">
        <v>1</v>
      </c>
      <c r="F133" s="282" t="s">
        <v>252</v>
      </c>
      <c r="G133" s="280"/>
      <c r="H133" s="283">
        <v>21</v>
      </c>
      <c r="I133" s="284"/>
      <c r="J133" s="280"/>
      <c r="K133" s="280"/>
      <c r="L133" s="285"/>
      <c r="M133" s="286"/>
      <c r="N133" s="287"/>
      <c r="O133" s="287"/>
      <c r="P133" s="287"/>
      <c r="Q133" s="287"/>
      <c r="R133" s="287"/>
      <c r="S133" s="287"/>
      <c r="T133" s="28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9" t="s">
        <v>238</v>
      </c>
      <c r="AU133" s="289" t="s">
        <v>89</v>
      </c>
      <c r="AV133" s="15" t="s">
        <v>236</v>
      </c>
      <c r="AW133" s="15" t="s">
        <v>36</v>
      </c>
      <c r="AX133" s="15" t="s">
        <v>89</v>
      </c>
      <c r="AY133" s="289" t="s">
        <v>229</v>
      </c>
    </row>
    <row r="134" s="2" customFormat="1" ht="16.5" customHeight="1">
      <c r="A134" s="39"/>
      <c r="B134" s="40"/>
      <c r="C134" s="244" t="s">
        <v>244</v>
      </c>
      <c r="D134" s="244" t="s">
        <v>231</v>
      </c>
      <c r="E134" s="245" t="s">
        <v>344</v>
      </c>
      <c r="F134" s="246" t="s">
        <v>345</v>
      </c>
      <c r="G134" s="247" t="s">
        <v>346</v>
      </c>
      <c r="H134" s="248">
        <v>115</v>
      </c>
      <c r="I134" s="249"/>
      <c r="J134" s="250">
        <f>ROUND(I134*H134,2)</f>
        <v>0</v>
      </c>
      <c r="K134" s="246" t="s">
        <v>337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264</v>
      </c>
    </row>
    <row r="135" s="13" customFormat="1">
      <c r="A135" s="13"/>
      <c r="B135" s="257"/>
      <c r="C135" s="258"/>
      <c r="D135" s="259" t="s">
        <v>238</v>
      </c>
      <c r="E135" s="260" t="s">
        <v>1</v>
      </c>
      <c r="F135" s="261" t="s">
        <v>347</v>
      </c>
      <c r="G135" s="258"/>
      <c r="H135" s="260" t="s">
        <v>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7" t="s">
        <v>238</v>
      </c>
      <c r="AU135" s="267" t="s">
        <v>89</v>
      </c>
      <c r="AV135" s="13" t="s">
        <v>89</v>
      </c>
      <c r="AW135" s="13" t="s">
        <v>36</v>
      </c>
      <c r="AX135" s="13" t="s">
        <v>81</v>
      </c>
      <c r="AY135" s="267" t="s">
        <v>229</v>
      </c>
    </row>
    <row r="136" s="14" customFormat="1">
      <c r="A136" s="14"/>
      <c r="B136" s="268"/>
      <c r="C136" s="269"/>
      <c r="D136" s="259" t="s">
        <v>238</v>
      </c>
      <c r="E136" s="270" t="s">
        <v>1</v>
      </c>
      <c r="F136" s="271" t="s">
        <v>348</v>
      </c>
      <c r="G136" s="269"/>
      <c r="H136" s="272">
        <v>10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8" t="s">
        <v>238</v>
      </c>
      <c r="AU136" s="278" t="s">
        <v>89</v>
      </c>
      <c r="AV136" s="14" t="s">
        <v>91</v>
      </c>
      <c r="AW136" s="14" t="s">
        <v>36</v>
      </c>
      <c r="AX136" s="14" t="s">
        <v>81</v>
      </c>
      <c r="AY136" s="278" t="s">
        <v>229</v>
      </c>
    </row>
    <row r="137" s="13" customFormat="1">
      <c r="A137" s="13"/>
      <c r="B137" s="257"/>
      <c r="C137" s="258"/>
      <c r="D137" s="259" t="s">
        <v>238</v>
      </c>
      <c r="E137" s="260" t="s">
        <v>1</v>
      </c>
      <c r="F137" s="261" t="s">
        <v>347</v>
      </c>
      <c r="G137" s="258"/>
      <c r="H137" s="260" t="s">
        <v>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7" t="s">
        <v>238</v>
      </c>
      <c r="AU137" s="267" t="s">
        <v>89</v>
      </c>
      <c r="AV137" s="13" t="s">
        <v>89</v>
      </c>
      <c r="AW137" s="13" t="s">
        <v>36</v>
      </c>
      <c r="AX137" s="13" t="s">
        <v>81</v>
      </c>
      <c r="AY137" s="267" t="s">
        <v>229</v>
      </c>
    </row>
    <row r="138" s="14" customFormat="1">
      <c r="A138" s="14"/>
      <c r="B138" s="268"/>
      <c r="C138" s="269"/>
      <c r="D138" s="259" t="s">
        <v>238</v>
      </c>
      <c r="E138" s="270" t="s">
        <v>1</v>
      </c>
      <c r="F138" s="271" t="s">
        <v>349</v>
      </c>
      <c r="G138" s="269"/>
      <c r="H138" s="272">
        <v>65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8" t="s">
        <v>238</v>
      </c>
      <c r="AU138" s="278" t="s">
        <v>89</v>
      </c>
      <c r="AV138" s="14" t="s">
        <v>91</v>
      </c>
      <c r="AW138" s="14" t="s">
        <v>36</v>
      </c>
      <c r="AX138" s="14" t="s">
        <v>81</v>
      </c>
      <c r="AY138" s="278" t="s">
        <v>229</v>
      </c>
    </row>
    <row r="139" s="13" customFormat="1">
      <c r="A139" s="13"/>
      <c r="B139" s="257"/>
      <c r="C139" s="258"/>
      <c r="D139" s="259" t="s">
        <v>238</v>
      </c>
      <c r="E139" s="260" t="s">
        <v>1</v>
      </c>
      <c r="F139" s="261" t="s">
        <v>347</v>
      </c>
      <c r="G139" s="258"/>
      <c r="H139" s="260" t="s">
        <v>1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7" t="s">
        <v>238</v>
      </c>
      <c r="AU139" s="267" t="s">
        <v>89</v>
      </c>
      <c r="AV139" s="13" t="s">
        <v>89</v>
      </c>
      <c r="AW139" s="13" t="s">
        <v>36</v>
      </c>
      <c r="AX139" s="13" t="s">
        <v>81</v>
      </c>
      <c r="AY139" s="267" t="s">
        <v>229</v>
      </c>
    </row>
    <row r="140" s="14" customFormat="1">
      <c r="A140" s="14"/>
      <c r="B140" s="268"/>
      <c r="C140" s="269"/>
      <c r="D140" s="259" t="s">
        <v>238</v>
      </c>
      <c r="E140" s="270" t="s">
        <v>1</v>
      </c>
      <c r="F140" s="271" t="s">
        <v>350</v>
      </c>
      <c r="G140" s="269"/>
      <c r="H140" s="272">
        <v>40</v>
      </c>
      <c r="I140" s="273"/>
      <c r="J140" s="269"/>
      <c r="K140" s="269"/>
      <c r="L140" s="274"/>
      <c r="M140" s="275"/>
      <c r="N140" s="276"/>
      <c r="O140" s="276"/>
      <c r="P140" s="276"/>
      <c r="Q140" s="276"/>
      <c r="R140" s="276"/>
      <c r="S140" s="276"/>
      <c r="T140" s="27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8" t="s">
        <v>238</v>
      </c>
      <c r="AU140" s="278" t="s">
        <v>89</v>
      </c>
      <c r="AV140" s="14" t="s">
        <v>91</v>
      </c>
      <c r="AW140" s="14" t="s">
        <v>36</v>
      </c>
      <c r="AX140" s="14" t="s">
        <v>81</v>
      </c>
      <c r="AY140" s="278" t="s">
        <v>229</v>
      </c>
    </row>
    <row r="141" s="15" customFormat="1">
      <c r="A141" s="15"/>
      <c r="B141" s="279"/>
      <c r="C141" s="280"/>
      <c r="D141" s="259" t="s">
        <v>238</v>
      </c>
      <c r="E141" s="281" t="s">
        <v>1</v>
      </c>
      <c r="F141" s="282" t="s">
        <v>252</v>
      </c>
      <c r="G141" s="280"/>
      <c r="H141" s="283">
        <v>115</v>
      </c>
      <c r="I141" s="284"/>
      <c r="J141" s="280"/>
      <c r="K141" s="280"/>
      <c r="L141" s="285"/>
      <c r="M141" s="286"/>
      <c r="N141" s="287"/>
      <c r="O141" s="287"/>
      <c r="P141" s="287"/>
      <c r="Q141" s="287"/>
      <c r="R141" s="287"/>
      <c r="S141" s="287"/>
      <c r="T141" s="28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9" t="s">
        <v>238</v>
      </c>
      <c r="AU141" s="289" t="s">
        <v>89</v>
      </c>
      <c r="AV141" s="15" t="s">
        <v>236</v>
      </c>
      <c r="AW141" s="15" t="s">
        <v>36</v>
      </c>
      <c r="AX141" s="15" t="s">
        <v>89</v>
      </c>
      <c r="AY141" s="289" t="s">
        <v>229</v>
      </c>
    </row>
    <row r="142" s="2" customFormat="1" ht="16.5" customHeight="1">
      <c r="A142" s="39"/>
      <c r="B142" s="40"/>
      <c r="C142" s="244" t="s">
        <v>236</v>
      </c>
      <c r="D142" s="244" t="s">
        <v>231</v>
      </c>
      <c r="E142" s="245" t="s">
        <v>351</v>
      </c>
      <c r="F142" s="246" t="s">
        <v>352</v>
      </c>
      <c r="G142" s="247" t="s">
        <v>346</v>
      </c>
      <c r="H142" s="248">
        <v>5.5</v>
      </c>
      <c r="I142" s="249"/>
      <c r="J142" s="250">
        <f>ROUND(I142*H142,2)</f>
        <v>0</v>
      </c>
      <c r="K142" s="246" t="s">
        <v>337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319</v>
      </c>
    </row>
    <row r="143" s="13" customFormat="1">
      <c r="A143" s="13"/>
      <c r="B143" s="257"/>
      <c r="C143" s="258"/>
      <c r="D143" s="259" t="s">
        <v>238</v>
      </c>
      <c r="E143" s="260" t="s">
        <v>1</v>
      </c>
      <c r="F143" s="261" t="s">
        <v>347</v>
      </c>
      <c r="G143" s="258"/>
      <c r="H143" s="260" t="s">
        <v>1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7" t="s">
        <v>238</v>
      </c>
      <c r="AU143" s="267" t="s">
        <v>89</v>
      </c>
      <c r="AV143" s="13" t="s">
        <v>89</v>
      </c>
      <c r="AW143" s="13" t="s">
        <v>36</v>
      </c>
      <c r="AX143" s="13" t="s">
        <v>81</v>
      </c>
      <c r="AY143" s="267" t="s">
        <v>229</v>
      </c>
    </row>
    <row r="144" s="14" customFormat="1">
      <c r="A144" s="14"/>
      <c r="B144" s="268"/>
      <c r="C144" s="269"/>
      <c r="D144" s="259" t="s">
        <v>238</v>
      </c>
      <c r="E144" s="270" t="s">
        <v>1</v>
      </c>
      <c r="F144" s="271" t="s">
        <v>353</v>
      </c>
      <c r="G144" s="269"/>
      <c r="H144" s="272">
        <v>5.5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8" t="s">
        <v>238</v>
      </c>
      <c r="AU144" s="278" t="s">
        <v>89</v>
      </c>
      <c r="AV144" s="14" t="s">
        <v>91</v>
      </c>
      <c r="AW144" s="14" t="s">
        <v>36</v>
      </c>
      <c r="AX144" s="14" t="s">
        <v>81</v>
      </c>
      <c r="AY144" s="278" t="s">
        <v>229</v>
      </c>
    </row>
    <row r="145" s="15" customFormat="1">
      <c r="A145" s="15"/>
      <c r="B145" s="279"/>
      <c r="C145" s="280"/>
      <c r="D145" s="259" t="s">
        <v>238</v>
      </c>
      <c r="E145" s="281" t="s">
        <v>1</v>
      </c>
      <c r="F145" s="282" t="s">
        <v>252</v>
      </c>
      <c r="G145" s="280"/>
      <c r="H145" s="283">
        <v>5.5</v>
      </c>
      <c r="I145" s="284"/>
      <c r="J145" s="280"/>
      <c r="K145" s="280"/>
      <c r="L145" s="285"/>
      <c r="M145" s="286"/>
      <c r="N145" s="287"/>
      <c r="O145" s="287"/>
      <c r="P145" s="287"/>
      <c r="Q145" s="287"/>
      <c r="R145" s="287"/>
      <c r="S145" s="287"/>
      <c r="T145" s="28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9" t="s">
        <v>238</v>
      </c>
      <c r="AU145" s="289" t="s">
        <v>89</v>
      </c>
      <c r="AV145" s="15" t="s">
        <v>236</v>
      </c>
      <c r="AW145" s="15" t="s">
        <v>36</v>
      </c>
      <c r="AX145" s="15" t="s">
        <v>89</v>
      </c>
      <c r="AY145" s="289" t="s">
        <v>229</v>
      </c>
    </row>
    <row r="146" s="12" customFormat="1" ht="25.92" customHeight="1">
      <c r="A146" s="12"/>
      <c r="B146" s="228"/>
      <c r="C146" s="229"/>
      <c r="D146" s="230" t="s">
        <v>80</v>
      </c>
      <c r="E146" s="231" t="s">
        <v>354</v>
      </c>
      <c r="F146" s="231" t="s">
        <v>355</v>
      </c>
      <c r="G146" s="229"/>
      <c r="H146" s="229"/>
      <c r="I146" s="232"/>
      <c r="J146" s="233">
        <f>BK146</f>
        <v>0</v>
      </c>
      <c r="K146" s="229"/>
      <c r="L146" s="234"/>
      <c r="M146" s="235"/>
      <c r="N146" s="236"/>
      <c r="O146" s="236"/>
      <c r="P146" s="237">
        <f>SUM(P147:P174)</f>
        <v>0</v>
      </c>
      <c r="Q146" s="236"/>
      <c r="R146" s="237">
        <f>SUM(R147:R174)</f>
        <v>0</v>
      </c>
      <c r="S146" s="236"/>
      <c r="T146" s="238">
        <f>SUM(T147:T174)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9" t="s">
        <v>89</v>
      </c>
      <c r="AT146" s="240" t="s">
        <v>80</v>
      </c>
      <c r="AU146" s="240" t="s">
        <v>81</v>
      </c>
      <c r="AY146" s="239" t="s">
        <v>229</v>
      </c>
      <c r="BK146" s="241">
        <f>SUM(BK147:BK174)</f>
        <v>0</v>
      </c>
    </row>
    <row r="147" s="2" customFormat="1" ht="16.5" customHeight="1">
      <c r="A147" s="39"/>
      <c r="B147" s="40"/>
      <c r="C147" s="244" t="s">
        <v>258</v>
      </c>
      <c r="D147" s="244" t="s">
        <v>231</v>
      </c>
      <c r="E147" s="245" t="s">
        <v>356</v>
      </c>
      <c r="F147" s="246" t="s">
        <v>357</v>
      </c>
      <c r="G147" s="247" t="s">
        <v>289</v>
      </c>
      <c r="H147" s="248">
        <v>19.359999999999999</v>
      </c>
      <c r="I147" s="249"/>
      <c r="J147" s="250">
        <f>ROUND(I147*H147,2)</f>
        <v>0</v>
      </c>
      <c r="K147" s="246" t="s">
        <v>337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322</v>
      </c>
    </row>
    <row r="148" s="13" customFormat="1">
      <c r="A148" s="13"/>
      <c r="B148" s="257"/>
      <c r="C148" s="258"/>
      <c r="D148" s="259" t="s">
        <v>238</v>
      </c>
      <c r="E148" s="260" t="s">
        <v>1</v>
      </c>
      <c r="F148" s="261" t="s">
        <v>338</v>
      </c>
      <c r="G148" s="258"/>
      <c r="H148" s="260" t="s">
        <v>1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7" t="s">
        <v>238</v>
      </c>
      <c r="AU148" s="267" t="s">
        <v>89</v>
      </c>
      <c r="AV148" s="13" t="s">
        <v>89</v>
      </c>
      <c r="AW148" s="13" t="s">
        <v>36</v>
      </c>
      <c r="AX148" s="13" t="s">
        <v>81</v>
      </c>
      <c r="AY148" s="267" t="s">
        <v>229</v>
      </c>
    </row>
    <row r="149" s="14" customFormat="1">
      <c r="A149" s="14"/>
      <c r="B149" s="268"/>
      <c r="C149" s="269"/>
      <c r="D149" s="259" t="s">
        <v>238</v>
      </c>
      <c r="E149" s="270" t="s">
        <v>1</v>
      </c>
      <c r="F149" s="271" t="s">
        <v>358</v>
      </c>
      <c r="G149" s="269"/>
      <c r="H149" s="272">
        <v>19.359999999999999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8" t="s">
        <v>238</v>
      </c>
      <c r="AU149" s="278" t="s">
        <v>89</v>
      </c>
      <c r="AV149" s="14" t="s">
        <v>91</v>
      </c>
      <c r="AW149" s="14" t="s">
        <v>36</v>
      </c>
      <c r="AX149" s="14" t="s">
        <v>81</v>
      </c>
      <c r="AY149" s="278" t="s">
        <v>229</v>
      </c>
    </row>
    <row r="150" s="15" customFormat="1">
      <c r="A150" s="15"/>
      <c r="B150" s="279"/>
      <c r="C150" s="280"/>
      <c r="D150" s="259" t="s">
        <v>238</v>
      </c>
      <c r="E150" s="281" t="s">
        <v>1</v>
      </c>
      <c r="F150" s="282" t="s">
        <v>252</v>
      </c>
      <c r="G150" s="280"/>
      <c r="H150" s="283">
        <v>19.359999999999999</v>
      </c>
      <c r="I150" s="284"/>
      <c r="J150" s="280"/>
      <c r="K150" s="280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238</v>
      </c>
      <c r="AU150" s="289" t="s">
        <v>89</v>
      </c>
      <c r="AV150" s="15" t="s">
        <v>236</v>
      </c>
      <c r="AW150" s="15" t="s">
        <v>36</v>
      </c>
      <c r="AX150" s="15" t="s">
        <v>89</v>
      </c>
      <c r="AY150" s="289" t="s">
        <v>229</v>
      </c>
    </row>
    <row r="151" s="2" customFormat="1" ht="16.5" customHeight="1">
      <c r="A151" s="39"/>
      <c r="B151" s="40"/>
      <c r="C151" s="244" t="s">
        <v>264</v>
      </c>
      <c r="D151" s="244" t="s">
        <v>231</v>
      </c>
      <c r="E151" s="245" t="s">
        <v>359</v>
      </c>
      <c r="F151" s="246" t="s">
        <v>360</v>
      </c>
      <c r="G151" s="247" t="s">
        <v>289</v>
      </c>
      <c r="H151" s="248">
        <v>36.463000000000001</v>
      </c>
      <c r="I151" s="249"/>
      <c r="J151" s="250">
        <f>ROUND(I151*H151,2)</f>
        <v>0</v>
      </c>
      <c r="K151" s="246" t="s">
        <v>337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325</v>
      </c>
    </row>
    <row r="152" s="2" customFormat="1">
      <c r="A152" s="39"/>
      <c r="B152" s="40"/>
      <c r="C152" s="41"/>
      <c r="D152" s="259" t="s">
        <v>262</v>
      </c>
      <c r="E152" s="41"/>
      <c r="F152" s="290" t="s">
        <v>361</v>
      </c>
      <c r="G152" s="41"/>
      <c r="H152" s="41"/>
      <c r="I152" s="155"/>
      <c r="J152" s="41"/>
      <c r="K152" s="41"/>
      <c r="L152" s="45"/>
      <c r="M152" s="291"/>
      <c r="N152" s="292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262</v>
      </c>
      <c r="AU152" s="18" t="s">
        <v>89</v>
      </c>
    </row>
    <row r="153" s="14" customFormat="1">
      <c r="A153" s="14"/>
      <c r="B153" s="268"/>
      <c r="C153" s="269"/>
      <c r="D153" s="259" t="s">
        <v>238</v>
      </c>
      <c r="E153" s="270" t="s">
        <v>1</v>
      </c>
      <c r="F153" s="271" t="s">
        <v>362</v>
      </c>
      <c r="G153" s="269"/>
      <c r="H153" s="272">
        <v>4.7249999999999996</v>
      </c>
      <c r="I153" s="273"/>
      <c r="J153" s="269"/>
      <c r="K153" s="269"/>
      <c r="L153" s="274"/>
      <c r="M153" s="275"/>
      <c r="N153" s="276"/>
      <c r="O153" s="276"/>
      <c r="P153" s="276"/>
      <c r="Q153" s="276"/>
      <c r="R153" s="276"/>
      <c r="S153" s="276"/>
      <c r="T153" s="27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8" t="s">
        <v>238</v>
      </c>
      <c r="AU153" s="278" t="s">
        <v>89</v>
      </c>
      <c r="AV153" s="14" t="s">
        <v>91</v>
      </c>
      <c r="AW153" s="14" t="s">
        <v>36</v>
      </c>
      <c r="AX153" s="14" t="s">
        <v>81</v>
      </c>
      <c r="AY153" s="278" t="s">
        <v>229</v>
      </c>
    </row>
    <row r="154" s="13" customFormat="1">
      <c r="A154" s="13"/>
      <c r="B154" s="257"/>
      <c r="C154" s="258"/>
      <c r="D154" s="259" t="s">
        <v>238</v>
      </c>
      <c r="E154" s="260" t="s">
        <v>1</v>
      </c>
      <c r="F154" s="261" t="s">
        <v>347</v>
      </c>
      <c r="G154" s="258"/>
      <c r="H154" s="260" t="s">
        <v>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238</v>
      </c>
      <c r="AU154" s="267" t="s">
        <v>89</v>
      </c>
      <c r="AV154" s="13" t="s">
        <v>89</v>
      </c>
      <c r="AW154" s="13" t="s">
        <v>36</v>
      </c>
      <c r="AX154" s="13" t="s">
        <v>81</v>
      </c>
      <c r="AY154" s="267" t="s">
        <v>229</v>
      </c>
    </row>
    <row r="155" s="14" customFormat="1">
      <c r="A155" s="14"/>
      <c r="B155" s="268"/>
      <c r="C155" s="269"/>
      <c r="D155" s="259" t="s">
        <v>238</v>
      </c>
      <c r="E155" s="270" t="s">
        <v>1</v>
      </c>
      <c r="F155" s="271" t="s">
        <v>363</v>
      </c>
      <c r="G155" s="269"/>
      <c r="H155" s="272">
        <v>2.7000000000000002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238</v>
      </c>
      <c r="AU155" s="278" t="s">
        <v>89</v>
      </c>
      <c r="AV155" s="14" t="s">
        <v>91</v>
      </c>
      <c r="AW155" s="14" t="s">
        <v>36</v>
      </c>
      <c r="AX155" s="14" t="s">
        <v>81</v>
      </c>
      <c r="AY155" s="278" t="s">
        <v>229</v>
      </c>
    </row>
    <row r="156" s="14" customFormat="1">
      <c r="A156" s="14"/>
      <c r="B156" s="268"/>
      <c r="C156" s="269"/>
      <c r="D156" s="259" t="s">
        <v>238</v>
      </c>
      <c r="E156" s="270" t="s">
        <v>1</v>
      </c>
      <c r="F156" s="271" t="s">
        <v>364</v>
      </c>
      <c r="G156" s="269"/>
      <c r="H156" s="272">
        <v>0.68799999999999994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8" t="s">
        <v>238</v>
      </c>
      <c r="AU156" s="278" t="s">
        <v>89</v>
      </c>
      <c r="AV156" s="14" t="s">
        <v>91</v>
      </c>
      <c r="AW156" s="14" t="s">
        <v>36</v>
      </c>
      <c r="AX156" s="14" t="s">
        <v>81</v>
      </c>
      <c r="AY156" s="278" t="s">
        <v>229</v>
      </c>
    </row>
    <row r="157" s="13" customFormat="1">
      <c r="A157" s="13"/>
      <c r="B157" s="257"/>
      <c r="C157" s="258"/>
      <c r="D157" s="259" t="s">
        <v>238</v>
      </c>
      <c r="E157" s="260" t="s">
        <v>1</v>
      </c>
      <c r="F157" s="261" t="s">
        <v>347</v>
      </c>
      <c r="G157" s="258"/>
      <c r="H157" s="260" t="s">
        <v>1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7" t="s">
        <v>238</v>
      </c>
      <c r="AU157" s="267" t="s">
        <v>89</v>
      </c>
      <c r="AV157" s="13" t="s">
        <v>89</v>
      </c>
      <c r="AW157" s="13" t="s">
        <v>36</v>
      </c>
      <c r="AX157" s="13" t="s">
        <v>81</v>
      </c>
      <c r="AY157" s="267" t="s">
        <v>229</v>
      </c>
    </row>
    <row r="158" s="14" customFormat="1">
      <c r="A158" s="14"/>
      <c r="B158" s="268"/>
      <c r="C158" s="269"/>
      <c r="D158" s="259" t="s">
        <v>238</v>
      </c>
      <c r="E158" s="270" t="s">
        <v>1</v>
      </c>
      <c r="F158" s="271" t="s">
        <v>365</v>
      </c>
      <c r="G158" s="269"/>
      <c r="H158" s="272">
        <v>17.550000000000001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238</v>
      </c>
      <c r="AU158" s="278" t="s">
        <v>89</v>
      </c>
      <c r="AV158" s="14" t="s">
        <v>91</v>
      </c>
      <c r="AW158" s="14" t="s">
        <v>36</v>
      </c>
      <c r="AX158" s="14" t="s">
        <v>81</v>
      </c>
      <c r="AY158" s="278" t="s">
        <v>229</v>
      </c>
    </row>
    <row r="159" s="13" customFormat="1">
      <c r="A159" s="13"/>
      <c r="B159" s="257"/>
      <c r="C159" s="258"/>
      <c r="D159" s="259" t="s">
        <v>238</v>
      </c>
      <c r="E159" s="260" t="s">
        <v>1</v>
      </c>
      <c r="F159" s="261" t="s">
        <v>347</v>
      </c>
      <c r="G159" s="258"/>
      <c r="H159" s="260" t="s">
        <v>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7" t="s">
        <v>238</v>
      </c>
      <c r="AU159" s="267" t="s">
        <v>89</v>
      </c>
      <c r="AV159" s="13" t="s">
        <v>89</v>
      </c>
      <c r="AW159" s="13" t="s">
        <v>36</v>
      </c>
      <c r="AX159" s="13" t="s">
        <v>81</v>
      </c>
      <c r="AY159" s="267" t="s">
        <v>229</v>
      </c>
    </row>
    <row r="160" s="14" customFormat="1">
      <c r="A160" s="14"/>
      <c r="B160" s="268"/>
      <c r="C160" s="269"/>
      <c r="D160" s="259" t="s">
        <v>238</v>
      </c>
      <c r="E160" s="270" t="s">
        <v>1</v>
      </c>
      <c r="F160" s="271" t="s">
        <v>366</v>
      </c>
      <c r="G160" s="269"/>
      <c r="H160" s="272">
        <v>10.800000000000001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238</v>
      </c>
      <c r="AU160" s="278" t="s">
        <v>89</v>
      </c>
      <c r="AV160" s="14" t="s">
        <v>91</v>
      </c>
      <c r="AW160" s="14" t="s">
        <v>36</v>
      </c>
      <c r="AX160" s="14" t="s">
        <v>81</v>
      </c>
      <c r="AY160" s="278" t="s">
        <v>229</v>
      </c>
    </row>
    <row r="161" s="15" customFormat="1">
      <c r="A161" s="15"/>
      <c r="B161" s="279"/>
      <c r="C161" s="280"/>
      <c r="D161" s="259" t="s">
        <v>238</v>
      </c>
      <c r="E161" s="281" t="s">
        <v>1</v>
      </c>
      <c r="F161" s="282" t="s">
        <v>252</v>
      </c>
      <c r="G161" s="280"/>
      <c r="H161" s="283">
        <v>36.463000000000001</v>
      </c>
      <c r="I161" s="284"/>
      <c r="J161" s="280"/>
      <c r="K161" s="280"/>
      <c r="L161" s="285"/>
      <c r="M161" s="286"/>
      <c r="N161" s="287"/>
      <c r="O161" s="287"/>
      <c r="P161" s="287"/>
      <c r="Q161" s="287"/>
      <c r="R161" s="287"/>
      <c r="S161" s="287"/>
      <c r="T161" s="28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9" t="s">
        <v>238</v>
      </c>
      <c r="AU161" s="289" t="s">
        <v>89</v>
      </c>
      <c r="AV161" s="15" t="s">
        <v>236</v>
      </c>
      <c r="AW161" s="15" t="s">
        <v>36</v>
      </c>
      <c r="AX161" s="15" t="s">
        <v>89</v>
      </c>
      <c r="AY161" s="289" t="s">
        <v>229</v>
      </c>
    </row>
    <row r="162" s="2" customFormat="1" ht="16.5" customHeight="1">
      <c r="A162" s="39"/>
      <c r="B162" s="40"/>
      <c r="C162" s="244" t="s">
        <v>303</v>
      </c>
      <c r="D162" s="244" t="s">
        <v>231</v>
      </c>
      <c r="E162" s="245" t="s">
        <v>367</v>
      </c>
      <c r="F162" s="246" t="s">
        <v>368</v>
      </c>
      <c r="G162" s="247" t="s">
        <v>289</v>
      </c>
      <c r="H162" s="248">
        <v>255.238</v>
      </c>
      <c r="I162" s="249"/>
      <c r="J162" s="250">
        <f>ROUND(I162*H162,2)</f>
        <v>0</v>
      </c>
      <c r="K162" s="246" t="s">
        <v>337</v>
      </c>
      <c r="L162" s="45"/>
      <c r="M162" s="251" t="s">
        <v>1</v>
      </c>
      <c r="N162" s="252" t="s">
        <v>46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236</v>
      </c>
      <c r="AT162" s="255" t="s">
        <v>231</v>
      </c>
      <c r="AU162" s="255" t="s">
        <v>89</v>
      </c>
      <c r="AY162" s="18" t="s">
        <v>229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89</v>
      </c>
      <c r="BK162" s="256">
        <f>ROUND(I162*H162,2)</f>
        <v>0</v>
      </c>
      <c r="BL162" s="18" t="s">
        <v>236</v>
      </c>
      <c r="BM162" s="255" t="s">
        <v>328</v>
      </c>
    </row>
    <row r="163" s="14" customFormat="1">
      <c r="A163" s="14"/>
      <c r="B163" s="268"/>
      <c r="C163" s="269"/>
      <c r="D163" s="259" t="s">
        <v>238</v>
      </c>
      <c r="E163" s="270" t="s">
        <v>1</v>
      </c>
      <c r="F163" s="271" t="s">
        <v>369</v>
      </c>
      <c r="G163" s="269"/>
      <c r="H163" s="272">
        <v>33.075000000000003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238</v>
      </c>
      <c r="AU163" s="278" t="s">
        <v>89</v>
      </c>
      <c r="AV163" s="14" t="s">
        <v>91</v>
      </c>
      <c r="AW163" s="14" t="s">
        <v>36</v>
      </c>
      <c r="AX163" s="14" t="s">
        <v>81</v>
      </c>
      <c r="AY163" s="278" t="s">
        <v>229</v>
      </c>
    </row>
    <row r="164" s="13" customFormat="1">
      <c r="A164" s="13"/>
      <c r="B164" s="257"/>
      <c r="C164" s="258"/>
      <c r="D164" s="259" t="s">
        <v>238</v>
      </c>
      <c r="E164" s="260" t="s">
        <v>1</v>
      </c>
      <c r="F164" s="261" t="s">
        <v>347</v>
      </c>
      <c r="G164" s="258"/>
      <c r="H164" s="260" t="s">
        <v>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7" t="s">
        <v>238</v>
      </c>
      <c r="AU164" s="267" t="s">
        <v>89</v>
      </c>
      <c r="AV164" s="13" t="s">
        <v>89</v>
      </c>
      <c r="AW164" s="13" t="s">
        <v>36</v>
      </c>
      <c r="AX164" s="13" t="s">
        <v>81</v>
      </c>
      <c r="AY164" s="267" t="s">
        <v>229</v>
      </c>
    </row>
    <row r="165" s="14" customFormat="1">
      <c r="A165" s="14"/>
      <c r="B165" s="268"/>
      <c r="C165" s="269"/>
      <c r="D165" s="259" t="s">
        <v>238</v>
      </c>
      <c r="E165" s="270" t="s">
        <v>1</v>
      </c>
      <c r="F165" s="271" t="s">
        <v>370</v>
      </c>
      <c r="G165" s="269"/>
      <c r="H165" s="272">
        <v>18.899999999999999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238</v>
      </c>
      <c r="AU165" s="278" t="s">
        <v>89</v>
      </c>
      <c r="AV165" s="14" t="s">
        <v>91</v>
      </c>
      <c r="AW165" s="14" t="s">
        <v>36</v>
      </c>
      <c r="AX165" s="14" t="s">
        <v>81</v>
      </c>
      <c r="AY165" s="278" t="s">
        <v>229</v>
      </c>
    </row>
    <row r="166" s="14" customFormat="1">
      <c r="A166" s="14"/>
      <c r="B166" s="268"/>
      <c r="C166" s="269"/>
      <c r="D166" s="259" t="s">
        <v>238</v>
      </c>
      <c r="E166" s="270" t="s">
        <v>1</v>
      </c>
      <c r="F166" s="271" t="s">
        <v>371</v>
      </c>
      <c r="G166" s="269"/>
      <c r="H166" s="272">
        <v>4.8129999999999997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238</v>
      </c>
      <c r="AU166" s="278" t="s">
        <v>89</v>
      </c>
      <c r="AV166" s="14" t="s">
        <v>91</v>
      </c>
      <c r="AW166" s="14" t="s">
        <v>36</v>
      </c>
      <c r="AX166" s="14" t="s">
        <v>81</v>
      </c>
      <c r="AY166" s="278" t="s">
        <v>229</v>
      </c>
    </row>
    <row r="167" s="13" customFormat="1">
      <c r="A167" s="13"/>
      <c r="B167" s="257"/>
      <c r="C167" s="258"/>
      <c r="D167" s="259" t="s">
        <v>238</v>
      </c>
      <c r="E167" s="260" t="s">
        <v>1</v>
      </c>
      <c r="F167" s="261" t="s">
        <v>347</v>
      </c>
      <c r="G167" s="258"/>
      <c r="H167" s="260" t="s">
        <v>1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7" t="s">
        <v>238</v>
      </c>
      <c r="AU167" s="267" t="s">
        <v>89</v>
      </c>
      <c r="AV167" s="13" t="s">
        <v>89</v>
      </c>
      <c r="AW167" s="13" t="s">
        <v>36</v>
      </c>
      <c r="AX167" s="13" t="s">
        <v>81</v>
      </c>
      <c r="AY167" s="267" t="s">
        <v>229</v>
      </c>
    </row>
    <row r="168" s="14" customFormat="1">
      <c r="A168" s="14"/>
      <c r="B168" s="268"/>
      <c r="C168" s="269"/>
      <c r="D168" s="259" t="s">
        <v>238</v>
      </c>
      <c r="E168" s="270" t="s">
        <v>1</v>
      </c>
      <c r="F168" s="271" t="s">
        <v>372</v>
      </c>
      <c r="G168" s="269"/>
      <c r="H168" s="272">
        <v>122.84999999999999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238</v>
      </c>
      <c r="AU168" s="278" t="s">
        <v>89</v>
      </c>
      <c r="AV168" s="14" t="s">
        <v>91</v>
      </c>
      <c r="AW168" s="14" t="s">
        <v>36</v>
      </c>
      <c r="AX168" s="14" t="s">
        <v>81</v>
      </c>
      <c r="AY168" s="278" t="s">
        <v>229</v>
      </c>
    </row>
    <row r="169" s="13" customFormat="1">
      <c r="A169" s="13"/>
      <c r="B169" s="257"/>
      <c r="C169" s="258"/>
      <c r="D169" s="259" t="s">
        <v>238</v>
      </c>
      <c r="E169" s="260" t="s">
        <v>1</v>
      </c>
      <c r="F169" s="261" t="s">
        <v>347</v>
      </c>
      <c r="G169" s="258"/>
      <c r="H169" s="260" t="s">
        <v>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7" t="s">
        <v>238</v>
      </c>
      <c r="AU169" s="267" t="s">
        <v>89</v>
      </c>
      <c r="AV169" s="13" t="s">
        <v>89</v>
      </c>
      <c r="AW169" s="13" t="s">
        <v>36</v>
      </c>
      <c r="AX169" s="13" t="s">
        <v>81</v>
      </c>
      <c r="AY169" s="267" t="s">
        <v>229</v>
      </c>
    </row>
    <row r="170" s="14" customFormat="1">
      <c r="A170" s="14"/>
      <c r="B170" s="268"/>
      <c r="C170" s="269"/>
      <c r="D170" s="259" t="s">
        <v>238</v>
      </c>
      <c r="E170" s="270" t="s">
        <v>1</v>
      </c>
      <c r="F170" s="271" t="s">
        <v>373</v>
      </c>
      <c r="G170" s="269"/>
      <c r="H170" s="272">
        <v>75.599999999999994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238</v>
      </c>
      <c r="AU170" s="278" t="s">
        <v>89</v>
      </c>
      <c r="AV170" s="14" t="s">
        <v>91</v>
      </c>
      <c r="AW170" s="14" t="s">
        <v>36</v>
      </c>
      <c r="AX170" s="14" t="s">
        <v>81</v>
      </c>
      <c r="AY170" s="278" t="s">
        <v>229</v>
      </c>
    </row>
    <row r="171" s="15" customFormat="1">
      <c r="A171" s="15"/>
      <c r="B171" s="279"/>
      <c r="C171" s="280"/>
      <c r="D171" s="259" t="s">
        <v>238</v>
      </c>
      <c r="E171" s="281" t="s">
        <v>1</v>
      </c>
      <c r="F171" s="282" t="s">
        <v>252</v>
      </c>
      <c r="G171" s="280"/>
      <c r="H171" s="283">
        <v>255.238</v>
      </c>
      <c r="I171" s="284"/>
      <c r="J171" s="280"/>
      <c r="K171" s="280"/>
      <c r="L171" s="285"/>
      <c r="M171" s="286"/>
      <c r="N171" s="287"/>
      <c r="O171" s="287"/>
      <c r="P171" s="287"/>
      <c r="Q171" s="287"/>
      <c r="R171" s="287"/>
      <c r="S171" s="287"/>
      <c r="T171" s="28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9" t="s">
        <v>238</v>
      </c>
      <c r="AU171" s="289" t="s">
        <v>89</v>
      </c>
      <c r="AV171" s="15" t="s">
        <v>236</v>
      </c>
      <c r="AW171" s="15" t="s">
        <v>36</v>
      </c>
      <c r="AX171" s="15" t="s">
        <v>89</v>
      </c>
      <c r="AY171" s="289" t="s">
        <v>229</v>
      </c>
    </row>
    <row r="172" s="2" customFormat="1" ht="16.5" customHeight="1">
      <c r="A172" s="39"/>
      <c r="B172" s="40"/>
      <c r="C172" s="244" t="s">
        <v>319</v>
      </c>
      <c r="D172" s="244" t="s">
        <v>231</v>
      </c>
      <c r="E172" s="245" t="s">
        <v>374</v>
      </c>
      <c r="F172" s="246" t="s">
        <v>375</v>
      </c>
      <c r="G172" s="247" t="s">
        <v>289</v>
      </c>
      <c r="H172" s="248">
        <v>36.463000000000001</v>
      </c>
      <c r="I172" s="249"/>
      <c r="J172" s="250">
        <f>ROUND(I172*H172,2)</f>
        <v>0</v>
      </c>
      <c r="K172" s="246" t="s">
        <v>337</v>
      </c>
      <c r="L172" s="45"/>
      <c r="M172" s="251" t="s">
        <v>1</v>
      </c>
      <c r="N172" s="252" t="s">
        <v>46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236</v>
      </c>
      <c r="AT172" s="255" t="s">
        <v>231</v>
      </c>
      <c r="AU172" s="255" t="s">
        <v>89</v>
      </c>
      <c r="AY172" s="18" t="s">
        <v>229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89</v>
      </c>
      <c r="BK172" s="256">
        <f>ROUND(I172*H172,2)</f>
        <v>0</v>
      </c>
      <c r="BL172" s="18" t="s">
        <v>236</v>
      </c>
      <c r="BM172" s="255" t="s">
        <v>331</v>
      </c>
    </row>
    <row r="173" s="14" customFormat="1">
      <c r="A173" s="14"/>
      <c r="B173" s="268"/>
      <c r="C173" s="269"/>
      <c r="D173" s="259" t="s">
        <v>238</v>
      </c>
      <c r="E173" s="270" t="s">
        <v>1</v>
      </c>
      <c r="F173" s="271" t="s">
        <v>376</v>
      </c>
      <c r="G173" s="269"/>
      <c r="H173" s="272">
        <v>36.463000000000001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238</v>
      </c>
      <c r="AU173" s="278" t="s">
        <v>89</v>
      </c>
      <c r="AV173" s="14" t="s">
        <v>91</v>
      </c>
      <c r="AW173" s="14" t="s">
        <v>36</v>
      </c>
      <c r="AX173" s="14" t="s">
        <v>81</v>
      </c>
      <c r="AY173" s="278" t="s">
        <v>229</v>
      </c>
    </row>
    <row r="174" s="15" customFormat="1">
      <c r="A174" s="15"/>
      <c r="B174" s="279"/>
      <c r="C174" s="280"/>
      <c r="D174" s="259" t="s">
        <v>238</v>
      </c>
      <c r="E174" s="281" t="s">
        <v>1</v>
      </c>
      <c r="F174" s="282" t="s">
        <v>252</v>
      </c>
      <c r="G174" s="280"/>
      <c r="H174" s="283">
        <v>36.463000000000001</v>
      </c>
      <c r="I174" s="284"/>
      <c r="J174" s="280"/>
      <c r="K174" s="280"/>
      <c r="L174" s="285"/>
      <c r="M174" s="304"/>
      <c r="N174" s="305"/>
      <c r="O174" s="305"/>
      <c r="P174" s="305"/>
      <c r="Q174" s="305"/>
      <c r="R174" s="305"/>
      <c r="S174" s="305"/>
      <c r="T174" s="30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9" t="s">
        <v>238</v>
      </c>
      <c r="AU174" s="289" t="s">
        <v>89</v>
      </c>
      <c r="AV174" s="15" t="s">
        <v>236</v>
      </c>
      <c r="AW174" s="15" t="s">
        <v>36</v>
      </c>
      <c r="AX174" s="15" t="s">
        <v>89</v>
      </c>
      <c r="AY174" s="289" t="s">
        <v>229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193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Ysj+/02IIYivdKEiX76cIAVg7zs50jxp8HnckE4IHVyKtN+anlSzlZejCR8/tDh53fVkpx2lQWYVlZMT9CA8yg==" hashValue="JInYz3oBbs61rpxn8teeINhvP/WgoXQX3PUcsZpGMTrFegi0hHi2GqrJliTap7BmhC28ylzWkYsd+fePccCMrA==" algorithmName="SHA-512" password="CC35"/>
  <autoFilter ref="C121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269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377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ROUND((SUM(BE123:BE137)),  2)</f>
        <v>0</v>
      </c>
      <c r="G35" s="39"/>
      <c r="H35" s="39"/>
      <c r="I35" s="172">
        <v>0.20999999999999999</v>
      </c>
      <c r="J35" s="171">
        <f>ROUND(((SUM(BE123:BE137))*I35),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ROUND((SUM(BF123:BF137)),  2)</f>
        <v>0</v>
      </c>
      <c r="G36" s="39"/>
      <c r="H36" s="39"/>
      <c r="I36" s="172">
        <v>0.14999999999999999</v>
      </c>
      <c r="J36" s="171">
        <f>ROUND(((SUM(BF123:BF137))*I36),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ROUND((SUM(BG123:BG137)),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ROUND((SUM(BH123:BH137)),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ROUND((SUM(BI123:BI137)),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269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003.04 - Odstranění oplocení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212</v>
      </c>
      <c r="E99" s="206"/>
      <c r="F99" s="206"/>
      <c r="G99" s="206"/>
      <c r="H99" s="206"/>
      <c r="I99" s="207"/>
      <c r="J99" s="208">
        <f>J124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272</v>
      </c>
      <c r="E100" s="212"/>
      <c r="F100" s="212"/>
      <c r="G100" s="212"/>
      <c r="H100" s="212"/>
      <c r="I100" s="213"/>
      <c r="J100" s="214">
        <f>J125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273</v>
      </c>
      <c r="E101" s="212"/>
      <c r="F101" s="212"/>
      <c r="G101" s="212"/>
      <c r="H101" s="212"/>
      <c r="I101" s="213"/>
      <c r="J101" s="214">
        <f>J128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214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7" t="str">
        <f>E7</f>
        <v>Smuteční síň na Novém hřbitově v Tišnově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205</v>
      </c>
      <c r="D112" s="23"/>
      <c r="E112" s="23"/>
      <c r="F112" s="23"/>
      <c r="G112" s="23"/>
      <c r="H112" s="23"/>
      <c r="I112" s="147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97" t="s">
        <v>269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270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003.04 - Odstranění oplocení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Tišnov</v>
      </c>
      <c r="G117" s="41"/>
      <c r="H117" s="41"/>
      <c r="I117" s="157" t="s">
        <v>22</v>
      </c>
      <c r="J117" s="80" t="str">
        <f>IF(J14="","",J14)</f>
        <v>22. 3. 2019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Město Tišnov</v>
      </c>
      <c r="G119" s="41"/>
      <c r="H119" s="41"/>
      <c r="I119" s="157" t="s">
        <v>32</v>
      </c>
      <c r="J119" s="37" t="str">
        <f>E23</f>
        <v>Ing. Arch. Pavel Jura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157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6"/>
      <c r="B122" s="217"/>
      <c r="C122" s="218" t="s">
        <v>215</v>
      </c>
      <c r="D122" s="219" t="s">
        <v>66</v>
      </c>
      <c r="E122" s="219" t="s">
        <v>62</v>
      </c>
      <c r="F122" s="219" t="s">
        <v>63</v>
      </c>
      <c r="G122" s="219" t="s">
        <v>216</v>
      </c>
      <c r="H122" s="219" t="s">
        <v>217</v>
      </c>
      <c r="I122" s="220" t="s">
        <v>218</v>
      </c>
      <c r="J122" s="219" t="s">
        <v>209</v>
      </c>
      <c r="K122" s="221" t="s">
        <v>219</v>
      </c>
      <c r="L122" s="222"/>
      <c r="M122" s="101" t="s">
        <v>1</v>
      </c>
      <c r="N122" s="102" t="s">
        <v>45</v>
      </c>
      <c r="O122" s="102" t="s">
        <v>220</v>
      </c>
      <c r="P122" s="102" t="s">
        <v>221</v>
      </c>
      <c r="Q122" s="102" t="s">
        <v>222</v>
      </c>
      <c r="R122" s="102" t="s">
        <v>223</v>
      </c>
      <c r="S122" s="102" t="s">
        <v>224</v>
      </c>
      <c r="T122" s="103" t="s">
        <v>225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9"/>
      <c r="B123" s="40"/>
      <c r="C123" s="108" t="s">
        <v>226</v>
      </c>
      <c r="D123" s="41"/>
      <c r="E123" s="41"/>
      <c r="F123" s="41"/>
      <c r="G123" s="41"/>
      <c r="H123" s="41"/>
      <c r="I123" s="155"/>
      <c r="J123" s="223">
        <f>BK123</f>
        <v>0</v>
      </c>
      <c r="K123" s="41"/>
      <c r="L123" s="45"/>
      <c r="M123" s="104"/>
      <c r="N123" s="224"/>
      <c r="O123" s="105"/>
      <c r="P123" s="225">
        <f>P124</f>
        <v>0</v>
      </c>
      <c r="Q123" s="105"/>
      <c r="R123" s="225">
        <f>R124</f>
        <v>0</v>
      </c>
      <c r="S123" s="105"/>
      <c r="T123" s="226">
        <f>T124</f>
        <v>0.58688000000000007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80</v>
      </c>
      <c r="AU123" s="18" t="s">
        <v>211</v>
      </c>
      <c r="BK123" s="227">
        <f>BK124</f>
        <v>0</v>
      </c>
    </row>
    <row r="124" s="12" customFormat="1" ht="25.92" customHeight="1">
      <c r="A124" s="12"/>
      <c r="B124" s="228"/>
      <c r="C124" s="229"/>
      <c r="D124" s="230" t="s">
        <v>80</v>
      </c>
      <c r="E124" s="231" t="s">
        <v>227</v>
      </c>
      <c r="F124" s="231" t="s">
        <v>228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P125+P128</f>
        <v>0</v>
      </c>
      <c r="Q124" s="236"/>
      <c r="R124" s="237">
        <f>R125+R128</f>
        <v>0</v>
      </c>
      <c r="S124" s="236"/>
      <c r="T124" s="238">
        <f>T125+T128</f>
        <v>0.58688000000000007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89</v>
      </c>
      <c r="AT124" s="240" t="s">
        <v>80</v>
      </c>
      <c r="AU124" s="240" t="s">
        <v>81</v>
      </c>
      <c r="AY124" s="239" t="s">
        <v>229</v>
      </c>
      <c r="BK124" s="241">
        <f>BK125+BK128</f>
        <v>0</v>
      </c>
    </row>
    <row r="125" s="12" customFormat="1" ht="22.8" customHeight="1">
      <c r="A125" s="12"/>
      <c r="B125" s="228"/>
      <c r="C125" s="229"/>
      <c r="D125" s="230" t="s">
        <v>80</v>
      </c>
      <c r="E125" s="242" t="s">
        <v>274</v>
      </c>
      <c r="F125" s="242" t="s">
        <v>275</v>
      </c>
      <c r="G125" s="229"/>
      <c r="H125" s="229"/>
      <c r="I125" s="232"/>
      <c r="J125" s="243">
        <f>BK125</f>
        <v>0</v>
      </c>
      <c r="K125" s="229"/>
      <c r="L125" s="234"/>
      <c r="M125" s="235"/>
      <c r="N125" s="236"/>
      <c r="O125" s="236"/>
      <c r="P125" s="237">
        <f>SUM(P126:P127)</f>
        <v>0</v>
      </c>
      <c r="Q125" s="236"/>
      <c r="R125" s="237">
        <f>SUM(R126:R127)</f>
        <v>0</v>
      </c>
      <c r="S125" s="236"/>
      <c r="T125" s="238">
        <f>SUM(T126:T127)</f>
        <v>0.58688000000000007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89</v>
      </c>
      <c r="AT125" s="240" t="s">
        <v>80</v>
      </c>
      <c r="AU125" s="240" t="s">
        <v>89</v>
      </c>
      <c r="AY125" s="239" t="s">
        <v>229</v>
      </c>
      <c r="BK125" s="241">
        <f>SUM(BK126:BK127)</f>
        <v>0</v>
      </c>
    </row>
    <row r="126" s="2" customFormat="1" ht="21.75" customHeight="1">
      <c r="A126" s="39"/>
      <c r="B126" s="40"/>
      <c r="C126" s="244" t="s">
        <v>89</v>
      </c>
      <c r="D126" s="244" t="s">
        <v>231</v>
      </c>
      <c r="E126" s="245" t="s">
        <v>378</v>
      </c>
      <c r="F126" s="246" t="s">
        <v>379</v>
      </c>
      <c r="G126" s="247" t="s">
        <v>314</v>
      </c>
      <c r="H126" s="248">
        <v>8</v>
      </c>
      <c r="I126" s="249"/>
      <c r="J126" s="250">
        <f>ROUND(I126*H126,2)</f>
        <v>0</v>
      </c>
      <c r="K126" s="246" t="s">
        <v>235</v>
      </c>
      <c r="L126" s="45"/>
      <c r="M126" s="251" t="s">
        <v>1</v>
      </c>
      <c r="N126" s="252" t="s">
        <v>46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0.068400000000000002</v>
      </c>
      <c r="T126" s="254">
        <f>S126*H126</f>
        <v>0.54720000000000002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236</v>
      </c>
      <c r="AT126" s="255" t="s">
        <v>231</v>
      </c>
      <c r="AU126" s="255" t="s">
        <v>91</v>
      </c>
      <c r="AY126" s="18" t="s">
        <v>229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89</v>
      </c>
      <c r="BK126" s="256">
        <f>ROUND(I126*H126,2)</f>
        <v>0</v>
      </c>
      <c r="BL126" s="18" t="s">
        <v>236</v>
      </c>
      <c r="BM126" s="255" t="s">
        <v>380</v>
      </c>
    </row>
    <row r="127" s="2" customFormat="1" ht="21.75" customHeight="1">
      <c r="A127" s="39"/>
      <c r="B127" s="40"/>
      <c r="C127" s="244" t="s">
        <v>91</v>
      </c>
      <c r="D127" s="244" t="s">
        <v>231</v>
      </c>
      <c r="E127" s="245" t="s">
        <v>381</v>
      </c>
      <c r="F127" s="246" t="s">
        <v>382</v>
      </c>
      <c r="G127" s="247" t="s">
        <v>346</v>
      </c>
      <c r="H127" s="248">
        <v>16</v>
      </c>
      <c r="I127" s="249"/>
      <c r="J127" s="250">
        <f>ROUND(I127*H127,2)</f>
        <v>0</v>
      </c>
      <c r="K127" s="246" t="s">
        <v>235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0.00248</v>
      </c>
      <c r="T127" s="254">
        <f>S127*H127</f>
        <v>0.03968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91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383</v>
      </c>
    </row>
    <row r="128" s="12" customFormat="1" ht="22.8" customHeight="1">
      <c r="A128" s="12"/>
      <c r="B128" s="228"/>
      <c r="C128" s="229"/>
      <c r="D128" s="230" t="s">
        <v>80</v>
      </c>
      <c r="E128" s="242" t="s">
        <v>285</v>
      </c>
      <c r="F128" s="242" t="s">
        <v>286</v>
      </c>
      <c r="G128" s="229"/>
      <c r="H128" s="229"/>
      <c r="I128" s="232"/>
      <c r="J128" s="243">
        <f>BK128</f>
        <v>0</v>
      </c>
      <c r="K128" s="229"/>
      <c r="L128" s="234"/>
      <c r="M128" s="235"/>
      <c r="N128" s="236"/>
      <c r="O128" s="236"/>
      <c r="P128" s="237">
        <f>SUM(P129:P137)</f>
        <v>0</v>
      </c>
      <c r="Q128" s="236"/>
      <c r="R128" s="237">
        <f>SUM(R129:R137)</f>
        <v>0</v>
      </c>
      <c r="S128" s="236"/>
      <c r="T128" s="238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89</v>
      </c>
      <c r="AT128" s="240" t="s">
        <v>80</v>
      </c>
      <c r="AU128" s="240" t="s">
        <v>89</v>
      </c>
      <c r="AY128" s="239" t="s">
        <v>229</v>
      </c>
      <c r="BK128" s="241">
        <f>SUM(BK129:BK137)</f>
        <v>0</v>
      </c>
    </row>
    <row r="129" s="2" customFormat="1" ht="16.5" customHeight="1">
      <c r="A129" s="39"/>
      <c r="B129" s="40"/>
      <c r="C129" s="244" t="s">
        <v>244</v>
      </c>
      <c r="D129" s="244" t="s">
        <v>231</v>
      </c>
      <c r="E129" s="245" t="s">
        <v>287</v>
      </c>
      <c r="F129" s="246" t="s">
        <v>288</v>
      </c>
      <c r="G129" s="247" t="s">
        <v>289</v>
      </c>
      <c r="H129" s="248">
        <v>0.58699999999999997</v>
      </c>
      <c r="I129" s="249"/>
      <c r="J129" s="250">
        <f>ROUND(I129*H129,2)</f>
        <v>0</v>
      </c>
      <c r="K129" s="246" t="s">
        <v>235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91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384</v>
      </c>
    </row>
    <row r="130" s="2" customFormat="1">
      <c r="A130" s="39"/>
      <c r="B130" s="40"/>
      <c r="C130" s="41"/>
      <c r="D130" s="259" t="s">
        <v>262</v>
      </c>
      <c r="E130" s="41"/>
      <c r="F130" s="290" t="s">
        <v>291</v>
      </c>
      <c r="G130" s="41"/>
      <c r="H130" s="41"/>
      <c r="I130" s="155"/>
      <c r="J130" s="41"/>
      <c r="K130" s="41"/>
      <c r="L130" s="45"/>
      <c r="M130" s="291"/>
      <c r="N130" s="292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262</v>
      </c>
      <c r="AU130" s="18" t="s">
        <v>91</v>
      </c>
    </row>
    <row r="131" s="2" customFormat="1" ht="21.75" customHeight="1">
      <c r="A131" s="39"/>
      <c r="B131" s="40"/>
      <c r="C131" s="244" t="s">
        <v>236</v>
      </c>
      <c r="D131" s="244" t="s">
        <v>231</v>
      </c>
      <c r="E131" s="245" t="s">
        <v>292</v>
      </c>
      <c r="F131" s="246" t="s">
        <v>293</v>
      </c>
      <c r="G131" s="247" t="s">
        <v>289</v>
      </c>
      <c r="H131" s="248">
        <v>0.58699999999999997</v>
      </c>
      <c r="I131" s="249"/>
      <c r="J131" s="250">
        <f>ROUND(I131*H131,2)</f>
        <v>0</v>
      </c>
      <c r="K131" s="246" t="s">
        <v>235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91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385</v>
      </c>
    </row>
    <row r="132" s="2" customFormat="1">
      <c r="A132" s="39"/>
      <c r="B132" s="40"/>
      <c r="C132" s="41"/>
      <c r="D132" s="259" t="s">
        <v>262</v>
      </c>
      <c r="E132" s="41"/>
      <c r="F132" s="290" t="s">
        <v>291</v>
      </c>
      <c r="G132" s="41"/>
      <c r="H132" s="41"/>
      <c r="I132" s="155"/>
      <c r="J132" s="41"/>
      <c r="K132" s="41"/>
      <c r="L132" s="45"/>
      <c r="M132" s="291"/>
      <c r="N132" s="292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262</v>
      </c>
      <c r="AU132" s="18" t="s">
        <v>91</v>
      </c>
    </row>
    <row r="133" s="2" customFormat="1" ht="21.75" customHeight="1">
      <c r="A133" s="39"/>
      <c r="B133" s="40"/>
      <c r="C133" s="244" t="s">
        <v>258</v>
      </c>
      <c r="D133" s="244" t="s">
        <v>231</v>
      </c>
      <c r="E133" s="245" t="s">
        <v>295</v>
      </c>
      <c r="F133" s="246" t="s">
        <v>296</v>
      </c>
      <c r="G133" s="247" t="s">
        <v>289</v>
      </c>
      <c r="H133" s="248">
        <v>9.9789999999999992</v>
      </c>
      <c r="I133" s="249"/>
      <c r="J133" s="250">
        <f>ROUND(I133*H133,2)</f>
        <v>0</v>
      </c>
      <c r="K133" s="246" t="s">
        <v>235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91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386</v>
      </c>
    </row>
    <row r="134" s="2" customFormat="1">
      <c r="A134" s="39"/>
      <c r="B134" s="40"/>
      <c r="C134" s="41"/>
      <c r="D134" s="259" t="s">
        <v>262</v>
      </c>
      <c r="E134" s="41"/>
      <c r="F134" s="290" t="s">
        <v>291</v>
      </c>
      <c r="G134" s="41"/>
      <c r="H134" s="41"/>
      <c r="I134" s="155"/>
      <c r="J134" s="41"/>
      <c r="K134" s="41"/>
      <c r="L134" s="45"/>
      <c r="M134" s="291"/>
      <c r="N134" s="292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262</v>
      </c>
      <c r="AU134" s="18" t="s">
        <v>91</v>
      </c>
    </row>
    <row r="135" s="14" customFormat="1">
      <c r="A135" s="14"/>
      <c r="B135" s="268"/>
      <c r="C135" s="269"/>
      <c r="D135" s="259" t="s">
        <v>238</v>
      </c>
      <c r="E135" s="269"/>
      <c r="F135" s="271" t="s">
        <v>387</v>
      </c>
      <c r="G135" s="269"/>
      <c r="H135" s="272">
        <v>9.9789999999999992</v>
      </c>
      <c r="I135" s="273"/>
      <c r="J135" s="269"/>
      <c r="K135" s="269"/>
      <c r="L135" s="274"/>
      <c r="M135" s="275"/>
      <c r="N135" s="276"/>
      <c r="O135" s="276"/>
      <c r="P135" s="276"/>
      <c r="Q135" s="276"/>
      <c r="R135" s="276"/>
      <c r="S135" s="276"/>
      <c r="T135" s="27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8" t="s">
        <v>238</v>
      </c>
      <c r="AU135" s="278" t="s">
        <v>91</v>
      </c>
      <c r="AV135" s="14" t="s">
        <v>91</v>
      </c>
      <c r="AW135" s="14" t="s">
        <v>4</v>
      </c>
      <c r="AX135" s="14" t="s">
        <v>89</v>
      </c>
      <c r="AY135" s="278" t="s">
        <v>229</v>
      </c>
    </row>
    <row r="136" s="2" customFormat="1" ht="21.75" customHeight="1">
      <c r="A136" s="39"/>
      <c r="B136" s="40"/>
      <c r="C136" s="244" t="s">
        <v>264</v>
      </c>
      <c r="D136" s="244" t="s">
        <v>231</v>
      </c>
      <c r="E136" s="245" t="s">
        <v>388</v>
      </c>
      <c r="F136" s="246" t="s">
        <v>389</v>
      </c>
      <c r="G136" s="247" t="s">
        <v>289</v>
      </c>
      <c r="H136" s="248">
        <v>0.58699999999999997</v>
      </c>
      <c r="I136" s="249"/>
      <c r="J136" s="250">
        <f>ROUND(I136*H136,2)</f>
        <v>0</v>
      </c>
      <c r="K136" s="246" t="s">
        <v>235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91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390</v>
      </c>
    </row>
    <row r="137" s="2" customFormat="1">
      <c r="A137" s="39"/>
      <c r="B137" s="40"/>
      <c r="C137" s="41"/>
      <c r="D137" s="259" t="s">
        <v>262</v>
      </c>
      <c r="E137" s="41"/>
      <c r="F137" s="290" t="s">
        <v>291</v>
      </c>
      <c r="G137" s="41"/>
      <c r="H137" s="41"/>
      <c r="I137" s="155"/>
      <c r="J137" s="41"/>
      <c r="K137" s="41"/>
      <c r="L137" s="45"/>
      <c r="M137" s="301"/>
      <c r="N137" s="302"/>
      <c r="O137" s="298"/>
      <c r="P137" s="298"/>
      <c r="Q137" s="298"/>
      <c r="R137" s="298"/>
      <c r="S137" s="298"/>
      <c r="T137" s="30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262</v>
      </c>
      <c r="AU137" s="18" t="s">
        <v>91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193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G7rmyaiDeFLv8v9jFjMp/3Hl+Nu5MN9rBGRWRsTiRSfZlvEQ/HMEbFtc4utvSnzVLzJ3CLEeHKIJoq9stdq8Qg==" hashValue="QkocP712/4BoTQAbAl0OtQYgGUI6Zl8xUYH71zLiE+aiiY3yFSjb82E7+MDqRWy9k9BwV24Osd5fKe4QgEhulg==" algorithmName="SHA-512" password="CC35"/>
  <autoFilter ref="C122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391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392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ROUND(J151,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ROUND((SUM(BE151:BE2380)),  2)</f>
        <v>0</v>
      </c>
      <c r="G35" s="39"/>
      <c r="H35" s="39"/>
      <c r="I35" s="172">
        <v>0.20999999999999999</v>
      </c>
      <c r="J35" s="171">
        <f>ROUND(((SUM(BE151:BE2380))*I35),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ROUND((SUM(BF151:BF2380)),  2)</f>
        <v>0</v>
      </c>
      <c r="G36" s="39"/>
      <c r="H36" s="39"/>
      <c r="I36" s="172">
        <v>0.14999999999999999</v>
      </c>
      <c r="J36" s="171">
        <f>ROUND(((SUM(BF151:BF2380))*I36),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ROUND((SUM(BG151:BG2380)),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ROUND((SUM(BH151:BH2380)),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ROUND((SUM(BI151:BI2380)),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391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ST - Stavební část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J151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212</v>
      </c>
      <c r="E99" s="206"/>
      <c r="F99" s="206"/>
      <c r="G99" s="206"/>
      <c r="H99" s="206"/>
      <c r="I99" s="207"/>
      <c r="J99" s="208">
        <f>J152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213</v>
      </c>
      <c r="E100" s="212"/>
      <c r="F100" s="212"/>
      <c r="G100" s="212"/>
      <c r="H100" s="212"/>
      <c r="I100" s="213"/>
      <c r="J100" s="214">
        <f>J153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393</v>
      </c>
      <c r="E101" s="212"/>
      <c r="F101" s="212"/>
      <c r="G101" s="212"/>
      <c r="H101" s="212"/>
      <c r="I101" s="213"/>
      <c r="J101" s="214">
        <f>J218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394</v>
      </c>
      <c r="E102" s="212"/>
      <c r="F102" s="212"/>
      <c r="G102" s="212"/>
      <c r="H102" s="212"/>
      <c r="I102" s="213"/>
      <c r="J102" s="214">
        <f>J358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395</v>
      </c>
      <c r="E103" s="212"/>
      <c r="F103" s="212"/>
      <c r="G103" s="212"/>
      <c r="H103" s="212"/>
      <c r="I103" s="213"/>
      <c r="J103" s="214">
        <f>J520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396</v>
      </c>
      <c r="E104" s="212"/>
      <c r="F104" s="212"/>
      <c r="G104" s="212"/>
      <c r="H104" s="212"/>
      <c r="I104" s="213"/>
      <c r="J104" s="214">
        <f>J600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397</v>
      </c>
      <c r="E105" s="212"/>
      <c r="F105" s="212"/>
      <c r="G105" s="212"/>
      <c r="H105" s="212"/>
      <c r="I105" s="213"/>
      <c r="J105" s="214">
        <f>J1040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4"/>
      <c r="D106" s="211" t="s">
        <v>272</v>
      </c>
      <c r="E106" s="212"/>
      <c r="F106" s="212"/>
      <c r="G106" s="212"/>
      <c r="H106" s="212"/>
      <c r="I106" s="213"/>
      <c r="J106" s="214">
        <f>J1056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4"/>
      <c r="D107" s="211" t="s">
        <v>273</v>
      </c>
      <c r="E107" s="212"/>
      <c r="F107" s="212"/>
      <c r="G107" s="212"/>
      <c r="H107" s="212"/>
      <c r="I107" s="213"/>
      <c r="J107" s="214">
        <f>J1174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4"/>
      <c r="D108" s="211" t="s">
        <v>398</v>
      </c>
      <c r="E108" s="212"/>
      <c r="F108" s="212"/>
      <c r="G108" s="212"/>
      <c r="H108" s="212"/>
      <c r="I108" s="213"/>
      <c r="J108" s="214">
        <f>J1182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203"/>
      <c r="C109" s="204"/>
      <c r="D109" s="205" t="s">
        <v>399</v>
      </c>
      <c r="E109" s="206"/>
      <c r="F109" s="206"/>
      <c r="G109" s="206"/>
      <c r="H109" s="206"/>
      <c r="I109" s="207"/>
      <c r="J109" s="208">
        <f>J1184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10"/>
      <c r="C110" s="134"/>
      <c r="D110" s="211" t="s">
        <v>400</v>
      </c>
      <c r="E110" s="212"/>
      <c r="F110" s="212"/>
      <c r="G110" s="212"/>
      <c r="H110" s="212"/>
      <c r="I110" s="213"/>
      <c r="J110" s="214">
        <f>J1185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401</v>
      </c>
      <c r="E111" s="212"/>
      <c r="F111" s="212"/>
      <c r="G111" s="212"/>
      <c r="H111" s="212"/>
      <c r="I111" s="213"/>
      <c r="J111" s="214">
        <f>J1297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402</v>
      </c>
      <c r="E112" s="212"/>
      <c r="F112" s="212"/>
      <c r="G112" s="212"/>
      <c r="H112" s="212"/>
      <c r="I112" s="213"/>
      <c r="J112" s="214">
        <f>J1434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4"/>
      <c r="D113" s="211" t="s">
        <v>403</v>
      </c>
      <c r="E113" s="212"/>
      <c r="F113" s="212"/>
      <c r="G113" s="212"/>
      <c r="H113" s="212"/>
      <c r="I113" s="213"/>
      <c r="J113" s="214">
        <f>J1693</f>
        <v>0</v>
      </c>
      <c r="K113" s="134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4"/>
      <c r="D114" s="211" t="s">
        <v>404</v>
      </c>
      <c r="E114" s="212"/>
      <c r="F114" s="212"/>
      <c r="G114" s="212"/>
      <c r="H114" s="212"/>
      <c r="I114" s="213"/>
      <c r="J114" s="214">
        <f>J1697</f>
        <v>0</v>
      </c>
      <c r="K114" s="134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4"/>
      <c r="D115" s="211" t="s">
        <v>405</v>
      </c>
      <c r="E115" s="212"/>
      <c r="F115" s="212"/>
      <c r="G115" s="212"/>
      <c r="H115" s="212"/>
      <c r="I115" s="213"/>
      <c r="J115" s="214">
        <f>J1700</f>
        <v>0</v>
      </c>
      <c r="K115" s="134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4"/>
      <c r="D116" s="211" t="s">
        <v>406</v>
      </c>
      <c r="E116" s="212"/>
      <c r="F116" s="212"/>
      <c r="G116" s="212"/>
      <c r="H116" s="212"/>
      <c r="I116" s="213"/>
      <c r="J116" s="214">
        <f>J1708</f>
        <v>0</v>
      </c>
      <c r="K116" s="134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10"/>
      <c r="C117" s="134"/>
      <c r="D117" s="211" t="s">
        <v>407</v>
      </c>
      <c r="E117" s="212"/>
      <c r="F117" s="212"/>
      <c r="G117" s="212"/>
      <c r="H117" s="212"/>
      <c r="I117" s="213"/>
      <c r="J117" s="214">
        <f>J1731</f>
        <v>0</v>
      </c>
      <c r="K117" s="134"/>
      <c r="L117" s="21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10"/>
      <c r="C118" s="134"/>
      <c r="D118" s="211" t="s">
        <v>408</v>
      </c>
      <c r="E118" s="212"/>
      <c r="F118" s="212"/>
      <c r="G118" s="212"/>
      <c r="H118" s="212"/>
      <c r="I118" s="213"/>
      <c r="J118" s="214">
        <f>J1869</f>
        <v>0</v>
      </c>
      <c r="K118" s="134"/>
      <c r="L118" s="21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0"/>
      <c r="C119" s="134"/>
      <c r="D119" s="211" t="s">
        <v>409</v>
      </c>
      <c r="E119" s="212"/>
      <c r="F119" s="212"/>
      <c r="G119" s="212"/>
      <c r="H119" s="212"/>
      <c r="I119" s="213"/>
      <c r="J119" s="214">
        <f>J1897</f>
        <v>0</v>
      </c>
      <c r="K119" s="134"/>
      <c r="L119" s="21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0"/>
      <c r="C120" s="134"/>
      <c r="D120" s="211" t="s">
        <v>410</v>
      </c>
      <c r="E120" s="212"/>
      <c r="F120" s="212"/>
      <c r="G120" s="212"/>
      <c r="H120" s="212"/>
      <c r="I120" s="213"/>
      <c r="J120" s="214">
        <f>J1952</f>
        <v>0</v>
      </c>
      <c r="K120" s="134"/>
      <c r="L120" s="21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0"/>
      <c r="C121" s="134"/>
      <c r="D121" s="211" t="s">
        <v>411</v>
      </c>
      <c r="E121" s="212"/>
      <c r="F121" s="212"/>
      <c r="G121" s="212"/>
      <c r="H121" s="212"/>
      <c r="I121" s="213"/>
      <c r="J121" s="214">
        <f>J2108</f>
        <v>0</v>
      </c>
      <c r="K121" s="134"/>
      <c r="L121" s="21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0"/>
      <c r="C122" s="134"/>
      <c r="D122" s="211" t="s">
        <v>412</v>
      </c>
      <c r="E122" s="212"/>
      <c r="F122" s="212"/>
      <c r="G122" s="212"/>
      <c r="H122" s="212"/>
      <c r="I122" s="213"/>
      <c r="J122" s="214">
        <f>J2194</f>
        <v>0</v>
      </c>
      <c r="K122" s="134"/>
      <c r="L122" s="21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210"/>
      <c r="C123" s="134"/>
      <c r="D123" s="211" t="s">
        <v>413</v>
      </c>
      <c r="E123" s="212"/>
      <c r="F123" s="212"/>
      <c r="G123" s="212"/>
      <c r="H123" s="212"/>
      <c r="I123" s="213"/>
      <c r="J123" s="214">
        <f>J2219</f>
        <v>0</v>
      </c>
      <c r="K123" s="134"/>
      <c r="L123" s="215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210"/>
      <c r="C124" s="134"/>
      <c r="D124" s="211" t="s">
        <v>414</v>
      </c>
      <c r="E124" s="212"/>
      <c r="F124" s="212"/>
      <c r="G124" s="212"/>
      <c r="H124" s="212"/>
      <c r="I124" s="213"/>
      <c r="J124" s="214">
        <f>J2228</f>
        <v>0</v>
      </c>
      <c r="K124" s="134"/>
      <c r="L124" s="215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10"/>
      <c r="C125" s="134"/>
      <c r="D125" s="211" t="s">
        <v>415</v>
      </c>
      <c r="E125" s="212"/>
      <c r="F125" s="212"/>
      <c r="G125" s="212"/>
      <c r="H125" s="212"/>
      <c r="I125" s="213"/>
      <c r="J125" s="214">
        <f>J2241</f>
        <v>0</v>
      </c>
      <c r="K125" s="134"/>
      <c r="L125" s="215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210"/>
      <c r="C126" s="134"/>
      <c r="D126" s="211" t="s">
        <v>416</v>
      </c>
      <c r="E126" s="212"/>
      <c r="F126" s="212"/>
      <c r="G126" s="212"/>
      <c r="H126" s="212"/>
      <c r="I126" s="213"/>
      <c r="J126" s="214">
        <f>J2274</f>
        <v>0</v>
      </c>
      <c r="K126" s="134"/>
      <c r="L126" s="215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210"/>
      <c r="C127" s="134"/>
      <c r="D127" s="211" t="s">
        <v>417</v>
      </c>
      <c r="E127" s="212"/>
      <c r="F127" s="212"/>
      <c r="G127" s="212"/>
      <c r="H127" s="212"/>
      <c r="I127" s="213"/>
      <c r="J127" s="214">
        <f>J2348</f>
        <v>0</v>
      </c>
      <c r="K127" s="134"/>
      <c r="L127" s="215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210"/>
      <c r="C128" s="134"/>
      <c r="D128" s="211" t="s">
        <v>418</v>
      </c>
      <c r="E128" s="212"/>
      <c r="F128" s="212"/>
      <c r="G128" s="212"/>
      <c r="H128" s="212"/>
      <c r="I128" s="213"/>
      <c r="J128" s="214">
        <f>J2361</f>
        <v>0</v>
      </c>
      <c r="K128" s="134"/>
      <c r="L128" s="215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210"/>
      <c r="C129" s="134"/>
      <c r="D129" s="211" t="s">
        <v>419</v>
      </c>
      <c r="E129" s="212"/>
      <c r="F129" s="212"/>
      <c r="G129" s="212"/>
      <c r="H129" s="212"/>
      <c r="I129" s="213"/>
      <c r="J129" s="214">
        <f>J2378</f>
        <v>0</v>
      </c>
      <c r="K129" s="134"/>
      <c r="L129" s="215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2" customFormat="1" ht="21.84" customHeight="1">
      <c r="A130" s="39"/>
      <c r="B130" s="40"/>
      <c r="C130" s="41"/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193"/>
      <c r="J131" s="68"/>
      <c r="K131" s="68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5" s="2" customFormat="1" ht="6.96" customHeight="1">
      <c r="A135" s="39"/>
      <c r="B135" s="69"/>
      <c r="C135" s="70"/>
      <c r="D135" s="70"/>
      <c r="E135" s="70"/>
      <c r="F135" s="70"/>
      <c r="G135" s="70"/>
      <c r="H135" s="70"/>
      <c r="I135" s="196"/>
      <c r="J135" s="70"/>
      <c r="K135" s="70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4.96" customHeight="1">
      <c r="A136" s="39"/>
      <c r="B136" s="40"/>
      <c r="C136" s="24" t="s">
        <v>214</v>
      </c>
      <c r="D136" s="41"/>
      <c r="E136" s="41"/>
      <c r="F136" s="41"/>
      <c r="G136" s="41"/>
      <c r="H136" s="41"/>
      <c r="I136" s="155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155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16</v>
      </c>
      <c r="D138" s="41"/>
      <c r="E138" s="41"/>
      <c r="F138" s="41"/>
      <c r="G138" s="41"/>
      <c r="H138" s="41"/>
      <c r="I138" s="155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197" t="str">
        <f>E7</f>
        <v>Smuteční síň na Novém hřbitově v Tišnově</v>
      </c>
      <c r="F139" s="33"/>
      <c r="G139" s="33"/>
      <c r="H139" s="33"/>
      <c r="I139" s="155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" customFormat="1" ht="12" customHeight="1">
      <c r="B140" s="22"/>
      <c r="C140" s="33" t="s">
        <v>205</v>
      </c>
      <c r="D140" s="23"/>
      <c r="E140" s="23"/>
      <c r="F140" s="23"/>
      <c r="G140" s="23"/>
      <c r="H140" s="23"/>
      <c r="I140" s="147"/>
      <c r="J140" s="23"/>
      <c r="K140" s="23"/>
      <c r="L140" s="21"/>
    </row>
    <row r="141" s="2" customFormat="1" ht="16.5" customHeight="1">
      <c r="A141" s="39"/>
      <c r="B141" s="40"/>
      <c r="C141" s="41"/>
      <c r="D141" s="41"/>
      <c r="E141" s="197" t="s">
        <v>391</v>
      </c>
      <c r="F141" s="41"/>
      <c r="G141" s="41"/>
      <c r="H141" s="41"/>
      <c r="I141" s="155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2" customHeight="1">
      <c r="A142" s="39"/>
      <c r="B142" s="40"/>
      <c r="C142" s="33" t="s">
        <v>270</v>
      </c>
      <c r="D142" s="41"/>
      <c r="E142" s="41"/>
      <c r="F142" s="41"/>
      <c r="G142" s="41"/>
      <c r="H142" s="41"/>
      <c r="I142" s="155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6.5" customHeight="1">
      <c r="A143" s="39"/>
      <c r="B143" s="40"/>
      <c r="C143" s="41"/>
      <c r="D143" s="41"/>
      <c r="E143" s="77" t="str">
        <f>E11</f>
        <v>ST - Stavební část</v>
      </c>
      <c r="F143" s="41"/>
      <c r="G143" s="41"/>
      <c r="H143" s="41"/>
      <c r="I143" s="155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155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20</v>
      </c>
      <c r="D145" s="41"/>
      <c r="E145" s="41"/>
      <c r="F145" s="28" t="str">
        <f>F14</f>
        <v>Tišnov</v>
      </c>
      <c r="G145" s="41"/>
      <c r="H145" s="41"/>
      <c r="I145" s="157" t="s">
        <v>22</v>
      </c>
      <c r="J145" s="80" t="str">
        <f>IF(J14="","",J14)</f>
        <v>22. 3. 2019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6.96" customHeight="1">
      <c r="A146" s="39"/>
      <c r="B146" s="40"/>
      <c r="C146" s="41"/>
      <c r="D146" s="41"/>
      <c r="E146" s="41"/>
      <c r="F146" s="41"/>
      <c r="G146" s="41"/>
      <c r="H146" s="41"/>
      <c r="I146" s="155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25.65" customHeight="1">
      <c r="A147" s="39"/>
      <c r="B147" s="40"/>
      <c r="C147" s="33" t="s">
        <v>24</v>
      </c>
      <c r="D147" s="41"/>
      <c r="E147" s="41"/>
      <c r="F147" s="28" t="str">
        <f>E17</f>
        <v>Město Tišnov</v>
      </c>
      <c r="G147" s="41"/>
      <c r="H147" s="41"/>
      <c r="I147" s="157" t="s">
        <v>32</v>
      </c>
      <c r="J147" s="37" t="str">
        <f>E23</f>
        <v>Ing. Arch. Pavel Jura</v>
      </c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5.15" customHeight="1">
      <c r="A148" s="39"/>
      <c r="B148" s="40"/>
      <c r="C148" s="33" t="s">
        <v>30</v>
      </c>
      <c r="D148" s="41"/>
      <c r="E148" s="41"/>
      <c r="F148" s="28" t="str">
        <f>IF(E20="","",E20)</f>
        <v>Vyplň údaj</v>
      </c>
      <c r="G148" s="41"/>
      <c r="H148" s="41"/>
      <c r="I148" s="157" t="s">
        <v>37</v>
      </c>
      <c r="J148" s="37" t="str">
        <f>E26</f>
        <v xml:space="preserve"> 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0.32" customHeight="1">
      <c r="A149" s="39"/>
      <c r="B149" s="40"/>
      <c r="C149" s="41"/>
      <c r="D149" s="41"/>
      <c r="E149" s="41"/>
      <c r="F149" s="41"/>
      <c r="G149" s="41"/>
      <c r="H149" s="41"/>
      <c r="I149" s="155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11" customFormat="1" ht="29.28" customHeight="1">
      <c r="A150" s="216"/>
      <c r="B150" s="217"/>
      <c r="C150" s="218" t="s">
        <v>215</v>
      </c>
      <c r="D150" s="219" t="s">
        <v>66</v>
      </c>
      <c r="E150" s="219" t="s">
        <v>62</v>
      </c>
      <c r="F150" s="219" t="s">
        <v>63</v>
      </c>
      <c r="G150" s="219" t="s">
        <v>216</v>
      </c>
      <c r="H150" s="219" t="s">
        <v>217</v>
      </c>
      <c r="I150" s="220" t="s">
        <v>218</v>
      </c>
      <c r="J150" s="219" t="s">
        <v>209</v>
      </c>
      <c r="K150" s="221" t="s">
        <v>219</v>
      </c>
      <c r="L150" s="222"/>
      <c r="M150" s="101" t="s">
        <v>1</v>
      </c>
      <c r="N150" s="102" t="s">
        <v>45</v>
      </c>
      <c r="O150" s="102" t="s">
        <v>220</v>
      </c>
      <c r="P150" s="102" t="s">
        <v>221</v>
      </c>
      <c r="Q150" s="102" t="s">
        <v>222</v>
      </c>
      <c r="R150" s="102" t="s">
        <v>223</v>
      </c>
      <c r="S150" s="102" t="s">
        <v>224</v>
      </c>
      <c r="T150" s="103" t="s">
        <v>225</v>
      </c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</row>
    <row r="151" s="2" customFormat="1" ht="22.8" customHeight="1">
      <c r="A151" s="39"/>
      <c r="B151" s="40"/>
      <c r="C151" s="108" t="s">
        <v>226</v>
      </c>
      <c r="D151" s="41"/>
      <c r="E151" s="41"/>
      <c r="F151" s="41"/>
      <c r="G151" s="41"/>
      <c r="H151" s="41"/>
      <c r="I151" s="155"/>
      <c r="J151" s="223">
        <f>BK151</f>
        <v>0</v>
      </c>
      <c r="K151" s="41"/>
      <c r="L151" s="45"/>
      <c r="M151" s="104"/>
      <c r="N151" s="224"/>
      <c r="O151" s="105"/>
      <c r="P151" s="225">
        <f>P152+P1184</f>
        <v>0</v>
      </c>
      <c r="Q151" s="105"/>
      <c r="R151" s="225">
        <f>R152+R1184</f>
        <v>1426.6083658200002</v>
      </c>
      <c r="S151" s="105"/>
      <c r="T151" s="226">
        <f>T152+T1184</f>
        <v>1.787776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80</v>
      </c>
      <c r="AU151" s="18" t="s">
        <v>211</v>
      </c>
      <c r="BK151" s="227">
        <f>BK152+BK1184</f>
        <v>0</v>
      </c>
    </row>
    <row r="152" s="12" customFormat="1" ht="25.92" customHeight="1">
      <c r="A152" s="12"/>
      <c r="B152" s="228"/>
      <c r="C152" s="229"/>
      <c r="D152" s="230" t="s">
        <v>80</v>
      </c>
      <c r="E152" s="231" t="s">
        <v>227</v>
      </c>
      <c r="F152" s="231" t="s">
        <v>228</v>
      </c>
      <c r="G152" s="229"/>
      <c r="H152" s="229"/>
      <c r="I152" s="232"/>
      <c r="J152" s="233">
        <f>BK152</f>
        <v>0</v>
      </c>
      <c r="K152" s="229"/>
      <c r="L152" s="234"/>
      <c r="M152" s="235"/>
      <c r="N152" s="236"/>
      <c r="O152" s="236"/>
      <c r="P152" s="237">
        <f>P153+P218+P358+P520+P600+P1040+P1056+P1174+P1182</f>
        <v>0</v>
      </c>
      <c r="Q152" s="236"/>
      <c r="R152" s="237">
        <f>R153+R218+R358+R520+R600+R1040+R1056+R1174+R1182</f>
        <v>1397.1644783000002</v>
      </c>
      <c r="S152" s="236"/>
      <c r="T152" s="238">
        <f>T153+T218+T358+T520+T600+T1040+T1056+T1174+T1182</f>
        <v>0.35440000000000005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9" t="s">
        <v>89</v>
      </c>
      <c r="AT152" s="240" t="s">
        <v>80</v>
      </c>
      <c r="AU152" s="240" t="s">
        <v>81</v>
      </c>
      <c r="AY152" s="239" t="s">
        <v>229</v>
      </c>
      <c r="BK152" s="241">
        <f>BK153+BK218+BK358+BK520+BK600+BK1040+BK1056+BK1174+BK1182</f>
        <v>0</v>
      </c>
    </row>
    <row r="153" s="12" customFormat="1" ht="22.8" customHeight="1">
      <c r="A153" s="12"/>
      <c r="B153" s="228"/>
      <c r="C153" s="229"/>
      <c r="D153" s="230" t="s">
        <v>80</v>
      </c>
      <c r="E153" s="242" t="s">
        <v>89</v>
      </c>
      <c r="F153" s="242" t="s">
        <v>230</v>
      </c>
      <c r="G153" s="229"/>
      <c r="H153" s="229"/>
      <c r="I153" s="232"/>
      <c r="J153" s="243">
        <f>BK153</f>
        <v>0</v>
      </c>
      <c r="K153" s="229"/>
      <c r="L153" s="234"/>
      <c r="M153" s="235"/>
      <c r="N153" s="236"/>
      <c r="O153" s="236"/>
      <c r="P153" s="237">
        <f>SUM(P154:P217)</f>
        <v>0</v>
      </c>
      <c r="Q153" s="236"/>
      <c r="R153" s="237">
        <f>SUM(R154:R217)</f>
        <v>0.46200000000000002</v>
      </c>
      <c r="S153" s="236"/>
      <c r="T153" s="238">
        <f>SUM(T154:T217)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9" t="s">
        <v>89</v>
      </c>
      <c r="AT153" s="240" t="s">
        <v>80</v>
      </c>
      <c r="AU153" s="240" t="s">
        <v>89</v>
      </c>
      <c r="AY153" s="239" t="s">
        <v>229</v>
      </c>
      <c r="BK153" s="241">
        <f>SUM(BK154:BK217)</f>
        <v>0</v>
      </c>
    </row>
    <row r="154" s="2" customFormat="1" ht="21.75" customHeight="1">
      <c r="A154" s="39"/>
      <c r="B154" s="40"/>
      <c r="C154" s="244" t="s">
        <v>89</v>
      </c>
      <c r="D154" s="244" t="s">
        <v>231</v>
      </c>
      <c r="E154" s="245" t="s">
        <v>420</v>
      </c>
      <c r="F154" s="246" t="s">
        <v>421</v>
      </c>
      <c r="G154" s="247" t="s">
        <v>422</v>
      </c>
      <c r="H154" s="248">
        <v>100</v>
      </c>
      <c r="I154" s="249"/>
      <c r="J154" s="250">
        <f>ROUND(I154*H154,2)</f>
        <v>0</v>
      </c>
      <c r="K154" s="246" t="s">
        <v>235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91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423</v>
      </c>
    </row>
    <row r="155" s="2" customFormat="1" ht="21.75" customHeight="1">
      <c r="A155" s="39"/>
      <c r="B155" s="40"/>
      <c r="C155" s="244" t="s">
        <v>91</v>
      </c>
      <c r="D155" s="244" t="s">
        <v>231</v>
      </c>
      <c r="E155" s="245" t="s">
        <v>424</v>
      </c>
      <c r="F155" s="246" t="s">
        <v>425</v>
      </c>
      <c r="G155" s="247" t="s">
        <v>426</v>
      </c>
      <c r="H155" s="248">
        <v>90</v>
      </c>
      <c r="I155" s="249"/>
      <c r="J155" s="250">
        <f>ROUND(I155*H155,2)</f>
        <v>0</v>
      </c>
      <c r="K155" s="246" t="s">
        <v>235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236</v>
      </c>
      <c r="AT155" s="255" t="s">
        <v>231</v>
      </c>
      <c r="AU155" s="255" t="s">
        <v>91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236</v>
      </c>
      <c r="BM155" s="255" t="s">
        <v>427</v>
      </c>
    </row>
    <row r="156" s="2" customFormat="1" ht="21.75" customHeight="1">
      <c r="A156" s="39"/>
      <c r="B156" s="40"/>
      <c r="C156" s="244" t="s">
        <v>244</v>
      </c>
      <c r="D156" s="244" t="s">
        <v>231</v>
      </c>
      <c r="E156" s="245" t="s">
        <v>428</v>
      </c>
      <c r="F156" s="246" t="s">
        <v>429</v>
      </c>
      <c r="G156" s="247" t="s">
        <v>234</v>
      </c>
      <c r="H156" s="248">
        <v>746.27999999999997</v>
      </c>
      <c r="I156" s="249"/>
      <c r="J156" s="250">
        <f>ROUND(I156*H156,2)</f>
        <v>0</v>
      </c>
      <c r="K156" s="246" t="s">
        <v>235</v>
      </c>
      <c r="L156" s="45"/>
      <c r="M156" s="251" t="s">
        <v>1</v>
      </c>
      <c r="N156" s="252" t="s">
        <v>46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236</v>
      </c>
      <c r="AT156" s="255" t="s">
        <v>231</v>
      </c>
      <c r="AU156" s="255" t="s">
        <v>91</v>
      </c>
      <c r="AY156" s="18" t="s">
        <v>229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89</v>
      </c>
      <c r="BK156" s="256">
        <f>ROUND(I156*H156,2)</f>
        <v>0</v>
      </c>
      <c r="BL156" s="18" t="s">
        <v>236</v>
      </c>
      <c r="BM156" s="255" t="s">
        <v>430</v>
      </c>
    </row>
    <row r="157" s="13" customFormat="1">
      <c r="A157" s="13"/>
      <c r="B157" s="257"/>
      <c r="C157" s="258"/>
      <c r="D157" s="259" t="s">
        <v>238</v>
      </c>
      <c r="E157" s="260" t="s">
        <v>1</v>
      </c>
      <c r="F157" s="261" t="s">
        <v>431</v>
      </c>
      <c r="G157" s="258"/>
      <c r="H157" s="260" t="s">
        <v>1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7" t="s">
        <v>238</v>
      </c>
      <c r="AU157" s="267" t="s">
        <v>91</v>
      </c>
      <c r="AV157" s="13" t="s">
        <v>89</v>
      </c>
      <c r="AW157" s="13" t="s">
        <v>36</v>
      </c>
      <c r="AX157" s="13" t="s">
        <v>81</v>
      </c>
      <c r="AY157" s="267" t="s">
        <v>229</v>
      </c>
    </row>
    <row r="158" s="14" customFormat="1">
      <c r="A158" s="14"/>
      <c r="B158" s="268"/>
      <c r="C158" s="269"/>
      <c r="D158" s="259" t="s">
        <v>238</v>
      </c>
      <c r="E158" s="270" t="s">
        <v>1</v>
      </c>
      <c r="F158" s="271" t="s">
        <v>432</v>
      </c>
      <c r="G158" s="269"/>
      <c r="H158" s="272">
        <v>611.27999999999997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238</v>
      </c>
      <c r="AU158" s="278" t="s">
        <v>91</v>
      </c>
      <c r="AV158" s="14" t="s">
        <v>91</v>
      </c>
      <c r="AW158" s="14" t="s">
        <v>36</v>
      </c>
      <c r="AX158" s="14" t="s">
        <v>81</v>
      </c>
      <c r="AY158" s="278" t="s">
        <v>229</v>
      </c>
    </row>
    <row r="159" s="14" customFormat="1">
      <c r="A159" s="14"/>
      <c r="B159" s="268"/>
      <c r="C159" s="269"/>
      <c r="D159" s="259" t="s">
        <v>238</v>
      </c>
      <c r="E159" s="270" t="s">
        <v>1</v>
      </c>
      <c r="F159" s="271" t="s">
        <v>433</v>
      </c>
      <c r="G159" s="269"/>
      <c r="H159" s="272">
        <v>135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238</v>
      </c>
      <c r="AU159" s="278" t="s">
        <v>91</v>
      </c>
      <c r="AV159" s="14" t="s">
        <v>91</v>
      </c>
      <c r="AW159" s="14" t="s">
        <v>36</v>
      </c>
      <c r="AX159" s="14" t="s">
        <v>81</v>
      </c>
      <c r="AY159" s="278" t="s">
        <v>229</v>
      </c>
    </row>
    <row r="160" s="15" customFormat="1">
      <c r="A160" s="15"/>
      <c r="B160" s="279"/>
      <c r="C160" s="280"/>
      <c r="D160" s="259" t="s">
        <v>238</v>
      </c>
      <c r="E160" s="281" t="s">
        <v>1</v>
      </c>
      <c r="F160" s="282" t="s">
        <v>252</v>
      </c>
      <c r="G160" s="280"/>
      <c r="H160" s="283">
        <v>746.27999999999997</v>
      </c>
      <c r="I160" s="284"/>
      <c r="J160" s="280"/>
      <c r="K160" s="280"/>
      <c r="L160" s="285"/>
      <c r="M160" s="286"/>
      <c r="N160" s="287"/>
      <c r="O160" s="287"/>
      <c r="P160" s="287"/>
      <c r="Q160" s="287"/>
      <c r="R160" s="287"/>
      <c r="S160" s="287"/>
      <c r="T160" s="28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9" t="s">
        <v>238</v>
      </c>
      <c r="AU160" s="289" t="s">
        <v>91</v>
      </c>
      <c r="AV160" s="15" t="s">
        <v>236</v>
      </c>
      <c r="AW160" s="15" t="s">
        <v>36</v>
      </c>
      <c r="AX160" s="15" t="s">
        <v>89</v>
      </c>
      <c r="AY160" s="289" t="s">
        <v>229</v>
      </c>
    </row>
    <row r="161" s="2" customFormat="1" ht="21.75" customHeight="1">
      <c r="A161" s="39"/>
      <c r="B161" s="40"/>
      <c r="C161" s="244" t="s">
        <v>236</v>
      </c>
      <c r="D161" s="244" t="s">
        <v>231</v>
      </c>
      <c r="E161" s="245" t="s">
        <v>434</v>
      </c>
      <c r="F161" s="246" t="s">
        <v>435</v>
      </c>
      <c r="G161" s="247" t="s">
        <v>234</v>
      </c>
      <c r="H161" s="248">
        <v>746.27999999999997</v>
      </c>
      <c r="I161" s="249"/>
      <c r="J161" s="250">
        <f>ROUND(I161*H161,2)</f>
        <v>0</v>
      </c>
      <c r="K161" s="246" t="s">
        <v>235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236</v>
      </c>
      <c r="AT161" s="255" t="s">
        <v>231</v>
      </c>
      <c r="AU161" s="255" t="s">
        <v>91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236</v>
      </c>
      <c r="BM161" s="255" t="s">
        <v>436</v>
      </c>
    </row>
    <row r="162" s="2" customFormat="1" ht="21.75" customHeight="1">
      <c r="A162" s="39"/>
      <c r="B162" s="40"/>
      <c r="C162" s="244" t="s">
        <v>258</v>
      </c>
      <c r="D162" s="244" t="s">
        <v>231</v>
      </c>
      <c r="E162" s="245" t="s">
        <v>437</v>
      </c>
      <c r="F162" s="246" t="s">
        <v>438</v>
      </c>
      <c r="G162" s="247" t="s">
        <v>234</v>
      </c>
      <c r="H162" s="248">
        <v>214.905</v>
      </c>
      <c r="I162" s="249"/>
      <c r="J162" s="250">
        <f>ROUND(I162*H162,2)</f>
        <v>0</v>
      </c>
      <c r="K162" s="246" t="s">
        <v>235</v>
      </c>
      <c r="L162" s="45"/>
      <c r="M162" s="251" t="s">
        <v>1</v>
      </c>
      <c r="N162" s="252" t="s">
        <v>46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236</v>
      </c>
      <c r="AT162" s="255" t="s">
        <v>231</v>
      </c>
      <c r="AU162" s="255" t="s">
        <v>91</v>
      </c>
      <c r="AY162" s="18" t="s">
        <v>229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89</v>
      </c>
      <c r="BK162" s="256">
        <f>ROUND(I162*H162,2)</f>
        <v>0</v>
      </c>
      <c r="BL162" s="18" t="s">
        <v>236</v>
      </c>
      <c r="BM162" s="255" t="s">
        <v>439</v>
      </c>
    </row>
    <row r="163" s="14" customFormat="1">
      <c r="A163" s="14"/>
      <c r="B163" s="268"/>
      <c r="C163" s="269"/>
      <c r="D163" s="259" t="s">
        <v>238</v>
      </c>
      <c r="E163" s="270" t="s">
        <v>1</v>
      </c>
      <c r="F163" s="271" t="s">
        <v>440</v>
      </c>
      <c r="G163" s="269"/>
      <c r="H163" s="272">
        <v>8.2010000000000005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238</v>
      </c>
      <c r="AU163" s="278" t="s">
        <v>91</v>
      </c>
      <c r="AV163" s="14" t="s">
        <v>91</v>
      </c>
      <c r="AW163" s="14" t="s">
        <v>36</v>
      </c>
      <c r="AX163" s="14" t="s">
        <v>81</v>
      </c>
      <c r="AY163" s="278" t="s">
        <v>229</v>
      </c>
    </row>
    <row r="164" s="14" customFormat="1">
      <c r="A164" s="14"/>
      <c r="B164" s="268"/>
      <c r="C164" s="269"/>
      <c r="D164" s="259" t="s">
        <v>238</v>
      </c>
      <c r="E164" s="270" t="s">
        <v>1</v>
      </c>
      <c r="F164" s="271" t="s">
        <v>441</v>
      </c>
      <c r="G164" s="269"/>
      <c r="H164" s="272">
        <v>7.0289999999999999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238</v>
      </c>
      <c r="AU164" s="278" t="s">
        <v>91</v>
      </c>
      <c r="AV164" s="14" t="s">
        <v>91</v>
      </c>
      <c r="AW164" s="14" t="s">
        <v>36</v>
      </c>
      <c r="AX164" s="14" t="s">
        <v>81</v>
      </c>
      <c r="AY164" s="278" t="s">
        <v>229</v>
      </c>
    </row>
    <row r="165" s="14" customFormat="1">
      <c r="A165" s="14"/>
      <c r="B165" s="268"/>
      <c r="C165" s="269"/>
      <c r="D165" s="259" t="s">
        <v>238</v>
      </c>
      <c r="E165" s="270" t="s">
        <v>1</v>
      </c>
      <c r="F165" s="271" t="s">
        <v>442</v>
      </c>
      <c r="G165" s="269"/>
      <c r="H165" s="272">
        <v>3.8690000000000002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238</v>
      </c>
      <c r="AU165" s="278" t="s">
        <v>91</v>
      </c>
      <c r="AV165" s="14" t="s">
        <v>91</v>
      </c>
      <c r="AW165" s="14" t="s">
        <v>36</v>
      </c>
      <c r="AX165" s="14" t="s">
        <v>81</v>
      </c>
      <c r="AY165" s="278" t="s">
        <v>229</v>
      </c>
    </row>
    <row r="166" s="14" customFormat="1">
      <c r="A166" s="14"/>
      <c r="B166" s="268"/>
      <c r="C166" s="269"/>
      <c r="D166" s="259" t="s">
        <v>238</v>
      </c>
      <c r="E166" s="270" t="s">
        <v>1</v>
      </c>
      <c r="F166" s="271" t="s">
        <v>443</v>
      </c>
      <c r="G166" s="269"/>
      <c r="H166" s="272">
        <v>2.2109999999999999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238</v>
      </c>
      <c r="AU166" s="278" t="s">
        <v>91</v>
      </c>
      <c r="AV166" s="14" t="s">
        <v>91</v>
      </c>
      <c r="AW166" s="14" t="s">
        <v>36</v>
      </c>
      <c r="AX166" s="14" t="s">
        <v>81</v>
      </c>
      <c r="AY166" s="278" t="s">
        <v>229</v>
      </c>
    </row>
    <row r="167" s="14" customFormat="1">
      <c r="A167" s="14"/>
      <c r="B167" s="268"/>
      <c r="C167" s="269"/>
      <c r="D167" s="259" t="s">
        <v>238</v>
      </c>
      <c r="E167" s="270" t="s">
        <v>1</v>
      </c>
      <c r="F167" s="271" t="s">
        <v>444</v>
      </c>
      <c r="G167" s="269"/>
      <c r="H167" s="272">
        <v>4.0990000000000002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238</v>
      </c>
      <c r="AU167" s="278" t="s">
        <v>91</v>
      </c>
      <c r="AV167" s="14" t="s">
        <v>91</v>
      </c>
      <c r="AW167" s="14" t="s">
        <v>36</v>
      </c>
      <c r="AX167" s="14" t="s">
        <v>81</v>
      </c>
      <c r="AY167" s="278" t="s">
        <v>229</v>
      </c>
    </row>
    <row r="168" s="14" customFormat="1">
      <c r="A168" s="14"/>
      <c r="B168" s="268"/>
      <c r="C168" s="269"/>
      <c r="D168" s="259" t="s">
        <v>238</v>
      </c>
      <c r="E168" s="270" t="s">
        <v>1</v>
      </c>
      <c r="F168" s="271" t="s">
        <v>445</v>
      </c>
      <c r="G168" s="269"/>
      <c r="H168" s="272">
        <v>36.628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238</v>
      </c>
      <c r="AU168" s="278" t="s">
        <v>91</v>
      </c>
      <c r="AV168" s="14" t="s">
        <v>91</v>
      </c>
      <c r="AW168" s="14" t="s">
        <v>36</v>
      </c>
      <c r="AX168" s="14" t="s">
        <v>81</v>
      </c>
      <c r="AY168" s="278" t="s">
        <v>229</v>
      </c>
    </row>
    <row r="169" s="14" customFormat="1">
      <c r="A169" s="14"/>
      <c r="B169" s="268"/>
      <c r="C169" s="269"/>
      <c r="D169" s="259" t="s">
        <v>238</v>
      </c>
      <c r="E169" s="270" t="s">
        <v>1</v>
      </c>
      <c r="F169" s="271" t="s">
        <v>446</v>
      </c>
      <c r="G169" s="269"/>
      <c r="H169" s="272">
        <v>27.643999999999998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238</v>
      </c>
      <c r="AU169" s="278" t="s">
        <v>91</v>
      </c>
      <c r="AV169" s="14" t="s">
        <v>91</v>
      </c>
      <c r="AW169" s="14" t="s">
        <v>36</v>
      </c>
      <c r="AX169" s="14" t="s">
        <v>81</v>
      </c>
      <c r="AY169" s="278" t="s">
        <v>229</v>
      </c>
    </row>
    <row r="170" s="14" customFormat="1">
      <c r="A170" s="14"/>
      <c r="B170" s="268"/>
      <c r="C170" s="269"/>
      <c r="D170" s="259" t="s">
        <v>238</v>
      </c>
      <c r="E170" s="270" t="s">
        <v>1</v>
      </c>
      <c r="F170" s="271" t="s">
        <v>447</v>
      </c>
      <c r="G170" s="269"/>
      <c r="H170" s="272">
        <v>5.9980000000000002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238</v>
      </c>
      <c r="AU170" s="278" t="s">
        <v>91</v>
      </c>
      <c r="AV170" s="14" t="s">
        <v>91</v>
      </c>
      <c r="AW170" s="14" t="s">
        <v>36</v>
      </c>
      <c r="AX170" s="14" t="s">
        <v>81</v>
      </c>
      <c r="AY170" s="278" t="s">
        <v>229</v>
      </c>
    </row>
    <row r="171" s="14" customFormat="1">
      <c r="A171" s="14"/>
      <c r="B171" s="268"/>
      <c r="C171" s="269"/>
      <c r="D171" s="259" t="s">
        <v>238</v>
      </c>
      <c r="E171" s="270" t="s">
        <v>1</v>
      </c>
      <c r="F171" s="271" t="s">
        <v>448</v>
      </c>
      <c r="G171" s="269"/>
      <c r="H171" s="272">
        <v>8.1010000000000009</v>
      </c>
      <c r="I171" s="273"/>
      <c r="J171" s="269"/>
      <c r="K171" s="269"/>
      <c r="L171" s="274"/>
      <c r="M171" s="275"/>
      <c r="N171" s="276"/>
      <c r="O171" s="276"/>
      <c r="P171" s="276"/>
      <c r="Q171" s="276"/>
      <c r="R171" s="276"/>
      <c r="S171" s="276"/>
      <c r="T171" s="27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8" t="s">
        <v>238</v>
      </c>
      <c r="AU171" s="278" t="s">
        <v>91</v>
      </c>
      <c r="AV171" s="14" t="s">
        <v>91</v>
      </c>
      <c r="AW171" s="14" t="s">
        <v>36</v>
      </c>
      <c r="AX171" s="14" t="s">
        <v>81</v>
      </c>
      <c r="AY171" s="278" t="s">
        <v>229</v>
      </c>
    </row>
    <row r="172" s="14" customFormat="1">
      <c r="A172" s="14"/>
      <c r="B172" s="268"/>
      <c r="C172" s="269"/>
      <c r="D172" s="259" t="s">
        <v>238</v>
      </c>
      <c r="E172" s="270" t="s">
        <v>1</v>
      </c>
      <c r="F172" s="271" t="s">
        <v>449</v>
      </c>
      <c r="G172" s="269"/>
      <c r="H172" s="272">
        <v>2.621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238</v>
      </c>
      <c r="AU172" s="278" t="s">
        <v>91</v>
      </c>
      <c r="AV172" s="14" t="s">
        <v>91</v>
      </c>
      <c r="AW172" s="14" t="s">
        <v>36</v>
      </c>
      <c r="AX172" s="14" t="s">
        <v>81</v>
      </c>
      <c r="AY172" s="278" t="s">
        <v>229</v>
      </c>
    </row>
    <row r="173" s="14" customFormat="1">
      <c r="A173" s="14"/>
      <c r="B173" s="268"/>
      <c r="C173" s="269"/>
      <c r="D173" s="259" t="s">
        <v>238</v>
      </c>
      <c r="E173" s="270" t="s">
        <v>1</v>
      </c>
      <c r="F173" s="271" t="s">
        <v>450</v>
      </c>
      <c r="G173" s="269"/>
      <c r="H173" s="272">
        <v>5.9710000000000001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238</v>
      </c>
      <c r="AU173" s="278" t="s">
        <v>91</v>
      </c>
      <c r="AV173" s="14" t="s">
        <v>91</v>
      </c>
      <c r="AW173" s="14" t="s">
        <v>36</v>
      </c>
      <c r="AX173" s="14" t="s">
        <v>81</v>
      </c>
      <c r="AY173" s="278" t="s">
        <v>229</v>
      </c>
    </row>
    <row r="174" s="14" customFormat="1">
      <c r="A174" s="14"/>
      <c r="B174" s="268"/>
      <c r="C174" s="269"/>
      <c r="D174" s="259" t="s">
        <v>238</v>
      </c>
      <c r="E174" s="270" t="s">
        <v>1</v>
      </c>
      <c r="F174" s="271" t="s">
        <v>451</v>
      </c>
      <c r="G174" s="269"/>
      <c r="H174" s="272">
        <v>6.726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238</v>
      </c>
      <c r="AU174" s="278" t="s">
        <v>91</v>
      </c>
      <c r="AV174" s="14" t="s">
        <v>91</v>
      </c>
      <c r="AW174" s="14" t="s">
        <v>36</v>
      </c>
      <c r="AX174" s="14" t="s">
        <v>81</v>
      </c>
      <c r="AY174" s="278" t="s">
        <v>229</v>
      </c>
    </row>
    <row r="175" s="14" customFormat="1">
      <c r="A175" s="14"/>
      <c r="B175" s="268"/>
      <c r="C175" s="269"/>
      <c r="D175" s="259" t="s">
        <v>238</v>
      </c>
      <c r="E175" s="270" t="s">
        <v>1</v>
      </c>
      <c r="F175" s="271" t="s">
        <v>452</v>
      </c>
      <c r="G175" s="269"/>
      <c r="H175" s="272">
        <v>3.7719999999999998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238</v>
      </c>
      <c r="AU175" s="278" t="s">
        <v>91</v>
      </c>
      <c r="AV175" s="14" t="s">
        <v>91</v>
      </c>
      <c r="AW175" s="14" t="s">
        <v>36</v>
      </c>
      <c r="AX175" s="14" t="s">
        <v>81</v>
      </c>
      <c r="AY175" s="278" t="s">
        <v>229</v>
      </c>
    </row>
    <row r="176" s="13" customFormat="1">
      <c r="A176" s="13"/>
      <c r="B176" s="257"/>
      <c r="C176" s="258"/>
      <c r="D176" s="259" t="s">
        <v>238</v>
      </c>
      <c r="E176" s="260" t="s">
        <v>1</v>
      </c>
      <c r="F176" s="261" t="s">
        <v>453</v>
      </c>
      <c r="G176" s="258"/>
      <c r="H176" s="260" t="s">
        <v>1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7" t="s">
        <v>238</v>
      </c>
      <c r="AU176" s="267" t="s">
        <v>91</v>
      </c>
      <c r="AV176" s="13" t="s">
        <v>89</v>
      </c>
      <c r="AW176" s="13" t="s">
        <v>36</v>
      </c>
      <c r="AX176" s="13" t="s">
        <v>81</v>
      </c>
      <c r="AY176" s="267" t="s">
        <v>229</v>
      </c>
    </row>
    <row r="177" s="14" customFormat="1">
      <c r="A177" s="14"/>
      <c r="B177" s="268"/>
      <c r="C177" s="269"/>
      <c r="D177" s="259" t="s">
        <v>238</v>
      </c>
      <c r="E177" s="270" t="s">
        <v>1</v>
      </c>
      <c r="F177" s="271" t="s">
        <v>454</v>
      </c>
      <c r="G177" s="269"/>
      <c r="H177" s="272">
        <v>72.498000000000005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238</v>
      </c>
      <c r="AU177" s="278" t="s">
        <v>91</v>
      </c>
      <c r="AV177" s="14" t="s">
        <v>91</v>
      </c>
      <c r="AW177" s="14" t="s">
        <v>36</v>
      </c>
      <c r="AX177" s="14" t="s">
        <v>81</v>
      </c>
      <c r="AY177" s="278" t="s">
        <v>229</v>
      </c>
    </row>
    <row r="178" s="16" customFormat="1">
      <c r="A178" s="16"/>
      <c r="B178" s="307"/>
      <c r="C178" s="308"/>
      <c r="D178" s="259" t="s">
        <v>238</v>
      </c>
      <c r="E178" s="309" t="s">
        <v>1</v>
      </c>
      <c r="F178" s="310" t="s">
        <v>455</v>
      </c>
      <c r="G178" s="308"/>
      <c r="H178" s="311">
        <v>195.368</v>
      </c>
      <c r="I178" s="312"/>
      <c r="J178" s="308"/>
      <c r="K178" s="308"/>
      <c r="L178" s="313"/>
      <c r="M178" s="314"/>
      <c r="N178" s="315"/>
      <c r="O178" s="315"/>
      <c r="P178" s="315"/>
      <c r="Q178" s="315"/>
      <c r="R178" s="315"/>
      <c r="S178" s="315"/>
      <c r="T178" s="3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17" t="s">
        <v>238</v>
      </c>
      <c r="AU178" s="317" t="s">
        <v>91</v>
      </c>
      <c r="AV178" s="16" t="s">
        <v>244</v>
      </c>
      <c r="AW178" s="16" t="s">
        <v>36</v>
      </c>
      <c r="AX178" s="16" t="s">
        <v>81</v>
      </c>
      <c r="AY178" s="317" t="s">
        <v>229</v>
      </c>
    </row>
    <row r="179" s="13" customFormat="1">
      <c r="A179" s="13"/>
      <c r="B179" s="257"/>
      <c r="C179" s="258"/>
      <c r="D179" s="259" t="s">
        <v>238</v>
      </c>
      <c r="E179" s="260" t="s">
        <v>1</v>
      </c>
      <c r="F179" s="261" t="s">
        <v>456</v>
      </c>
      <c r="G179" s="258"/>
      <c r="H179" s="260" t="s">
        <v>1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7" t="s">
        <v>238</v>
      </c>
      <c r="AU179" s="267" t="s">
        <v>91</v>
      </c>
      <c r="AV179" s="13" t="s">
        <v>89</v>
      </c>
      <c r="AW179" s="13" t="s">
        <v>36</v>
      </c>
      <c r="AX179" s="13" t="s">
        <v>81</v>
      </c>
      <c r="AY179" s="267" t="s">
        <v>229</v>
      </c>
    </row>
    <row r="180" s="14" customFormat="1">
      <c r="A180" s="14"/>
      <c r="B180" s="268"/>
      <c r="C180" s="269"/>
      <c r="D180" s="259" t="s">
        <v>238</v>
      </c>
      <c r="E180" s="270" t="s">
        <v>1</v>
      </c>
      <c r="F180" s="271" t="s">
        <v>457</v>
      </c>
      <c r="G180" s="269"/>
      <c r="H180" s="272">
        <v>19.536999999999999</v>
      </c>
      <c r="I180" s="273"/>
      <c r="J180" s="269"/>
      <c r="K180" s="269"/>
      <c r="L180" s="274"/>
      <c r="M180" s="275"/>
      <c r="N180" s="276"/>
      <c r="O180" s="276"/>
      <c r="P180" s="276"/>
      <c r="Q180" s="276"/>
      <c r="R180" s="276"/>
      <c r="S180" s="276"/>
      <c r="T180" s="27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8" t="s">
        <v>238</v>
      </c>
      <c r="AU180" s="278" t="s">
        <v>91</v>
      </c>
      <c r="AV180" s="14" t="s">
        <v>91</v>
      </c>
      <c r="AW180" s="14" t="s">
        <v>36</v>
      </c>
      <c r="AX180" s="14" t="s">
        <v>81</v>
      </c>
      <c r="AY180" s="278" t="s">
        <v>229</v>
      </c>
    </row>
    <row r="181" s="15" customFormat="1">
      <c r="A181" s="15"/>
      <c r="B181" s="279"/>
      <c r="C181" s="280"/>
      <c r="D181" s="259" t="s">
        <v>238</v>
      </c>
      <c r="E181" s="281" t="s">
        <v>1</v>
      </c>
      <c r="F181" s="282" t="s">
        <v>252</v>
      </c>
      <c r="G181" s="280"/>
      <c r="H181" s="283">
        <v>214.905</v>
      </c>
      <c r="I181" s="284"/>
      <c r="J181" s="280"/>
      <c r="K181" s="280"/>
      <c r="L181" s="285"/>
      <c r="M181" s="286"/>
      <c r="N181" s="287"/>
      <c r="O181" s="287"/>
      <c r="P181" s="287"/>
      <c r="Q181" s="287"/>
      <c r="R181" s="287"/>
      <c r="S181" s="287"/>
      <c r="T181" s="28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9" t="s">
        <v>238</v>
      </c>
      <c r="AU181" s="289" t="s">
        <v>91</v>
      </c>
      <c r="AV181" s="15" t="s">
        <v>236</v>
      </c>
      <c r="AW181" s="15" t="s">
        <v>36</v>
      </c>
      <c r="AX181" s="15" t="s">
        <v>89</v>
      </c>
      <c r="AY181" s="289" t="s">
        <v>229</v>
      </c>
    </row>
    <row r="182" s="2" customFormat="1" ht="21.75" customHeight="1">
      <c r="A182" s="39"/>
      <c r="B182" s="40"/>
      <c r="C182" s="244" t="s">
        <v>264</v>
      </c>
      <c r="D182" s="244" t="s">
        <v>231</v>
      </c>
      <c r="E182" s="245" t="s">
        <v>458</v>
      </c>
      <c r="F182" s="246" t="s">
        <v>459</v>
      </c>
      <c r="G182" s="247" t="s">
        <v>234</v>
      </c>
      <c r="H182" s="248">
        <v>214.905</v>
      </c>
      <c r="I182" s="249"/>
      <c r="J182" s="250">
        <f>ROUND(I182*H182,2)</f>
        <v>0</v>
      </c>
      <c r="K182" s="246" t="s">
        <v>235</v>
      </c>
      <c r="L182" s="45"/>
      <c r="M182" s="251" t="s">
        <v>1</v>
      </c>
      <c r="N182" s="252" t="s">
        <v>46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236</v>
      </c>
      <c r="AT182" s="255" t="s">
        <v>231</v>
      </c>
      <c r="AU182" s="255" t="s">
        <v>91</v>
      </c>
      <c r="AY182" s="18" t="s">
        <v>229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89</v>
      </c>
      <c r="BK182" s="256">
        <f>ROUND(I182*H182,2)</f>
        <v>0</v>
      </c>
      <c r="BL182" s="18" t="s">
        <v>236</v>
      </c>
      <c r="BM182" s="255" t="s">
        <v>460</v>
      </c>
    </row>
    <row r="183" s="2" customFormat="1" ht="21.75" customHeight="1">
      <c r="A183" s="39"/>
      <c r="B183" s="40"/>
      <c r="C183" s="244" t="s">
        <v>303</v>
      </c>
      <c r="D183" s="244" t="s">
        <v>231</v>
      </c>
      <c r="E183" s="245" t="s">
        <v>461</v>
      </c>
      <c r="F183" s="246" t="s">
        <v>462</v>
      </c>
      <c r="G183" s="247" t="s">
        <v>311</v>
      </c>
      <c r="H183" s="248">
        <v>17.5</v>
      </c>
      <c r="I183" s="249"/>
      <c r="J183" s="250">
        <f>ROUND(I183*H183,2)</f>
        <v>0</v>
      </c>
      <c r="K183" s="246" t="s">
        <v>235</v>
      </c>
      <c r="L183" s="45"/>
      <c r="M183" s="251" t="s">
        <v>1</v>
      </c>
      <c r="N183" s="252" t="s">
        <v>46</v>
      </c>
      <c r="O183" s="92"/>
      <c r="P183" s="253">
        <f>O183*H183</f>
        <v>0</v>
      </c>
      <c r="Q183" s="253">
        <v>0.0264</v>
      </c>
      <c r="R183" s="253">
        <f>Q183*H183</f>
        <v>0.46200000000000002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236</v>
      </c>
      <c r="AT183" s="255" t="s">
        <v>231</v>
      </c>
      <c r="AU183" s="255" t="s">
        <v>91</v>
      </c>
      <c r="AY183" s="18" t="s">
        <v>229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89</v>
      </c>
      <c r="BK183" s="256">
        <f>ROUND(I183*H183,2)</f>
        <v>0</v>
      </c>
      <c r="BL183" s="18" t="s">
        <v>236</v>
      </c>
      <c r="BM183" s="255" t="s">
        <v>463</v>
      </c>
    </row>
    <row r="184" s="14" customFormat="1">
      <c r="A184" s="14"/>
      <c r="B184" s="268"/>
      <c r="C184" s="269"/>
      <c r="D184" s="259" t="s">
        <v>238</v>
      </c>
      <c r="E184" s="270" t="s">
        <v>1</v>
      </c>
      <c r="F184" s="271" t="s">
        <v>464</v>
      </c>
      <c r="G184" s="269"/>
      <c r="H184" s="272">
        <v>17.5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238</v>
      </c>
      <c r="AU184" s="278" t="s">
        <v>91</v>
      </c>
      <c r="AV184" s="14" t="s">
        <v>91</v>
      </c>
      <c r="AW184" s="14" t="s">
        <v>36</v>
      </c>
      <c r="AX184" s="14" t="s">
        <v>89</v>
      </c>
      <c r="AY184" s="278" t="s">
        <v>229</v>
      </c>
    </row>
    <row r="185" s="2" customFormat="1" ht="21.75" customHeight="1">
      <c r="A185" s="39"/>
      <c r="B185" s="40"/>
      <c r="C185" s="244" t="s">
        <v>319</v>
      </c>
      <c r="D185" s="244" t="s">
        <v>231</v>
      </c>
      <c r="E185" s="245" t="s">
        <v>245</v>
      </c>
      <c r="F185" s="246" t="s">
        <v>246</v>
      </c>
      <c r="G185" s="247" t="s">
        <v>234</v>
      </c>
      <c r="H185" s="248">
        <v>100</v>
      </c>
      <c r="I185" s="249"/>
      <c r="J185" s="250">
        <f>ROUND(I185*H185,2)</f>
        <v>0</v>
      </c>
      <c r="K185" s="246" t="s">
        <v>235</v>
      </c>
      <c r="L185" s="45"/>
      <c r="M185" s="251" t="s">
        <v>1</v>
      </c>
      <c r="N185" s="252" t="s">
        <v>46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236</v>
      </c>
      <c r="AT185" s="255" t="s">
        <v>231</v>
      </c>
      <c r="AU185" s="255" t="s">
        <v>91</v>
      </c>
      <c r="AY185" s="18" t="s">
        <v>229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89</v>
      </c>
      <c r="BK185" s="256">
        <f>ROUND(I185*H185,2)</f>
        <v>0</v>
      </c>
      <c r="BL185" s="18" t="s">
        <v>236</v>
      </c>
      <c r="BM185" s="255" t="s">
        <v>465</v>
      </c>
    </row>
    <row r="186" s="13" customFormat="1">
      <c r="A186" s="13"/>
      <c r="B186" s="257"/>
      <c r="C186" s="258"/>
      <c r="D186" s="259" t="s">
        <v>238</v>
      </c>
      <c r="E186" s="260" t="s">
        <v>1</v>
      </c>
      <c r="F186" s="261" t="s">
        <v>466</v>
      </c>
      <c r="G186" s="258"/>
      <c r="H186" s="260" t="s">
        <v>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7" t="s">
        <v>238</v>
      </c>
      <c r="AU186" s="267" t="s">
        <v>91</v>
      </c>
      <c r="AV186" s="13" t="s">
        <v>89</v>
      </c>
      <c r="AW186" s="13" t="s">
        <v>36</v>
      </c>
      <c r="AX186" s="13" t="s">
        <v>81</v>
      </c>
      <c r="AY186" s="267" t="s">
        <v>229</v>
      </c>
    </row>
    <row r="187" s="14" customFormat="1">
      <c r="A187" s="14"/>
      <c r="B187" s="268"/>
      <c r="C187" s="269"/>
      <c r="D187" s="259" t="s">
        <v>238</v>
      </c>
      <c r="E187" s="270" t="s">
        <v>1</v>
      </c>
      <c r="F187" s="271" t="s">
        <v>251</v>
      </c>
      <c r="G187" s="269"/>
      <c r="H187" s="272">
        <v>100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8" t="s">
        <v>238</v>
      </c>
      <c r="AU187" s="278" t="s">
        <v>91</v>
      </c>
      <c r="AV187" s="14" t="s">
        <v>91</v>
      </c>
      <c r="AW187" s="14" t="s">
        <v>36</v>
      </c>
      <c r="AX187" s="14" t="s">
        <v>89</v>
      </c>
      <c r="AY187" s="278" t="s">
        <v>229</v>
      </c>
    </row>
    <row r="188" s="2" customFormat="1" ht="21.75" customHeight="1">
      <c r="A188" s="39"/>
      <c r="B188" s="40"/>
      <c r="C188" s="244" t="s">
        <v>274</v>
      </c>
      <c r="D188" s="244" t="s">
        <v>231</v>
      </c>
      <c r="E188" s="245" t="s">
        <v>467</v>
      </c>
      <c r="F188" s="246" t="s">
        <v>468</v>
      </c>
      <c r="G188" s="247" t="s">
        <v>234</v>
      </c>
      <c r="H188" s="248">
        <v>861.18499999999995</v>
      </c>
      <c r="I188" s="249"/>
      <c r="J188" s="250">
        <f>ROUND(I188*H188,2)</f>
        <v>0</v>
      </c>
      <c r="K188" s="246" t="s">
        <v>235</v>
      </c>
      <c r="L188" s="45"/>
      <c r="M188" s="251" t="s">
        <v>1</v>
      </c>
      <c r="N188" s="252" t="s">
        <v>46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236</v>
      </c>
      <c r="AT188" s="255" t="s">
        <v>231</v>
      </c>
      <c r="AU188" s="255" t="s">
        <v>91</v>
      </c>
      <c r="AY188" s="18" t="s">
        <v>229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89</v>
      </c>
      <c r="BK188" s="256">
        <f>ROUND(I188*H188,2)</f>
        <v>0</v>
      </c>
      <c r="BL188" s="18" t="s">
        <v>236</v>
      </c>
      <c r="BM188" s="255" t="s">
        <v>469</v>
      </c>
    </row>
    <row r="189" s="13" customFormat="1">
      <c r="A189" s="13"/>
      <c r="B189" s="257"/>
      <c r="C189" s="258"/>
      <c r="D189" s="259" t="s">
        <v>238</v>
      </c>
      <c r="E189" s="260" t="s">
        <v>1</v>
      </c>
      <c r="F189" s="261" t="s">
        <v>470</v>
      </c>
      <c r="G189" s="258"/>
      <c r="H189" s="260" t="s">
        <v>1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7" t="s">
        <v>238</v>
      </c>
      <c r="AU189" s="267" t="s">
        <v>91</v>
      </c>
      <c r="AV189" s="13" t="s">
        <v>89</v>
      </c>
      <c r="AW189" s="13" t="s">
        <v>36</v>
      </c>
      <c r="AX189" s="13" t="s">
        <v>81</v>
      </c>
      <c r="AY189" s="267" t="s">
        <v>229</v>
      </c>
    </row>
    <row r="190" s="14" customFormat="1">
      <c r="A190" s="14"/>
      <c r="B190" s="268"/>
      <c r="C190" s="269"/>
      <c r="D190" s="259" t="s">
        <v>238</v>
      </c>
      <c r="E190" s="270" t="s">
        <v>1</v>
      </c>
      <c r="F190" s="271" t="s">
        <v>471</v>
      </c>
      <c r="G190" s="269"/>
      <c r="H190" s="272">
        <v>961.18499999999995</v>
      </c>
      <c r="I190" s="273"/>
      <c r="J190" s="269"/>
      <c r="K190" s="269"/>
      <c r="L190" s="274"/>
      <c r="M190" s="275"/>
      <c r="N190" s="276"/>
      <c r="O190" s="276"/>
      <c r="P190" s="276"/>
      <c r="Q190" s="276"/>
      <c r="R190" s="276"/>
      <c r="S190" s="276"/>
      <c r="T190" s="27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8" t="s">
        <v>238</v>
      </c>
      <c r="AU190" s="278" t="s">
        <v>91</v>
      </c>
      <c r="AV190" s="14" t="s">
        <v>91</v>
      </c>
      <c r="AW190" s="14" t="s">
        <v>36</v>
      </c>
      <c r="AX190" s="14" t="s">
        <v>81</v>
      </c>
      <c r="AY190" s="278" t="s">
        <v>229</v>
      </c>
    </row>
    <row r="191" s="13" customFormat="1">
      <c r="A191" s="13"/>
      <c r="B191" s="257"/>
      <c r="C191" s="258"/>
      <c r="D191" s="259" t="s">
        <v>238</v>
      </c>
      <c r="E191" s="260" t="s">
        <v>1</v>
      </c>
      <c r="F191" s="261" t="s">
        <v>472</v>
      </c>
      <c r="G191" s="258"/>
      <c r="H191" s="260" t="s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238</v>
      </c>
      <c r="AU191" s="267" t="s">
        <v>91</v>
      </c>
      <c r="AV191" s="13" t="s">
        <v>89</v>
      </c>
      <c r="AW191" s="13" t="s">
        <v>36</v>
      </c>
      <c r="AX191" s="13" t="s">
        <v>81</v>
      </c>
      <c r="AY191" s="267" t="s">
        <v>229</v>
      </c>
    </row>
    <row r="192" s="14" customFormat="1">
      <c r="A192" s="14"/>
      <c r="B192" s="268"/>
      <c r="C192" s="269"/>
      <c r="D192" s="259" t="s">
        <v>238</v>
      </c>
      <c r="E192" s="270" t="s">
        <v>1</v>
      </c>
      <c r="F192" s="271" t="s">
        <v>473</v>
      </c>
      <c r="G192" s="269"/>
      <c r="H192" s="272">
        <v>-100</v>
      </c>
      <c r="I192" s="273"/>
      <c r="J192" s="269"/>
      <c r="K192" s="269"/>
      <c r="L192" s="274"/>
      <c r="M192" s="275"/>
      <c r="N192" s="276"/>
      <c r="O192" s="276"/>
      <c r="P192" s="276"/>
      <c r="Q192" s="276"/>
      <c r="R192" s="276"/>
      <c r="S192" s="276"/>
      <c r="T192" s="27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8" t="s">
        <v>238</v>
      </c>
      <c r="AU192" s="278" t="s">
        <v>91</v>
      </c>
      <c r="AV192" s="14" t="s">
        <v>91</v>
      </c>
      <c r="AW192" s="14" t="s">
        <v>36</v>
      </c>
      <c r="AX192" s="14" t="s">
        <v>81</v>
      </c>
      <c r="AY192" s="278" t="s">
        <v>229</v>
      </c>
    </row>
    <row r="193" s="15" customFormat="1">
      <c r="A193" s="15"/>
      <c r="B193" s="279"/>
      <c r="C193" s="280"/>
      <c r="D193" s="259" t="s">
        <v>238</v>
      </c>
      <c r="E193" s="281" t="s">
        <v>1</v>
      </c>
      <c r="F193" s="282" t="s">
        <v>252</v>
      </c>
      <c r="G193" s="280"/>
      <c r="H193" s="283">
        <v>861.18499999999995</v>
      </c>
      <c r="I193" s="284"/>
      <c r="J193" s="280"/>
      <c r="K193" s="280"/>
      <c r="L193" s="285"/>
      <c r="M193" s="286"/>
      <c r="N193" s="287"/>
      <c r="O193" s="287"/>
      <c r="P193" s="287"/>
      <c r="Q193" s="287"/>
      <c r="R193" s="287"/>
      <c r="S193" s="287"/>
      <c r="T193" s="28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9" t="s">
        <v>238</v>
      </c>
      <c r="AU193" s="289" t="s">
        <v>91</v>
      </c>
      <c r="AV193" s="15" t="s">
        <v>236</v>
      </c>
      <c r="AW193" s="15" t="s">
        <v>36</v>
      </c>
      <c r="AX193" s="15" t="s">
        <v>89</v>
      </c>
      <c r="AY193" s="289" t="s">
        <v>229</v>
      </c>
    </row>
    <row r="194" s="2" customFormat="1" ht="21.75" customHeight="1">
      <c r="A194" s="39"/>
      <c r="B194" s="40"/>
      <c r="C194" s="244" t="s">
        <v>322</v>
      </c>
      <c r="D194" s="244" t="s">
        <v>231</v>
      </c>
      <c r="E194" s="245" t="s">
        <v>474</v>
      </c>
      <c r="F194" s="246" t="s">
        <v>475</v>
      </c>
      <c r="G194" s="247" t="s">
        <v>234</v>
      </c>
      <c r="H194" s="248">
        <v>3444.7399999999998</v>
      </c>
      <c r="I194" s="249"/>
      <c r="J194" s="250">
        <f>ROUND(I194*H194,2)</f>
        <v>0</v>
      </c>
      <c r="K194" s="246" t="s">
        <v>235</v>
      </c>
      <c r="L194" s="45"/>
      <c r="M194" s="251" t="s">
        <v>1</v>
      </c>
      <c r="N194" s="252" t="s">
        <v>46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236</v>
      </c>
      <c r="AT194" s="255" t="s">
        <v>231</v>
      </c>
      <c r="AU194" s="255" t="s">
        <v>91</v>
      </c>
      <c r="AY194" s="18" t="s">
        <v>229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89</v>
      </c>
      <c r="BK194" s="256">
        <f>ROUND(I194*H194,2)</f>
        <v>0</v>
      </c>
      <c r="BL194" s="18" t="s">
        <v>236</v>
      </c>
      <c r="BM194" s="255" t="s">
        <v>476</v>
      </c>
    </row>
    <row r="195" s="14" customFormat="1">
      <c r="A195" s="14"/>
      <c r="B195" s="268"/>
      <c r="C195" s="269"/>
      <c r="D195" s="259" t="s">
        <v>238</v>
      </c>
      <c r="E195" s="269"/>
      <c r="F195" s="271" t="s">
        <v>477</v>
      </c>
      <c r="G195" s="269"/>
      <c r="H195" s="272">
        <v>3444.7399999999998</v>
      </c>
      <c r="I195" s="273"/>
      <c r="J195" s="269"/>
      <c r="K195" s="269"/>
      <c r="L195" s="274"/>
      <c r="M195" s="275"/>
      <c r="N195" s="276"/>
      <c r="O195" s="276"/>
      <c r="P195" s="276"/>
      <c r="Q195" s="276"/>
      <c r="R195" s="276"/>
      <c r="S195" s="276"/>
      <c r="T195" s="27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8" t="s">
        <v>238</v>
      </c>
      <c r="AU195" s="278" t="s">
        <v>91</v>
      </c>
      <c r="AV195" s="14" t="s">
        <v>91</v>
      </c>
      <c r="AW195" s="14" t="s">
        <v>4</v>
      </c>
      <c r="AX195" s="14" t="s">
        <v>89</v>
      </c>
      <c r="AY195" s="278" t="s">
        <v>229</v>
      </c>
    </row>
    <row r="196" s="2" customFormat="1" ht="16.5" customHeight="1">
      <c r="A196" s="39"/>
      <c r="B196" s="40"/>
      <c r="C196" s="244" t="s">
        <v>478</v>
      </c>
      <c r="D196" s="244" t="s">
        <v>231</v>
      </c>
      <c r="E196" s="245" t="s">
        <v>265</v>
      </c>
      <c r="F196" s="246" t="s">
        <v>266</v>
      </c>
      <c r="G196" s="247" t="s">
        <v>234</v>
      </c>
      <c r="H196" s="248">
        <v>100</v>
      </c>
      <c r="I196" s="249"/>
      <c r="J196" s="250">
        <f>ROUND(I196*H196,2)</f>
        <v>0</v>
      </c>
      <c r="K196" s="246" t="s">
        <v>235</v>
      </c>
      <c r="L196" s="45"/>
      <c r="M196" s="251" t="s">
        <v>1</v>
      </c>
      <c r="N196" s="252" t="s">
        <v>46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236</v>
      </c>
      <c r="AT196" s="255" t="s">
        <v>231</v>
      </c>
      <c r="AU196" s="255" t="s">
        <v>91</v>
      </c>
      <c r="AY196" s="18" t="s">
        <v>229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89</v>
      </c>
      <c r="BK196" s="256">
        <f>ROUND(I196*H196,2)</f>
        <v>0</v>
      </c>
      <c r="BL196" s="18" t="s">
        <v>236</v>
      </c>
      <c r="BM196" s="255" t="s">
        <v>479</v>
      </c>
    </row>
    <row r="197" s="13" customFormat="1">
      <c r="A197" s="13"/>
      <c r="B197" s="257"/>
      <c r="C197" s="258"/>
      <c r="D197" s="259" t="s">
        <v>238</v>
      </c>
      <c r="E197" s="260" t="s">
        <v>1</v>
      </c>
      <c r="F197" s="261" t="s">
        <v>480</v>
      </c>
      <c r="G197" s="258"/>
      <c r="H197" s="260" t="s">
        <v>1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7" t="s">
        <v>238</v>
      </c>
      <c r="AU197" s="267" t="s">
        <v>91</v>
      </c>
      <c r="AV197" s="13" t="s">
        <v>89</v>
      </c>
      <c r="AW197" s="13" t="s">
        <v>36</v>
      </c>
      <c r="AX197" s="13" t="s">
        <v>81</v>
      </c>
      <c r="AY197" s="267" t="s">
        <v>229</v>
      </c>
    </row>
    <row r="198" s="14" customFormat="1">
      <c r="A198" s="14"/>
      <c r="B198" s="268"/>
      <c r="C198" s="269"/>
      <c r="D198" s="259" t="s">
        <v>238</v>
      </c>
      <c r="E198" s="270" t="s">
        <v>1</v>
      </c>
      <c r="F198" s="271" t="s">
        <v>251</v>
      </c>
      <c r="G198" s="269"/>
      <c r="H198" s="272">
        <v>100</v>
      </c>
      <c r="I198" s="273"/>
      <c r="J198" s="269"/>
      <c r="K198" s="269"/>
      <c r="L198" s="274"/>
      <c r="M198" s="275"/>
      <c r="N198" s="276"/>
      <c r="O198" s="276"/>
      <c r="P198" s="276"/>
      <c r="Q198" s="276"/>
      <c r="R198" s="276"/>
      <c r="S198" s="276"/>
      <c r="T198" s="27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8" t="s">
        <v>238</v>
      </c>
      <c r="AU198" s="278" t="s">
        <v>91</v>
      </c>
      <c r="AV198" s="14" t="s">
        <v>91</v>
      </c>
      <c r="AW198" s="14" t="s">
        <v>36</v>
      </c>
      <c r="AX198" s="14" t="s">
        <v>89</v>
      </c>
      <c r="AY198" s="278" t="s">
        <v>229</v>
      </c>
    </row>
    <row r="199" s="2" customFormat="1" ht="16.5" customHeight="1">
      <c r="A199" s="39"/>
      <c r="B199" s="40"/>
      <c r="C199" s="244" t="s">
        <v>325</v>
      </c>
      <c r="D199" s="244" t="s">
        <v>231</v>
      </c>
      <c r="E199" s="245" t="s">
        <v>481</v>
      </c>
      <c r="F199" s="246" t="s">
        <v>482</v>
      </c>
      <c r="G199" s="247" t="s">
        <v>289</v>
      </c>
      <c r="H199" s="248">
        <v>1550.133</v>
      </c>
      <c r="I199" s="249"/>
      <c r="J199" s="250">
        <f>ROUND(I199*H199,2)</f>
        <v>0</v>
      </c>
      <c r="K199" s="246" t="s">
        <v>1</v>
      </c>
      <c r="L199" s="45"/>
      <c r="M199" s="251" t="s">
        <v>1</v>
      </c>
      <c r="N199" s="252" t="s">
        <v>46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236</v>
      </c>
      <c r="AT199" s="255" t="s">
        <v>231</v>
      </c>
      <c r="AU199" s="255" t="s">
        <v>91</v>
      </c>
      <c r="AY199" s="18" t="s">
        <v>229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89</v>
      </c>
      <c r="BK199" s="256">
        <f>ROUND(I199*H199,2)</f>
        <v>0</v>
      </c>
      <c r="BL199" s="18" t="s">
        <v>236</v>
      </c>
      <c r="BM199" s="255" t="s">
        <v>483</v>
      </c>
    </row>
    <row r="200" s="14" customFormat="1">
      <c r="A200" s="14"/>
      <c r="B200" s="268"/>
      <c r="C200" s="269"/>
      <c r="D200" s="259" t="s">
        <v>238</v>
      </c>
      <c r="E200" s="269"/>
      <c r="F200" s="271" t="s">
        <v>484</v>
      </c>
      <c r="G200" s="269"/>
      <c r="H200" s="272">
        <v>1550.133</v>
      </c>
      <c r="I200" s="273"/>
      <c r="J200" s="269"/>
      <c r="K200" s="269"/>
      <c r="L200" s="274"/>
      <c r="M200" s="275"/>
      <c r="N200" s="276"/>
      <c r="O200" s="276"/>
      <c r="P200" s="276"/>
      <c r="Q200" s="276"/>
      <c r="R200" s="276"/>
      <c r="S200" s="276"/>
      <c r="T200" s="27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8" t="s">
        <v>238</v>
      </c>
      <c r="AU200" s="278" t="s">
        <v>91</v>
      </c>
      <c r="AV200" s="14" t="s">
        <v>91</v>
      </c>
      <c r="AW200" s="14" t="s">
        <v>4</v>
      </c>
      <c r="AX200" s="14" t="s">
        <v>89</v>
      </c>
      <c r="AY200" s="278" t="s">
        <v>229</v>
      </c>
    </row>
    <row r="201" s="2" customFormat="1" ht="21.75" customHeight="1">
      <c r="A201" s="39"/>
      <c r="B201" s="40"/>
      <c r="C201" s="244" t="s">
        <v>485</v>
      </c>
      <c r="D201" s="244" t="s">
        <v>231</v>
      </c>
      <c r="E201" s="245" t="s">
        <v>486</v>
      </c>
      <c r="F201" s="246" t="s">
        <v>487</v>
      </c>
      <c r="G201" s="247" t="s">
        <v>234</v>
      </c>
      <c r="H201" s="248">
        <v>123.349</v>
      </c>
      <c r="I201" s="249"/>
      <c r="J201" s="250">
        <f>ROUND(I201*H201,2)</f>
        <v>0</v>
      </c>
      <c r="K201" s="246" t="s">
        <v>235</v>
      </c>
      <c r="L201" s="45"/>
      <c r="M201" s="251" t="s">
        <v>1</v>
      </c>
      <c r="N201" s="252" t="s">
        <v>46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236</v>
      </c>
      <c r="AT201" s="255" t="s">
        <v>231</v>
      </c>
      <c r="AU201" s="255" t="s">
        <v>91</v>
      </c>
      <c r="AY201" s="18" t="s">
        <v>229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89</v>
      </c>
      <c r="BK201" s="256">
        <f>ROUND(I201*H201,2)</f>
        <v>0</v>
      </c>
      <c r="BL201" s="18" t="s">
        <v>236</v>
      </c>
      <c r="BM201" s="255" t="s">
        <v>488</v>
      </c>
    </row>
    <row r="202" s="13" customFormat="1">
      <c r="A202" s="13"/>
      <c r="B202" s="257"/>
      <c r="C202" s="258"/>
      <c r="D202" s="259" t="s">
        <v>238</v>
      </c>
      <c r="E202" s="260" t="s">
        <v>1</v>
      </c>
      <c r="F202" s="261" t="s">
        <v>489</v>
      </c>
      <c r="G202" s="258"/>
      <c r="H202" s="260" t="s">
        <v>1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7" t="s">
        <v>238</v>
      </c>
      <c r="AU202" s="267" t="s">
        <v>91</v>
      </c>
      <c r="AV202" s="13" t="s">
        <v>89</v>
      </c>
      <c r="AW202" s="13" t="s">
        <v>36</v>
      </c>
      <c r="AX202" s="13" t="s">
        <v>81</v>
      </c>
      <c r="AY202" s="267" t="s">
        <v>229</v>
      </c>
    </row>
    <row r="203" s="14" customFormat="1">
      <c r="A203" s="14"/>
      <c r="B203" s="268"/>
      <c r="C203" s="269"/>
      <c r="D203" s="259" t="s">
        <v>238</v>
      </c>
      <c r="E203" s="270" t="s">
        <v>1</v>
      </c>
      <c r="F203" s="271" t="s">
        <v>490</v>
      </c>
      <c r="G203" s="269"/>
      <c r="H203" s="272">
        <v>87.099999999999994</v>
      </c>
      <c r="I203" s="273"/>
      <c r="J203" s="269"/>
      <c r="K203" s="269"/>
      <c r="L203" s="274"/>
      <c r="M203" s="275"/>
      <c r="N203" s="276"/>
      <c r="O203" s="276"/>
      <c r="P203" s="276"/>
      <c r="Q203" s="276"/>
      <c r="R203" s="276"/>
      <c r="S203" s="276"/>
      <c r="T203" s="27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8" t="s">
        <v>238</v>
      </c>
      <c r="AU203" s="278" t="s">
        <v>91</v>
      </c>
      <c r="AV203" s="14" t="s">
        <v>91</v>
      </c>
      <c r="AW203" s="14" t="s">
        <v>36</v>
      </c>
      <c r="AX203" s="14" t="s">
        <v>81</v>
      </c>
      <c r="AY203" s="278" t="s">
        <v>229</v>
      </c>
    </row>
    <row r="204" s="13" customFormat="1">
      <c r="A204" s="13"/>
      <c r="B204" s="257"/>
      <c r="C204" s="258"/>
      <c r="D204" s="259" t="s">
        <v>238</v>
      </c>
      <c r="E204" s="260" t="s">
        <v>1</v>
      </c>
      <c r="F204" s="261" t="s">
        <v>453</v>
      </c>
      <c r="G204" s="258"/>
      <c r="H204" s="260" t="s">
        <v>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7" t="s">
        <v>238</v>
      </c>
      <c r="AU204" s="267" t="s">
        <v>91</v>
      </c>
      <c r="AV204" s="13" t="s">
        <v>89</v>
      </c>
      <c r="AW204" s="13" t="s">
        <v>36</v>
      </c>
      <c r="AX204" s="13" t="s">
        <v>81</v>
      </c>
      <c r="AY204" s="267" t="s">
        <v>229</v>
      </c>
    </row>
    <row r="205" s="14" customFormat="1">
      <c r="A205" s="14"/>
      <c r="B205" s="268"/>
      <c r="C205" s="269"/>
      <c r="D205" s="259" t="s">
        <v>238</v>
      </c>
      <c r="E205" s="270" t="s">
        <v>1</v>
      </c>
      <c r="F205" s="271" t="s">
        <v>491</v>
      </c>
      <c r="G205" s="269"/>
      <c r="H205" s="272">
        <v>36.249000000000002</v>
      </c>
      <c r="I205" s="273"/>
      <c r="J205" s="269"/>
      <c r="K205" s="269"/>
      <c r="L205" s="274"/>
      <c r="M205" s="275"/>
      <c r="N205" s="276"/>
      <c r="O205" s="276"/>
      <c r="P205" s="276"/>
      <c r="Q205" s="276"/>
      <c r="R205" s="276"/>
      <c r="S205" s="276"/>
      <c r="T205" s="27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8" t="s">
        <v>238</v>
      </c>
      <c r="AU205" s="278" t="s">
        <v>91</v>
      </c>
      <c r="AV205" s="14" t="s">
        <v>91</v>
      </c>
      <c r="AW205" s="14" t="s">
        <v>36</v>
      </c>
      <c r="AX205" s="14" t="s">
        <v>81</v>
      </c>
      <c r="AY205" s="278" t="s">
        <v>229</v>
      </c>
    </row>
    <row r="206" s="15" customFormat="1">
      <c r="A206" s="15"/>
      <c r="B206" s="279"/>
      <c r="C206" s="280"/>
      <c r="D206" s="259" t="s">
        <v>238</v>
      </c>
      <c r="E206" s="281" t="s">
        <v>1</v>
      </c>
      <c r="F206" s="282" t="s">
        <v>252</v>
      </c>
      <c r="G206" s="280"/>
      <c r="H206" s="283">
        <v>123.349</v>
      </c>
      <c r="I206" s="284"/>
      <c r="J206" s="280"/>
      <c r="K206" s="280"/>
      <c r="L206" s="285"/>
      <c r="M206" s="286"/>
      <c r="N206" s="287"/>
      <c r="O206" s="287"/>
      <c r="P206" s="287"/>
      <c r="Q206" s="287"/>
      <c r="R206" s="287"/>
      <c r="S206" s="287"/>
      <c r="T206" s="28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9" t="s">
        <v>238</v>
      </c>
      <c r="AU206" s="289" t="s">
        <v>91</v>
      </c>
      <c r="AV206" s="15" t="s">
        <v>236</v>
      </c>
      <c r="AW206" s="15" t="s">
        <v>36</v>
      </c>
      <c r="AX206" s="15" t="s">
        <v>89</v>
      </c>
      <c r="AY206" s="289" t="s">
        <v>229</v>
      </c>
    </row>
    <row r="207" s="2" customFormat="1" ht="16.5" customHeight="1">
      <c r="A207" s="39"/>
      <c r="B207" s="40"/>
      <c r="C207" s="318" t="s">
        <v>328</v>
      </c>
      <c r="D207" s="318" t="s">
        <v>492</v>
      </c>
      <c r="E207" s="319" t="s">
        <v>493</v>
      </c>
      <c r="F207" s="320" t="s">
        <v>494</v>
      </c>
      <c r="G207" s="321" t="s">
        <v>289</v>
      </c>
      <c r="H207" s="322">
        <v>156.78</v>
      </c>
      <c r="I207" s="323"/>
      <c r="J207" s="324">
        <f>ROUND(I207*H207,2)</f>
        <v>0</v>
      </c>
      <c r="K207" s="320" t="s">
        <v>235</v>
      </c>
      <c r="L207" s="325"/>
      <c r="M207" s="326" t="s">
        <v>1</v>
      </c>
      <c r="N207" s="327" t="s">
        <v>46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319</v>
      </c>
      <c r="AT207" s="255" t="s">
        <v>492</v>
      </c>
      <c r="AU207" s="255" t="s">
        <v>91</v>
      </c>
      <c r="AY207" s="18" t="s">
        <v>229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89</v>
      </c>
      <c r="BK207" s="256">
        <f>ROUND(I207*H207,2)</f>
        <v>0</v>
      </c>
      <c r="BL207" s="18" t="s">
        <v>236</v>
      </c>
      <c r="BM207" s="255" t="s">
        <v>495</v>
      </c>
    </row>
    <row r="208" s="14" customFormat="1">
      <c r="A208" s="14"/>
      <c r="B208" s="268"/>
      <c r="C208" s="269"/>
      <c r="D208" s="259" t="s">
        <v>238</v>
      </c>
      <c r="E208" s="269"/>
      <c r="F208" s="271" t="s">
        <v>496</v>
      </c>
      <c r="G208" s="269"/>
      <c r="H208" s="272">
        <v>156.78</v>
      </c>
      <c r="I208" s="273"/>
      <c r="J208" s="269"/>
      <c r="K208" s="269"/>
      <c r="L208" s="274"/>
      <c r="M208" s="275"/>
      <c r="N208" s="276"/>
      <c r="O208" s="276"/>
      <c r="P208" s="276"/>
      <c r="Q208" s="276"/>
      <c r="R208" s="276"/>
      <c r="S208" s="276"/>
      <c r="T208" s="27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8" t="s">
        <v>238</v>
      </c>
      <c r="AU208" s="278" t="s">
        <v>91</v>
      </c>
      <c r="AV208" s="14" t="s">
        <v>91</v>
      </c>
      <c r="AW208" s="14" t="s">
        <v>4</v>
      </c>
      <c r="AX208" s="14" t="s">
        <v>89</v>
      </c>
      <c r="AY208" s="278" t="s">
        <v>229</v>
      </c>
    </row>
    <row r="209" s="2" customFormat="1" ht="16.5" customHeight="1">
      <c r="A209" s="39"/>
      <c r="B209" s="40"/>
      <c r="C209" s="318" t="s">
        <v>8</v>
      </c>
      <c r="D209" s="318" t="s">
        <v>492</v>
      </c>
      <c r="E209" s="319" t="s">
        <v>497</v>
      </c>
      <c r="F209" s="320" t="s">
        <v>498</v>
      </c>
      <c r="G209" s="321" t="s">
        <v>289</v>
      </c>
      <c r="H209" s="322">
        <v>65.248000000000005</v>
      </c>
      <c r="I209" s="323"/>
      <c r="J209" s="324">
        <f>ROUND(I209*H209,2)</f>
        <v>0</v>
      </c>
      <c r="K209" s="320" t="s">
        <v>1</v>
      </c>
      <c r="L209" s="325"/>
      <c r="M209" s="326" t="s">
        <v>1</v>
      </c>
      <c r="N209" s="327" t="s">
        <v>46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319</v>
      </c>
      <c r="AT209" s="255" t="s">
        <v>492</v>
      </c>
      <c r="AU209" s="255" t="s">
        <v>91</v>
      </c>
      <c r="AY209" s="18" t="s">
        <v>229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89</v>
      </c>
      <c r="BK209" s="256">
        <f>ROUND(I209*H209,2)</f>
        <v>0</v>
      </c>
      <c r="BL209" s="18" t="s">
        <v>236</v>
      </c>
      <c r="BM209" s="255" t="s">
        <v>499</v>
      </c>
    </row>
    <row r="210" s="14" customFormat="1">
      <c r="A210" s="14"/>
      <c r="B210" s="268"/>
      <c r="C210" s="269"/>
      <c r="D210" s="259" t="s">
        <v>238</v>
      </c>
      <c r="E210" s="269"/>
      <c r="F210" s="271" t="s">
        <v>500</v>
      </c>
      <c r="G210" s="269"/>
      <c r="H210" s="272">
        <v>65.248000000000005</v>
      </c>
      <c r="I210" s="273"/>
      <c r="J210" s="269"/>
      <c r="K210" s="269"/>
      <c r="L210" s="274"/>
      <c r="M210" s="275"/>
      <c r="N210" s="276"/>
      <c r="O210" s="276"/>
      <c r="P210" s="276"/>
      <c r="Q210" s="276"/>
      <c r="R210" s="276"/>
      <c r="S210" s="276"/>
      <c r="T210" s="27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8" t="s">
        <v>238</v>
      </c>
      <c r="AU210" s="278" t="s">
        <v>91</v>
      </c>
      <c r="AV210" s="14" t="s">
        <v>91</v>
      </c>
      <c r="AW210" s="14" t="s">
        <v>4</v>
      </c>
      <c r="AX210" s="14" t="s">
        <v>89</v>
      </c>
      <c r="AY210" s="278" t="s">
        <v>229</v>
      </c>
    </row>
    <row r="211" s="2" customFormat="1" ht="21.75" customHeight="1">
      <c r="A211" s="39"/>
      <c r="B211" s="40"/>
      <c r="C211" s="244" t="s">
        <v>331</v>
      </c>
      <c r="D211" s="244" t="s">
        <v>231</v>
      </c>
      <c r="E211" s="245" t="s">
        <v>501</v>
      </c>
      <c r="F211" s="246" t="s">
        <v>502</v>
      </c>
      <c r="G211" s="247" t="s">
        <v>234</v>
      </c>
      <c r="H211" s="248">
        <v>30.207999999999998</v>
      </c>
      <c r="I211" s="249"/>
      <c r="J211" s="250">
        <f>ROUND(I211*H211,2)</f>
        <v>0</v>
      </c>
      <c r="K211" s="246" t="s">
        <v>235</v>
      </c>
      <c r="L211" s="45"/>
      <c r="M211" s="251" t="s">
        <v>1</v>
      </c>
      <c r="N211" s="252" t="s">
        <v>46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236</v>
      </c>
      <c r="AT211" s="255" t="s">
        <v>231</v>
      </c>
      <c r="AU211" s="255" t="s">
        <v>91</v>
      </c>
      <c r="AY211" s="18" t="s">
        <v>229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89</v>
      </c>
      <c r="BK211" s="256">
        <f>ROUND(I211*H211,2)</f>
        <v>0</v>
      </c>
      <c r="BL211" s="18" t="s">
        <v>236</v>
      </c>
      <c r="BM211" s="255" t="s">
        <v>503</v>
      </c>
    </row>
    <row r="212" s="13" customFormat="1">
      <c r="A212" s="13"/>
      <c r="B212" s="257"/>
      <c r="C212" s="258"/>
      <c r="D212" s="259" t="s">
        <v>238</v>
      </c>
      <c r="E212" s="260" t="s">
        <v>1</v>
      </c>
      <c r="F212" s="261" t="s">
        <v>504</v>
      </c>
      <c r="G212" s="258"/>
      <c r="H212" s="260" t="s">
        <v>1</v>
      </c>
      <c r="I212" s="262"/>
      <c r="J212" s="258"/>
      <c r="K212" s="258"/>
      <c r="L212" s="263"/>
      <c r="M212" s="264"/>
      <c r="N212" s="265"/>
      <c r="O212" s="265"/>
      <c r="P212" s="265"/>
      <c r="Q212" s="265"/>
      <c r="R212" s="265"/>
      <c r="S212" s="265"/>
      <c r="T212" s="26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7" t="s">
        <v>238</v>
      </c>
      <c r="AU212" s="267" t="s">
        <v>91</v>
      </c>
      <c r="AV212" s="13" t="s">
        <v>89</v>
      </c>
      <c r="AW212" s="13" t="s">
        <v>36</v>
      </c>
      <c r="AX212" s="13" t="s">
        <v>81</v>
      </c>
      <c r="AY212" s="267" t="s">
        <v>229</v>
      </c>
    </row>
    <row r="213" s="14" customFormat="1">
      <c r="A213" s="14"/>
      <c r="B213" s="268"/>
      <c r="C213" s="269"/>
      <c r="D213" s="259" t="s">
        <v>238</v>
      </c>
      <c r="E213" s="270" t="s">
        <v>1</v>
      </c>
      <c r="F213" s="271" t="s">
        <v>505</v>
      </c>
      <c r="G213" s="269"/>
      <c r="H213" s="272">
        <v>29.132999999999999</v>
      </c>
      <c r="I213" s="273"/>
      <c r="J213" s="269"/>
      <c r="K213" s="269"/>
      <c r="L213" s="274"/>
      <c r="M213" s="275"/>
      <c r="N213" s="276"/>
      <c r="O213" s="276"/>
      <c r="P213" s="276"/>
      <c r="Q213" s="276"/>
      <c r="R213" s="276"/>
      <c r="S213" s="276"/>
      <c r="T213" s="27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8" t="s">
        <v>238</v>
      </c>
      <c r="AU213" s="278" t="s">
        <v>91</v>
      </c>
      <c r="AV213" s="14" t="s">
        <v>91</v>
      </c>
      <c r="AW213" s="14" t="s">
        <v>36</v>
      </c>
      <c r="AX213" s="14" t="s">
        <v>81</v>
      </c>
      <c r="AY213" s="278" t="s">
        <v>229</v>
      </c>
    </row>
    <row r="214" s="14" customFormat="1">
      <c r="A214" s="14"/>
      <c r="B214" s="268"/>
      <c r="C214" s="269"/>
      <c r="D214" s="259" t="s">
        <v>238</v>
      </c>
      <c r="E214" s="270" t="s">
        <v>1</v>
      </c>
      <c r="F214" s="271" t="s">
        <v>506</v>
      </c>
      <c r="G214" s="269"/>
      <c r="H214" s="272">
        <v>1.075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238</v>
      </c>
      <c r="AU214" s="278" t="s">
        <v>91</v>
      </c>
      <c r="AV214" s="14" t="s">
        <v>91</v>
      </c>
      <c r="AW214" s="14" t="s">
        <v>36</v>
      </c>
      <c r="AX214" s="14" t="s">
        <v>81</v>
      </c>
      <c r="AY214" s="278" t="s">
        <v>229</v>
      </c>
    </row>
    <row r="215" s="15" customFormat="1">
      <c r="A215" s="15"/>
      <c r="B215" s="279"/>
      <c r="C215" s="280"/>
      <c r="D215" s="259" t="s">
        <v>238</v>
      </c>
      <c r="E215" s="281" t="s">
        <v>1</v>
      </c>
      <c r="F215" s="282" t="s">
        <v>252</v>
      </c>
      <c r="G215" s="280"/>
      <c r="H215" s="283">
        <v>30.207999999999998</v>
      </c>
      <c r="I215" s="284"/>
      <c r="J215" s="280"/>
      <c r="K215" s="280"/>
      <c r="L215" s="285"/>
      <c r="M215" s="286"/>
      <c r="N215" s="287"/>
      <c r="O215" s="287"/>
      <c r="P215" s="287"/>
      <c r="Q215" s="287"/>
      <c r="R215" s="287"/>
      <c r="S215" s="287"/>
      <c r="T215" s="28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9" t="s">
        <v>238</v>
      </c>
      <c r="AU215" s="289" t="s">
        <v>91</v>
      </c>
      <c r="AV215" s="15" t="s">
        <v>236</v>
      </c>
      <c r="AW215" s="15" t="s">
        <v>36</v>
      </c>
      <c r="AX215" s="15" t="s">
        <v>89</v>
      </c>
      <c r="AY215" s="289" t="s">
        <v>229</v>
      </c>
    </row>
    <row r="216" s="2" customFormat="1" ht="16.5" customHeight="1">
      <c r="A216" s="39"/>
      <c r="B216" s="40"/>
      <c r="C216" s="318" t="s">
        <v>507</v>
      </c>
      <c r="D216" s="318" t="s">
        <v>492</v>
      </c>
      <c r="E216" s="319" t="s">
        <v>493</v>
      </c>
      <c r="F216" s="320" t="s">
        <v>494</v>
      </c>
      <c r="G216" s="321" t="s">
        <v>289</v>
      </c>
      <c r="H216" s="322">
        <v>57.395000000000003</v>
      </c>
      <c r="I216" s="323"/>
      <c r="J216" s="324">
        <f>ROUND(I216*H216,2)</f>
        <v>0</v>
      </c>
      <c r="K216" s="320" t="s">
        <v>235</v>
      </c>
      <c r="L216" s="325"/>
      <c r="M216" s="326" t="s">
        <v>1</v>
      </c>
      <c r="N216" s="327" t="s">
        <v>46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319</v>
      </c>
      <c r="AT216" s="255" t="s">
        <v>492</v>
      </c>
      <c r="AU216" s="255" t="s">
        <v>91</v>
      </c>
      <c r="AY216" s="18" t="s">
        <v>229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89</v>
      </c>
      <c r="BK216" s="256">
        <f>ROUND(I216*H216,2)</f>
        <v>0</v>
      </c>
      <c r="BL216" s="18" t="s">
        <v>236</v>
      </c>
      <c r="BM216" s="255" t="s">
        <v>508</v>
      </c>
    </row>
    <row r="217" s="14" customFormat="1">
      <c r="A217" s="14"/>
      <c r="B217" s="268"/>
      <c r="C217" s="269"/>
      <c r="D217" s="259" t="s">
        <v>238</v>
      </c>
      <c r="E217" s="269"/>
      <c r="F217" s="271" t="s">
        <v>509</v>
      </c>
      <c r="G217" s="269"/>
      <c r="H217" s="272">
        <v>57.395000000000003</v>
      </c>
      <c r="I217" s="273"/>
      <c r="J217" s="269"/>
      <c r="K217" s="269"/>
      <c r="L217" s="274"/>
      <c r="M217" s="275"/>
      <c r="N217" s="276"/>
      <c r="O217" s="276"/>
      <c r="P217" s="276"/>
      <c r="Q217" s="276"/>
      <c r="R217" s="276"/>
      <c r="S217" s="276"/>
      <c r="T217" s="27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8" t="s">
        <v>238</v>
      </c>
      <c r="AU217" s="278" t="s">
        <v>91</v>
      </c>
      <c r="AV217" s="14" t="s">
        <v>91</v>
      </c>
      <c r="AW217" s="14" t="s">
        <v>4</v>
      </c>
      <c r="AX217" s="14" t="s">
        <v>89</v>
      </c>
      <c r="AY217" s="278" t="s">
        <v>229</v>
      </c>
    </row>
    <row r="218" s="12" customFormat="1" ht="22.8" customHeight="1">
      <c r="A218" s="12"/>
      <c r="B218" s="228"/>
      <c r="C218" s="229"/>
      <c r="D218" s="230" t="s">
        <v>80</v>
      </c>
      <c r="E218" s="242" t="s">
        <v>91</v>
      </c>
      <c r="F218" s="242" t="s">
        <v>510</v>
      </c>
      <c r="G218" s="229"/>
      <c r="H218" s="229"/>
      <c r="I218" s="232"/>
      <c r="J218" s="243">
        <f>BK218</f>
        <v>0</v>
      </c>
      <c r="K218" s="229"/>
      <c r="L218" s="234"/>
      <c r="M218" s="235"/>
      <c r="N218" s="236"/>
      <c r="O218" s="236"/>
      <c r="P218" s="237">
        <f>SUM(P219:P357)</f>
        <v>0</v>
      </c>
      <c r="Q218" s="236"/>
      <c r="R218" s="237">
        <f>SUM(R219:R357)</f>
        <v>724.15003991000003</v>
      </c>
      <c r="S218" s="236"/>
      <c r="T218" s="238">
        <f>SUM(T219:T357)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9" t="s">
        <v>89</v>
      </c>
      <c r="AT218" s="240" t="s">
        <v>80</v>
      </c>
      <c r="AU218" s="240" t="s">
        <v>89</v>
      </c>
      <c r="AY218" s="239" t="s">
        <v>229</v>
      </c>
      <c r="BK218" s="241">
        <f>SUM(BK219:BK357)</f>
        <v>0</v>
      </c>
    </row>
    <row r="219" s="2" customFormat="1" ht="21.75" customHeight="1">
      <c r="A219" s="39"/>
      <c r="B219" s="40"/>
      <c r="C219" s="244" t="s">
        <v>511</v>
      </c>
      <c r="D219" s="244" t="s">
        <v>231</v>
      </c>
      <c r="E219" s="245" t="s">
        <v>512</v>
      </c>
      <c r="F219" s="246" t="s">
        <v>513</v>
      </c>
      <c r="G219" s="247" t="s">
        <v>234</v>
      </c>
      <c r="H219" s="248">
        <v>18.870999999999999</v>
      </c>
      <c r="I219" s="249"/>
      <c r="J219" s="250">
        <f>ROUND(I219*H219,2)</f>
        <v>0</v>
      </c>
      <c r="K219" s="246" t="s">
        <v>235</v>
      </c>
      <c r="L219" s="45"/>
      <c r="M219" s="251" t="s">
        <v>1</v>
      </c>
      <c r="N219" s="252" t="s">
        <v>46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236</v>
      </c>
      <c r="AT219" s="255" t="s">
        <v>231</v>
      </c>
      <c r="AU219" s="255" t="s">
        <v>91</v>
      </c>
      <c r="AY219" s="18" t="s">
        <v>229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89</v>
      </c>
      <c r="BK219" s="256">
        <f>ROUND(I219*H219,2)</f>
        <v>0</v>
      </c>
      <c r="BL219" s="18" t="s">
        <v>236</v>
      </c>
      <c r="BM219" s="255" t="s">
        <v>514</v>
      </c>
    </row>
    <row r="220" s="13" customFormat="1">
      <c r="A220" s="13"/>
      <c r="B220" s="257"/>
      <c r="C220" s="258"/>
      <c r="D220" s="259" t="s">
        <v>238</v>
      </c>
      <c r="E220" s="260" t="s">
        <v>1</v>
      </c>
      <c r="F220" s="261" t="s">
        <v>515</v>
      </c>
      <c r="G220" s="258"/>
      <c r="H220" s="260" t="s">
        <v>1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7" t="s">
        <v>238</v>
      </c>
      <c r="AU220" s="267" t="s">
        <v>91</v>
      </c>
      <c r="AV220" s="13" t="s">
        <v>89</v>
      </c>
      <c r="AW220" s="13" t="s">
        <v>36</v>
      </c>
      <c r="AX220" s="13" t="s">
        <v>81</v>
      </c>
      <c r="AY220" s="267" t="s">
        <v>229</v>
      </c>
    </row>
    <row r="221" s="14" customFormat="1">
      <c r="A221" s="14"/>
      <c r="B221" s="268"/>
      <c r="C221" s="269"/>
      <c r="D221" s="259" t="s">
        <v>238</v>
      </c>
      <c r="E221" s="270" t="s">
        <v>1</v>
      </c>
      <c r="F221" s="271" t="s">
        <v>516</v>
      </c>
      <c r="G221" s="269"/>
      <c r="H221" s="272">
        <v>18.870999999999999</v>
      </c>
      <c r="I221" s="273"/>
      <c r="J221" s="269"/>
      <c r="K221" s="269"/>
      <c r="L221" s="274"/>
      <c r="M221" s="275"/>
      <c r="N221" s="276"/>
      <c r="O221" s="276"/>
      <c r="P221" s="276"/>
      <c r="Q221" s="276"/>
      <c r="R221" s="276"/>
      <c r="S221" s="276"/>
      <c r="T221" s="27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8" t="s">
        <v>238</v>
      </c>
      <c r="AU221" s="278" t="s">
        <v>91</v>
      </c>
      <c r="AV221" s="14" t="s">
        <v>91</v>
      </c>
      <c r="AW221" s="14" t="s">
        <v>36</v>
      </c>
      <c r="AX221" s="14" t="s">
        <v>89</v>
      </c>
      <c r="AY221" s="278" t="s">
        <v>229</v>
      </c>
    </row>
    <row r="222" s="2" customFormat="1" ht="16.5" customHeight="1">
      <c r="A222" s="39"/>
      <c r="B222" s="40"/>
      <c r="C222" s="244" t="s">
        <v>517</v>
      </c>
      <c r="D222" s="244" t="s">
        <v>231</v>
      </c>
      <c r="E222" s="245" t="s">
        <v>518</v>
      </c>
      <c r="F222" s="246" t="s">
        <v>519</v>
      </c>
      <c r="G222" s="247" t="s">
        <v>234</v>
      </c>
      <c r="H222" s="248">
        <v>3.4449999999999998</v>
      </c>
      <c r="I222" s="249"/>
      <c r="J222" s="250">
        <f>ROUND(I222*H222,2)</f>
        <v>0</v>
      </c>
      <c r="K222" s="246" t="s">
        <v>235</v>
      </c>
      <c r="L222" s="45"/>
      <c r="M222" s="251" t="s">
        <v>1</v>
      </c>
      <c r="N222" s="252" t="s">
        <v>46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236</v>
      </c>
      <c r="AT222" s="255" t="s">
        <v>231</v>
      </c>
      <c r="AU222" s="255" t="s">
        <v>91</v>
      </c>
      <c r="AY222" s="18" t="s">
        <v>229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89</v>
      </c>
      <c r="BK222" s="256">
        <f>ROUND(I222*H222,2)</f>
        <v>0</v>
      </c>
      <c r="BL222" s="18" t="s">
        <v>236</v>
      </c>
      <c r="BM222" s="255" t="s">
        <v>520</v>
      </c>
    </row>
    <row r="223" s="13" customFormat="1">
      <c r="A223" s="13"/>
      <c r="B223" s="257"/>
      <c r="C223" s="258"/>
      <c r="D223" s="259" t="s">
        <v>238</v>
      </c>
      <c r="E223" s="260" t="s">
        <v>1</v>
      </c>
      <c r="F223" s="261" t="s">
        <v>515</v>
      </c>
      <c r="G223" s="258"/>
      <c r="H223" s="260" t="s">
        <v>1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7" t="s">
        <v>238</v>
      </c>
      <c r="AU223" s="267" t="s">
        <v>91</v>
      </c>
      <c r="AV223" s="13" t="s">
        <v>89</v>
      </c>
      <c r="AW223" s="13" t="s">
        <v>36</v>
      </c>
      <c r="AX223" s="13" t="s">
        <v>81</v>
      </c>
      <c r="AY223" s="267" t="s">
        <v>229</v>
      </c>
    </row>
    <row r="224" s="14" customFormat="1">
      <c r="A224" s="14"/>
      <c r="B224" s="268"/>
      <c r="C224" s="269"/>
      <c r="D224" s="259" t="s">
        <v>238</v>
      </c>
      <c r="E224" s="270" t="s">
        <v>1</v>
      </c>
      <c r="F224" s="271" t="s">
        <v>521</v>
      </c>
      <c r="G224" s="269"/>
      <c r="H224" s="272">
        <v>3.4449999999999998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238</v>
      </c>
      <c r="AU224" s="278" t="s">
        <v>91</v>
      </c>
      <c r="AV224" s="14" t="s">
        <v>91</v>
      </c>
      <c r="AW224" s="14" t="s">
        <v>36</v>
      </c>
      <c r="AX224" s="14" t="s">
        <v>89</v>
      </c>
      <c r="AY224" s="278" t="s">
        <v>229</v>
      </c>
    </row>
    <row r="225" s="2" customFormat="1" ht="21.75" customHeight="1">
      <c r="A225" s="39"/>
      <c r="B225" s="40"/>
      <c r="C225" s="244" t="s">
        <v>522</v>
      </c>
      <c r="D225" s="244" t="s">
        <v>231</v>
      </c>
      <c r="E225" s="245" t="s">
        <v>523</v>
      </c>
      <c r="F225" s="246" t="s">
        <v>524</v>
      </c>
      <c r="G225" s="247" t="s">
        <v>346</v>
      </c>
      <c r="H225" s="248">
        <v>74.885000000000005</v>
      </c>
      <c r="I225" s="249"/>
      <c r="J225" s="250">
        <f>ROUND(I225*H225,2)</f>
        <v>0</v>
      </c>
      <c r="K225" s="246" t="s">
        <v>235</v>
      </c>
      <c r="L225" s="45"/>
      <c r="M225" s="251" t="s">
        <v>1</v>
      </c>
      <c r="N225" s="252" t="s">
        <v>46</v>
      </c>
      <c r="O225" s="92"/>
      <c r="P225" s="253">
        <f>O225*H225</f>
        <v>0</v>
      </c>
      <c r="Q225" s="253">
        <v>0.00072999999999999996</v>
      </c>
      <c r="R225" s="253">
        <f>Q225*H225</f>
        <v>0.054666050000000001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236</v>
      </c>
      <c r="AT225" s="255" t="s">
        <v>231</v>
      </c>
      <c r="AU225" s="255" t="s">
        <v>91</v>
      </c>
      <c r="AY225" s="18" t="s">
        <v>229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89</v>
      </c>
      <c r="BK225" s="256">
        <f>ROUND(I225*H225,2)</f>
        <v>0</v>
      </c>
      <c r="BL225" s="18" t="s">
        <v>236</v>
      </c>
      <c r="BM225" s="255" t="s">
        <v>525</v>
      </c>
    </row>
    <row r="226" s="13" customFormat="1">
      <c r="A226" s="13"/>
      <c r="B226" s="257"/>
      <c r="C226" s="258"/>
      <c r="D226" s="259" t="s">
        <v>238</v>
      </c>
      <c r="E226" s="260" t="s">
        <v>1</v>
      </c>
      <c r="F226" s="261" t="s">
        <v>453</v>
      </c>
      <c r="G226" s="258"/>
      <c r="H226" s="260" t="s">
        <v>1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7" t="s">
        <v>238</v>
      </c>
      <c r="AU226" s="267" t="s">
        <v>91</v>
      </c>
      <c r="AV226" s="13" t="s">
        <v>89</v>
      </c>
      <c r="AW226" s="13" t="s">
        <v>36</v>
      </c>
      <c r="AX226" s="13" t="s">
        <v>81</v>
      </c>
      <c r="AY226" s="267" t="s">
        <v>229</v>
      </c>
    </row>
    <row r="227" s="14" customFormat="1">
      <c r="A227" s="14"/>
      <c r="B227" s="268"/>
      <c r="C227" s="269"/>
      <c r="D227" s="259" t="s">
        <v>238</v>
      </c>
      <c r="E227" s="270" t="s">
        <v>1</v>
      </c>
      <c r="F227" s="271" t="s">
        <v>526</v>
      </c>
      <c r="G227" s="269"/>
      <c r="H227" s="272">
        <v>74.885000000000005</v>
      </c>
      <c r="I227" s="273"/>
      <c r="J227" s="269"/>
      <c r="K227" s="269"/>
      <c r="L227" s="274"/>
      <c r="M227" s="275"/>
      <c r="N227" s="276"/>
      <c r="O227" s="276"/>
      <c r="P227" s="276"/>
      <c r="Q227" s="276"/>
      <c r="R227" s="276"/>
      <c r="S227" s="276"/>
      <c r="T227" s="27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8" t="s">
        <v>238</v>
      </c>
      <c r="AU227" s="278" t="s">
        <v>91</v>
      </c>
      <c r="AV227" s="14" t="s">
        <v>91</v>
      </c>
      <c r="AW227" s="14" t="s">
        <v>36</v>
      </c>
      <c r="AX227" s="14" t="s">
        <v>89</v>
      </c>
      <c r="AY227" s="278" t="s">
        <v>229</v>
      </c>
    </row>
    <row r="228" s="2" customFormat="1" ht="16.5" customHeight="1">
      <c r="A228" s="39"/>
      <c r="B228" s="40"/>
      <c r="C228" s="244" t="s">
        <v>7</v>
      </c>
      <c r="D228" s="244" t="s">
        <v>231</v>
      </c>
      <c r="E228" s="245" t="s">
        <v>527</v>
      </c>
      <c r="F228" s="246" t="s">
        <v>528</v>
      </c>
      <c r="G228" s="247" t="s">
        <v>346</v>
      </c>
      <c r="H228" s="248">
        <v>74.885000000000005</v>
      </c>
      <c r="I228" s="249"/>
      <c r="J228" s="250">
        <f>ROUND(I228*H228,2)</f>
        <v>0</v>
      </c>
      <c r="K228" s="246" t="s">
        <v>235</v>
      </c>
      <c r="L228" s="45"/>
      <c r="M228" s="251" t="s">
        <v>1</v>
      </c>
      <c r="N228" s="252" t="s">
        <v>46</v>
      </c>
      <c r="O228" s="92"/>
      <c r="P228" s="253">
        <f>O228*H228</f>
        <v>0</v>
      </c>
      <c r="Q228" s="253">
        <v>0.00016000000000000001</v>
      </c>
      <c r="R228" s="253">
        <f>Q228*H228</f>
        <v>0.011981600000000002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236</v>
      </c>
      <c r="AT228" s="255" t="s">
        <v>231</v>
      </c>
      <c r="AU228" s="255" t="s">
        <v>91</v>
      </c>
      <c r="AY228" s="18" t="s">
        <v>229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89</v>
      </c>
      <c r="BK228" s="256">
        <f>ROUND(I228*H228,2)</f>
        <v>0</v>
      </c>
      <c r="BL228" s="18" t="s">
        <v>236</v>
      </c>
      <c r="BM228" s="255" t="s">
        <v>529</v>
      </c>
    </row>
    <row r="229" s="2" customFormat="1" ht="21.75" customHeight="1">
      <c r="A229" s="39"/>
      <c r="B229" s="40"/>
      <c r="C229" s="244" t="s">
        <v>530</v>
      </c>
      <c r="D229" s="244" t="s">
        <v>231</v>
      </c>
      <c r="E229" s="245" t="s">
        <v>531</v>
      </c>
      <c r="F229" s="246" t="s">
        <v>532</v>
      </c>
      <c r="G229" s="247" t="s">
        <v>289</v>
      </c>
      <c r="H229" s="248">
        <v>0.73099999999999998</v>
      </c>
      <c r="I229" s="249"/>
      <c r="J229" s="250">
        <f>ROUND(I229*H229,2)</f>
        <v>0</v>
      </c>
      <c r="K229" s="246" t="s">
        <v>235</v>
      </c>
      <c r="L229" s="45"/>
      <c r="M229" s="251" t="s">
        <v>1</v>
      </c>
      <c r="N229" s="252" t="s">
        <v>46</v>
      </c>
      <c r="O229" s="92"/>
      <c r="P229" s="253">
        <f>O229*H229</f>
        <v>0</v>
      </c>
      <c r="Q229" s="253">
        <v>0.00075000000000000002</v>
      </c>
      <c r="R229" s="253">
        <f>Q229*H229</f>
        <v>0.00054825000000000002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236</v>
      </c>
      <c r="AT229" s="255" t="s">
        <v>231</v>
      </c>
      <c r="AU229" s="255" t="s">
        <v>91</v>
      </c>
      <c r="AY229" s="18" t="s">
        <v>229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89</v>
      </c>
      <c r="BK229" s="256">
        <f>ROUND(I229*H229,2)</f>
        <v>0</v>
      </c>
      <c r="BL229" s="18" t="s">
        <v>236</v>
      </c>
      <c r="BM229" s="255" t="s">
        <v>533</v>
      </c>
    </row>
    <row r="230" s="2" customFormat="1" ht="21.75" customHeight="1">
      <c r="A230" s="39"/>
      <c r="B230" s="40"/>
      <c r="C230" s="244" t="s">
        <v>534</v>
      </c>
      <c r="D230" s="244" t="s">
        <v>231</v>
      </c>
      <c r="E230" s="245" t="s">
        <v>535</v>
      </c>
      <c r="F230" s="246" t="s">
        <v>536</v>
      </c>
      <c r="G230" s="247" t="s">
        <v>346</v>
      </c>
      <c r="H230" s="248">
        <v>29.600000000000001</v>
      </c>
      <c r="I230" s="249"/>
      <c r="J230" s="250">
        <f>ROUND(I230*H230,2)</f>
        <v>0</v>
      </c>
      <c r="K230" s="246" t="s">
        <v>235</v>
      </c>
      <c r="L230" s="45"/>
      <c r="M230" s="251" t="s">
        <v>1</v>
      </c>
      <c r="N230" s="252" t="s">
        <v>46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236</v>
      </c>
      <c r="AT230" s="255" t="s">
        <v>231</v>
      </c>
      <c r="AU230" s="255" t="s">
        <v>91</v>
      </c>
      <c r="AY230" s="18" t="s">
        <v>229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89</v>
      </c>
      <c r="BK230" s="256">
        <f>ROUND(I230*H230,2)</f>
        <v>0</v>
      </c>
      <c r="BL230" s="18" t="s">
        <v>236</v>
      </c>
      <c r="BM230" s="255" t="s">
        <v>537</v>
      </c>
    </row>
    <row r="231" s="13" customFormat="1">
      <c r="A231" s="13"/>
      <c r="B231" s="257"/>
      <c r="C231" s="258"/>
      <c r="D231" s="259" t="s">
        <v>238</v>
      </c>
      <c r="E231" s="260" t="s">
        <v>1</v>
      </c>
      <c r="F231" s="261" t="s">
        <v>538</v>
      </c>
      <c r="G231" s="258"/>
      <c r="H231" s="260" t="s">
        <v>1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7" t="s">
        <v>238</v>
      </c>
      <c r="AU231" s="267" t="s">
        <v>91</v>
      </c>
      <c r="AV231" s="13" t="s">
        <v>89</v>
      </c>
      <c r="AW231" s="13" t="s">
        <v>36</v>
      </c>
      <c r="AX231" s="13" t="s">
        <v>81</v>
      </c>
      <c r="AY231" s="267" t="s">
        <v>229</v>
      </c>
    </row>
    <row r="232" s="14" customFormat="1">
      <c r="A232" s="14"/>
      <c r="B232" s="268"/>
      <c r="C232" s="269"/>
      <c r="D232" s="259" t="s">
        <v>238</v>
      </c>
      <c r="E232" s="270" t="s">
        <v>1</v>
      </c>
      <c r="F232" s="271" t="s">
        <v>539</v>
      </c>
      <c r="G232" s="269"/>
      <c r="H232" s="272">
        <v>29.600000000000001</v>
      </c>
      <c r="I232" s="273"/>
      <c r="J232" s="269"/>
      <c r="K232" s="269"/>
      <c r="L232" s="274"/>
      <c r="M232" s="275"/>
      <c r="N232" s="276"/>
      <c r="O232" s="276"/>
      <c r="P232" s="276"/>
      <c r="Q232" s="276"/>
      <c r="R232" s="276"/>
      <c r="S232" s="276"/>
      <c r="T232" s="27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8" t="s">
        <v>238</v>
      </c>
      <c r="AU232" s="278" t="s">
        <v>91</v>
      </c>
      <c r="AV232" s="14" t="s">
        <v>91</v>
      </c>
      <c r="AW232" s="14" t="s">
        <v>36</v>
      </c>
      <c r="AX232" s="14" t="s">
        <v>89</v>
      </c>
      <c r="AY232" s="278" t="s">
        <v>229</v>
      </c>
    </row>
    <row r="233" s="2" customFormat="1" ht="16.5" customHeight="1">
      <c r="A233" s="39"/>
      <c r="B233" s="40"/>
      <c r="C233" s="318" t="s">
        <v>540</v>
      </c>
      <c r="D233" s="318" t="s">
        <v>492</v>
      </c>
      <c r="E233" s="319" t="s">
        <v>541</v>
      </c>
      <c r="F233" s="320" t="s">
        <v>542</v>
      </c>
      <c r="G233" s="321" t="s">
        <v>289</v>
      </c>
      <c r="H233" s="322">
        <v>0.73099999999999998</v>
      </c>
      <c r="I233" s="323"/>
      <c r="J233" s="324">
        <f>ROUND(I233*H233,2)</f>
        <v>0</v>
      </c>
      <c r="K233" s="320" t="s">
        <v>235</v>
      </c>
      <c r="L233" s="325"/>
      <c r="M233" s="326" t="s">
        <v>1</v>
      </c>
      <c r="N233" s="327" t="s">
        <v>46</v>
      </c>
      <c r="O233" s="92"/>
      <c r="P233" s="253">
        <f>O233*H233</f>
        <v>0</v>
      </c>
      <c r="Q233" s="253">
        <v>1</v>
      </c>
      <c r="R233" s="253">
        <f>Q233*H233</f>
        <v>0.73099999999999998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319</v>
      </c>
      <c r="AT233" s="255" t="s">
        <v>492</v>
      </c>
      <c r="AU233" s="255" t="s">
        <v>91</v>
      </c>
      <c r="AY233" s="18" t="s">
        <v>229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89</v>
      </c>
      <c r="BK233" s="256">
        <f>ROUND(I233*H233,2)</f>
        <v>0</v>
      </c>
      <c r="BL233" s="18" t="s">
        <v>236</v>
      </c>
      <c r="BM233" s="255" t="s">
        <v>543</v>
      </c>
    </row>
    <row r="234" s="2" customFormat="1">
      <c r="A234" s="39"/>
      <c r="B234" s="40"/>
      <c r="C234" s="41"/>
      <c r="D234" s="259" t="s">
        <v>262</v>
      </c>
      <c r="E234" s="41"/>
      <c r="F234" s="290" t="s">
        <v>544</v>
      </c>
      <c r="G234" s="41"/>
      <c r="H234" s="41"/>
      <c r="I234" s="155"/>
      <c r="J234" s="41"/>
      <c r="K234" s="41"/>
      <c r="L234" s="45"/>
      <c r="M234" s="291"/>
      <c r="N234" s="292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262</v>
      </c>
      <c r="AU234" s="18" t="s">
        <v>91</v>
      </c>
    </row>
    <row r="235" s="13" customFormat="1">
      <c r="A235" s="13"/>
      <c r="B235" s="257"/>
      <c r="C235" s="258"/>
      <c r="D235" s="259" t="s">
        <v>238</v>
      </c>
      <c r="E235" s="260" t="s">
        <v>1</v>
      </c>
      <c r="F235" s="261" t="s">
        <v>545</v>
      </c>
      <c r="G235" s="258"/>
      <c r="H235" s="260" t="s">
        <v>1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7" t="s">
        <v>238</v>
      </c>
      <c r="AU235" s="267" t="s">
        <v>91</v>
      </c>
      <c r="AV235" s="13" t="s">
        <v>89</v>
      </c>
      <c r="AW235" s="13" t="s">
        <v>36</v>
      </c>
      <c r="AX235" s="13" t="s">
        <v>81</v>
      </c>
      <c r="AY235" s="267" t="s">
        <v>229</v>
      </c>
    </row>
    <row r="236" s="14" customFormat="1">
      <c r="A236" s="14"/>
      <c r="B236" s="268"/>
      <c r="C236" s="269"/>
      <c r="D236" s="259" t="s">
        <v>238</v>
      </c>
      <c r="E236" s="270" t="s">
        <v>1</v>
      </c>
      <c r="F236" s="271" t="s">
        <v>546</v>
      </c>
      <c r="G236" s="269"/>
      <c r="H236" s="272">
        <v>0.69599999999999995</v>
      </c>
      <c r="I236" s="273"/>
      <c r="J236" s="269"/>
      <c r="K236" s="269"/>
      <c r="L236" s="274"/>
      <c r="M236" s="275"/>
      <c r="N236" s="276"/>
      <c r="O236" s="276"/>
      <c r="P236" s="276"/>
      <c r="Q236" s="276"/>
      <c r="R236" s="276"/>
      <c r="S236" s="276"/>
      <c r="T236" s="27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8" t="s">
        <v>238</v>
      </c>
      <c r="AU236" s="278" t="s">
        <v>91</v>
      </c>
      <c r="AV236" s="14" t="s">
        <v>91</v>
      </c>
      <c r="AW236" s="14" t="s">
        <v>36</v>
      </c>
      <c r="AX236" s="14" t="s">
        <v>89</v>
      </c>
      <c r="AY236" s="278" t="s">
        <v>229</v>
      </c>
    </row>
    <row r="237" s="14" customFormat="1">
      <c r="A237" s="14"/>
      <c r="B237" s="268"/>
      <c r="C237" s="269"/>
      <c r="D237" s="259" t="s">
        <v>238</v>
      </c>
      <c r="E237" s="269"/>
      <c r="F237" s="271" t="s">
        <v>547</v>
      </c>
      <c r="G237" s="269"/>
      <c r="H237" s="272">
        <v>0.73099999999999998</v>
      </c>
      <c r="I237" s="273"/>
      <c r="J237" s="269"/>
      <c r="K237" s="269"/>
      <c r="L237" s="274"/>
      <c r="M237" s="275"/>
      <c r="N237" s="276"/>
      <c r="O237" s="276"/>
      <c r="P237" s="276"/>
      <c r="Q237" s="276"/>
      <c r="R237" s="276"/>
      <c r="S237" s="276"/>
      <c r="T237" s="27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8" t="s">
        <v>238</v>
      </c>
      <c r="AU237" s="278" t="s">
        <v>91</v>
      </c>
      <c r="AV237" s="14" t="s">
        <v>91</v>
      </c>
      <c r="AW237" s="14" t="s">
        <v>4</v>
      </c>
      <c r="AX237" s="14" t="s">
        <v>89</v>
      </c>
      <c r="AY237" s="278" t="s">
        <v>229</v>
      </c>
    </row>
    <row r="238" s="2" customFormat="1" ht="21.75" customHeight="1">
      <c r="A238" s="39"/>
      <c r="B238" s="40"/>
      <c r="C238" s="244" t="s">
        <v>548</v>
      </c>
      <c r="D238" s="244" t="s">
        <v>231</v>
      </c>
      <c r="E238" s="245" t="s">
        <v>549</v>
      </c>
      <c r="F238" s="246" t="s">
        <v>550</v>
      </c>
      <c r="G238" s="247" t="s">
        <v>346</v>
      </c>
      <c r="H238" s="248">
        <v>29.600000000000001</v>
      </c>
      <c r="I238" s="249"/>
      <c r="J238" s="250">
        <f>ROUND(I238*H238,2)</f>
        <v>0</v>
      </c>
      <c r="K238" s="246" t="s">
        <v>235</v>
      </c>
      <c r="L238" s="45"/>
      <c r="M238" s="251" t="s">
        <v>1</v>
      </c>
      <c r="N238" s="252" t="s">
        <v>46</v>
      </c>
      <c r="O238" s="92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236</v>
      </c>
      <c r="AT238" s="255" t="s">
        <v>231</v>
      </c>
      <c r="AU238" s="255" t="s">
        <v>91</v>
      </c>
      <c r="AY238" s="18" t="s">
        <v>229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89</v>
      </c>
      <c r="BK238" s="256">
        <f>ROUND(I238*H238,2)</f>
        <v>0</v>
      </c>
      <c r="BL238" s="18" t="s">
        <v>236</v>
      </c>
      <c r="BM238" s="255" t="s">
        <v>551</v>
      </c>
    </row>
    <row r="239" s="2" customFormat="1" ht="21.75" customHeight="1">
      <c r="A239" s="39"/>
      <c r="B239" s="40"/>
      <c r="C239" s="244" t="s">
        <v>552</v>
      </c>
      <c r="D239" s="244" t="s">
        <v>231</v>
      </c>
      <c r="E239" s="245" t="s">
        <v>553</v>
      </c>
      <c r="F239" s="246" t="s">
        <v>554</v>
      </c>
      <c r="G239" s="247" t="s">
        <v>234</v>
      </c>
      <c r="H239" s="248">
        <v>47.399999999999999</v>
      </c>
      <c r="I239" s="249"/>
      <c r="J239" s="250">
        <f>ROUND(I239*H239,2)</f>
        <v>0</v>
      </c>
      <c r="K239" s="246" t="s">
        <v>235</v>
      </c>
      <c r="L239" s="45"/>
      <c r="M239" s="251" t="s">
        <v>1</v>
      </c>
      <c r="N239" s="252" t="s">
        <v>46</v>
      </c>
      <c r="O239" s="92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236</v>
      </c>
      <c r="AT239" s="255" t="s">
        <v>231</v>
      </c>
      <c r="AU239" s="255" t="s">
        <v>91</v>
      </c>
      <c r="AY239" s="18" t="s">
        <v>229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89</v>
      </c>
      <c r="BK239" s="256">
        <f>ROUND(I239*H239,2)</f>
        <v>0</v>
      </c>
      <c r="BL239" s="18" t="s">
        <v>236</v>
      </c>
      <c r="BM239" s="255" t="s">
        <v>555</v>
      </c>
    </row>
    <row r="240" s="13" customFormat="1">
      <c r="A240" s="13"/>
      <c r="B240" s="257"/>
      <c r="C240" s="258"/>
      <c r="D240" s="259" t="s">
        <v>238</v>
      </c>
      <c r="E240" s="260" t="s">
        <v>1</v>
      </c>
      <c r="F240" s="261" t="s">
        <v>556</v>
      </c>
      <c r="G240" s="258"/>
      <c r="H240" s="260" t="s">
        <v>1</v>
      </c>
      <c r="I240" s="262"/>
      <c r="J240" s="258"/>
      <c r="K240" s="258"/>
      <c r="L240" s="263"/>
      <c r="M240" s="264"/>
      <c r="N240" s="265"/>
      <c r="O240" s="265"/>
      <c r="P240" s="265"/>
      <c r="Q240" s="265"/>
      <c r="R240" s="265"/>
      <c r="S240" s="265"/>
      <c r="T240" s="26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7" t="s">
        <v>238</v>
      </c>
      <c r="AU240" s="267" t="s">
        <v>91</v>
      </c>
      <c r="AV240" s="13" t="s">
        <v>89</v>
      </c>
      <c r="AW240" s="13" t="s">
        <v>36</v>
      </c>
      <c r="AX240" s="13" t="s">
        <v>81</v>
      </c>
      <c r="AY240" s="267" t="s">
        <v>229</v>
      </c>
    </row>
    <row r="241" s="14" customFormat="1">
      <c r="A241" s="14"/>
      <c r="B241" s="268"/>
      <c r="C241" s="269"/>
      <c r="D241" s="259" t="s">
        <v>238</v>
      </c>
      <c r="E241" s="270" t="s">
        <v>1</v>
      </c>
      <c r="F241" s="271" t="s">
        <v>557</v>
      </c>
      <c r="G241" s="269"/>
      <c r="H241" s="272">
        <v>47.399999999999999</v>
      </c>
      <c r="I241" s="273"/>
      <c r="J241" s="269"/>
      <c r="K241" s="269"/>
      <c r="L241" s="274"/>
      <c r="M241" s="275"/>
      <c r="N241" s="276"/>
      <c r="O241" s="276"/>
      <c r="P241" s="276"/>
      <c r="Q241" s="276"/>
      <c r="R241" s="276"/>
      <c r="S241" s="276"/>
      <c r="T241" s="27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8" t="s">
        <v>238</v>
      </c>
      <c r="AU241" s="278" t="s">
        <v>91</v>
      </c>
      <c r="AV241" s="14" t="s">
        <v>91</v>
      </c>
      <c r="AW241" s="14" t="s">
        <v>36</v>
      </c>
      <c r="AX241" s="14" t="s">
        <v>89</v>
      </c>
      <c r="AY241" s="278" t="s">
        <v>229</v>
      </c>
    </row>
    <row r="242" s="2" customFormat="1" ht="21.75" customHeight="1">
      <c r="A242" s="39"/>
      <c r="B242" s="40"/>
      <c r="C242" s="244" t="s">
        <v>558</v>
      </c>
      <c r="D242" s="244" t="s">
        <v>231</v>
      </c>
      <c r="E242" s="245" t="s">
        <v>559</v>
      </c>
      <c r="F242" s="246" t="s">
        <v>560</v>
      </c>
      <c r="G242" s="247" t="s">
        <v>234</v>
      </c>
      <c r="H242" s="248">
        <v>284.56799999999998</v>
      </c>
      <c r="I242" s="249"/>
      <c r="J242" s="250">
        <f>ROUND(I242*H242,2)</f>
        <v>0</v>
      </c>
      <c r="K242" s="246" t="s">
        <v>1</v>
      </c>
      <c r="L242" s="45"/>
      <c r="M242" s="251" t="s">
        <v>1</v>
      </c>
      <c r="N242" s="252" t="s">
        <v>46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236</v>
      </c>
      <c r="AT242" s="255" t="s">
        <v>231</v>
      </c>
      <c r="AU242" s="255" t="s">
        <v>91</v>
      </c>
      <c r="AY242" s="18" t="s">
        <v>229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89</v>
      </c>
      <c r="BK242" s="256">
        <f>ROUND(I242*H242,2)</f>
        <v>0</v>
      </c>
      <c r="BL242" s="18" t="s">
        <v>236</v>
      </c>
      <c r="BM242" s="255" t="s">
        <v>561</v>
      </c>
    </row>
    <row r="243" s="2" customFormat="1">
      <c r="A243" s="39"/>
      <c r="B243" s="40"/>
      <c r="C243" s="41"/>
      <c r="D243" s="259" t="s">
        <v>262</v>
      </c>
      <c r="E243" s="41"/>
      <c r="F243" s="290" t="s">
        <v>562</v>
      </c>
      <c r="G243" s="41"/>
      <c r="H243" s="41"/>
      <c r="I243" s="155"/>
      <c r="J243" s="41"/>
      <c r="K243" s="41"/>
      <c r="L243" s="45"/>
      <c r="M243" s="291"/>
      <c r="N243" s="292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262</v>
      </c>
      <c r="AU243" s="18" t="s">
        <v>91</v>
      </c>
    </row>
    <row r="244" s="13" customFormat="1">
      <c r="A244" s="13"/>
      <c r="B244" s="257"/>
      <c r="C244" s="258"/>
      <c r="D244" s="259" t="s">
        <v>238</v>
      </c>
      <c r="E244" s="260" t="s">
        <v>1</v>
      </c>
      <c r="F244" s="261" t="s">
        <v>563</v>
      </c>
      <c r="G244" s="258"/>
      <c r="H244" s="260" t="s">
        <v>1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7" t="s">
        <v>238</v>
      </c>
      <c r="AU244" s="267" t="s">
        <v>91</v>
      </c>
      <c r="AV244" s="13" t="s">
        <v>89</v>
      </c>
      <c r="AW244" s="13" t="s">
        <v>36</v>
      </c>
      <c r="AX244" s="13" t="s">
        <v>81</v>
      </c>
      <c r="AY244" s="267" t="s">
        <v>229</v>
      </c>
    </row>
    <row r="245" s="14" customFormat="1">
      <c r="A245" s="14"/>
      <c r="B245" s="268"/>
      <c r="C245" s="269"/>
      <c r="D245" s="259" t="s">
        <v>238</v>
      </c>
      <c r="E245" s="270" t="s">
        <v>1</v>
      </c>
      <c r="F245" s="271" t="s">
        <v>564</v>
      </c>
      <c r="G245" s="269"/>
      <c r="H245" s="272">
        <v>284.56799999999998</v>
      </c>
      <c r="I245" s="273"/>
      <c r="J245" s="269"/>
      <c r="K245" s="269"/>
      <c r="L245" s="274"/>
      <c r="M245" s="275"/>
      <c r="N245" s="276"/>
      <c r="O245" s="276"/>
      <c r="P245" s="276"/>
      <c r="Q245" s="276"/>
      <c r="R245" s="276"/>
      <c r="S245" s="276"/>
      <c r="T245" s="27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8" t="s">
        <v>238</v>
      </c>
      <c r="AU245" s="278" t="s">
        <v>91</v>
      </c>
      <c r="AV245" s="14" t="s">
        <v>91</v>
      </c>
      <c r="AW245" s="14" t="s">
        <v>36</v>
      </c>
      <c r="AX245" s="14" t="s">
        <v>89</v>
      </c>
      <c r="AY245" s="278" t="s">
        <v>229</v>
      </c>
    </row>
    <row r="246" s="2" customFormat="1" ht="21.75" customHeight="1">
      <c r="A246" s="39"/>
      <c r="B246" s="40"/>
      <c r="C246" s="244" t="s">
        <v>565</v>
      </c>
      <c r="D246" s="244" t="s">
        <v>231</v>
      </c>
      <c r="E246" s="245" t="s">
        <v>566</v>
      </c>
      <c r="F246" s="246" t="s">
        <v>567</v>
      </c>
      <c r="G246" s="247" t="s">
        <v>234</v>
      </c>
      <c r="H246" s="248">
        <v>47.579999999999998</v>
      </c>
      <c r="I246" s="249"/>
      <c r="J246" s="250">
        <f>ROUND(I246*H246,2)</f>
        <v>0</v>
      </c>
      <c r="K246" s="246" t="s">
        <v>235</v>
      </c>
      <c r="L246" s="45"/>
      <c r="M246" s="251" t="s">
        <v>1</v>
      </c>
      <c r="N246" s="252" t="s">
        <v>46</v>
      </c>
      <c r="O246" s="92"/>
      <c r="P246" s="253">
        <f>O246*H246</f>
        <v>0</v>
      </c>
      <c r="Q246" s="253">
        <v>2.45329</v>
      </c>
      <c r="R246" s="253">
        <f>Q246*H246</f>
        <v>116.7275382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236</v>
      </c>
      <c r="AT246" s="255" t="s">
        <v>231</v>
      </c>
      <c r="AU246" s="255" t="s">
        <v>91</v>
      </c>
      <c r="AY246" s="18" t="s">
        <v>229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89</v>
      </c>
      <c r="BK246" s="256">
        <f>ROUND(I246*H246,2)</f>
        <v>0</v>
      </c>
      <c r="BL246" s="18" t="s">
        <v>236</v>
      </c>
      <c r="BM246" s="255" t="s">
        <v>568</v>
      </c>
    </row>
    <row r="247" s="13" customFormat="1">
      <c r="A247" s="13"/>
      <c r="B247" s="257"/>
      <c r="C247" s="258"/>
      <c r="D247" s="259" t="s">
        <v>238</v>
      </c>
      <c r="E247" s="260" t="s">
        <v>1</v>
      </c>
      <c r="F247" s="261" t="s">
        <v>569</v>
      </c>
      <c r="G247" s="258"/>
      <c r="H247" s="260" t="s">
        <v>1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7" t="s">
        <v>238</v>
      </c>
      <c r="AU247" s="267" t="s">
        <v>91</v>
      </c>
      <c r="AV247" s="13" t="s">
        <v>89</v>
      </c>
      <c r="AW247" s="13" t="s">
        <v>36</v>
      </c>
      <c r="AX247" s="13" t="s">
        <v>81</v>
      </c>
      <c r="AY247" s="267" t="s">
        <v>229</v>
      </c>
    </row>
    <row r="248" s="14" customFormat="1">
      <c r="A248" s="14"/>
      <c r="B248" s="268"/>
      <c r="C248" s="269"/>
      <c r="D248" s="259" t="s">
        <v>238</v>
      </c>
      <c r="E248" s="270" t="s">
        <v>1</v>
      </c>
      <c r="F248" s="271" t="s">
        <v>557</v>
      </c>
      <c r="G248" s="269"/>
      <c r="H248" s="272">
        <v>47.399999999999999</v>
      </c>
      <c r="I248" s="273"/>
      <c r="J248" s="269"/>
      <c r="K248" s="269"/>
      <c r="L248" s="274"/>
      <c r="M248" s="275"/>
      <c r="N248" s="276"/>
      <c r="O248" s="276"/>
      <c r="P248" s="276"/>
      <c r="Q248" s="276"/>
      <c r="R248" s="276"/>
      <c r="S248" s="276"/>
      <c r="T248" s="27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8" t="s">
        <v>238</v>
      </c>
      <c r="AU248" s="278" t="s">
        <v>91</v>
      </c>
      <c r="AV248" s="14" t="s">
        <v>91</v>
      </c>
      <c r="AW248" s="14" t="s">
        <v>36</v>
      </c>
      <c r="AX248" s="14" t="s">
        <v>81</v>
      </c>
      <c r="AY248" s="278" t="s">
        <v>229</v>
      </c>
    </row>
    <row r="249" s="13" customFormat="1">
      <c r="A249" s="13"/>
      <c r="B249" s="257"/>
      <c r="C249" s="258"/>
      <c r="D249" s="259" t="s">
        <v>238</v>
      </c>
      <c r="E249" s="260" t="s">
        <v>1</v>
      </c>
      <c r="F249" s="261" t="s">
        <v>570</v>
      </c>
      <c r="G249" s="258"/>
      <c r="H249" s="260" t="s">
        <v>1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7" t="s">
        <v>238</v>
      </c>
      <c r="AU249" s="267" t="s">
        <v>91</v>
      </c>
      <c r="AV249" s="13" t="s">
        <v>89</v>
      </c>
      <c r="AW249" s="13" t="s">
        <v>36</v>
      </c>
      <c r="AX249" s="13" t="s">
        <v>81</v>
      </c>
      <c r="AY249" s="267" t="s">
        <v>229</v>
      </c>
    </row>
    <row r="250" s="14" customFormat="1">
      <c r="A250" s="14"/>
      <c r="B250" s="268"/>
      <c r="C250" s="269"/>
      <c r="D250" s="259" t="s">
        <v>238</v>
      </c>
      <c r="E250" s="270" t="s">
        <v>1</v>
      </c>
      <c r="F250" s="271" t="s">
        <v>571</v>
      </c>
      <c r="G250" s="269"/>
      <c r="H250" s="272">
        <v>0.17999999999999999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8" t="s">
        <v>238</v>
      </c>
      <c r="AU250" s="278" t="s">
        <v>91</v>
      </c>
      <c r="AV250" s="14" t="s">
        <v>91</v>
      </c>
      <c r="AW250" s="14" t="s">
        <v>36</v>
      </c>
      <c r="AX250" s="14" t="s">
        <v>81</v>
      </c>
      <c r="AY250" s="278" t="s">
        <v>229</v>
      </c>
    </row>
    <row r="251" s="15" customFormat="1">
      <c r="A251" s="15"/>
      <c r="B251" s="279"/>
      <c r="C251" s="280"/>
      <c r="D251" s="259" t="s">
        <v>238</v>
      </c>
      <c r="E251" s="281" t="s">
        <v>1</v>
      </c>
      <c r="F251" s="282" t="s">
        <v>252</v>
      </c>
      <c r="G251" s="280"/>
      <c r="H251" s="283">
        <v>47.579999999999998</v>
      </c>
      <c r="I251" s="284"/>
      <c r="J251" s="280"/>
      <c r="K251" s="280"/>
      <c r="L251" s="285"/>
      <c r="M251" s="286"/>
      <c r="N251" s="287"/>
      <c r="O251" s="287"/>
      <c r="P251" s="287"/>
      <c r="Q251" s="287"/>
      <c r="R251" s="287"/>
      <c r="S251" s="287"/>
      <c r="T251" s="28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9" t="s">
        <v>238</v>
      </c>
      <c r="AU251" s="289" t="s">
        <v>91</v>
      </c>
      <c r="AV251" s="15" t="s">
        <v>236</v>
      </c>
      <c r="AW251" s="15" t="s">
        <v>36</v>
      </c>
      <c r="AX251" s="15" t="s">
        <v>89</v>
      </c>
      <c r="AY251" s="289" t="s">
        <v>229</v>
      </c>
    </row>
    <row r="252" s="2" customFormat="1" ht="16.5" customHeight="1">
      <c r="A252" s="39"/>
      <c r="B252" s="40"/>
      <c r="C252" s="244" t="s">
        <v>572</v>
      </c>
      <c r="D252" s="244" t="s">
        <v>231</v>
      </c>
      <c r="E252" s="245" t="s">
        <v>573</v>
      </c>
      <c r="F252" s="246" t="s">
        <v>574</v>
      </c>
      <c r="G252" s="247" t="s">
        <v>311</v>
      </c>
      <c r="H252" s="248">
        <v>13.065</v>
      </c>
      <c r="I252" s="249"/>
      <c r="J252" s="250">
        <f>ROUND(I252*H252,2)</f>
        <v>0</v>
      </c>
      <c r="K252" s="246" t="s">
        <v>235</v>
      </c>
      <c r="L252" s="45"/>
      <c r="M252" s="251" t="s">
        <v>1</v>
      </c>
      <c r="N252" s="252" t="s">
        <v>46</v>
      </c>
      <c r="O252" s="92"/>
      <c r="P252" s="253">
        <f>O252*H252</f>
        <v>0</v>
      </c>
      <c r="Q252" s="253">
        <v>0.00247</v>
      </c>
      <c r="R252" s="253">
        <f>Q252*H252</f>
        <v>0.032270549999999995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236</v>
      </c>
      <c r="AT252" s="255" t="s">
        <v>231</v>
      </c>
      <c r="AU252" s="255" t="s">
        <v>91</v>
      </c>
      <c r="AY252" s="18" t="s">
        <v>229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89</v>
      </c>
      <c r="BK252" s="256">
        <f>ROUND(I252*H252,2)</f>
        <v>0</v>
      </c>
      <c r="BL252" s="18" t="s">
        <v>236</v>
      </c>
      <c r="BM252" s="255" t="s">
        <v>575</v>
      </c>
    </row>
    <row r="253" s="14" customFormat="1">
      <c r="A253" s="14"/>
      <c r="B253" s="268"/>
      <c r="C253" s="269"/>
      <c r="D253" s="259" t="s">
        <v>238</v>
      </c>
      <c r="E253" s="270" t="s">
        <v>1</v>
      </c>
      <c r="F253" s="271" t="s">
        <v>576</v>
      </c>
      <c r="G253" s="269"/>
      <c r="H253" s="272">
        <v>13.065</v>
      </c>
      <c r="I253" s="273"/>
      <c r="J253" s="269"/>
      <c r="K253" s="269"/>
      <c r="L253" s="274"/>
      <c r="M253" s="275"/>
      <c r="N253" s="276"/>
      <c r="O253" s="276"/>
      <c r="P253" s="276"/>
      <c r="Q253" s="276"/>
      <c r="R253" s="276"/>
      <c r="S253" s="276"/>
      <c r="T253" s="27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8" t="s">
        <v>238</v>
      </c>
      <c r="AU253" s="278" t="s">
        <v>91</v>
      </c>
      <c r="AV253" s="14" t="s">
        <v>91</v>
      </c>
      <c r="AW253" s="14" t="s">
        <v>36</v>
      </c>
      <c r="AX253" s="14" t="s">
        <v>89</v>
      </c>
      <c r="AY253" s="278" t="s">
        <v>229</v>
      </c>
    </row>
    <row r="254" s="2" customFormat="1" ht="16.5" customHeight="1">
      <c r="A254" s="39"/>
      <c r="B254" s="40"/>
      <c r="C254" s="244" t="s">
        <v>577</v>
      </c>
      <c r="D254" s="244" t="s">
        <v>231</v>
      </c>
      <c r="E254" s="245" t="s">
        <v>578</v>
      </c>
      <c r="F254" s="246" t="s">
        <v>579</v>
      </c>
      <c r="G254" s="247" t="s">
        <v>311</v>
      </c>
      <c r="H254" s="248">
        <v>13.065</v>
      </c>
      <c r="I254" s="249"/>
      <c r="J254" s="250">
        <f>ROUND(I254*H254,2)</f>
        <v>0</v>
      </c>
      <c r="K254" s="246" t="s">
        <v>235</v>
      </c>
      <c r="L254" s="45"/>
      <c r="M254" s="251" t="s">
        <v>1</v>
      </c>
      <c r="N254" s="252" t="s">
        <v>46</v>
      </c>
      <c r="O254" s="92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236</v>
      </c>
      <c r="AT254" s="255" t="s">
        <v>231</v>
      </c>
      <c r="AU254" s="255" t="s">
        <v>91</v>
      </c>
      <c r="AY254" s="18" t="s">
        <v>229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89</v>
      </c>
      <c r="BK254" s="256">
        <f>ROUND(I254*H254,2)</f>
        <v>0</v>
      </c>
      <c r="BL254" s="18" t="s">
        <v>236</v>
      </c>
      <c r="BM254" s="255" t="s">
        <v>580</v>
      </c>
    </row>
    <row r="255" s="2" customFormat="1" ht="16.5" customHeight="1">
      <c r="A255" s="39"/>
      <c r="B255" s="40"/>
      <c r="C255" s="244" t="s">
        <v>581</v>
      </c>
      <c r="D255" s="244" t="s">
        <v>231</v>
      </c>
      <c r="E255" s="245" t="s">
        <v>582</v>
      </c>
      <c r="F255" s="246" t="s">
        <v>583</v>
      </c>
      <c r="G255" s="247" t="s">
        <v>289</v>
      </c>
      <c r="H255" s="248">
        <v>2.2730000000000001</v>
      </c>
      <c r="I255" s="249"/>
      <c r="J255" s="250">
        <f>ROUND(I255*H255,2)</f>
        <v>0</v>
      </c>
      <c r="K255" s="246" t="s">
        <v>235</v>
      </c>
      <c r="L255" s="45"/>
      <c r="M255" s="251" t="s">
        <v>1</v>
      </c>
      <c r="N255" s="252" t="s">
        <v>46</v>
      </c>
      <c r="O255" s="92"/>
      <c r="P255" s="253">
        <f>O255*H255</f>
        <v>0</v>
      </c>
      <c r="Q255" s="253">
        <v>1.06277</v>
      </c>
      <c r="R255" s="253">
        <f>Q255*H255</f>
        <v>2.41567621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236</v>
      </c>
      <c r="AT255" s="255" t="s">
        <v>231</v>
      </c>
      <c r="AU255" s="255" t="s">
        <v>91</v>
      </c>
      <c r="AY255" s="18" t="s">
        <v>229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89</v>
      </c>
      <c r="BK255" s="256">
        <f>ROUND(I255*H255,2)</f>
        <v>0</v>
      </c>
      <c r="BL255" s="18" t="s">
        <v>236</v>
      </c>
      <c r="BM255" s="255" t="s">
        <v>584</v>
      </c>
    </row>
    <row r="256" s="13" customFormat="1">
      <c r="A256" s="13"/>
      <c r="B256" s="257"/>
      <c r="C256" s="258"/>
      <c r="D256" s="259" t="s">
        <v>238</v>
      </c>
      <c r="E256" s="260" t="s">
        <v>1</v>
      </c>
      <c r="F256" s="261" t="s">
        <v>585</v>
      </c>
      <c r="G256" s="258"/>
      <c r="H256" s="260" t="s">
        <v>1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7" t="s">
        <v>238</v>
      </c>
      <c r="AU256" s="267" t="s">
        <v>91</v>
      </c>
      <c r="AV256" s="13" t="s">
        <v>89</v>
      </c>
      <c r="AW256" s="13" t="s">
        <v>36</v>
      </c>
      <c r="AX256" s="13" t="s">
        <v>81</v>
      </c>
      <c r="AY256" s="267" t="s">
        <v>229</v>
      </c>
    </row>
    <row r="257" s="14" customFormat="1">
      <c r="A257" s="14"/>
      <c r="B257" s="268"/>
      <c r="C257" s="269"/>
      <c r="D257" s="259" t="s">
        <v>238</v>
      </c>
      <c r="E257" s="270" t="s">
        <v>1</v>
      </c>
      <c r="F257" s="271" t="s">
        <v>586</v>
      </c>
      <c r="G257" s="269"/>
      <c r="H257" s="272">
        <v>2.2730000000000001</v>
      </c>
      <c r="I257" s="273"/>
      <c r="J257" s="269"/>
      <c r="K257" s="269"/>
      <c r="L257" s="274"/>
      <c r="M257" s="275"/>
      <c r="N257" s="276"/>
      <c r="O257" s="276"/>
      <c r="P257" s="276"/>
      <c r="Q257" s="276"/>
      <c r="R257" s="276"/>
      <c r="S257" s="276"/>
      <c r="T257" s="27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8" t="s">
        <v>238</v>
      </c>
      <c r="AU257" s="278" t="s">
        <v>91</v>
      </c>
      <c r="AV257" s="14" t="s">
        <v>91</v>
      </c>
      <c r="AW257" s="14" t="s">
        <v>36</v>
      </c>
      <c r="AX257" s="14" t="s">
        <v>89</v>
      </c>
      <c r="AY257" s="278" t="s">
        <v>229</v>
      </c>
    </row>
    <row r="258" s="2" customFormat="1" ht="16.5" customHeight="1">
      <c r="A258" s="39"/>
      <c r="B258" s="40"/>
      <c r="C258" s="244" t="s">
        <v>587</v>
      </c>
      <c r="D258" s="244" t="s">
        <v>231</v>
      </c>
      <c r="E258" s="245" t="s">
        <v>588</v>
      </c>
      <c r="F258" s="246" t="s">
        <v>589</v>
      </c>
      <c r="G258" s="247" t="s">
        <v>234</v>
      </c>
      <c r="H258" s="248">
        <v>128.578</v>
      </c>
      <c r="I258" s="249"/>
      <c r="J258" s="250">
        <f>ROUND(I258*H258,2)</f>
        <v>0</v>
      </c>
      <c r="K258" s="246" t="s">
        <v>235</v>
      </c>
      <c r="L258" s="45"/>
      <c r="M258" s="251" t="s">
        <v>1</v>
      </c>
      <c r="N258" s="252" t="s">
        <v>46</v>
      </c>
      <c r="O258" s="92"/>
      <c r="P258" s="253">
        <f>O258*H258</f>
        <v>0</v>
      </c>
      <c r="Q258" s="253">
        <v>2.45329</v>
      </c>
      <c r="R258" s="253">
        <f>Q258*H258</f>
        <v>315.43912161999998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236</v>
      </c>
      <c r="AT258" s="255" t="s">
        <v>231</v>
      </c>
      <c r="AU258" s="255" t="s">
        <v>91</v>
      </c>
      <c r="AY258" s="18" t="s">
        <v>229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89</v>
      </c>
      <c r="BK258" s="256">
        <f>ROUND(I258*H258,2)</f>
        <v>0</v>
      </c>
      <c r="BL258" s="18" t="s">
        <v>236</v>
      </c>
      <c r="BM258" s="255" t="s">
        <v>590</v>
      </c>
    </row>
    <row r="259" s="13" customFormat="1">
      <c r="A259" s="13"/>
      <c r="B259" s="257"/>
      <c r="C259" s="258"/>
      <c r="D259" s="259" t="s">
        <v>238</v>
      </c>
      <c r="E259" s="260" t="s">
        <v>1</v>
      </c>
      <c r="F259" s="261" t="s">
        <v>591</v>
      </c>
      <c r="G259" s="258"/>
      <c r="H259" s="260" t="s">
        <v>1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7" t="s">
        <v>238</v>
      </c>
      <c r="AU259" s="267" t="s">
        <v>91</v>
      </c>
      <c r="AV259" s="13" t="s">
        <v>89</v>
      </c>
      <c r="AW259" s="13" t="s">
        <v>36</v>
      </c>
      <c r="AX259" s="13" t="s">
        <v>81</v>
      </c>
      <c r="AY259" s="267" t="s">
        <v>229</v>
      </c>
    </row>
    <row r="260" s="13" customFormat="1">
      <c r="A260" s="13"/>
      <c r="B260" s="257"/>
      <c r="C260" s="258"/>
      <c r="D260" s="259" t="s">
        <v>238</v>
      </c>
      <c r="E260" s="260" t="s">
        <v>1</v>
      </c>
      <c r="F260" s="261" t="s">
        <v>592</v>
      </c>
      <c r="G260" s="258"/>
      <c r="H260" s="260" t="s">
        <v>1</v>
      </c>
      <c r="I260" s="262"/>
      <c r="J260" s="258"/>
      <c r="K260" s="258"/>
      <c r="L260" s="263"/>
      <c r="M260" s="264"/>
      <c r="N260" s="265"/>
      <c r="O260" s="265"/>
      <c r="P260" s="265"/>
      <c r="Q260" s="265"/>
      <c r="R260" s="265"/>
      <c r="S260" s="265"/>
      <c r="T260" s="26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7" t="s">
        <v>238</v>
      </c>
      <c r="AU260" s="267" t="s">
        <v>91</v>
      </c>
      <c r="AV260" s="13" t="s">
        <v>89</v>
      </c>
      <c r="AW260" s="13" t="s">
        <v>36</v>
      </c>
      <c r="AX260" s="13" t="s">
        <v>81</v>
      </c>
      <c r="AY260" s="267" t="s">
        <v>229</v>
      </c>
    </row>
    <row r="261" s="14" customFormat="1">
      <c r="A261" s="14"/>
      <c r="B261" s="268"/>
      <c r="C261" s="269"/>
      <c r="D261" s="259" t="s">
        <v>238</v>
      </c>
      <c r="E261" s="270" t="s">
        <v>1</v>
      </c>
      <c r="F261" s="271" t="s">
        <v>593</v>
      </c>
      <c r="G261" s="269"/>
      <c r="H261" s="272">
        <v>22.887</v>
      </c>
      <c r="I261" s="273"/>
      <c r="J261" s="269"/>
      <c r="K261" s="269"/>
      <c r="L261" s="274"/>
      <c r="M261" s="275"/>
      <c r="N261" s="276"/>
      <c r="O261" s="276"/>
      <c r="P261" s="276"/>
      <c r="Q261" s="276"/>
      <c r="R261" s="276"/>
      <c r="S261" s="276"/>
      <c r="T261" s="27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8" t="s">
        <v>238</v>
      </c>
      <c r="AU261" s="278" t="s">
        <v>91</v>
      </c>
      <c r="AV261" s="14" t="s">
        <v>91</v>
      </c>
      <c r="AW261" s="14" t="s">
        <v>36</v>
      </c>
      <c r="AX261" s="14" t="s">
        <v>81</v>
      </c>
      <c r="AY261" s="278" t="s">
        <v>229</v>
      </c>
    </row>
    <row r="262" s="13" customFormat="1">
      <c r="A262" s="13"/>
      <c r="B262" s="257"/>
      <c r="C262" s="258"/>
      <c r="D262" s="259" t="s">
        <v>238</v>
      </c>
      <c r="E262" s="260" t="s">
        <v>1</v>
      </c>
      <c r="F262" s="261" t="s">
        <v>594</v>
      </c>
      <c r="G262" s="258"/>
      <c r="H262" s="260" t="s">
        <v>1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7" t="s">
        <v>238</v>
      </c>
      <c r="AU262" s="267" t="s">
        <v>91</v>
      </c>
      <c r="AV262" s="13" t="s">
        <v>89</v>
      </c>
      <c r="AW262" s="13" t="s">
        <v>36</v>
      </c>
      <c r="AX262" s="13" t="s">
        <v>81</v>
      </c>
      <c r="AY262" s="267" t="s">
        <v>229</v>
      </c>
    </row>
    <row r="263" s="14" customFormat="1">
      <c r="A263" s="14"/>
      <c r="B263" s="268"/>
      <c r="C263" s="269"/>
      <c r="D263" s="259" t="s">
        <v>238</v>
      </c>
      <c r="E263" s="270" t="s">
        <v>1</v>
      </c>
      <c r="F263" s="271" t="s">
        <v>595</v>
      </c>
      <c r="G263" s="269"/>
      <c r="H263" s="272">
        <v>14.956</v>
      </c>
      <c r="I263" s="273"/>
      <c r="J263" s="269"/>
      <c r="K263" s="269"/>
      <c r="L263" s="274"/>
      <c r="M263" s="275"/>
      <c r="N263" s="276"/>
      <c r="O263" s="276"/>
      <c r="P263" s="276"/>
      <c r="Q263" s="276"/>
      <c r="R263" s="276"/>
      <c r="S263" s="276"/>
      <c r="T263" s="27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8" t="s">
        <v>238</v>
      </c>
      <c r="AU263" s="278" t="s">
        <v>91</v>
      </c>
      <c r="AV263" s="14" t="s">
        <v>91</v>
      </c>
      <c r="AW263" s="14" t="s">
        <v>36</v>
      </c>
      <c r="AX263" s="14" t="s">
        <v>81</v>
      </c>
      <c r="AY263" s="278" t="s">
        <v>229</v>
      </c>
    </row>
    <row r="264" s="13" customFormat="1">
      <c r="A264" s="13"/>
      <c r="B264" s="257"/>
      <c r="C264" s="258"/>
      <c r="D264" s="259" t="s">
        <v>238</v>
      </c>
      <c r="E264" s="260" t="s">
        <v>1</v>
      </c>
      <c r="F264" s="261" t="s">
        <v>596</v>
      </c>
      <c r="G264" s="258"/>
      <c r="H264" s="260" t="s">
        <v>1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7" t="s">
        <v>238</v>
      </c>
      <c r="AU264" s="267" t="s">
        <v>91</v>
      </c>
      <c r="AV264" s="13" t="s">
        <v>89</v>
      </c>
      <c r="AW264" s="13" t="s">
        <v>36</v>
      </c>
      <c r="AX264" s="13" t="s">
        <v>81</v>
      </c>
      <c r="AY264" s="267" t="s">
        <v>229</v>
      </c>
    </row>
    <row r="265" s="14" customFormat="1">
      <c r="A265" s="14"/>
      <c r="B265" s="268"/>
      <c r="C265" s="269"/>
      <c r="D265" s="259" t="s">
        <v>238</v>
      </c>
      <c r="E265" s="270" t="s">
        <v>1</v>
      </c>
      <c r="F265" s="271" t="s">
        <v>597</v>
      </c>
      <c r="G265" s="269"/>
      <c r="H265" s="272">
        <v>15.771000000000001</v>
      </c>
      <c r="I265" s="273"/>
      <c r="J265" s="269"/>
      <c r="K265" s="269"/>
      <c r="L265" s="274"/>
      <c r="M265" s="275"/>
      <c r="N265" s="276"/>
      <c r="O265" s="276"/>
      <c r="P265" s="276"/>
      <c r="Q265" s="276"/>
      <c r="R265" s="276"/>
      <c r="S265" s="276"/>
      <c r="T265" s="27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8" t="s">
        <v>238</v>
      </c>
      <c r="AU265" s="278" t="s">
        <v>91</v>
      </c>
      <c r="AV265" s="14" t="s">
        <v>91</v>
      </c>
      <c r="AW265" s="14" t="s">
        <v>36</v>
      </c>
      <c r="AX265" s="14" t="s">
        <v>81</v>
      </c>
      <c r="AY265" s="278" t="s">
        <v>229</v>
      </c>
    </row>
    <row r="266" s="13" customFormat="1">
      <c r="A266" s="13"/>
      <c r="B266" s="257"/>
      <c r="C266" s="258"/>
      <c r="D266" s="259" t="s">
        <v>238</v>
      </c>
      <c r="E266" s="260" t="s">
        <v>1</v>
      </c>
      <c r="F266" s="261" t="s">
        <v>598</v>
      </c>
      <c r="G266" s="258"/>
      <c r="H266" s="260" t="s">
        <v>1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7" t="s">
        <v>238</v>
      </c>
      <c r="AU266" s="267" t="s">
        <v>91</v>
      </c>
      <c r="AV266" s="13" t="s">
        <v>89</v>
      </c>
      <c r="AW266" s="13" t="s">
        <v>36</v>
      </c>
      <c r="AX266" s="13" t="s">
        <v>81</v>
      </c>
      <c r="AY266" s="267" t="s">
        <v>229</v>
      </c>
    </row>
    <row r="267" s="14" customFormat="1">
      <c r="A267" s="14"/>
      <c r="B267" s="268"/>
      <c r="C267" s="269"/>
      <c r="D267" s="259" t="s">
        <v>238</v>
      </c>
      <c r="E267" s="270" t="s">
        <v>1</v>
      </c>
      <c r="F267" s="271" t="s">
        <v>599</v>
      </c>
      <c r="G267" s="269"/>
      <c r="H267" s="272">
        <v>22.704999999999998</v>
      </c>
      <c r="I267" s="273"/>
      <c r="J267" s="269"/>
      <c r="K267" s="269"/>
      <c r="L267" s="274"/>
      <c r="M267" s="275"/>
      <c r="N267" s="276"/>
      <c r="O267" s="276"/>
      <c r="P267" s="276"/>
      <c r="Q267" s="276"/>
      <c r="R267" s="276"/>
      <c r="S267" s="276"/>
      <c r="T267" s="27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8" t="s">
        <v>238</v>
      </c>
      <c r="AU267" s="278" t="s">
        <v>91</v>
      </c>
      <c r="AV267" s="14" t="s">
        <v>91</v>
      </c>
      <c r="AW267" s="14" t="s">
        <v>36</v>
      </c>
      <c r="AX267" s="14" t="s">
        <v>81</v>
      </c>
      <c r="AY267" s="278" t="s">
        <v>229</v>
      </c>
    </row>
    <row r="268" s="13" customFormat="1">
      <c r="A268" s="13"/>
      <c r="B268" s="257"/>
      <c r="C268" s="258"/>
      <c r="D268" s="259" t="s">
        <v>238</v>
      </c>
      <c r="E268" s="260" t="s">
        <v>1</v>
      </c>
      <c r="F268" s="261" t="s">
        <v>600</v>
      </c>
      <c r="G268" s="258"/>
      <c r="H268" s="260" t="s">
        <v>1</v>
      </c>
      <c r="I268" s="262"/>
      <c r="J268" s="258"/>
      <c r="K268" s="258"/>
      <c r="L268" s="263"/>
      <c r="M268" s="264"/>
      <c r="N268" s="265"/>
      <c r="O268" s="265"/>
      <c r="P268" s="265"/>
      <c r="Q268" s="265"/>
      <c r="R268" s="265"/>
      <c r="S268" s="265"/>
      <c r="T268" s="26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7" t="s">
        <v>238</v>
      </c>
      <c r="AU268" s="267" t="s">
        <v>91</v>
      </c>
      <c r="AV268" s="13" t="s">
        <v>89</v>
      </c>
      <c r="AW268" s="13" t="s">
        <v>36</v>
      </c>
      <c r="AX268" s="13" t="s">
        <v>81</v>
      </c>
      <c r="AY268" s="267" t="s">
        <v>229</v>
      </c>
    </row>
    <row r="269" s="14" customFormat="1">
      <c r="A269" s="14"/>
      <c r="B269" s="268"/>
      <c r="C269" s="269"/>
      <c r="D269" s="259" t="s">
        <v>238</v>
      </c>
      <c r="E269" s="270" t="s">
        <v>1</v>
      </c>
      <c r="F269" s="271" t="s">
        <v>601</v>
      </c>
      <c r="G269" s="269"/>
      <c r="H269" s="272">
        <v>16.059999999999999</v>
      </c>
      <c r="I269" s="273"/>
      <c r="J269" s="269"/>
      <c r="K269" s="269"/>
      <c r="L269" s="274"/>
      <c r="M269" s="275"/>
      <c r="N269" s="276"/>
      <c r="O269" s="276"/>
      <c r="P269" s="276"/>
      <c r="Q269" s="276"/>
      <c r="R269" s="276"/>
      <c r="S269" s="276"/>
      <c r="T269" s="27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8" t="s">
        <v>238</v>
      </c>
      <c r="AU269" s="278" t="s">
        <v>91</v>
      </c>
      <c r="AV269" s="14" t="s">
        <v>91</v>
      </c>
      <c r="AW269" s="14" t="s">
        <v>36</v>
      </c>
      <c r="AX269" s="14" t="s">
        <v>81</v>
      </c>
      <c r="AY269" s="278" t="s">
        <v>229</v>
      </c>
    </row>
    <row r="270" s="13" customFormat="1">
      <c r="A270" s="13"/>
      <c r="B270" s="257"/>
      <c r="C270" s="258"/>
      <c r="D270" s="259" t="s">
        <v>238</v>
      </c>
      <c r="E270" s="260" t="s">
        <v>1</v>
      </c>
      <c r="F270" s="261" t="s">
        <v>602</v>
      </c>
      <c r="G270" s="258"/>
      <c r="H270" s="260" t="s">
        <v>1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7" t="s">
        <v>238</v>
      </c>
      <c r="AU270" s="267" t="s">
        <v>91</v>
      </c>
      <c r="AV270" s="13" t="s">
        <v>89</v>
      </c>
      <c r="AW270" s="13" t="s">
        <v>36</v>
      </c>
      <c r="AX270" s="13" t="s">
        <v>81</v>
      </c>
      <c r="AY270" s="267" t="s">
        <v>229</v>
      </c>
    </row>
    <row r="271" s="14" customFormat="1">
      <c r="A271" s="14"/>
      <c r="B271" s="268"/>
      <c r="C271" s="269"/>
      <c r="D271" s="259" t="s">
        <v>238</v>
      </c>
      <c r="E271" s="270" t="s">
        <v>1</v>
      </c>
      <c r="F271" s="271" t="s">
        <v>603</v>
      </c>
      <c r="G271" s="269"/>
      <c r="H271" s="272">
        <v>9.1769999999999996</v>
      </c>
      <c r="I271" s="273"/>
      <c r="J271" s="269"/>
      <c r="K271" s="269"/>
      <c r="L271" s="274"/>
      <c r="M271" s="275"/>
      <c r="N271" s="276"/>
      <c r="O271" s="276"/>
      <c r="P271" s="276"/>
      <c r="Q271" s="276"/>
      <c r="R271" s="276"/>
      <c r="S271" s="276"/>
      <c r="T271" s="27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8" t="s">
        <v>238</v>
      </c>
      <c r="AU271" s="278" t="s">
        <v>91</v>
      </c>
      <c r="AV271" s="14" t="s">
        <v>91</v>
      </c>
      <c r="AW271" s="14" t="s">
        <v>36</v>
      </c>
      <c r="AX271" s="14" t="s">
        <v>81</v>
      </c>
      <c r="AY271" s="278" t="s">
        <v>229</v>
      </c>
    </row>
    <row r="272" s="13" customFormat="1">
      <c r="A272" s="13"/>
      <c r="B272" s="257"/>
      <c r="C272" s="258"/>
      <c r="D272" s="259" t="s">
        <v>238</v>
      </c>
      <c r="E272" s="260" t="s">
        <v>1</v>
      </c>
      <c r="F272" s="261" t="s">
        <v>604</v>
      </c>
      <c r="G272" s="258"/>
      <c r="H272" s="260" t="s">
        <v>1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7" t="s">
        <v>238</v>
      </c>
      <c r="AU272" s="267" t="s">
        <v>91</v>
      </c>
      <c r="AV272" s="13" t="s">
        <v>89</v>
      </c>
      <c r="AW272" s="13" t="s">
        <v>36</v>
      </c>
      <c r="AX272" s="13" t="s">
        <v>81</v>
      </c>
      <c r="AY272" s="267" t="s">
        <v>229</v>
      </c>
    </row>
    <row r="273" s="14" customFormat="1">
      <c r="A273" s="14"/>
      <c r="B273" s="268"/>
      <c r="C273" s="269"/>
      <c r="D273" s="259" t="s">
        <v>238</v>
      </c>
      <c r="E273" s="270" t="s">
        <v>1</v>
      </c>
      <c r="F273" s="271" t="s">
        <v>605</v>
      </c>
      <c r="G273" s="269"/>
      <c r="H273" s="272">
        <v>8.3249999999999993</v>
      </c>
      <c r="I273" s="273"/>
      <c r="J273" s="269"/>
      <c r="K273" s="269"/>
      <c r="L273" s="274"/>
      <c r="M273" s="275"/>
      <c r="N273" s="276"/>
      <c r="O273" s="276"/>
      <c r="P273" s="276"/>
      <c r="Q273" s="276"/>
      <c r="R273" s="276"/>
      <c r="S273" s="276"/>
      <c r="T273" s="27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8" t="s">
        <v>238</v>
      </c>
      <c r="AU273" s="278" t="s">
        <v>91</v>
      </c>
      <c r="AV273" s="14" t="s">
        <v>91</v>
      </c>
      <c r="AW273" s="14" t="s">
        <v>36</v>
      </c>
      <c r="AX273" s="14" t="s">
        <v>81</v>
      </c>
      <c r="AY273" s="278" t="s">
        <v>229</v>
      </c>
    </row>
    <row r="274" s="13" customFormat="1">
      <c r="A274" s="13"/>
      <c r="B274" s="257"/>
      <c r="C274" s="258"/>
      <c r="D274" s="259" t="s">
        <v>238</v>
      </c>
      <c r="E274" s="260" t="s">
        <v>1</v>
      </c>
      <c r="F274" s="261" t="s">
        <v>606</v>
      </c>
      <c r="G274" s="258"/>
      <c r="H274" s="260" t="s">
        <v>1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7" t="s">
        <v>238</v>
      </c>
      <c r="AU274" s="267" t="s">
        <v>91</v>
      </c>
      <c r="AV274" s="13" t="s">
        <v>89</v>
      </c>
      <c r="AW274" s="13" t="s">
        <v>36</v>
      </c>
      <c r="AX274" s="13" t="s">
        <v>81</v>
      </c>
      <c r="AY274" s="267" t="s">
        <v>229</v>
      </c>
    </row>
    <row r="275" s="14" customFormat="1">
      <c r="A275" s="14"/>
      <c r="B275" s="268"/>
      <c r="C275" s="269"/>
      <c r="D275" s="259" t="s">
        <v>238</v>
      </c>
      <c r="E275" s="270" t="s">
        <v>1</v>
      </c>
      <c r="F275" s="271" t="s">
        <v>607</v>
      </c>
      <c r="G275" s="269"/>
      <c r="H275" s="272">
        <v>12.574</v>
      </c>
      <c r="I275" s="273"/>
      <c r="J275" s="269"/>
      <c r="K275" s="269"/>
      <c r="L275" s="274"/>
      <c r="M275" s="275"/>
      <c r="N275" s="276"/>
      <c r="O275" s="276"/>
      <c r="P275" s="276"/>
      <c r="Q275" s="276"/>
      <c r="R275" s="276"/>
      <c r="S275" s="276"/>
      <c r="T275" s="27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8" t="s">
        <v>238</v>
      </c>
      <c r="AU275" s="278" t="s">
        <v>91</v>
      </c>
      <c r="AV275" s="14" t="s">
        <v>91</v>
      </c>
      <c r="AW275" s="14" t="s">
        <v>36</v>
      </c>
      <c r="AX275" s="14" t="s">
        <v>81</v>
      </c>
      <c r="AY275" s="278" t="s">
        <v>229</v>
      </c>
    </row>
    <row r="276" s="16" customFormat="1">
      <c r="A276" s="16"/>
      <c r="B276" s="307"/>
      <c r="C276" s="308"/>
      <c r="D276" s="259" t="s">
        <v>238</v>
      </c>
      <c r="E276" s="309" t="s">
        <v>1</v>
      </c>
      <c r="F276" s="310" t="s">
        <v>455</v>
      </c>
      <c r="G276" s="308"/>
      <c r="H276" s="311">
        <v>122.455</v>
      </c>
      <c r="I276" s="312"/>
      <c r="J276" s="308"/>
      <c r="K276" s="308"/>
      <c r="L276" s="313"/>
      <c r="M276" s="314"/>
      <c r="N276" s="315"/>
      <c r="O276" s="315"/>
      <c r="P276" s="315"/>
      <c r="Q276" s="315"/>
      <c r="R276" s="315"/>
      <c r="S276" s="315"/>
      <c r="T276" s="3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317" t="s">
        <v>238</v>
      </c>
      <c r="AU276" s="317" t="s">
        <v>91</v>
      </c>
      <c r="AV276" s="16" t="s">
        <v>244</v>
      </c>
      <c r="AW276" s="16" t="s">
        <v>36</v>
      </c>
      <c r="AX276" s="16" t="s">
        <v>81</v>
      </c>
      <c r="AY276" s="317" t="s">
        <v>229</v>
      </c>
    </row>
    <row r="277" s="13" customFormat="1">
      <c r="A277" s="13"/>
      <c r="B277" s="257"/>
      <c r="C277" s="258"/>
      <c r="D277" s="259" t="s">
        <v>238</v>
      </c>
      <c r="E277" s="260" t="s">
        <v>1</v>
      </c>
      <c r="F277" s="261" t="s">
        <v>608</v>
      </c>
      <c r="G277" s="258"/>
      <c r="H277" s="260" t="s">
        <v>1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7" t="s">
        <v>238</v>
      </c>
      <c r="AU277" s="267" t="s">
        <v>91</v>
      </c>
      <c r="AV277" s="13" t="s">
        <v>89</v>
      </c>
      <c r="AW277" s="13" t="s">
        <v>36</v>
      </c>
      <c r="AX277" s="13" t="s">
        <v>81</v>
      </c>
      <c r="AY277" s="267" t="s">
        <v>229</v>
      </c>
    </row>
    <row r="278" s="14" customFormat="1">
      <c r="A278" s="14"/>
      <c r="B278" s="268"/>
      <c r="C278" s="269"/>
      <c r="D278" s="259" t="s">
        <v>238</v>
      </c>
      <c r="E278" s="270" t="s">
        <v>1</v>
      </c>
      <c r="F278" s="271" t="s">
        <v>609</v>
      </c>
      <c r="G278" s="269"/>
      <c r="H278" s="272">
        <v>6.1230000000000002</v>
      </c>
      <c r="I278" s="273"/>
      <c r="J278" s="269"/>
      <c r="K278" s="269"/>
      <c r="L278" s="274"/>
      <c r="M278" s="275"/>
      <c r="N278" s="276"/>
      <c r="O278" s="276"/>
      <c r="P278" s="276"/>
      <c r="Q278" s="276"/>
      <c r="R278" s="276"/>
      <c r="S278" s="276"/>
      <c r="T278" s="27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8" t="s">
        <v>238</v>
      </c>
      <c r="AU278" s="278" t="s">
        <v>91</v>
      </c>
      <c r="AV278" s="14" t="s">
        <v>91</v>
      </c>
      <c r="AW278" s="14" t="s">
        <v>36</v>
      </c>
      <c r="AX278" s="14" t="s">
        <v>81</v>
      </c>
      <c r="AY278" s="278" t="s">
        <v>229</v>
      </c>
    </row>
    <row r="279" s="15" customFormat="1">
      <c r="A279" s="15"/>
      <c r="B279" s="279"/>
      <c r="C279" s="280"/>
      <c r="D279" s="259" t="s">
        <v>238</v>
      </c>
      <c r="E279" s="281" t="s">
        <v>1</v>
      </c>
      <c r="F279" s="282" t="s">
        <v>252</v>
      </c>
      <c r="G279" s="280"/>
      <c r="H279" s="283">
        <v>128.578</v>
      </c>
      <c r="I279" s="284"/>
      <c r="J279" s="280"/>
      <c r="K279" s="280"/>
      <c r="L279" s="285"/>
      <c r="M279" s="286"/>
      <c r="N279" s="287"/>
      <c r="O279" s="287"/>
      <c r="P279" s="287"/>
      <c r="Q279" s="287"/>
      <c r="R279" s="287"/>
      <c r="S279" s="287"/>
      <c r="T279" s="28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9" t="s">
        <v>238</v>
      </c>
      <c r="AU279" s="289" t="s">
        <v>91</v>
      </c>
      <c r="AV279" s="15" t="s">
        <v>236</v>
      </c>
      <c r="AW279" s="15" t="s">
        <v>36</v>
      </c>
      <c r="AX279" s="15" t="s">
        <v>89</v>
      </c>
      <c r="AY279" s="289" t="s">
        <v>229</v>
      </c>
    </row>
    <row r="280" s="2" customFormat="1" ht="16.5" customHeight="1">
      <c r="A280" s="39"/>
      <c r="B280" s="40"/>
      <c r="C280" s="244" t="s">
        <v>610</v>
      </c>
      <c r="D280" s="244" t="s">
        <v>231</v>
      </c>
      <c r="E280" s="245" t="s">
        <v>611</v>
      </c>
      <c r="F280" s="246" t="s">
        <v>612</v>
      </c>
      <c r="G280" s="247" t="s">
        <v>311</v>
      </c>
      <c r="H280" s="248">
        <v>349.86700000000002</v>
      </c>
      <c r="I280" s="249"/>
      <c r="J280" s="250">
        <f>ROUND(I280*H280,2)</f>
        <v>0</v>
      </c>
      <c r="K280" s="246" t="s">
        <v>235</v>
      </c>
      <c r="L280" s="45"/>
      <c r="M280" s="251" t="s">
        <v>1</v>
      </c>
      <c r="N280" s="252" t="s">
        <v>46</v>
      </c>
      <c r="O280" s="92"/>
      <c r="P280" s="253">
        <f>O280*H280</f>
        <v>0</v>
      </c>
      <c r="Q280" s="253">
        <v>0.0026900000000000001</v>
      </c>
      <c r="R280" s="253">
        <f>Q280*H280</f>
        <v>0.94114223000000008</v>
      </c>
      <c r="S280" s="253">
        <v>0</v>
      </c>
      <c r="T280" s="25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5" t="s">
        <v>236</v>
      </c>
      <c r="AT280" s="255" t="s">
        <v>231</v>
      </c>
      <c r="AU280" s="255" t="s">
        <v>91</v>
      </c>
      <c r="AY280" s="18" t="s">
        <v>229</v>
      </c>
      <c r="BE280" s="256">
        <f>IF(N280="základní",J280,0)</f>
        <v>0</v>
      </c>
      <c r="BF280" s="256">
        <f>IF(N280="snížená",J280,0)</f>
        <v>0</v>
      </c>
      <c r="BG280" s="256">
        <f>IF(N280="zákl. přenesená",J280,0)</f>
        <v>0</v>
      </c>
      <c r="BH280" s="256">
        <f>IF(N280="sníž. přenesená",J280,0)</f>
        <v>0</v>
      </c>
      <c r="BI280" s="256">
        <f>IF(N280="nulová",J280,0)</f>
        <v>0</v>
      </c>
      <c r="BJ280" s="18" t="s">
        <v>89</v>
      </c>
      <c r="BK280" s="256">
        <f>ROUND(I280*H280,2)</f>
        <v>0</v>
      </c>
      <c r="BL280" s="18" t="s">
        <v>236</v>
      </c>
      <c r="BM280" s="255" t="s">
        <v>613</v>
      </c>
    </row>
    <row r="281" s="13" customFormat="1">
      <c r="A281" s="13"/>
      <c r="B281" s="257"/>
      <c r="C281" s="258"/>
      <c r="D281" s="259" t="s">
        <v>238</v>
      </c>
      <c r="E281" s="260" t="s">
        <v>1</v>
      </c>
      <c r="F281" s="261" t="s">
        <v>591</v>
      </c>
      <c r="G281" s="258"/>
      <c r="H281" s="260" t="s">
        <v>1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7" t="s">
        <v>238</v>
      </c>
      <c r="AU281" s="267" t="s">
        <v>91</v>
      </c>
      <c r="AV281" s="13" t="s">
        <v>89</v>
      </c>
      <c r="AW281" s="13" t="s">
        <v>36</v>
      </c>
      <c r="AX281" s="13" t="s">
        <v>81</v>
      </c>
      <c r="AY281" s="267" t="s">
        <v>229</v>
      </c>
    </row>
    <row r="282" s="13" customFormat="1">
      <c r="A282" s="13"/>
      <c r="B282" s="257"/>
      <c r="C282" s="258"/>
      <c r="D282" s="259" t="s">
        <v>238</v>
      </c>
      <c r="E282" s="260" t="s">
        <v>1</v>
      </c>
      <c r="F282" s="261" t="s">
        <v>592</v>
      </c>
      <c r="G282" s="258"/>
      <c r="H282" s="260" t="s">
        <v>1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7" t="s">
        <v>238</v>
      </c>
      <c r="AU282" s="267" t="s">
        <v>91</v>
      </c>
      <c r="AV282" s="13" t="s">
        <v>89</v>
      </c>
      <c r="AW282" s="13" t="s">
        <v>36</v>
      </c>
      <c r="AX282" s="13" t="s">
        <v>81</v>
      </c>
      <c r="AY282" s="267" t="s">
        <v>229</v>
      </c>
    </row>
    <row r="283" s="14" customFormat="1">
      <c r="A283" s="14"/>
      <c r="B283" s="268"/>
      <c r="C283" s="269"/>
      <c r="D283" s="259" t="s">
        <v>238</v>
      </c>
      <c r="E283" s="270" t="s">
        <v>1</v>
      </c>
      <c r="F283" s="271" t="s">
        <v>614</v>
      </c>
      <c r="G283" s="269"/>
      <c r="H283" s="272">
        <v>65.390000000000001</v>
      </c>
      <c r="I283" s="273"/>
      <c r="J283" s="269"/>
      <c r="K283" s="269"/>
      <c r="L283" s="274"/>
      <c r="M283" s="275"/>
      <c r="N283" s="276"/>
      <c r="O283" s="276"/>
      <c r="P283" s="276"/>
      <c r="Q283" s="276"/>
      <c r="R283" s="276"/>
      <c r="S283" s="276"/>
      <c r="T283" s="27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8" t="s">
        <v>238</v>
      </c>
      <c r="AU283" s="278" t="s">
        <v>91</v>
      </c>
      <c r="AV283" s="14" t="s">
        <v>91</v>
      </c>
      <c r="AW283" s="14" t="s">
        <v>36</v>
      </c>
      <c r="AX283" s="14" t="s">
        <v>81</v>
      </c>
      <c r="AY283" s="278" t="s">
        <v>229</v>
      </c>
    </row>
    <row r="284" s="13" customFormat="1">
      <c r="A284" s="13"/>
      <c r="B284" s="257"/>
      <c r="C284" s="258"/>
      <c r="D284" s="259" t="s">
        <v>238</v>
      </c>
      <c r="E284" s="260" t="s">
        <v>1</v>
      </c>
      <c r="F284" s="261" t="s">
        <v>594</v>
      </c>
      <c r="G284" s="258"/>
      <c r="H284" s="260" t="s">
        <v>1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7" t="s">
        <v>238</v>
      </c>
      <c r="AU284" s="267" t="s">
        <v>91</v>
      </c>
      <c r="AV284" s="13" t="s">
        <v>89</v>
      </c>
      <c r="AW284" s="13" t="s">
        <v>36</v>
      </c>
      <c r="AX284" s="13" t="s">
        <v>81</v>
      </c>
      <c r="AY284" s="267" t="s">
        <v>229</v>
      </c>
    </row>
    <row r="285" s="14" customFormat="1">
      <c r="A285" s="14"/>
      <c r="B285" s="268"/>
      <c r="C285" s="269"/>
      <c r="D285" s="259" t="s">
        <v>238</v>
      </c>
      <c r="E285" s="270" t="s">
        <v>1</v>
      </c>
      <c r="F285" s="271" t="s">
        <v>615</v>
      </c>
      <c r="G285" s="269"/>
      <c r="H285" s="272">
        <v>42.729999999999997</v>
      </c>
      <c r="I285" s="273"/>
      <c r="J285" s="269"/>
      <c r="K285" s="269"/>
      <c r="L285" s="274"/>
      <c r="M285" s="275"/>
      <c r="N285" s="276"/>
      <c r="O285" s="276"/>
      <c r="P285" s="276"/>
      <c r="Q285" s="276"/>
      <c r="R285" s="276"/>
      <c r="S285" s="276"/>
      <c r="T285" s="27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8" t="s">
        <v>238</v>
      </c>
      <c r="AU285" s="278" t="s">
        <v>91</v>
      </c>
      <c r="AV285" s="14" t="s">
        <v>91</v>
      </c>
      <c r="AW285" s="14" t="s">
        <v>36</v>
      </c>
      <c r="AX285" s="14" t="s">
        <v>81</v>
      </c>
      <c r="AY285" s="278" t="s">
        <v>229</v>
      </c>
    </row>
    <row r="286" s="13" customFormat="1">
      <c r="A286" s="13"/>
      <c r="B286" s="257"/>
      <c r="C286" s="258"/>
      <c r="D286" s="259" t="s">
        <v>238</v>
      </c>
      <c r="E286" s="260" t="s">
        <v>1</v>
      </c>
      <c r="F286" s="261" t="s">
        <v>596</v>
      </c>
      <c r="G286" s="258"/>
      <c r="H286" s="260" t="s">
        <v>1</v>
      </c>
      <c r="I286" s="262"/>
      <c r="J286" s="258"/>
      <c r="K286" s="258"/>
      <c r="L286" s="263"/>
      <c r="M286" s="264"/>
      <c r="N286" s="265"/>
      <c r="O286" s="265"/>
      <c r="P286" s="265"/>
      <c r="Q286" s="265"/>
      <c r="R286" s="265"/>
      <c r="S286" s="265"/>
      <c r="T286" s="26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7" t="s">
        <v>238</v>
      </c>
      <c r="AU286" s="267" t="s">
        <v>91</v>
      </c>
      <c r="AV286" s="13" t="s">
        <v>89</v>
      </c>
      <c r="AW286" s="13" t="s">
        <v>36</v>
      </c>
      <c r="AX286" s="13" t="s">
        <v>81</v>
      </c>
      <c r="AY286" s="267" t="s">
        <v>229</v>
      </c>
    </row>
    <row r="287" s="14" customFormat="1">
      <c r="A287" s="14"/>
      <c r="B287" s="268"/>
      <c r="C287" s="269"/>
      <c r="D287" s="259" t="s">
        <v>238</v>
      </c>
      <c r="E287" s="270" t="s">
        <v>1</v>
      </c>
      <c r="F287" s="271" t="s">
        <v>616</v>
      </c>
      <c r="G287" s="269"/>
      <c r="H287" s="272">
        <v>45.060000000000002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8" t="s">
        <v>238</v>
      </c>
      <c r="AU287" s="278" t="s">
        <v>91</v>
      </c>
      <c r="AV287" s="14" t="s">
        <v>91</v>
      </c>
      <c r="AW287" s="14" t="s">
        <v>36</v>
      </c>
      <c r="AX287" s="14" t="s">
        <v>81</v>
      </c>
      <c r="AY287" s="278" t="s">
        <v>229</v>
      </c>
    </row>
    <row r="288" s="13" customFormat="1">
      <c r="A288" s="13"/>
      <c r="B288" s="257"/>
      <c r="C288" s="258"/>
      <c r="D288" s="259" t="s">
        <v>238</v>
      </c>
      <c r="E288" s="260" t="s">
        <v>1</v>
      </c>
      <c r="F288" s="261" t="s">
        <v>598</v>
      </c>
      <c r="G288" s="258"/>
      <c r="H288" s="260" t="s">
        <v>1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7" t="s">
        <v>238</v>
      </c>
      <c r="AU288" s="267" t="s">
        <v>91</v>
      </c>
      <c r="AV288" s="13" t="s">
        <v>89</v>
      </c>
      <c r="AW288" s="13" t="s">
        <v>36</v>
      </c>
      <c r="AX288" s="13" t="s">
        <v>81</v>
      </c>
      <c r="AY288" s="267" t="s">
        <v>229</v>
      </c>
    </row>
    <row r="289" s="14" customFormat="1">
      <c r="A289" s="14"/>
      <c r="B289" s="268"/>
      <c r="C289" s="269"/>
      <c r="D289" s="259" t="s">
        <v>238</v>
      </c>
      <c r="E289" s="270" t="s">
        <v>1</v>
      </c>
      <c r="F289" s="271" t="s">
        <v>617</v>
      </c>
      <c r="G289" s="269"/>
      <c r="H289" s="272">
        <v>64.870000000000005</v>
      </c>
      <c r="I289" s="273"/>
      <c r="J289" s="269"/>
      <c r="K289" s="269"/>
      <c r="L289" s="274"/>
      <c r="M289" s="275"/>
      <c r="N289" s="276"/>
      <c r="O289" s="276"/>
      <c r="P289" s="276"/>
      <c r="Q289" s="276"/>
      <c r="R289" s="276"/>
      <c r="S289" s="276"/>
      <c r="T289" s="27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8" t="s">
        <v>238</v>
      </c>
      <c r="AU289" s="278" t="s">
        <v>91</v>
      </c>
      <c r="AV289" s="14" t="s">
        <v>91</v>
      </c>
      <c r="AW289" s="14" t="s">
        <v>36</v>
      </c>
      <c r="AX289" s="14" t="s">
        <v>81</v>
      </c>
      <c r="AY289" s="278" t="s">
        <v>229</v>
      </c>
    </row>
    <row r="290" s="13" customFormat="1">
      <c r="A290" s="13"/>
      <c r="B290" s="257"/>
      <c r="C290" s="258"/>
      <c r="D290" s="259" t="s">
        <v>238</v>
      </c>
      <c r="E290" s="260" t="s">
        <v>1</v>
      </c>
      <c r="F290" s="261" t="s">
        <v>600</v>
      </c>
      <c r="G290" s="258"/>
      <c r="H290" s="260" t="s">
        <v>1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7" t="s">
        <v>238</v>
      </c>
      <c r="AU290" s="267" t="s">
        <v>91</v>
      </c>
      <c r="AV290" s="13" t="s">
        <v>89</v>
      </c>
      <c r="AW290" s="13" t="s">
        <v>36</v>
      </c>
      <c r="AX290" s="13" t="s">
        <v>81</v>
      </c>
      <c r="AY290" s="267" t="s">
        <v>229</v>
      </c>
    </row>
    <row r="291" s="14" customFormat="1">
      <c r="A291" s="14"/>
      <c r="B291" s="268"/>
      <c r="C291" s="269"/>
      <c r="D291" s="259" t="s">
        <v>238</v>
      </c>
      <c r="E291" s="270" t="s">
        <v>1</v>
      </c>
      <c r="F291" s="271" t="s">
        <v>618</v>
      </c>
      <c r="G291" s="269"/>
      <c r="H291" s="272">
        <v>45.884999999999998</v>
      </c>
      <c r="I291" s="273"/>
      <c r="J291" s="269"/>
      <c r="K291" s="269"/>
      <c r="L291" s="274"/>
      <c r="M291" s="275"/>
      <c r="N291" s="276"/>
      <c r="O291" s="276"/>
      <c r="P291" s="276"/>
      <c r="Q291" s="276"/>
      <c r="R291" s="276"/>
      <c r="S291" s="276"/>
      <c r="T291" s="27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8" t="s">
        <v>238</v>
      </c>
      <c r="AU291" s="278" t="s">
        <v>91</v>
      </c>
      <c r="AV291" s="14" t="s">
        <v>91</v>
      </c>
      <c r="AW291" s="14" t="s">
        <v>36</v>
      </c>
      <c r="AX291" s="14" t="s">
        <v>81</v>
      </c>
      <c r="AY291" s="278" t="s">
        <v>229</v>
      </c>
    </row>
    <row r="292" s="13" customFormat="1">
      <c r="A292" s="13"/>
      <c r="B292" s="257"/>
      <c r="C292" s="258"/>
      <c r="D292" s="259" t="s">
        <v>238</v>
      </c>
      <c r="E292" s="260" t="s">
        <v>1</v>
      </c>
      <c r="F292" s="261" t="s">
        <v>602</v>
      </c>
      <c r="G292" s="258"/>
      <c r="H292" s="260" t="s">
        <v>1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7" t="s">
        <v>238</v>
      </c>
      <c r="AU292" s="267" t="s">
        <v>91</v>
      </c>
      <c r="AV292" s="13" t="s">
        <v>89</v>
      </c>
      <c r="AW292" s="13" t="s">
        <v>36</v>
      </c>
      <c r="AX292" s="13" t="s">
        <v>81</v>
      </c>
      <c r="AY292" s="267" t="s">
        <v>229</v>
      </c>
    </row>
    <row r="293" s="14" customFormat="1">
      <c r="A293" s="14"/>
      <c r="B293" s="268"/>
      <c r="C293" s="269"/>
      <c r="D293" s="259" t="s">
        <v>238</v>
      </c>
      <c r="E293" s="270" t="s">
        <v>1</v>
      </c>
      <c r="F293" s="271" t="s">
        <v>619</v>
      </c>
      <c r="G293" s="269"/>
      <c r="H293" s="272">
        <v>26.219999999999999</v>
      </c>
      <c r="I293" s="273"/>
      <c r="J293" s="269"/>
      <c r="K293" s="269"/>
      <c r="L293" s="274"/>
      <c r="M293" s="275"/>
      <c r="N293" s="276"/>
      <c r="O293" s="276"/>
      <c r="P293" s="276"/>
      <c r="Q293" s="276"/>
      <c r="R293" s="276"/>
      <c r="S293" s="276"/>
      <c r="T293" s="27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8" t="s">
        <v>238</v>
      </c>
      <c r="AU293" s="278" t="s">
        <v>91</v>
      </c>
      <c r="AV293" s="14" t="s">
        <v>91</v>
      </c>
      <c r="AW293" s="14" t="s">
        <v>36</v>
      </c>
      <c r="AX293" s="14" t="s">
        <v>81</v>
      </c>
      <c r="AY293" s="278" t="s">
        <v>229</v>
      </c>
    </row>
    <row r="294" s="13" customFormat="1">
      <c r="A294" s="13"/>
      <c r="B294" s="257"/>
      <c r="C294" s="258"/>
      <c r="D294" s="259" t="s">
        <v>238</v>
      </c>
      <c r="E294" s="260" t="s">
        <v>1</v>
      </c>
      <c r="F294" s="261" t="s">
        <v>604</v>
      </c>
      <c r="G294" s="258"/>
      <c r="H294" s="260" t="s">
        <v>1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7" t="s">
        <v>238</v>
      </c>
      <c r="AU294" s="267" t="s">
        <v>91</v>
      </c>
      <c r="AV294" s="13" t="s">
        <v>89</v>
      </c>
      <c r="AW294" s="13" t="s">
        <v>36</v>
      </c>
      <c r="AX294" s="13" t="s">
        <v>81</v>
      </c>
      <c r="AY294" s="267" t="s">
        <v>229</v>
      </c>
    </row>
    <row r="295" s="14" customFormat="1">
      <c r="A295" s="14"/>
      <c r="B295" s="268"/>
      <c r="C295" s="269"/>
      <c r="D295" s="259" t="s">
        <v>238</v>
      </c>
      <c r="E295" s="270" t="s">
        <v>1</v>
      </c>
      <c r="F295" s="271" t="s">
        <v>620</v>
      </c>
      <c r="G295" s="269"/>
      <c r="H295" s="272">
        <v>23.786999999999999</v>
      </c>
      <c r="I295" s="273"/>
      <c r="J295" s="269"/>
      <c r="K295" s="269"/>
      <c r="L295" s="274"/>
      <c r="M295" s="275"/>
      <c r="N295" s="276"/>
      <c r="O295" s="276"/>
      <c r="P295" s="276"/>
      <c r="Q295" s="276"/>
      <c r="R295" s="276"/>
      <c r="S295" s="276"/>
      <c r="T295" s="27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8" t="s">
        <v>238</v>
      </c>
      <c r="AU295" s="278" t="s">
        <v>91</v>
      </c>
      <c r="AV295" s="14" t="s">
        <v>91</v>
      </c>
      <c r="AW295" s="14" t="s">
        <v>36</v>
      </c>
      <c r="AX295" s="14" t="s">
        <v>81</v>
      </c>
      <c r="AY295" s="278" t="s">
        <v>229</v>
      </c>
    </row>
    <row r="296" s="13" customFormat="1">
      <c r="A296" s="13"/>
      <c r="B296" s="257"/>
      <c r="C296" s="258"/>
      <c r="D296" s="259" t="s">
        <v>238</v>
      </c>
      <c r="E296" s="260" t="s">
        <v>1</v>
      </c>
      <c r="F296" s="261" t="s">
        <v>606</v>
      </c>
      <c r="G296" s="258"/>
      <c r="H296" s="260" t="s">
        <v>1</v>
      </c>
      <c r="I296" s="262"/>
      <c r="J296" s="258"/>
      <c r="K296" s="258"/>
      <c r="L296" s="263"/>
      <c r="M296" s="264"/>
      <c r="N296" s="265"/>
      <c r="O296" s="265"/>
      <c r="P296" s="265"/>
      <c r="Q296" s="265"/>
      <c r="R296" s="265"/>
      <c r="S296" s="265"/>
      <c r="T296" s="26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7" t="s">
        <v>238</v>
      </c>
      <c r="AU296" s="267" t="s">
        <v>91</v>
      </c>
      <c r="AV296" s="13" t="s">
        <v>89</v>
      </c>
      <c r="AW296" s="13" t="s">
        <v>36</v>
      </c>
      <c r="AX296" s="13" t="s">
        <v>81</v>
      </c>
      <c r="AY296" s="267" t="s">
        <v>229</v>
      </c>
    </row>
    <row r="297" s="14" customFormat="1">
      <c r="A297" s="14"/>
      <c r="B297" s="268"/>
      <c r="C297" s="269"/>
      <c r="D297" s="259" t="s">
        <v>238</v>
      </c>
      <c r="E297" s="270" t="s">
        <v>1</v>
      </c>
      <c r="F297" s="271" t="s">
        <v>621</v>
      </c>
      <c r="G297" s="269"/>
      <c r="H297" s="272">
        <v>35.924999999999997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8" t="s">
        <v>238</v>
      </c>
      <c r="AU297" s="278" t="s">
        <v>91</v>
      </c>
      <c r="AV297" s="14" t="s">
        <v>91</v>
      </c>
      <c r="AW297" s="14" t="s">
        <v>36</v>
      </c>
      <c r="AX297" s="14" t="s">
        <v>81</v>
      </c>
      <c r="AY297" s="278" t="s">
        <v>229</v>
      </c>
    </row>
    <row r="298" s="15" customFormat="1">
      <c r="A298" s="15"/>
      <c r="B298" s="279"/>
      <c r="C298" s="280"/>
      <c r="D298" s="259" t="s">
        <v>238</v>
      </c>
      <c r="E298" s="281" t="s">
        <v>1</v>
      </c>
      <c r="F298" s="282" t="s">
        <v>252</v>
      </c>
      <c r="G298" s="280"/>
      <c r="H298" s="283">
        <v>349.86700000000002</v>
      </c>
      <c r="I298" s="284"/>
      <c r="J298" s="280"/>
      <c r="K298" s="280"/>
      <c r="L298" s="285"/>
      <c r="M298" s="286"/>
      <c r="N298" s="287"/>
      <c r="O298" s="287"/>
      <c r="P298" s="287"/>
      <c r="Q298" s="287"/>
      <c r="R298" s="287"/>
      <c r="S298" s="287"/>
      <c r="T298" s="28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9" t="s">
        <v>238</v>
      </c>
      <c r="AU298" s="289" t="s">
        <v>91</v>
      </c>
      <c r="AV298" s="15" t="s">
        <v>236</v>
      </c>
      <c r="AW298" s="15" t="s">
        <v>36</v>
      </c>
      <c r="AX298" s="15" t="s">
        <v>89</v>
      </c>
      <c r="AY298" s="289" t="s">
        <v>229</v>
      </c>
    </row>
    <row r="299" s="2" customFormat="1" ht="16.5" customHeight="1">
      <c r="A299" s="39"/>
      <c r="B299" s="40"/>
      <c r="C299" s="244" t="s">
        <v>622</v>
      </c>
      <c r="D299" s="244" t="s">
        <v>231</v>
      </c>
      <c r="E299" s="245" t="s">
        <v>623</v>
      </c>
      <c r="F299" s="246" t="s">
        <v>624</v>
      </c>
      <c r="G299" s="247" t="s">
        <v>311</v>
      </c>
      <c r="H299" s="248">
        <v>349.86700000000002</v>
      </c>
      <c r="I299" s="249"/>
      <c r="J299" s="250">
        <f>ROUND(I299*H299,2)</f>
        <v>0</v>
      </c>
      <c r="K299" s="246" t="s">
        <v>235</v>
      </c>
      <c r="L299" s="45"/>
      <c r="M299" s="251" t="s">
        <v>1</v>
      </c>
      <c r="N299" s="252" t="s">
        <v>46</v>
      </c>
      <c r="O299" s="92"/>
      <c r="P299" s="253">
        <f>O299*H299</f>
        <v>0</v>
      </c>
      <c r="Q299" s="253">
        <v>0</v>
      </c>
      <c r="R299" s="253">
        <f>Q299*H299</f>
        <v>0</v>
      </c>
      <c r="S299" s="253">
        <v>0</v>
      </c>
      <c r="T299" s="25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5" t="s">
        <v>236</v>
      </c>
      <c r="AT299" s="255" t="s">
        <v>231</v>
      </c>
      <c r="AU299" s="255" t="s">
        <v>91</v>
      </c>
      <c r="AY299" s="18" t="s">
        <v>229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8" t="s">
        <v>89</v>
      </c>
      <c r="BK299" s="256">
        <f>ROUND(I299*H299,2)</f>
        <v>0</v>
      </c>
      <c r="BL299" s="18" t="s">
        <v>236</v>
      </c>
      <c r="BM299" s="255" t="s">
        <v>625</v>
      </c>
    </row>
    <row r="300" s="2" customFormat="1" ht="21.75" customHeight="1">
      <c r="A300" s="39"/>
      <c r="B300" s="40"/>
      <c r="C300" s="244" t="s">
        <v>626</v>
      </c>
      <c r="D300" s="244" t="s">
        <v>231</v>
      </c>
      <c r="E300" s="245" t="s">
        <v>627</v>
      </c>
      <c r="F300" s="246" t="s">
        <v>628</v>
      </c>
      <c r="G300" s="247" t="s">
        <v>234</v>
      </c>
      <c r="H300" s="248">
        <v>14.34</v>
      </c>
      <c r="I300" s="249"/>
      <c r="J300" s="250">
        <f>ROUND(I300*H300,2)</f>
        <v>0</v>
      </c>
      <c r="K300" s="246" t="s">
        <v>235</v>
      </c>
      <c r="L300" s="45"/>
      <c r="M300" s="251" t="s">
        <v>1</v>
      </c>
      <c r="N300" s="252" t="s">
        <v>46</v>
      </c>
      <c r="O300" s="92"/>
      <c r="P300" s="253">
        <f>O300*H300</f>
        <v>0</v>
      </c>
      <c r="Q300" s="253">
        <v>2.45329</v>
      </c>
      <c r="R300" s="253">
        <f>Q300*H300</f>
        <v>35.180178599999998</v>
      </c>
      <c r="S300" s="253">
        <v>0</v>
      </c>
      <c r="T300" s="25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5" t="s">
        <v>236</v>
      </c>
      <c r="AT300" s="255" t="s">
        <v>231</v>
      </c>
      <c r="AU300" s="255" t="s">
        <v>91</v>
      </c>
      <c r="AY300" s="18" t="s">
        <v>229</v>
      </c>
      <c r="BE300" s="256">
        <f>IF(N300="základní",J300,0)</f>
        <v>0</v>
      </c>
      <c r="BF300" s="256">
        <f>IF(N300="snížená",J300,0)</f>
        <v>0</v>
      </c>
      <c r="BG300" s="256">
        <f>IF(N300="zákl. přenesená",J300,0)</f>
        <v>0</v>
      </c>
      <c r="BH300" s="256">
        <f>IF(N300="sníž. přenesená",J300,0)</f>
        <v>0</v>
      </c>
      <c r="BI300" s="256">
        <f>IF(N300="nulová",J300,0)</f>
        <v>0</v>
      </c>
      <c r="BJ300" s="18" t="s">
        <v>89</v>
      </c>
      <c r="BK300" s="256">
        <f>ROUND(I300*H300,2)</f>
        <v>0</v>
      </c>
      <c r="BL300" s="18" t="s">
        <v>236</v>
      </c>
      <c r="BM300" s="255" t="s">
        <v>629</v>
      </c>
    </row>
    <row r="301" s="13" customFormat="1">
      <c r="A301" s="13"/>
      <c r="B301" s="257"/>
      <c r="C301" s="258"/>
      <c r="D301" s="259" t="s">
        <v>238</v>
      </c>
      <c r="E301" s="260" t="s">
        <v>1</v>
      </c>
      <c r="F301" s="261" t="s">
        <v>630</v>
      </c>
      <c r="G301" s="258"/>
      <c r="H301" s="260" t="s">
        <v>1</v>
      </c>
      <c r="I301" s="262"/>
      <c r="J301" s="258"/>
      <c r="K301" s="258"/>
      <c r="L301" s="263"/>
      <c r="M301" s="264"/>
      <c r="N301" s="265"/>
      <c r="O301" s="265"/>
      <c r="P301" s="265"/>
      <c r="Q301" s="265"/>
      <c r="R301" s="265"/>
      <c r="S301" s="265"/>
      <c r="T301" s="26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7" t="s">
        <v>238</v>
      </c>
      <c r="AU301" s="267" t="s">
        <v>91</v>
      </c>
      <c r="AV301" s="13" t="s">
        <v>89</v>
      </c>
      <c r="AW301" s="13" t="s">
        <v>36</v>
      </c>
      <c r="AX301" s="13" t="s">
        <v>81</v>
      </c>
      <c r="AY301" s="267" t="s">
        <v>229</v>
      </c>
    </row>
    <row r="302" s="13" customFormat="1">
      <c r="A302" s="13"/>
      <c r="B302" s="257"/>
      <c r="C302" s="258"/>
      <c r="D302" s="259" t="s">
        <v>238</v>
      </c>
      <c r="E302" s="260" t="s">
        <v>1</v>
      </c>
      <c r="F302" s="261" t="s">
        <v>631</v>
      </c>
      <c r="G302" s="258"/>
      <c r="H302" s="260" t="s">
        <v>1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7" t="s">
        <v>238</v>
      </c>
      <c r="AU302" s="267" t="s">
        <v>91</v>
      </c>
      <c r="AV302" s="13" t="s">
        <v>89</v>
      </c>
      <c r="AW302" s="13" t="s">
        <v>36</v>
      </c>
      <c r="AX302" s="13" t="s">
        <v>81</v>
      </c>
      <c r="AY302" s="267" t="s">
        <v>229</v>
      </c>
    </row>
    <row r="303" s="14" customFormat="1">
      <c r="A303" s="14"/>
      <c r="B303" s="268"/>
      <c r="C303" s="269"/>
      <c r="D303" s="259" t="s">
        <v>238</v>
      </c>
      <c r="E303" s="270" t="s">
        <v>1</v>
      </c>
      <c r="F303" s="271" t="s">
        <v>632</v>
      </c>
      <c r="G303" s="269"/>
      <c r="H303" s="272">
        <v>4.8399999999999999</v>
      </c>
      <c r="I303" s="273"/>
      <c r="J303" s="269"/>
      <c r="K303" s="269"/>
      <c r="L303" s="274"/>
      <c r="M303" s="275"/>
      <c r="N303" s="276"/>
      <c r="O303" s="276"/>
      <c r="P303" s="276"/>
      <c r="Q303" s="276"/>
      <c r="R303" s="276"/>
      <c r="S303" s="276"/>
      <c r="T303" s="27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8" t="s">
        <v>238</v>
      </c>
      <c r="AU303" s="278" t="s">
        <v>91</v>
      </c>
      <c r="AV303" s="14" t="s">
        <v>91</v>
      </c>
      <c r="AW303" s="14" t="s">
        <v>36</v>
      </c>
      <c r="AX303" s="14" t="s">
        <v>81</v>
      </c>
      <c r="AY303" s="278" t="s">
        <v>229</v>
      </c>
    </row>
    <row r="304" s="13" customFormat="1">
      <c r="A304" s="13"/>
      <c r="B304" s="257"/>
      <c r="C304" s="258"/>
      <c r="D304" s="259" t="s">
        <v>238</v>
      </c>
      <c r="E304" s="260" t="s">
        <v>1</v>
      </c>
      <c r="F304" s="261" t="s">
        <v>633</v>
      </c>
      <c r="G304" s="258"/>
      <c r="H304" s="260" t="s">
        <v>1</v>
      </c>
      <c r="I304" s="262"/>
      <c r="J304" s="258"/>
      <c r="K304" s="258"/>
      <c r="L304" s="263"/>
      <c r="M304" s="264"/>
      <c r="N304" s="265"/>
      <c r="O304" s="265"/>
      <c r="P304" s="265"/>
      <c r="Q304" s="265"/>
      <c r="R304" s="265"/>
      <c r="S304" s="265"/>
      <c r="T304" s="26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7" t="s">
        <v>238</v>
      </c>
      <c r="AU304" s="267" t="s">
        <v>91</v>
      </c>
      <c r="AV304" s="13" t="s">
        <v>89</v>
      </c>
      <c r="AW304" s="13" t="s">
        <v>36</v>
      </c>
      <c r="AX304" s="13" t="s">
        <v>81</v>
      </c>
      <c r="AY304" s="267" t="s">
        <v>229</v>
      </c>
    </row>
    <row r="305" s="14" customFormat="1">
      <c r="A305" s="14"/>
      <c r="B305" s="268"/>
      <c r="C305" s="269"/>
      <c r="D305" s="259" t="s">
        <v>238</v>
      </c>
      <c r="E305" s="270" t="s">
        <v>1</v>
      </c>
      <c r="F305" s="271" t="s">
        <v>634</v>
      </c>
      <c r="G305" s="269"/>
      <c r="H305" s="272">
        <v>9.5</v>
      </c>
      <c r="I305" s="273"/>
      <c r="J305" s="269"/>
      <c r="K305" s="269"/>
      <c r="L305" s="274"/>
      <c r="M305" s="275"/>
      <c r="N305" s="276"/>
      <c r="O305" s="276"/>
      <c r="P305" s="276"/>
      <c r="Q305" s="276"/>
      <c r="R305" s="276"/>
      <c r="S305" s="276"/>
      <c r="T305" s="27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8" t="s">
        <v>238</v>
      </c>
      <c r="AU305" s="278" t="s">
        <v>91</v>
      </c>
      <c r="AV305" s="14" t="s">
        <v>91</v>
      </c>
      <c r="AW305" s="14" t="s">
        <v>36</v>
      </c>
      <c r="AX305" s="14" t="s">
        <v>81</v>
      </c>
      <c r="AY305" s="278" t="s">
        <v>229</v>
      </c>
    </row>
    <row r="306" s="15" customFormat="1">
      <c r="A306" s="15"/>
      <c r="B306" s="279"/>
      <c r="C306" s="280"/>
      <c r="D306" s="259" t="s">
        <v>238</v>
      </c>
      <c r="E306" s="281" t="s">
        <v>1</v>
      </c>
      <c r="F306" s="282" t="s">
        <v>252</v>
      </c>
      <c r="G306" s="280"/>
      <c r="H306" s="283">
        <v>14.34</v>
      </c>
      <c r="I306" s="284"/>
      <c r="J306" s="280"/>
      <c r="K306" s="280"/>
      <c r="L306" s="285"/>
      <c r="M306" s="286"/>
      <c r="N306" s="287"/>
      <c r="O306" s="287"/>
      <c r="P306" s="287"/>
      <c r="Q306" s="287"/>
      <c r="R306" s="287"/>
      <c r="S306" s="287"/>
      <c r="T306" s="28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89" t="s">
        <v>238</v>
      </c>
      <c r="AU306" s="289" t="s">
        <v>91</v>
      </c>
      <c r="AV306" s="15" t="s">
        <v>236</v>
      </c>
      <c r="AW306" s="15" t="s">
        <v>36</v>
      </c>
      <c r="AX306" s="15" t="s">
        <v>89</v>
      </c>
      <c r="AY306" s="289" t="s">
        <v>229</v>
      </c>
    </row>
    <row r="307" s="2" customFormat="1" ht="16.5" customHeight="1">
      <c r="A307" s="39"/>
      <c r="B307" s="40"/>
      <c r="C307" s="244" t="s">
        <v>635</v>
      </c>
      <c r="D307" s="244" t="s">
        <v>231</v>
      </c>
      <c r="E307" s="245" t="s">
        <v>636</v>
      </c>
      <c r="F307" s="246" t="s">
        <v>637</v>
      </c>
      <c r="G307" s="247" t="s">
        <v>311</v>
      </c>
      <c r="H307" s="248">
        <v>26.399999999999999</v>
      </c>
      <c r="I307" s="249"/>
      <c r="J307" s="250">
        <f>ROUND(I307*H307,2)</f>
        <v>0</v>
      </c>
      <c r="K307" s="246" t="s">
        <v>235</v>
      </c>
      <c r="L307" s="45"/>
      <c r="M307" s="251" t="s">
        <v>1</v>
      </c>
      <c r="N307" s="252" t="s">
        <v>46</v>
      </c>
      <c r="O307" s="92"/>
      <c r="P307" s="253">
        <f>O307*H307</f>
        <v>0</v>
      </c>
      <c r="Q307" s="253">
        <v>0.00264</v>
      </c>
      <c r="R307" s="253">
        <f>Q307*H307</f>
        <v>0.069695999999999994</v>
      </c>
      <c r="S307" s="253">
        <v>0</v>
      </c>
      <c r="T307" s="25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5" t="s">
        <v>236</v>
      </c>
      <c r="AT307" s="255" t="s">
        <v>231</v>
      </c>
      <c r="AU307" s="255" t="s">
        <v>91</v>
      </c>
      <c r="AY307" s="18" t="s">
        <v>229</v>
      </c>
      <c r="BE307" s="256">
        <f>IF(N307="základní",J307,0)</f>
        <v>0</v>
      </c>
      <c r="BF307" s="256">
        <f>IF(N307="snížená",J307,0)</f>
        <v>0</v>
      </c>
      <c r="BG307" s="256">
        <f>IF(N307="zákl. přenesená",J307,0)</f>
        <v>0</v>
      </c>
      <c r="BH307" s="256">
        <f>IF(N307="sníž. přenesená",J307,0)</f>
        <v>0</v>
      </c>
      <c r="BI307" s="256">
        <f>IF(N307="nulová",J307,0)</f>
        <v>0</v>
      </c>
      <c r="BJ307" s="18" t="s">
        <v>89</v>
      </c>
      <c r="BK307" s="256">
        <f>ROUND(I307*H307,2)</f>
        <v>0</v>
      </c>
      <c r="BL307" s="18" t="s">
        <v>236</v>
      </c>
      <c r="BM307" s="255" t="s">
        <v>638</v>
      </c>
    </row>
    <row r="308" s="13" customFormat="1">
      <c r="A308" s="13"/>
      <c r="B308" s="257"/>
      <c r="C308" s="258"/>
      <c r="D308" s="259" t="s">
        <v>238</v>
      </c>
      <c r="E308" s="260" t="s">
        <v>1</v>
      </c>
      <c r="F308" s="261" t="s">
        <v>630</v>
      </c>
      <c r="G308" s="258"/>
      <c r="H308" s="260" t="s">
        <v>1</v>
      </c>
      <c r="I308" s="262"/>
      <c r="J308" s="258"/>
      <c r="K308" s="258"/>
      <c r="L308" s="263"/>
      <c r="M308" s="264"/>
      <c r="N308" s="265"/>
      <c r="O308" s="265"/>
      <c r="P308" s="265"/>
      <c r="Q308" s="265"/>
      <c r="R308" s="265"/>
      <c r="S308" s="265"/>
      <c r="T308" s="26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7" t="s">
        <v>238</v>
      </c>
      <c r="AU308" s="267" t="s">
        <v>91</v>
      </c>
      <c r="AV308" s="13" t="s">
        <v>89</v>
      </c>
      <c r="AW308" s="13" t="s">
        <v>36</v>
      </c>
      <c r="AX308" s="13" t="s">
        <v>81</v>
      </c>
      <c r="AY308" s="267" t="s">
        <v>229</v>
      </c>
    </row>
    <row r="309" s="13" customFormat="1">
      <c r="A309" s="13"/>
      <c r="B309" s="257"/>
      <c r="C309" s="258"/>
      <c r="D309" s="259" t="s">
        <v>238</v>
      </c>
      <c r="E309" s="260" t="s">
        <v>1</v>
      </c>
      <c r="F309" s="261" t="s">
        <v>631</v>
      </c>
      <c r="G309" s="258"/>
      <c r="H309" s="260" t="s">
        <v>1</v>
      </c>
      <c r="I309" s="262"/>
      <c r="J309" s="258"/>
      <c r="K309" s="258"/>
      <c r="L309" s="263"/>
      <c r="M309" s="264"/>
      <c r="N309" s="265"/>
      <c r="O309" s="265"/>
      <c r="P309" s="265"/>
      <c r="Q309" s="265"/>
      <c r="R309" s="265"/>
      <c r="S309" s="265"/>
      <c r="T309" s="26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7" t="s">
        <v>238</v>
      </c>
      <c r="AU309" s="267" t="s">
        <v>91</v>
      </c>
      <c r="AV309" s="13" t="s">
        <v>89</v>
      </c>
      <c r="AW309" s="13" t="s">
        <v>36</v>
      </c>
      <c r="AX309" s="13" t="s">
        <v>81</v>
      </c>
      <c r="AY309" s="267" t="s">
        <v>229</v>
      </c>
    </row>
    <row r="310" s="14" customFormat="1">
      <c r="A310" s="14"/>
      <c r="B310" s="268"/>
      <c r="C310" s="269"/>
      <c r="D310" s="259" t="s">
        <v>238</v>
      </c>
      <c r="E310" s="270" t="s">
        <v>1</v>
      </c>
      <c r="F310" s="271" t="s">
        <v>639</v>
      </c>
      <c r="G310" s="269"/>
      <c r="H310" s="272">
        <v>8.8000000000000007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8" t="s">
        <v>238</v>
      </c>
      <c r="AU310" s="278" t="s">
        <v>91</v>
      </c>
      <c r="AV310" s="14" t="s">
        <v>91</v>
      </c>
      <c r="AW310" s="14" t="s">
        <v>36</v>
      </c>
      <c r="AX310" s="14" t="s">
        <v>81</v>
      </c>
      <c r="AY310" s="278" t="s">
        <v>229</v>
      </c>
    </row>
    <row r="311" s="13" customFormat="1">
      <c r="A311" s="13"/>
      <c r="B311" s="257"/>
      <c r="C311" s="258"/>
      <c r="D311" s="259" t="s">
        <v>238</v>
      </c>
      <c r="E311" s="260" t="s">
        <v>1</v>
      </c>
      <c r="F311" s="261" t="s">
        <v>633</v>
      </c>
      <c r="G311" s="258"/>
      <c r="H311" s="260" t="s">
        <v>1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7" t="s">
        <v>238</v>
      </c>
      <c r="AU311" s="267" t="s">
        <v>91</v>
      </c>
      <c r="AV311" s="13" t="s">
        <v>89</v>
      </c>
      <c r="AW311" s="13" t="s">
        <v>36</v>
      </c>
      <c r="AX311" s="13" t="s">
        <v>81</v>
      </c>
      <c r="AY311" s="267" t="s">
        <v>229</v>
      </c>
    </row>
    <row r="312" s="14" customFormat="1">
      <c r="A312" s="14"/>
      <c r="B312" s="268"/>
      <c r="C312" s="269"/>
      <c r="D312" s="259" t="s">
        <v>238</v>
      </c>
      <c r="E312" s="270" t="s">
        <v>1</v>
      </c>
      <c r="F312" s="271" t="s">
        <v>640</v>
      </c>
      <c r="G312" s="269"/>
      <c r="H312" s="272">
        <v>17.600000000000001</v>
      </c>
      <c r="I312" s="273"/>
      <c r="J312" s="269"/>
      <c r="K312" s="269"/>
      <c r="L312" s="274"/>
      <c r="M312" s="275"/>
      <c r="N312" s="276"/>
      <c r="O312" s="276"/>
      <c r="P312" s="276"/>
      <c r="Q312" s="276"/>
      <c r="R312" s="276"/>
      <c r="S312" s="276"/>
      <c r="T312" s="27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8" t="s">
        <v>238</v>
      </c>
      <c r="AU312" s="278" t="s">
        <v>91</v>
      </c>
      <c r="AV312" s="14" t="s">
        <v>91</v>
      </c>
      <c r="AW312" s="14" t="s">
        <v>36</v>
      </c>
      <c r="AX312" s="14" t="s">
        <v>81</v>
      </c>
      <c r="AY312" s="278" t="s">
        <v>229</v>
      </c>
    </row>
    <row r="313" s="15" customFormat="1">
      <c r="A313" s="15"/>
      <c r="B313" s="279"/>
      <c r="C313" s="280"/>
      <c r="D313" s="259" t="s">
        <v>238</v>
      </c>
      <c r="E313" s="281" t="s">
        <v>1</v>
      </c>
      <c r="F313" s="282" t="s">
        <v>252</v>
      </c>
      <c r="G313" s="280"/>
      <c r="H313" s="283">
        <v>26.399999999999999</v>
      </c>
      <c r="I313" s="284"/>
      <c r="J313" s="280"/>
      <c r="K313" s="280"/>
      <c r="L313" s="285"/>
      <c r="M313" s="286"/>
      <c r="N313" s="287"/>
      <c r="O313" s="287"/>
      <c r="P313" s="287"/>
      <c r="Q313" s="287"/>
      <c r="R313" s="287"/>
      <c r="S313" s="287"/>
      <c r="T313" s="28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9" t="s">
        <v>238</v>
      </c>
      <c r="AU313" s="289" t="s">
        <v>91</v>
      </c>
      <c r="AV313" s="15" t="s">
        <v>236</v>
      </c>
      <c r="AW313" s="15" t="s">
        <v>36</v>
      </c>
      <c r="AX313" s="15" t="s">
        <v>89</v>
      </c>
      <c r="AY313" s="289" t="s">
        <v>229</v>
      </c>
    </row>
    <row r="314" s="2" customFormat="1" ht="16.5" customHeight="1">
      <c r="A314" s="39"/>
      <c r="B314" s="40"/>
      <c r="C314" s="244" t="s">
        <v>641</v>
      </c>
      <c r="D314" s="244" t="s">
        <v>231</v>
      </c>
      <c r="E314" s="245" t="s">
        <v>642</v>
      </c>
      <c r="F314" s="246" t="s">
        <v>643</v>
      </c>
      <c r="G314" s="247" t="s">
        <v>311</v>
      </c>
      <c r="H314" s="248">
        <v>26.399999999999999</v>
      </c>
      <c r="I314" s="249"/>
      <c r="J314" s="250">
        <f>ROUND(I314*H314,2)</f>
        <v>0</v>
      </c>
      <c r="K314" s="246" t="s">
        <v>235</v>
      </c>
      <c r="L314" s="45"/>
      <c r="M314" s="251" t="s">
        <v>1</v>
      </c>
      <c r="N314" s="252" t="s">
        <v>46</v>
      </c>
      <c r="O314" s="92"/>
      <c r="P314" s="253">
        <f>O314*H314</f>
        <v>0</v>
      </c>
      <c r="Q314" s="253">
        <v>0</v>
      </c>
      <c r="R314" s="253">
        <f>Q314*H314</f>
        <v>0</v>
      </c>
      <c r="S314" s="253">
        <v>0</v>
      </c>
      <c r="T314" s="25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5" t="s">
        <v>236</v>
      </c>
      <c r="AT314" s="255" t="s">
        <v>231</v>
      </c>
      <c r="AU314" s="255" t="s">
        <v>91</v>
      </c>
      <c r="AY314" s="18" t="s">
        <v>229</v>
      </c>
      <c r="BE314" s="256">
        <f>IF(N314="základní",J314,0)</f>
        <v>0</v>
      </c>
      <c r="BF314" s="256">
        <f>IF(N314="snížená",J314,0)</f>
        <v>0</v>
      </c>
      <c r="BG314" s="256">
        <f>IF(N314="zákl. přenesená",J314,0)</f>
        <v>0</v>
      </c>
      <c r="BH314" s="256">
        <f>IF(N314="sníž. přenesená",J314,0)</f>
        <v>0</v>
      </c>
      <c r="BI314" s="256">
        <f>IF(N314="nulová",J314,0)</f>
        <v>0</v>
      </c>
      <c r="BJ314" s="18" t="s">
        <v>89</v>
      </c>
      <c r="BK314" s="256">
        <f>ROUND(I314*H314,2)</f>
        <v>0</v>
      </c>
      <c r="BL314" s="18" t="s">
        <v>236</v>
      </c>
      <c r="BM314" s="255" t="s">
        <v>644</v>
      </c>
    </row>
    <row r="315" s="2" customFormat="1" ht="21.75" customHeight="1">
      <c r="A315" s="39"/>
      <c r="B315" s="40"/>
      <c r="C315" s="244" t="s">
        <v>645</v>
      </c>
      <c r="D315" s="244" t="s">
        <v>231</v>
      </c>
      <c r="E315" s="245" t="s">
        <v>646</v>
      </c>
      <c r="F315" s="246" t="s">
        <v>647</v>
      </c>
      <c r="G315" s="247" t="s">
        <v>311</v>
      </c>
      <c r="H315" s="248">
        <v>152.203</v>
      </c>
      <c r="I315" s="249"/>
      <c r="J315" s="250">
        <f>ROUND(I315*H315,2)</f>
        <v>0</v>
      </c>
      <c r="K315" s="246" t="s">
        <v>235</v>
      </c>
      <c r="L315" s="45"/>
      <c r="M315" s="251" t="s">
        <v>1</v>
      </c>
      <c r="N315" s="252" t="s">
        <v>46</v>
      </c>
      <c r="O315" s="92"/>
      <c r="P315" s="253">
        <f>O315*H315</f>
        <v>0</v>
      </c>
      <c r="Q315" s="253">
        <v>0.36276999999999998</v>
      </c>
      <c r="R315" s="253">
        <f>Q315*H315</f>
        <v>55.214682310000001</v>
      </c>
      <c r="S315" s="253">
        <v>0</v>
      </c>
      <c r="T315" s="25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5" t="s">
        <v>236</v>
      </c>
      <c r="AT315" s="255" t="s">
        <v>231</v>
      </c>
      <c r="AU315" s="255" t="s">
        <v>91</v>
      </c>
      <c r="AY315" s="18" t="s">
        <v>229</v>
      </c>
      <c r="BE315" s="256">
        <f>IF(N315="základní",J315,0)</f>
        <v>0</v>
      </c>
      <c r="BF315" s="256">
        <f>IF(N315="snížená",J315,0)</f>
        <v>0</v>
      </c>
      <c r="BG315" s="256">
        <f>IF(N315="zákl. přenesená",J315,0)</f>
        <v>0</v>
      </c>
      <c r="BH315" s="256">
        <f>IF(N315="sníž. přenesená",J315,0)</f>
        <v>0</v>
      </c>
      <c r="BI315" s="256">
        <f>IF(N315="nulová",J315,0)</f>
        <v>0</v>
      </c>
      <c r="BJ315" s="18" t="s">
        <v>89</v>
      </c>
      <c r="BK315" s="256">
        <f>ROUND(I315*H315,2)</f>
        <v>0</v>
      </c>
      <c r="BL315" s="18" t="s">
        <v>236</v>
      </c>
      <c r="BM315" s="255" t="s">
        <v>648</v>
      </c>
    </row>
    <row r="316" s="13" customFormat="1">
      <c r="A316" s="13"/>
      <c r="B316" s="257"/>
      <c r="C316" s="258"/>
      <c r="D316" s="259" t="s">
        <v>238</v>
      </c>
      <c r="E316" s="260" t="s">
        <v>1</v>
      </c>
      <c r="F316" s="261" t="s">
        <v>649</v>
      </c>
      <c r="G316" s="258"/>
      <c r="H316" s="260" t="s">
        <v>1</v>
      </c>
      <c r="I316" s="262"/>
      <c r="J316" s="258"/>
      <c r="K316" s="258"/>
      <c r="L316" s="263"/>
      <c r="M316" s="264"/>
      <c r="N316" s="265"/>
      <c r="O316" s="265"/>
      <c r="P316" s="265"/>
      <c r="Q316" s="265"/>
      <c r="R316" s="265"/>
      <c r="S316" s="265"/>
      <c r="T316" s="26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7" t="s">
        <v>238</v>
      </c>
      <c r="AU316" s="267" t="s">
        <v>91</v>
      </c>
      <c r="AV316" s="13" t="s">
        <v>89</v>
      </c>
      <c r="AW316" s="13" t="s">
        <v>36</v>
      </c>
      <c r="AX316" s="13" t="s">
        <v>81</v>
      </c>
      <c r="AY316" s="267" t="s">
        <v>229</v>
      </c>
    </row>
    <row r="317" s="13" customFormat="1">
      <c r="A317" s="13"/>
      <c r="B317" s="257"/>
      <c r="C317" s="258"/>
      <c r="D317" s="259" t="s">
        <v>238</v>
      </c>
      <c r="E317" s="260" t="s">
        <v>1</v>
      </c>
      <c r="F317" s="261" t="s">
        <v>592</v>
      </c>
      <c r="G317" s="258"/>
      <c r="H317" s="260" t="s">
        <v>1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7" t="s">
        <v>238</v>
      </c>
      <c r="AU317" s="267" t="s">
        <v>91</v>
      </c>
      <c r="AV317" s="13" t="s">
        <v>89</v>
      </c>
      <c r="AW317" s="13" t="s">
        <v>36</v>
      </c>
      <c r="AX317" s="13" t="s">
        <v>81</v>
      </c>
      <c r="AY317" s="267" t="s">
        <v>229</v>
      </c>
    </row>
    <row r="318" s="14" customFormat="1">
      <c r="A318" s="14"/>
      <c r="B318" s="268"/>
      <c r="C318" s="269"/>
      <c r="D318" s="259" t="s">
        <v>238</v>
      </c>
      <c r="E318" s="270" t="s">
        <v>1</v>
      </c>
      <c r="F318" s="271" t="s">
        <v>650</v>
      </c>
      <c r="G318" s="269"/>
      <c r="H318" s="272">
        <v>58.850999999999999</v>
      </c>
      <c r="I318" s="273"/>
      <c r="J318" s="269"/>
      <c r="K318" s="269"/>
      <c r="L318" s="274"/>
      <c r="M318" s="275"/>
      <c r="N318" s="276"/>
      <c r="O318" s="276"/>
      <c r="P318" s="276"/>
      <c r="Q318" s="276"/>
      <c r="R318" s="276"/>
      <c r="S318" s="276"/>
      <c r="T318" s="27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8" t="s">
        <v>238</v>
      </c>
      <c r="AU318" s="278" t="s">
        <v>91</v>
      </c>
      <c r="AV318" s="14" t="s">
        <v>91</v>
      </c>
      <c r="AW318" s="14" t="s">
        <v>36</v>
      </c>
      <c r="AX318" s="14" t="s">
        <v>81</v>
      </c>
      <c r="AY318" s="278" t="s">
        <v>229</v>
      </c>
    </row>
    <row r="319" s="13" customFormat="1">
      <c r="A319" s="13"/>
      <c r="B319" s="257"/>
      <c r="C319" s="258"/>
      <c r="D319" s="259" t="s">
        <v>238</v>
      </c>
      <c r="E319" s="260" t="s">
        <v>1</v>
      </c>
      <c r="F319" s="261" t="s">
        <v>594</v>
      </c>
      <c r="G319" s="258"/>
      <c r="H319" s="260" t="s">
        <v>1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7" t="s">
        <v>238</v>
      </c>
      <c r="AU319" s="267" t="s">
        <v>91</v>
      </c>
      <c r="AV319" s="13" t="s">
        <v>89</v>
      </c>
      <c r="AW319" s="13" t="s">
        <v>36</v>
      </c>
      <c r="AX319" s="13" t="s">
        <v>81</v>
      </c>
      <c r="AY319" s="267" t="s">
        <v>229</v>
      </c>
    </row>
    <row r="320" s="14" customFormat="1">
      <c r="A320" s="14"/>
      <c r="B320" s="268"/>
      <c r="C320" s="269"/>
      <c r="D320" s="259" t="s">
        <v>238</v>
      </c>
      <c r="E320" s="270" t="s">
        <v>1</v>
      </c>
      <c r="F320" s="271" t="s">
        <v>651</v>
      </c>
      <c r="G320" s="269"/>
      <c r="H320" s="272">
        <v>59.822000000000003</v>
      </c>
      <c r="I320" s="273"/>
      <c r="J320" s="269"/>
      <c r="K320" s="269"/>
      <c r="L320" s="274"/>
      <c r="M320" s="275"/>
      <c r="N320" s="276"/>
      <c r="O320" s="276"/>
      <c r="P320" s="276"/>
      <c r="Q320" s="276"/>
      <c r="R320" s="276"/>
      <c r="S320" s="276"/>
      <c r="T320" s="27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8" t="s">
        <v>238</v>
      </c>
      <c r="AU320" s="278" t="s">
        <v>91</v>
      </c>
      <c r="AV320" s="14" t="s">
        <v>91</v>
      </c>
      <c r="AW320" s="14" t="s">
        <v>36</v>
      </c>
      <c r="AX320" s="14" t="s">
        <v>81</v>
      </c>
      <c r="AY320" s="278" t="s">
        <v>229</v>
      </c>
    </row>
    <row r="321" s="13" customFormat="1">
      <c r="A321" s="13"/>
      <c r="B321" s="257"/>
      <c r="C321" s="258"/>
      <c r="D321" s="259" t="s">
        <v>238</v>
      </c>
      <c r="E321" s="260" t="s">
        <v>1</v>
      </c>
      <c r="F321" s="261" t="s">
        <v>606</v>
      </c>
      <c r="G321" s="258"/>
      <c r="H321" s="260" t="s">
        <v>1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7" t="s">
        <v>238</v>
      </c>
      <c r="AU321" s="267" t="s">
        <v>91</v>
      </c>
      <c r="AV321" s="13" t="s">
        <v>89</v>
      </c>
      <c r="AW321" s="13" t="s">
        <v>36</v>
      </c>
      <c r="AX321" s="13" t="s">
        <v>81</v>
      </c>
      <c r="AY321" s="267" t="s">
        <v>229</v>
      </c>
    </row>
    <row r="322" s="14" customFormat="1">
      <c r="A322" s="14"/>
      <c r="B322" s="268"/>
      <c r="C322" s="269"/>
      <c r="D322" s="259" t="s">
        <v>238</v>
      </c>
      <c r="E322" s="270" t="s">
        <v>1</v>
      </c>
      <c r="F322" s="271" t="s">
        <v>652</v>
      </c>
      <c r="G322" s="269"/>
      <c r="H322" s="272">
        <v>33.530000000000001</v>
      </c>
      <c r="I322" s="273"/>
      <c r="J322" s="269"/>
      <c r="K322" s="269"/>
      <c r="L322" s="274"/>
      <c r="M322" s="275"/>
      <c r="N322" s="276"/>
      <c r="O322" s="276"/>
      <c r="P322" s="276"/>
      <c r="Q322" s="276"/>
      <c r="R322" s="276"/>
      <c r="S322" s="276"/>
      <c r="T322" s="27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8" t="s">
        <v>238</v>
      </c>
      <c r="AU322" s="278" t="s">
        <v>91</v>
      </c>
      <c r="AV322" s="14" t="s">
        <v>91</v>
      </c>
      <c r="AW322" s="14" t="s">
        <v>36</v>
      </c>
      <c r="AX322" s="14" t="s">
        <v>81</v>
      </c>
      <c r="AY322" s="278" t="s">
        <v>229</v>
      </c>
    </row>
    <row r="323" s="15" customFormat="1">
      <c r="A323" s="15"/>
      <c r="B323" s="279"/>
      <c r="C323" s="280"/>
      <c r="D323" s="259" t="s">
        <v>238</v>
      </c>
      <c r="E323" s="281" t="s">
        <v>1</v>
      </c>
      <c r="F323" s="282" t="s">
        <v>252</v>
      </c>
      <c r="G323" s="280"/>
      <c r="H323" s="283">
        <v>152.203</v>
      </c>
      <c r="I323" s="284"/>
      <c r="J323" s="280"/>
      <c r="K323" s="280"/>
      <c r="L323" s="285"/>
      <c r="M323" s="286"/>
      <c r="N323" s="287"/>
      <c r="O323" s="287"/>
      <c r="P323" s="287"/>
      <c r="Q323" s="287"/>
      <c r="R323" s="287"/>
      <c r="S323" s="287"/>
      <c r="T323" s="28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9" t="s">
        <v>238</v>
      </c>
      <c r="AU323" s="289" t="s">
        <v>91</v>
      </c>
      <c r="AV323" s="15" t="s">
        <v>236</v>
      </c>
      <c r="AW323" s="15" t="s">
        <v>36</v>
      </c>
      <c r="AX323" s="15" t="s">
        <v>89</v>
      </c>
      <c r="AY323" s="289" t="s">
        <v>229</v>
      </c>
    </row>
    <row r="324" s="2" customFormat="1" ht="21.75" customHeight="1">
      <c r="A324" s="39"/>
      <c r="B324" s="40"/>
      <c r="C324" s="244" t="s">
        <v>653</v>
      </c>
      <c r="D324" s="244" t="s">
        <v>231</v>
      </c>
      <c r="E324" s="245" t="s">
        <v>654</v>
      </c>
      <c r="F324" s="246" t="s">
        <v>655</v>
      </c>
      <c r="G324" s="247" t="s">
        <v>311</v>
      </c>
      <c r="H324" s="248">
        <v>46.744999999999997</v>
      </c>
      <c r="I324" s="249"/>
      <c r="J324" s="250">
        <f>ROUND(I324*H324,2)</f>
        <v>0</v>
      </c>
      <c r="K324" s="246" t="s">
        <v>235</v>
      </c>
      <c r="L324" s="45"/>
      <c r="M324" s="251" t="s">
        <v>1</v>
      </c>
      <c r="N324" s="252" t="s">
        <v>46</v>
      </c>
      <c r="O324" s="92"/>
      <c r="P324" s="253">
        <f>O324*H324</f>
        <v>0</v>
      </c>
      <c r="Q324" s="253">
        <v>0.58443000000000001</v>
      </c>
      <c r="R324" s="253">
        <f>Q324*H324</f>
        <v>27.31918035</v>
      </c>
      <c r="S324" s="253">
        <v>0</v>
      </c>
      <c r="T324" s="25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5" t="s">
        <v>236</v>
      </c>
      <c r="AT324" s="255" t="s">
        <v>231</v>
      </c>
      <c r="AU324" s="255" t="s">
        <v>91</v>
      </c>
      <c r="AY324" s="18" t="s">
        <v>229</v>
      </c>
      <c r="BE324" s="256">
        <f>IF(N324="základní",J324,0)</f>
        <v>0</v>
      </c>
      <c r="BF324" s="256">
        <f>IF(N324="snížená",J324,0)</f>
        <v>0</v>
      </c>
      <c r="BG324" s="256">
        <f>IF(N324="zákl. přenesená",J324,0)</f>
        <v>0</v>
      </c>
      <c r="BH324" s="256">
        <f>IF(N324="sníž. přenesená",J324,0)</f>
        <v>0</v>
      </c>
      <c r="BI324" s="256">
        <f>IF(N324="nulová",J324,0)</f>
        <v>0</v>
      </c>
      <c r="BJ324" s="18" t="s">
        <v>89</v>
      </c>
      <c r="BK324" s="256">
        <f>ROUND(I324*H324,2)</f>
        <v>0</v>
      </c>
      <c r="BL324" s="18" t="s">
        <v>236</v>
      </c>
      <c r="BM324" s="255" t="s">
        <v>656</v>
      </c>
    </row>
    <row r="325" s="13" customFormat="1">
      <c r="A325" s="13"/>
      <c r="B325" s="257"/>
      <c r="C325" s="258"/>
      <c r="D325" s="259" t="s">
        <v>238</v>
      </c>
      <c r="E325" s="260" t="s">
        <v>1</v>
      </c>
      <c r="F325" s="261" t="s">
        <v>591</v>
      </c>
      <c r="G325" s="258"/>
      <c r="H325" s="260" t="s">
        <v>1</v>
      </c>
      <c r="I325" s="262"/>
      <c r="J325" s="258"/>
      <c r="K325" s="258"/>
      <c r="L325" s="263"/>
      <c r="M325" s="264"/>
      <c r="N325" s="265"/>
      <c r="O325" s="265"/>
      <c r="P325" s="265"/>
      <c r="Q325" s="265"/>
      <c r="R325" s="265"/>
      <c r="S325" s="265"/>
      <c r="T325" s="26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7" t="s">
        <v>238</v>
      </c>
      <c r="AU325" s="267" t="s">
        <v>91</v>
      </c>
      <c r="AV325" s="13" t="s">
        <v>89</v>
      </c>
      <c r="AW325" s="13" t="s">
        <v>36</v>
      </c>
      <c r="AX325" s="13" t="s">
        <v>81</v>
      </c>
      <c r="AY325" s="267" t="s">
        <v>229</v>
      </c>
    </row>
    <row r="326" s="13" customFormat="1">
      <c r="A326" s="13"/>
      <c r="B326" s="257"/>
      <c r="C326" s="258"/>
      <c r="D326" s="259" t="s">
        <v>238</v>
      </c>
      <c r="E326" s="260" t="s">
        <v>1</v>
      </c>
      <c r="F326" s="261" t="s">
        <v>604</v>
      </c>
      <c r="G326" s="258"/>
      <c r="H326" s="260" t="s">
        <v>1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7" t="s">
        <v>238</v>
      </c>
      <c r="AU326" s="267" t="s">
        <v>91</v>
      </c>
      <c r="AV326" s="13" t="s">
        <v>89</v>
      </c>
      <c r="AW326" s="13" t="s">
        <v>36</v>
      </c>
      <c r="AX326" s="13" t="s">
        <v>81</v>
      </c>
      <c r="AY326" s="267" t="s">
        <v>229</v>
      </c>
    </row>
    <row r="327" s="14" customFormat="1">
      <c r="A327" s="14"/>
      <c r="B327" s="268"/>
      <c r="C327" s="269"/>
      <c r="D327" s="259" t="s">
        <v>238</v>
      </c>
      <c r="E327" s="270" t="s">
        <v>1</v>
      </c>
      <c r="F327" s="271" t="s">
        <v>657</v>
      </c>
      <c r="G327" s="269"/>
      <c r="H327" s="272">
        <v>13.215</v>
      </c>
      <c r="I327" s="273"/>
      <c r="J327" s="269"/>
      <c r="K327" s="269"/>
      <c r="L327" s="274"/>
      <c r="M327" s="275"/>
      <c r="N327" s="276"/>
      <c r="O327" s="276"/>
      <c r="P327" s="276"/>
      <c r="Q327" s="276"/>
      <c r="R327" s="276"/>
      <c r="S327" s="276"/>
      <c r="T327" s="27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8" t="s">
        <v>238</v>
      </c>
      <c r="AU327" s="278" t="s">
        <v>91</v>
      </c>
      <c r="AV327" s="14" t="s">
        <v>91</v>
      </c>
      <c r="AW327" s="14" t="s">
        <v>36</v>
      </c>
      <c r="AX327" s="14" t="s">
        <v>81</v>
      </c>
      <c r="AY327" s="278" t="s">
        <v>229</v>
      </c>
    </row>
    <row r="328" s="13" customFormat="1">
      <c r="A328" s="13"/>
      <c r="B328" s="257"/>
      <c r="C328" s="258"/>
      <c r="D328" s="259" t="s">
        <v>238</v>
      </c>
      <c r="E328" s="260" t="s">
        <v>1</v>
      </c>
      <c r="F328" s="261" t="s">
        <v>606</v>
      </c>
      <c r="G328" s="258"/>
      <c r="H328" s="260" t="s">
        <v>1</v>
      </c>
      <c r="I328" s="262"/>
      <c r="J328" s="258"/>
      <c r="K328" s="258"/>
      <c r="L328" s="263"/>
      <c r="M328" s="264"/>
      <c r="N328" s="265"/>
      <c r="O328" s="265"/>
      <c r="P328" s="265"/>
      <c r="Q328" s="265"/>
      <c r="R328" s="265"/>
      <c r="S328" s="265"/>
      <c r="T328" s="26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7" t="s">
        <v>238</v>
      </c>
      <c r="AU328" s="267" t="s">
        <v>91</v>
      </c>
      <c r="AV328" s="13" t="s">
        <v>89</v>
      </c>
      <c r="AW328" s="13" t="s">
        <v>36</v>
      </c>
      <c r="AX328" s="13" t="s">
        <v>81</v>
      </c>
      <c r="AY328" s="267" t="s">
        <v>229</v>
      </c>
    </row>
    <row r="329" s="14" customFormat="1">
      <c r="A329" s="14"/>
      <c r="B329" s="268"/>
      <c r="C329" s="269"/>
      <c r="D329" s="259" t="s">
        <v>238</v>
      </c>
      <c r="E329" s="270" t="s">
        <v>1</v>
      </c>
      <c r="F329" s="271" t="s">
        <v>652</v>
      </c>
      <c r="G329" s="269"/>
      <c r="H329" s="272">
        <v>33.530000000000001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8" t="s">
        <v>238</v>
      </c>
      <c r="AU329" s="278" t="s">
        <v>91</v>
      </c>
      <c r="AV329" s="14" t="s">
        <v>91</v>
      </c>
      <c r="AW329" s="14" t="s">
        <v>36</v>
      </c>
      <c r="AX329" s="14" t="s">
        <v>81</v>
      </c>
      <c r="AY329" s="278" t="s">
        <v>229</v>
      </c>
    </row>
    <row r="330" s="15" customFormat="1">
      <c r="A330" s="15"/>
      <c r="B330" s="279"/>
      <c r="C330" s="280"/>
      <c r="D330" s="259" t="s">
        <v>238</v>
      </c>
      <c r="E330" s="281" t="s">
        <v>1</v>
      </c>
      <c r="F330" s="282" t="s">
        <v>252</v>
      </c>
      <c r="G330" s="280"/>
      <c r="H330" s="283">
        <v>46.744999999999997</v>
      </c>
      <c r="I330" s="284"/>
      <c r="J330" s="280"/>
      <c r="K330" s="280"/>
      <c r="L330" s="285"/>
      <c r="M330" s="286"/>
      <c r="N330" s="287"/>
      <c r="O330" s="287"/>
      <c r="P330" s="287"/>
      <c r="Q330" s="287"/>
      <c r="R330" s="287"/>
      <c r="S330" s="287"/>
      <c r="T330" s="28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9" t="s">
        <v>238</v>
      </c>
      <c r="AU330" s="289" t="s">
        <v>91</v>
      </c>
      <c r="AV330" s="15" t="s">
        <v>236</v>
      </c>
      <c r="AW330" s="15" t="s">
        <v>36</v>
      </c>
      <c r="AX330" s="15" t="s">
        <v>89</v>
      </c>
      <c r="AY330" s="289" t="s">
        <v>229</v>
      </c>
    </row>
    <row r="331" s="2" customFormat="1" ht="21.75" customHeight="1">
      <c r="A331" s="39"/>
      <c r="B331" s="40"/>
      <c r="C331" s="244" t="s">
        <v>658</v>
      </c>
      <c r="D331" s="244" t="s">
        <v>231</v>
      </c>
      <c r="E331" s="245" t="s">
        <v>659</v>
      </c>
      <c r="F331" s="246" t="s">
        <v>660</v>
      </c>
      <c r="G331" s="247" t="s">
        <v>311</v>
      </c>
      <c r="H331" s="248">
        <v>232.19</v>
      </c>
      <c r="I331" s="249"/>
      <c r="J331" s="250">
        <f>ROUND(I331*H331,2)</f>
        <v>0</v>
      </c>
      <c r="K331" s="246" t="s">
        <v>235</v>
      </c>
      <c r="L331" s="45"/>
      <c r="M331" s="251" t="s">
        <v>1</v>
      </c>
      <c r="N331" s="252" t="s">
        <v>46</v>
      </c>
      <c r="O331" s="92"/>
      <c r="P331" s="253">
        <f>O331*H331</f>
        <v>0</v>
      </c>
      <c r="Q331" s="253">
        <v>0.71545999999999998</v>
      </c>
      <c r="R331" s="253">
        <f>Q331*H331</f>
        <v>166.12265740000001</v>
      </c>
      <c r="S331" s="253">
        <v>0</v>
      </c>
      <c r="T331" s="25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5" t="s">
        <v>236</v>
      </c>
      <c r="AT331" s="255" t="s">
        <v>231</v>
      </c>
      <c r="AU331" s="255" t="s">
        <v>91</v>
      </c>
      <c r="AY331" s="18" t="s">
        <v>229</v>
      </c>
      <c r="BE331" s="256">
        <f>IF(N331="základní",J331,0)</f>
        <v>0</v>
      </c>
      <c r="BF331" s="256">
        <f>IF(N331="snížená",J331,0)</f>
        <v>0</v>
      </c>
      <c r="BG331" s="256">
        <f>IF(N331="zákl. přenesená",J331,0)</f>
        <v>0</v>
      </c>
      <c r="BH331" s="256">
        <f>IF(N331="sníž. přenesená",J331,0)</f>
        <v>0</v>
      </c>
      <c r="BI331" s="256">
        <f>IF(N331="nulová",J331,0)</f>
        <v>0</v>
      </c>
      <c r="BJ331" s="18" t="s">
        <v>89</v>
      </c>
      <c r="BK331" s="256">
        <f>ROUND(I331*H331,2)</f>
        <v>0</v>
      </c>
      <c r="BL331" s="18" t="s">
        <v>236</v>
      </c>
      <c r="BM331" s="255" t="s">
        <v>661</v>
      </c>
    </row>
    <row r="332" s="13" customFormat="1">
      <c r="A332" s="13"/>
      <c r="B332" s="257"/>
      <c r="C332" s="258"/>
      <c r="D332" s="259" t="s">
        <v>238</v>
      </c>
      <c r="E332" s="260" t="s">
        <v>1</v>
      </c>
      <c r="F332" s="261" t="s">
        <v>591</v>
      </c>
      <c r="G332" s="258"/>
      <c r="H332" s="260" t="s">
        <v>1</v>
      </c>
      <c r="I332" s="262"/>
      <c r="J332" s="258"/>
      <c r="K332" s="258"/>
      <c r="L332" s="263"/>
      <c r="M332" s="264"/>
      <c r="N332" s="265"/>
      <c r="O332" s="265"/>
      <c r="P332" s="265"/>
      <c r="Q332" s="265"/>
      <c r="R332" s="265"/>
      <c r="S332" s="265"/>
      <c r="T332" s="26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7" t="s">
        <v>238</v>
      </c>
      <c r="AU332" s="267" t="s">
        <v>91</v>
      </c>
      <c r="AV332" s="13" t="s">
        <v>89</v>
      </c>
      <c r="AW332" s="13" t="s">
        <v>36</v>
      </c>
      <c r="AX332" s="13" t="s">
        <v>81</v>
      </c>
      <c r="AY332" s="267" t="s">
        <v>229</v>
      </c>
    </row>
    <row r="333" s="13" customFormat="1">
      <c r="A333" s="13"/>
      <c r="B333" s="257"/>
      <c r="C333" s="258"/>
      <c r="D333" s="259" t="s">
        <v>238</v>
      </c>
      <c r="E333" s="260" t="s">
        <v>1</v>
      </c>
      <c r="F333" s="261" t="s">
        <v>592</v>
      </c>
      <c r="G333" s="258"/>
      <c r="H333" s="260" t="s">
        <v>1</v>
      </c>
      <c r="I333" s="262"/>
      <c r="J333" s="258"/>
      <c r="K333" s="258"/>
      <c r="L333" s="263"/>
      <c r="M333" s="264"/>
      <c r="N333" s="265"/>
      <c r="O333" s="265"/>
      <c r="P333" s="265"/>
      <c r="Q333" s="265"/>
      <c r="R333" s="265"/>
      <c r="S333" s="265"/>
      <c r="T333" s="26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7" t="s">
        <v>238</v>
      </c>
      <c r="AU333" s="267" t="s">
        <v>91</v>
      </c>
      <c r="AV333" s="13" t="s">
        <v>89</v>
      </c>
      <c r="AW333" s="13" t="s">
        <v>36</v>
      </c>
      <c r="AX333" s="13" t="s">
        <v>81</v>
      </c>
      <c r="AY333" s="267" t="s">
        <v>229</v>
      </c>
    </row>
    <row r="334" s="14" customFormat="1">
      <c r="A334" s="14"/>
      <c r="B334" s="268"/>
      <c r="C334" s="269"/>
      <c r="D334" s="259" t="s">
        <v>238</v>
      </c>
      <c r="E334" s="270" t="s">
        <v>1</v>
      </c>
      <c r="F334" s="271" t="s">
        <v>662</v>
      </c>
      <c r="G334" s="269"/>
      <c r="H334" s="272">
        <v>32.695</v>
      </c>
      <c r="I334" s="273"/>
      <c r="J334" s="269"/>
      <c r="K334" s="269"/>
      <c r="L334" s="274"/>
      <c r="M334" s="275"/>
      <c r="N334" s="276"/>
      <c r="O334" s="276"/>
      <c r="P334" s="276"/>
      <c r="Q334" s="276"/>
      <c r="R334" s="276"/>
      <c r="S334" s="276"/>
      <c r="T334" s="27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8" t="s">
        <v>238</v>
      </c>
      <c r="AU334" s="278" t="s">
        <v>91</v>
      </c>
      <c r="AV334" s="14" t="s">
        <v>91</v>
      </c>
      <c r="AW334" s="14" t="s">
        <v>36</v>
      </c>
      <c r="AX334" s="14" t="s">
        <v>81</v>
      </c>
      <c r="AY334" s="278" t="s">
        <v>229</v>
      </c>
    </row>
    <row r="335" s="13" customFormat="1">
      <c r="A335" s="13"/>
      <c r="B335" s="257"/>
      <c r="C335" s="258"/>
      <c r="D335" s="259" t="s">
        <v>238</v>
      </c>
      <c r="E335" s="260" t="s">
        <v>1</v>
      </c>
      <c r="F335" s="261" t="s">
        <v>594</v>
      </c>
      <c r="G335" s="258"/>
      <c r="H335" s="260" t="s">
        <v>1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7" t="s">
        <v>238</v>
      </c>
      <c r="AU335" s="267" t="s">
        <v>91</v>
      </c>
      <c r="AV335" s="13" t="s">
        <v>89</v>
      </c>
      <c r="AW335" s="13" t="s">
        <v>36</v>
      </c>
      <c r="AX335" s="13" t="s">
        <v>81</v>
      </c>
      <c r="AY335" s="267" t="s">
        <v>229</v>
      </c>
    </row>
    <row r="336" s="14" customFormat="1">
      <c r="A336" s="14"/>
      <c r="B336" s="268"/>
      <c r="C336" s="269"/>
      <c r="D336" s="259" t="s">
        <v>238</v>
      </c>
      <c r="E336" s="270" t="s">
        <v>1</v>
      </c>
      <c r="F336" s="271" t="s">
        <v>615</v>
      </c>
      <c r="G336" s="269"/>
      <c r="H336" s="272">
        <v>42.729999999999997</v>
      </c>
      <c r="I336" s="273"/>
      <c r="J336" s="269"/>
      <c r="K336" s="269"/>
      <c r="L336" s="274"/>
      <c r="M336" s="275"/>
      <c r="N336" s="276"/>
      <c r="O336" s="276"/>
      <c r="P336" s="276"/>
      <c r="Q336" s="276"/>
      <c r="R336" s="276"/>
      <c r="S336" s="276"/>
      <c r="T336" s="27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8" t="s">
        <v>238</v>
      </c>
      <c r="AU336" s="278" t="s">
        <v>91</v>
      </c>
      <c r="AV336" s="14" t="s">
        <v>91</v>
      </c>
      <c r="AW336" s="14" t="s">
        <v>36</v>
      </c>
      <c r="AX336" s="14" t="s">
        <v>81</v>
      </c>
      <c r="AY336" s="278" t="s">
        <v>229</v>
      </c>
    </row>
    <row r="337" s="13" customFormat="1">
      <c r="A337" s="13"/>
      <c r="B337" s="257"/>
      <c r="C337" s="258"/>
      <c r="D337" s="259" t="s">
        <v>238</v>
      </c>
      <c r="E337" s="260" t="s">
        <v>1</v>
      </c>
      <c r="F337" s="261" t="s">
        <v>596</v>
      </c>
      <c r="G337" s="258"/>
      <c r="H337" s="260" t="s">
        <v>1</v>
      </c>
      <c r="I337" s="262"/>
      <c r="J337" s="258"/>
      <c r="K337" s="258"/>
      <c r="L337" s="263"/>
      <c r="M337" s="264"/>
      <c r="N337" s="265"/>
      <c r="O337" s="265"/>
      <c r="P337" s="265"/>
      <c r="Q337" s="265"/>
      <c r="R337" s="265"/>
      <c r="S337" s="265"/>
      <c r="T337" s="26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7" t="s">
        <v>238</v>
      </c>
      <c r="AU337" s="267" t="s">
        <v>91</v>
      </c>
      <c r="AV337" s="13" t="s">
        <v>89</v>
      </c>
      <c r="AW337" s="13" t="s">
        <v>36</v>
      </c>
      <c r="AX337" s="13" t="s">
        <v>81</v>
      </c>
      <c r="AY337" s="267" t="s">
        <v>229</v>
      </c>
    </row>
    <row r="338" s="14" customFormat="1">
      <c r="A338" s="14"/>
      <c r="B338" s="268"/>
      <c r="C338" s="269"/>
      <c r="D338" s="259" t="s">
        <v>238</v>
      </c>
      <c r="E338" s="270" t="s">
        <v>1</v>
      </c>
      <c r="F338" s="271" t="s">
        <v>663</v>
      </c>
      <c r="G338" s="269"/>
      <c r="H338" s="272">
        <v>22.530000000000001</v>
      </c>
      <c r="I338" s="273"/>
      <c r="J338" s="269"/>
      <c r="K338" s="269"/>
      <c r="L338" s="274"/>
      <c r="M338" s="275"/>
      <c r="N338" s="276"/>
      <c r="O338" s="276"/>
      <c r="P338" s="276"/>
      <c r="Q338" s="276"/>
      <c r="R338" s="276"/>
      <c r="S338" s="276"/>
      <c r="T338" s="27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8" t="s">
        <v>238</v>
      </c>
      <c r="AU338" s="278" t="s">
        <v>91</v>
      </c>
      <c r="AV338" s="14" t="s">
        <v>91</v>
      </c>
      <c r="AW338" s="14" t="s">
        <v>36</v>
      </c>
      <c r="AX338" s="14" t="s">
        <v>81</v>
      </c>
      <c r="AY338" s="278" t="s">
        <v>229</v>
      </c>
    </row>
    <row r="339" s="13" customFormat="1">
      <c r="A339" s="13"/>
      <c r="B339" s="257"/>
      <c r="C339" s="258"/>
      <c r="D339" s="259" t="s">
        <v>238</v>
      </c>
      <c r="E339" s="260" t="s">
        <v>1</v>
      </c>
      <c r="F339" s="261" t="s">
        <v>598</v>
      </c>
      <c r="G339" s="258"/>
      <c r="H339" s="260" t="s">
        <v>1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7" t="s">
        <v>238</v>
      </c>
      <c r="AU339" s="267" t="s">
        <v>91</v>
      </c>
      <c r="AV339" s="13" t="s">
        <v>89</v>
      </c>
      <c r="AW339" s="13" t="s">
        <v>36</v>
      </c>
      <c r="AX339" s="13" t="s">
        <v>81</v>
      </c>
      <c r="AY339" s="267" t="s">
        <v>229</v>
      </c>
    </row>
    <row r="340" s="14" customFormat="1">
      <c r="A340" s="14"/>
      <c r="B340" s="268"/>
      <c r="C340" s="269"/>
      <c r="D340" s="259" t="s">
        <v>238</v>
      </c>
      <c r="E340" s="270" t="s">
        <v>1</v>
      </c>
      <c r="F340" s="271" t="s">
        <v>617</v>
      </c>
      <c r="G340" s="269"/>
      <c r="H340" s="272">
        <v>64.870000000000005</v>
      </c>
      <c r="I340" s="273"/>
      <c r="J340" s="269"/>
      <c r="K340" s="269"/>
      <c r="L340" s="274"/>
      <c r="M340" s="275"/>
      <c r="N340" s="276"/>
      <c r="O340" s="276"/>
      <c r="P340" s="276"/>
      <c r="Q340" s="276"/>
      <c r="R340" s="276"/>
      <c r="S340" s="276"/>
      <c r="T340" s="27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8" t="s">
        <v>238</v>
      </c>
      <c r="AU340" s="278" t="s">
        <v>91</v>
      </c>
      <c r="AV340" s="14" t="s">
        <v>91</v>
      </c>
      <c r="AW340" s="14" t="s">
        <v>36</v>
      </c>
      <c r="AX340" s="14" t="s">
        <v>81</v>
      </c>
      <c r="AY340" s="278" t="s">
        <v>229</v>
      </c>
    </row>
    <row r="341" s="13" customFormat="1">
      <c r="A341" s="13"/>
      <c r="B341" s="257"/>
      <c r="C341" s="258"/>
      <c r="D341" s="259" t="s">
        <v>238</v>
      </c>
      <c r="E341" s="260" t="s">
        <v>1</v>
      </c>
      <c r="F341" s="261" t="s">
        <v>600</v>
      </c>
      <c r="G341" s="258"/>
      <c r="H341" s="260" t="s">
        <v>1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7" t="s">
        <v>238</v>
      </c>
      <c r="AU341" s="267" t="s">
        <v>91</v>
      </c>
      <c r="AV341" s="13" t="s">
        <v>89</v>
      </c>
      <c r="AW341" s="13" t="s">
        <v>36</v>
      </c>
      <c r="AX341" s="13" t="s">
        <v>81</v>
      </c>
      <c r="AY341" s="267" t="s">
        <v>229</v>
      </c>
    </row>
    <row r="342" s="14" customFormat="1">
      <c r="A342" s="14"/>
      <c r="B342" s="268"/>
      <c r="C342" s="269"/>
      <c r="D342" s="259" t="s">
        <v>238</v>
      </c>
      <c r="E342" s="270" t="s">
        <v>1</v>
      </c>
      <c r="F342" s="271" t="s">
        <v>618</v>
      </c>
      <c r="G342" s="269"/>
      <c r="H342" s="272">
        <v>45.884999999999998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8" t="s">
        <v>238</v>
      </c>
      <c r="AU342" s="278" t="s">
        <v>91</v>
      </c>
      <c r="AV342" s="14" t="s">
        <v>91</v>
      </c>
      <c r="AW342" s="14" t="s">
        <v>36</v>
      </c>
      <c r="AX342" s="14" t="s">
        <v>81</v>
      </c>
      <c r="AY342" s="278" t="s">
        <v>229</v>
      </c>
    </row>
    <row r="343" s="13" customFormat="1">
      <c r="A343" s="13"/>
      <c r="B343" s="257"/>
      <c r="C343" s="258"/>
      <c r="D343" s="259" t="s">
        <v>238</v>
      </c>
      <c r="E343" s="260" t="s">
        <v>1</v>
      </c>
      <c r="F343" s="261" t="s">
        <v>602</v>
      </c>
      <c r="G343" s="258"/>
      <c r="H343" s="260" t="s">
        <v>1</v>
      </c>
      <c r="I343" s="262"/>
      <c r="J343" s="258"/>
      <c r="K343" s="258"/>
      <c r="L343" s="263"/>
      <c r="M343" s="264"/>
      <c r="N343" s="265"/>
      <c r="O343" s="265"/>
      <c r="P343" s="265"/>
      <c r="Q343" s="265"/>
      <c r="R343" s="265"/>
      <c r="S343" s="265"/>
      <c r="T343" s="26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7" t="s">
        <v>238</v>
      </c>
      <c r="AU343" s="267" t="s">
        <v>91</v>
      </c>
      <c r="AV343" s="13" t="s">
        <v>89</v>
      </c>
      <c r="AW343" s="13" t="s">
        <v>36</v>
      </c>
      <c r="AX343" s="13" t="s">
        <v>81</v>
      </c>
      <c r="AY343" s="267" t="s">
        <v>229</v>
      </c>
    </row>
    <row r="344" s="14" customFormat="1">
      <c r="A344" s="14"/>
      <c r="B344" s="268"/>
      <c r="C344" s="269"/>
      <c r="D344" s="259" t="s">
        <v>238</v>
      </c>
      <c r="E344" s="270" t="s">
        <v>1</v>
      </c>
      <c r="F344" s="271" t="s">
        <v>664</v>
      </c>
      <c r="G344" s="269"/>
      <c r="H344" s="272">
        <v>17.48</v>
      </c>
      <c r="I344" s="273"/>
      <c r="J344" s="269"/>
      <c r="K344" s="269"/>
      <c r="L344" s="274"/>
      <c r="M344" s="275"/>
      <c r="N344" s="276"/>
      <c r="O344" s="276"/>
      <c r="P344" s="276"/>
      <c r="Q344" s="276"/>
      <c r="R344" s="276"/>
      <c r="S344" s="276"/>
      <c r="T344" s="27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8" t="s">
        <v>238</v>
      </c>
      <c r="AU344" s="278" t="s">
        <v>91</v>
      </c>
      <c r="AV344" s="14" t="s">
        <v>91</v>
      </c>
      <c r="AW344" s="14" t="s">
        <v>36</v>
      </c>
      <c r="AX344" s="14" t="s">
        <v>81</v>
      </c>
      <c r="AY344" s="278" t="s">
        <v>229</v>
      </c>
    </row>
    <row r="345" s="13" customFormat="1">
      <c r="A345" s="13"/>
      <c r="B345" s="257"/>
      <c r="C345" s="258"/>
      <c r="D345" s="259" t="s">
        <v>238</v>
      </c>
      <c r="E345" s="260" t="s">
        <v>1</v>
      </c>
      <c r="F345" s="261" t="s">
        <v>631</v>
      </c>
      <c r="G345" s="258"/>
      <c r="H345" s="260" t="s">
        <v>1</v>
      </c>
      <c r="I345" s="262"/>
      <c r="J345" s="258"/>
      <c r="K345" s="258"/>
      <c r="L345" s="263"/>
      <c r="M345" s="264"/>
      <c r="N345" s="265"/>
      <c r="O345" s="265"/>
      <c r="P345" s="265"/>
      <c r="Q345" s="265"/>
      <c r="R345" s="265"/>
      <c r="S345" s="265"/>
      <c r="T345" s="26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7" t="s">
        <v>238</v>
      </c>
      <c r="AU345" s="267" t="s">
        <v>91</v>
      </c>
      <c r="AV345" s="13" t="s">
        <v>89</v>
      </c>
      <c r="AW345" s="13" t="s">
        <v>36</v>
      </c>
      <c r="AX345" s="13" t="s">
        <v>81</v>
      </c>
      <c r="AY345" s="267" t="s">
        <v>229</v>
      </c>
    </row>
    <row r="346" s="14" customFormat="1">
      <c r="A346" s="14"/>
      <c r="B346" s="268"/>
      <c r="C346" s="269"/>
      <c r="D346" s="259" t="s">
        <v>238</v>
      </c>
      <c r="E346" s="270" t="s">
        <v>1</v>
      </c>
      <c r="F346" s="271" t="s">
        <v>665</v>
      </c>
      <c r="G346" s="269"/>
      <c r="H346" s="272">
        <v>2</v>
      </c>
      <c r="I346" s="273"/>
      <c r="J346" s="269"/>
      <c r="K346" s="269"/>
      <c r="L346" s="274"/>
      <c r="M346" s="275"/>
      <c r="N346" s="276"/>
      <c r="O346" s="276"/>
      <c r="P346" s="276"/>
      <c r="Q346" s="276"/>
      <c r="R346" s="276"/>
      <c r="S346" s="276"/>
      <c r="T346" s="27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8" t="s">
        <v>238</v>
      </c>
      <c r="AU346" s="278" t="s">
        <v>91</v>
      </c>
      <c r="AV346" s="14" t="s">
        <v>91</v>
      </c>
      <c r="AW346" s="14" t="s">
        <v>36</v>
      </c>
      <c r="AX346" s="14" t="s">
        <v>81</v>
      </c>
      <c r="AY346" s="278" t="s">
        <v>229</v>
      </c>
    </row>
    <row r="347" s="14" customFormat="1">
      <c r="A347" s="14"/>
      <c r="B347" s="268"/>
      <c r="C347" s="269"/>
      <c r="D347" s="259" t="s">
        <v>238</v>
      </c>
      <c r="E347" s="270" t="s">
        <v>1</v>
      </c>
      <c r="F347" s="271" t="s">
        <v>666</v>
      </c>
      <c r="G347" s="269"/>
      <c r="H347" s="272">
        <v>1</v>
      </c>
      <c r="I347" s="273"/>
      <c r="J347" s="269"/>
      <c r="K347" s="269"/>
      <c r="L347" s="274"/>
      <c r="M347" s="275"/>
      <c r="N347" s="276"/>
      <c r="O347" s="276"/>
      <c r="P347" s="276"/>
      <c r="Q347" s="276"/>
      <c r="R347" s="276"/>
      <c r="S347" s="276"/>
      <c r="T347" s="27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8" t="s">
        <v>238</v>
      </c>
      <c r="AU347" s="278" t="s">
        <v>91</v>
      </c>
      <c r="AV347" s="14" t="s">
        <v>91</v>
      </c>
      <c r="AW347" s="14" t="s">
        <v>36</v>
      </c>
      <c r="AX347" s="14" t="s">
        <v>81</v>
      </c>
      <c r="AY347" s="278" t="s">
        <v>229</v>
      </c>
    </row>
    <row r="348" s="13" customFormat="1">
      <c r="A348" s="13"/>
      <c r="B348" s="257"/>
      <c r="C348" s="258"/>
      <c r="D348" s="259" t="s">
        <v>238</v>
      </c>
      <c r="E348" s="260" t="s">
        <v>1</v>
      </c>
      <c r="F348" s="261" t="s">
        <v>633</v>
      </c>
      <c r="G348" s="258"/>
      <c r="H348" s="260" t="s">
        <v>1</v>
      </c>
      <c r="I348" s="262"/>
      <c r="J348" s="258"/>
      <c r="K348" s="258"/>
      <c r="L348" s="263"/>
      <c r="M348" s="264"/>
      <c r="N348" s="265"/>
      <c r="O348" s="265"/>
      <c r="P348" s="265"/>
      <c r="Q348" s="265"/>
      <c r="R348" s="265"/>
      <c r="S348" s="265"/>
      <c r="T348" s="26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7" t="s">
        <v>238</v>
      </c>
      <c r="AU348" s="267" t="s">
        <v>91</v>
      </c>
      <c r="AV348" s="13" t="s">
        <v>89</v>
      </c>
      <c r="AW348" s="13" t="s">
        <v>36</v>
      </c>
      <c r="AX348" s="13" t="s">
        <v>81</v>
      </c>
      <c r="AY348" s="267" t="s">
        <v>229</v>
      </c>
    </row>
    <row r="349" s="14" customFormat="1">
      <c r="A349" s="14"/>
      <c r="B349" s="268"/>
      <c r="C349" s="269"/>
      <c r="D349" s="259" t="s">
        <v>238</v>
      </c>
      <c r="E349" s="270" t="s">
        <v>1</v>
      </c>
      <c r="F349" s="271" t="s">
        <v>665</v>
      </c>
      <c r="G349" s="269"/>
      <c r="H349" s="272">
        <v>2</v>
      </c>
      <c r="I349" s="273"/>
      <c r="J349" s="269"/>
      <c r="K349" s="269"/>
      <c r="L349" s="274"/>
      <c r="M349" s="275"/>
      <c r="N349" s="276"/>
      <c r="O349" s="276"/>
      <c r="P349" s="276"/>
      <c r="Q349" s="276"/>
      <c r="R349" s="276"/>
      <c r="S349" s="276"/>
      <c r="T349" s="27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8" t="s">
        <v>238</v>
      </c>
      <c r="AU349" s="278" t="s">
        <v>91</v>
      </c>
      <c r="AV349" s="14" t="s">
        <v>91</v>
      </c>
      <c r="AW349" s="14" t="s">
        <v>36</v>
      </c>
      <c r="AX349" s="14" t="s">
        <v>81</v>
      </c>
      <c r="AY349" s="278" t="s">
        <v>229</v>
      </c>
    </row>
    <row r="350" s="14" customFormat="1">
      <c r="A350" s="14"/>
      <c r="B350" s="268"/>
      <c r="C350" s="269"/>
      <c r="D350" s="259" t="s">
        <v>238</v>
      </c>
      <c r="E350" s="270" t="s">
        <v>1</v>
      </c>
      <c r="F350" s="271" t="s">
        <v>666</v>
      </c>
      <c r="G350" s="269"/>
      <c r="H350" s="272">
        <v>1</v>
      </c>
      <c r="I350" s="273"/>
      <c r="J350" s="269"/>
      <c r="K350" s="269"/>
      <c r="L350" s="274"/>
      <c r="M350" s="275"/>
      <c r="N350" s="276"/>
      <c r="O350" s="276"/>
      <c r="P350" s="276"/>
      <c r="Q350" s="276"/>
      <c r="R350" s="276"/>
      <c r="S350" s="276"/>
      <c r="T350" s="27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8" t="s">
        <v>238</v>
      </c>
      <c r="AU350" s="278" t="s">
        <v>91</v>
      </c>
      <c r="AV350" s="14" t="s">
        <v>91</v>
      </c>
      <c r="AW350" s="14" t="s">
        <v>36</v>
      </c>
      <c r="AX350" s="14" t="s">
        <v>81</v>
      </c>
      <c r="AY350" s="278" t="s">
        <v>229</v>
      </c>
    </row>
    <row r="351" s="15" customFormat="1">
      <c r="A351" s="15"/>
      <c r="B351" s="279"/>
      <c r="C351" s="280"/>
      <c r="D351" s="259" t="s">
        <v>238</v>
      </c>
      <c r="E351" s="281" t="s">
        <v>1</v>
      </c>
      <c r="F351" s="282" t="s">
        <v>252</v>
      </c>
      <c r="G351" s="280"/>
      <c r="H351" s="283">
        <v>232.19</v>
      </c>
      <c r="I351" s="284"/>
      <c r="J351" s="280"/>
      <c r="K351" s="280"/>
      <c r="L351" s="285"/>
      <c r="M351" s="286"/>
      <c r="N351" s="287"/>
      <c r="O351" s="287"/>
      <c r="P351" s="287"/>
      <c r="Q351" s="287"/>
      <c r="R351" s="287"/>
      <c r="S351" s="287"/>
      <c r="T351" s="28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9" t="s">
        <v>238</v>
      </c>
      <c r="AU351" s="289" t="s">
        <v>91</v>
      </c>
      <c r="AV351" s="15" t="s">
        <v>236</v>
      </c>
      <c r="AW351" s="15" t="s">
        <v>36</v>
      </c>
      <c r="AX351" s="15" t="s">
        <v>89</v>
      </c>
      <c r="AY351" s="289" t="s">
        <v>229</v>
      </c>
    </row>
    <row r="352" s="2" customFormat="1" ht="21.75" customHeight="1">
      <c r="A352" s="39"/>
      <c r="B352" s="40"/>
      <c r="C352" s="244" t="s">
        <v>667</v>
      </c>
      <c r="D352" s="244" t="s">
        <v>231</v>
      </c>
      <c r="E352" s="245" t="s">
        <v>668</v>
      </c>
      <c r="F352" s="246" t="s">
        <v>669</v>
      </c>
      <c r="G352" s="247" t="s">
        <v>289</v>
      </c>
      <c r="H352" s="248">
        <v>3.6739999999999999</v>
      </c>
      <c r="I352" s="249"/>
      <c r="J352" s="250">
        <f>ROUND(I352*H352,2)</f>
        <v>0</v>
      </c>
      <c r="K352" s="246" t="s">
        <v>235</v>
      </c>
      <c r="L352" s="45"/>
      <c r="M352" s="251" t="s">
        <v>1</v>
      </c>
      <c r="N352" s="252" t="s">
        <v>46</v>
      </c>
      <c r="O352" s="92"/>
      <c r="P352" s="253">
        <f>O352*H352</f>
        <v>0</v>
      </c>
      <c r="Q352" s="253">
        <v>1.05871</v>
      </c>
      <c r="R352" s="253">
        <f>Q352*H352</f>
        <v>3.8897005400000002</v>
      </c>
      <c r="S352" s="253">
        <v>0</v>
      </c>
      <c r="T352" s="25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5" t="s">
        <v>236</v>
      </c>
      <c r="AT352" s="255" t="s">
        <v>231</v>
      </c>
      <c r="AU352" s="255" t="s">
        <v>91</v>
      </c>
      <c r="AY352" s="18" t="s">
        <v>229</v>
      </c>
      <c r="BE352" s="256">
        <f>IF(N352="základní",J352,0)</f>
        <v>0</v>
      </c>
      <c r="BF352" s="256">
        <f>IF(N352="snížená",J352,0)</f>
        <v>0</v>
      </c>
      <c r="BG352" s="256">
        <f>IF(N352="zákl. přenesená",J352,0)</f>
        <v>0</v>
      </c>
      <c r="BH352" s="256">
        <f>IF(N352="sníž. přenesená",J352,0)</f>
        <v>0</v>
      </c>
      <c r="BI352" s="256">
        <f>IF(N352="nulová",J352,0)</f>
        <v>0</v>
      </c>
      <c r="BJ352" s="18" t="s">
        <v>89</v>
      </c>
      <c r="BK352" s="256">
        <f>ROUND(I352*H352,2)</f>
        <v>0</v>
      </c>
      <c r="BL352" s="18" t="s">
        <v>236</v>
      </c>
      <c r="BM352" s="255" t="s">
        <v>670</v>
      </c>
    </row>
    <row r="353" s="13" customFormat="1">
      <c r="A353" s="13"/>
      <c r="B353" s="257"/>
      <c r="C353" s="258"/>
      <c r="D353" s="259" t="s">
        <v>238</v>
      </c>
      <c r="E353" s="260" t="s">
        <v>1</v>
      </c>
      <c r="F353" s="261" t="s">
        <v>671</v>
      </c>
      <c r="G353" s="258"/>
      <c r="H353" s="260" t="s">
        <v>1</v>
      </c>
      <c r="I353" s="262"/>
      <c r="J353" s="258"/>
      <c r="K353" s="258"/>
      <c r="L353" s="263"/>
      <c r="M353" s="264"/>
      <c r="N353" s="265"/>
      <c r="O353" s="265"/>
      <c r="P353" s="265"/>
      <c r="Q353" s="265"/>
      <c r="R353" s="265"/>
      <c r="S353" s="265"/>
      <c r="T353" s="26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7" t="s">
        <v>238</v>
      </c>
      <c r="AU353" s="267" t="s">
        <v>91</v>
      </c>
      <c r="AV353" s="13" t="s">
        <v>89</v>
      </c>
      <c r="AW353" s="13" t="s">
        <v>36</v>
      </c>
      <c r="AX353" s="13" t="s">
        <v>81</v>
      </c>
      <c r="AY353" s="267" t="s">
        <v>229</v>
      </c>
    </row>
    <row r="354" s="14" customFormat="1">
      <c r="A354" s="14"/>
      <c r="B354" s="268"/>
      <c r="C354" s="269"/>
      <c r="D354" s="259" t="s">
        <v>238</v>
      </c>
      <c r="E354" s="270" t="s">
        <v>1</v>
      </c>
      <c r="F354" s="271" t="s">
        <v>672</v>
      </c>
      <c r="G354" s="269"/>
      <c r="H354" s="272">
        <v>4.4740000000000002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8" t="s">
        <v>238</v>
      </c>
      <c r="AU354" s="278" t="s">
        <v>91</v>
      </c>
      <c r="AV354" s="14" t="s">
        <v>91</v>
      </c>
      <c r="AW354" s="14" t="s">
        <v>36</v>
      </c>
      <c r="AX354" s="14" t="s">
        <v>81</v>
      </c>
      <c r="AY354" s="278" t="s">
        <v>229</v>
      </c>
    </row>
    <row r="355" s="13" customFormat="1">
      <c r="A355" s="13"/>
      <c r="B355" s="257"/>
      <c r="C355" s="258"/>
      <c r="D355" s="259" t="s">
        <v>238</v>
      </c>
      <c r="E355" s="260" t="s">
        <v>1</v>
      </c>
      <c r="F355" s="261" t="s">
        <v>673</v>
      </c>
      <c r="G355" s="258"/>
      <c r="H355" s="260" t="s">
        <v>1</v>
      </c>
      <c r="I355" s="262"/>
      <c r="J355" s="258"/>
      <c r="K355" s="258"/>
      <c r="L355" s="263"/>
      <c r="M355" s="264"/>
      <c r="N355" s="265"/>
      <c r="O355" s="265"/>
      <c r="P355" s="265"/>
      <c r="Q355" s="265"/>
      <c r="R355" s="265"/>
      <c r="S355" s="265"/>
      <c r="T355" s="26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7" t="s">
        <v>238</v>
      </c>
      <c r="AU355" s="267" t="s">
        <v>91</v>
      </c>
      <c r="AV355" s="13" t="s">
        <v>89</v>
      </c>
      <c r="AW355" s="13" t="s">
        <v>36</v>
      </c>
      <c r="AX355" s="13" t="s">
        <v>81</v>
      </c>
      <c r="AY355" s="267" t="s">
        <v>229</v>
      </c>
    </row>
    <row r="356" s="14" customFormat="1">
      <c r="A356" s="14"/>
      <c r="B356" s="268"/>
      <c r="C356" s="269"/>
      <c r="D356" s="259" t="s">
        <v>238</v>
      </c>
      <c r="E356" s="270" t="s">
        <v>1</v>
      </c>
      <c r="F356" s="271" t="s">
        <v>674</v>
      </c>
      <c r="G356" s="269"/>
      <c r="H356" s="272">
        <v>-0.80000000000000004</v>
      </c>
      <c r="I356" s="273"/>
      <c r="J356" s="269"/>
      <c r="K356" s="269"/>
      <c r="L356" s="274"/>
      <c r="M356" s="275"/>
      <c r="N356" s="276"/>
      <c r="O356" s="276"/>
      <c r="P356" s="276"/>
      <c r="Q356" s="276"/>
      <c r="R356" s="276"/>
      <c r="S356" s="276"/>
      <c r="T356" s="27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8" t="s">
        <v>238</v>
      </c>
      <c r="AU356" s="278" t="s">
        <v>91</v>
      </c>
      <c r="AV356" s="14" t="s">
        <v>91</v>
      </c>
      <c r="AW356" s="14" t="s">
        <v>36</v>
      </c>
      <c r="AX356" s="14" t="s">
        <v>81</v>
      </c>
      <c r="AY356" s="278" t="s">
        <v>229</v>
      </c>
    </row>
    <row r="357" s="15" customFormat="1">
      <c r="A357" s="15"/>
      <c r="B357" s="279"/>
      <c r="C357" s="280"/>
      <c r="D357" s="259" t="s">
        <v>238</v>
      </c>
      <c r="E357" s="281" t="s">
        <v>1</v>
      </c>
      <c r="F357" s="282" t="s">
        <v>252</v>
      </c>
      <c r="G357" s="280"/>
      <c r="H357" s="283">
        <v>3.6739999999999999</v>
      </c>
      <c r="I357" s="284"/>
      <c r="J357" s="280"/>
      <c r="K357" s="280"/>
      <c r="L357" s="285"/>
      <c r="M357" s="286"/>
      <c r="N357" s="287"/>
      <c r="O357" s="287"/>
      <c r="P357" s="287"/>
      <c r="Q357" s="287"/>
      <c r="R357" s="287"/>
      <c r="S357" s="287"/>
      <c r="T357" s="28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9" t="s">
        <v>238</v>
      </c>
      <c r="AU357" s="289" t="s">
        <v>91</v>
      </c>
      <c r="AV357" s="15" t="s">
        <v>236</v>
      </c>
      <c r="AW357" s="15" t="s">
        <v>36</v>
      </c>
      <c r="AX357" s="15" t="s">
        <v>89</v>
      </c>
      <c r="AY357" s="289" t="s">
        <v>229</v>
      </c>
    </row>
    <row r="358" s="12" customFormat="1" ht="22.8" customHeight="1">
      <c r="A358" s="12"/>
      <c r="B358" s="228"/>
      <c r="C358" s="229"/>
      <c r="D358" s="230" t="s">
        <v>80</v>
      </c>
      <c r="E358" s="242" t="s">
        <v>244</v>
      </c>
      <c r="F358" s="242" t="s">
        <v>675</v>
      </c>
      <c r="G358" s="229"/>
      <c r="H358" s="229"/>
      <c r="I358" s="232"/>
      <c r="J358" s="243">
        <f>BK358</f>
        <v>0</v>
      </c>
      <c r="K358" s="229"/>
      <c r="L358" s="234"/>
      <c r="M358" s="235"/>
      <c r="N358" s="236"/>
      <c r="O358" s="236"/>
      <c r="P358" s="237">
        <f>SUM(P359:P519)</f>
        <v>0</v>
      </c>
      <c r="Q358" s="236"/>
      <c r="R358" s="237">
        <f>SUM(R359:R519)</f>
        <v>263.45931353000003</v>
      </c>
      <c r="S358" s="236"/>
      <c r="T358" s="238">
        <f>SUM(T359:T519)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39" t="s">
        <v>89</v>
      </c>
      <c r="AT358" s="240" t="s">
        <v>80</v>
      </c>
      <c r="AU358" s="240" t="s">
        <v>89</v>
      </c>
      <c r="AY358" s="239" t="s">
        <v>229</v>
      </c>
      <c r="BK358" s="241">
        <f>SUM(BK359:BK519)</f>
        <v>0</v>
      </c>
    </row>
    <row r="359" s="2" customFormat="1" ht="21.75" customHeight="1">
      <c r="A359" s="39"/>
      <c r="B359" s="40"/>
      <c r="C359" s="244" t="s">
        <v>676</v>
      </c>
      <c r="D359" s="244" t="s">
        <v>231</v>
      </c>
      <c r="E359" s="245" t="s">
        <v>677</v>
      </c>
      <c r="F359" s="246" t="s">
        <v>678</v>
      </c>
      <c r="G359" s="247" t="s">
        <v>311</v>
      </c>
      <c r="H359" s="248">
        <v>4.1790000000000003</v>
      </c>
      <c r="I359" s="249"/>
      <c r="J359" s="250">
        <f>ROUND(I359*H359,2)</f>
        <v>0</v>
      </c>
      <c r="K359" s="246" t="s">
        <v>235</v>
      </c>
      <c r="L359" s="45"/>
      <c r="M359" s="251" t="s">
        <v>1</v>
      </c>
      <c r="N359" s="252" t="s">
        <v>46</v>
      </c>
      <c r="O359" s="92"/>
      <c r="P359" s="253">
        <f>O359*H359</f>
        <v>0</v>
      </c>
      <c r="Q359" s="253">
        <v>0.34661999999999998</v>
      </c>
      <c r="R359" s="253">
        <f>Q359*H359</f>
        <v>1.44852498</v>
      </c>
      <c r="S359" s="253">
        <v>0</v>
      </c>
      <c r="T359" s="25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5" t="s">
        <v>236</v>
      </c>
      <c r="AT359" s="255" t="s">
        <v>231</v>
      </c>
      <c r="AU359" s="255" t="s">
        <v>91</v>
      </c>
      <c r="AY359" s="18" t="s">
        <v>229</v>
      </c>
      <c r="BE359" s="256">
        <f>IF(N359="základní",J359,0)</f>
        <v>0</v>
      </c>
      <c r="BF359" s="256">
        <f>IF(N359="snížená",J359,0)</f>
        <v>0</v>
      </c>
      <c r="BG359" s="256">
        <f>IF(N359="zákl. přenesená",J359,0)</f>
        <v>0</v>
      </c>
      <c r="BH359" s="256">
        <f>IF(N359="sníž. přenesená",J359,0)</f>
        <v>0</v>
      </c>
      <c r="BI359" s="256">
        <f>IF(N359="nulová",J359,0)</f>
        <v>0</v>
      </c>
      <c r="BJ359" s="18" t="s">
        <v>89</v>
      </c>
      <c r="BK359" s="256">
        <f>ROUND(I359*H359,2)</f>
        <v>0</v>
      </c>
      <c r="BL359" s="18" t="s">
        <v>236</v>
      </c>
      <c r="BM359" s="255" t="s">
        <v>679</v>
      </c>
    </row>
    <row r="360" s="13" customFormat="1">
      <c r="A360" s="13"/>
      <c r="B360" s="257"/>
      <c r="C360" s="258"/>
      <c r="D360" s="259" t="s">
        <v>238</v>
      </c>
      <c r="E360" s="260" t="s">
        <v>1</v>
      </c>
      <c r="F360" s="261" t="s">
        <v>680</v>
      </c>
      <c r="G360" s="258"/>
      <c r="H360" s="260" t="s">
        <v>1</v>
      </c>
      <c r="I360" s="262"/>
      <c r="J360" s="258"/>
      <c r="K360" s="258"/>
      <c r="L360" s="263"/>
      <c r="M360" s="264"/>
      <c r="N360" s="265"/>
      <c r="O360" s="265"/>
      <c r="P360" s="265"/>
      <c r="Q360" s="265"/>
      <c r="R360" s="265"/>
      <c r="S360" s="265"/>
      <c r="T360" s="26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7" t="s">
        <v>238</v>
      </c>
      <c r="AU360" s="267" t="s">
        <v>91</v>
      </c>
      <c r="AV360" s="13" t="s">
        <v>89</v>
      </c>
      <c r="AW360" s="13" t="s">
        <v>36</v>
      </c>
      <c r="AX360" s="13" t="s">
        <v>81</v>
      </c>
      <c r="AY360" s="267" t="s">
        <v>229</v>
      </c>
    </row>
    <row r="361" s="14" customFormat="1">
      <c r="A361" s="14"/>
      <c r="B361" s="268"/>
      <c r="C361" s="269"/>
      <c r="D361" s="259" t="s">
        <v>238</v>
      </c>
      <c r="E361" s="270" t="s">
        <v>1</v>
      </c>
      <c r="F361" s="271" t="s">
        <v>681</v>
      </c>
      <c r="G361" s="269"/>
      <c r="H361" s="272">
        <v>4.1790000000000003</v>
      </c>
      <c r="I361" s="273"/>
      <c r="J361" s="269"/>
      <c r="K361" s="269"/>
      <c r="L361" s="274"/>
      <c r="M361" s="275"/>
      <c r="N361" s="276"/>
      <c r="O361" s="276"/>
      <c r="P361" s="276"/>
      <c r="Q361" s="276"/>
      <c r="R361" s="276"/>
      <c r="S361" s="276"/>
      <c r="T361" s="27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78" t="s">
        <v>238</v>
      </c>
      <c r="AU361" s="278" t="s">
        <v>91</v>
      </c>
      <c r="AV361" s="14" t="s">
        <v>91</v>
      </c>
      <c r="AW361" s="14" t="s">
        <v>36</v>
      </c>
      <c r="AX361" s="14" t="s">
        <v>89</v>
      </c>
      <c r="AY361" s="278" t="s">
        <v>229</v>
      </c>
    </row>
    <row r="362" s="2" customFormat="1" ht="21.75" customHeight="1">
      <c r="A362" s="39"/>
      <c r="B362" s="40"/>
      <c r="C362" s="244" t="s">
        <v>682</v>
      </c>
      <c r="D362" s="244" t="s">
        <v>231</v>
      </c>
      <c r="E362" s="245" t="s">
        <v>683</v>
      </c>
      <c r="F362" s="246" t="s">
        <v>684</v>
      </c>
      <c r="G362" s="247" t="s">
        <v>311</v>
      </c>
      <c r="H362" s="248">
        <v>344.84300000000002</v>
      </c>
      <c r="I362" s="249"/>
      <c r="J362" s="250">
        <f>ROUND(I362*H362,2)</f>
        <v>0</v>
      </c>
      <c r="K362" s="246" t="s">
        <v>301</v>
      </c>
      <c r="L362" s="45"/>
      <c r="M362" s="251" t="s">
        <v>1</v>
      </c>
      <c r="N362" s="252" t="s">
        <v>46</v>
      </c>
      <c r="O362" s="92"/>
      <c r="P362" s="253">
        <f>O362*H362</f>
        <v>0</v>
      </c>
      <c r="Q362" s="253">
        <v>0.41913</v>
      </c>
      <c r="R362" s="253">
        <f>Q362*H362</f>
        <v>144.53404659</v>
      </c>
      <c r="S362" s="253">
        <v>0</v>
      </c>
      <c r="T362" s="25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5" t="s">
        <v>236</v>
      </c>
      <c r="AT362" s="255" t="s">
        <v>231</v>
      </c>
      <c r="AU362" s="255" t="s">
        <v>91</v>
      </c>
      <c r="AY362" s="18" t="s">
        <v>229</v>
      </c>
      <c r="BE362" s="256">
        <f>IF(N362="základní",J362,0)</f>
        <v>0</v>
      </c>
      <c r="BF362" s="256">
        <f>IF(N362="snížená",J362,0)</f>
        <v>0</v>
      </c>
      <c r="BG362" s="256">
        <f>IF(N362="zákl. přenesená",J362,0)</f>
        <v>0</v>
      </c>
      <c r="BH362" s="256">
        <f>IF(N362="sníž. přenesená",J362,0)</f>
        <v>0</v>
      </c>
      <c r="BI362" s="256">
        <f>IF(N362="nulová",J362,0)</f>
        <v>0</v>
      </c>
      <c r="BJ362" s="18" t="s">
        <v>89</v>
      </c>
      <c r="BK362" s="256">
        <f>ROUND(I362*H362,2)</f>
        <v>0</v>
      </c>
      <c r="BL362" s="18" t="s">
        <v>236</v>
      </c>
      <c r="BM362" s="255" t="s">
        <v>685</v>
      </c>
    </row>
    <row r="363" s="2" customFormat="1">
      <c r="A363" s="39"/>
      <c r="B363" s="40"/>
      <c r="C363" s="41"/>
      <c r="D363" s="259" t="s">
        <v>262</v>
      </c>
      <c r="E363" s="41"/>
      <c r="F363" s="290" t="s">
        <v>686</v>
      </c>
      <c r="G363" s="41"/>
      <c r="H363" s="41"/>
      <c r="I363" s="155"/>
      <c r="J363" s="41"/>
      <c r="K363" s="41"/>
      <c r="L363" s="45"/>
      <c r="M363" s="291"/>
      <c r="N363" s="292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262</v>
      </c>
      <c r="AU363" s="18" t="s">
        <v>91</v>
      </c>
    </row>
    <row r="364" s="13" customFormat="1">
      <c r="A364" s="13"/>
      <c r="B364" s="257"/>
      <c r="C364" s="258"/>
      <c r="D364" s="259" t="s">
        <v>238</v>
      </c>
      <c r="E364" s="260" t="s">
        <v>1</v>
      </c>
      <c r="F364" s="261" t="s">
        <v>687</v>
      </c>
      <c r="G364" s="258"/>
      <c r="H364" s="260" t="s">
        <v>1</v>
      </c>
      <c r="I364" s="262"/>
      <c r="J364" s="258"/>
      <c r="K364" s="258"/>
      <c r="L364" s="263"/>
      <c r="M364" s="264"/>
      <c r="N364" s="265"/>
      <c r="O364" s="265"/>
      <c r="P364" s="265"/>
      <c r="Q364" s="265"/>
      <c r="R364" s="265"/>
      <c r="S364" s="265"/>
      <c r="T364" s="26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7" t="s">
        <v>238</v>
      </c>
      <c r="AU364" s="267" t="s">
        <v>91</v>
      </c>
      <c r="AV364" s="13" t="s">
        <v>89</v>
      </c>
      <c r="AW364" s="13" t="s">
        <v>36</v>
      </c>
      <c r="AX364" s="13" t="s">
        <v>81</v>
      </c>
      <c r="AY364" s="267" t="s">
        <v>229</v>
      </c>
    </row>
    <row r="365" s="14" customFormat="1">
      <c r="A365" s="14"/>
      <c r="B365" s="268"/>
      <c r="C365" s="269"/>
      <c r="D365" s="259" t="s">
        <v>238</v>
      </c>
      <c r="E365" s="270" t="s">
        <v>1</v>
      </c>
      <c r="F365" s="271" t="s">
        <v>688</v>
      </c>
      <c r="G365" s="269"/>
      <c r="H365" s="272">
        <v>37.789000000000001</v>
      </c>
      <c r="I365" s="273"/>
      <c r="J365" s="269"/>
      <c r="K365" s="269"/>
      <c r="L365" s="274"/>
      <c r="M365" s="275"/>
      <c r="N365" s="276"/>
      <c r="O365" s="276"/>
      <c r="P365" s="276"/>
      <c r="Q365" s="276"/>
      <c r="R365" s="276"/>
      <c r="S365" s="276"/>
      <c r="T365" s="27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8" t="s">
        <v>238</v>
      </c>
      <c r="AU365" s="278" t="s">
        <v>91</v>
      </c>
      <c r="AV365" s="14" t="s">
        <v>91</v>
      </c>
      <c r="AW365" s="14" t="s">
        <v>36</v>
      </c>
      <c r="AX365" s="14" t="s">
        <v>81</v>
      </c>
      <c r="AY365" s="278" t="s">
        <v>229</v>
      </c>
    </row>
    <row r="366" s="14" customFormat="1">
      <c r="A366" s="14"/>
      <c r="B366" s="268"/>
      <c r="C366" s="269"/>
      <c r="D366" s="259" t="s">
        <v>238</v>
      </c>
      <c r="E366" s="270" t="s">
        <v>1</v>
      </c>
      <c r="F366" s="271" t="s">
        <v>689</v>
      </c>
      <c r="G366" s="269"/>
      <c r="H366" s="272">
        <v>9.0020000000000007</v>
      </c>
      <c r="I366" s="273"/>
      <c r="J366" s="269"/>
      <c r="K366" s="269"/>
      <c r="L366" s="274"/>
      <c r="M366" s="275"/>
      <c r="N366" s="276"/>
      <c r="O366" s="276"/>
      <c r="P366" s="276"/>
      <c r="Q366" s="276"/>
      <c r="R366" s="276"/>
      <c r="S366" s="276"/>
      <c r="T366" s="27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8" t="s">
        <v>238</v>
      </c>
      <c r="AU366" s="278" t="s">
        <v>91</v>
      </c>
      <c r="AV366" s="14" t="s">
        <v>91</v>
      </c>
      <c r="AW366" s="14" t="s">
        <v>36</v>
      </c>
      <c r="AX366" s="14" t="s">
        <v>81</v>
      </c>
      <c r="AY366" s="278" t="s">
        <v>229</v>
      </c>
    </row>
    <row r="367" s="14" customFormat="1">
      <c r="A367" s="14"/>
      <c r="B367" s="268"/>
      <c r="C367" s="269"/>
      <c r="D367" s="259" t="s">
        <v>238</v>
      </c>
      <c r="E367" s="270" t="s">
        <v>1</v>
      </c>
      <c r="F367" s="271" t="s">
        <v>690</v>
      </c>
      <c r="G367" s="269"/>
      <c r="H367" s="272">
        <v>-3.8999999999999999</v>
      </c>
      <c r="I367" s="273"/>
      <c r="J367" s="269"/>
      <c r="K367" s="269"/>
      <c r="L367" s="274"/>
      <c r="M367" s="275"/>
      <c r="N367" s="276"/>
      <c r="O367" s="276"/>
      <c r="P367" s="276"/>
      <c r="Q367" s="276"/>
      <c r="R367" s="276"/>
      <c r="S367" s="276"/>
      <c r="T367" s="27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8" t="s">
        <v>238</v>
      </c>
      <c r="AU367" s="278" t="s">
        <v>91</v>
      </c>
      <c r="AV367" s="14" t="s">
        <v>91</v>
      </c>
      <c r="AW367" s="14" t="s">
        <v>36</v>
      </c>
      <c r="AX367" s="14" t="s">
        <v>81</v>
      </c>
      <c r="AY367" s="278" t="s">
        <v>229</v>
      </c>
    </row>
    <row r="368" s="14" customFormat="1">
      <c r="A368" s="14"/>
      <c r="B368" s="268"/>
      <c r="C368" s="269"/>
      <c r="D368" s="259" t="s">
        <v>238</v>
      </c>
      <c r="E368" s="270" t="s">
        <v>1</v>
      </c>
      <c r="F368" s="271" t="s">
        <v>691</v>
      </c>
      <c r="G368" s="269"/>
      <c r="H368" s="272">
        <v>13.202</v>
      </c>
      <c r="I368" s="273"/>
      <c r="J368" s="269"/>
      <c r="K368" s="269"/>
      <c r="L368" s="274"/>
      <c r="M368" s="275"/>
      <c r="N368" s="276"/>
      <c r="O368" s="276"/>
      <c r="P368" s="276"/>
      <c r="Q368" s="276"/>
      <c r="R368" s="276"/>
      <c r="S368" s="276"/>
      <c r="T368" s="27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8" t="s">
        <v>238</v>
      </c>
      <c r="AU368" s="278" t="s">
        <v>91</v>
      </c>
      <c r="AV368" s="14" t="s">
        <v>91</v>
      </c>
      <c r="AW368" s="14" t="s">
        <v>36</v>
      </c>
      <c r="AX368" s="14" t="s">
        <v>81</v>
      </c>
      <c r="AY368" s="278" t="s">
        <v>229</v>
      </c>
    </row>
    <row r="369" s="14" customFormat="1">
      <c r="A369" s="14"/>
      <c r="B369" s="268"/>
      <c r="C369" s="269"/>
      <c r="D369" s="259" t="s">
        <v>238</v>
      </c>
      <c r="E369" s="270" t="s">
        <v>1</v>
      </c>
      <c r="F369" s="271" t="s">
        <v>692</v>
      </c>
      <c r="G369" s="269"/>
      <c r="H369" s="272">
        <v>-7.0599999999999996</v>
      </c>
      <c r="I369" s="273"/>
      <c r="J369" s="269"/>
      <c r="K369" s="269"/>
      <c r="L369" s="274"/>
      <c r="M369" s="275"/>
      <c r="N369" s="276"/>
      <c r="O369" s="276"/>
      <c r="P369" s="276"/>
      <c r="Q369" s="276"/>
      <c r="R369" s="276"/>
      <c r="S369" s="276"/>
      <c r="T369" s="27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8" t="s">
        <v>238</v>
      </c>
      <c r="AU369" s="278" t="s">
        <v>91</v>
      </c>
      <c r="AV369" s="14" t="s">
        <v>91</v>
      </c>
      <c r="AW369" s="14" t="s">
        <v>36</v>
      </c>
      <c r="AX369" s="14" t="s">
        <v>81</v>
      </c>
      <c r="AY369" s="278" t="s">
        <v>229</v>
      </c>
    </row>
    <row r="370" s="14" customFormat="1">
      <c r="A370" s="14"/>
      <c r="B370" s="268"/>
      <c r="C370" s="269"/>
      <c r="D370" s="259" t="s">
        <v>238</v>
      </c>
      <c r="E370" s="270" t="s">
        <v>1</v>
      </c>
      <c r="F370" s="271" t="s">
        <v>693</v>
      </c>
      <c r="G370" s="269"/>
      <c r="H370" s="272">
        <v>8.9659999999999993</v>
      </c>
      <c r="I370" s="273"/>
      <c r="J370" s="269"/>
      <c r="K370" s="269"/>
      <c r="L370" s="274"/>
      <c r="M370" s="275"/>
      <c r="N370" s="276"/>
      <c r="O370" s="276"/>
      <c r="P370" s="276"/>
      <c r="Q370" s="276"/>
      <c r="R370" s="276"/>
      <c r="S370" s="276"/>
      <c r="T370" s="27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8" t="s">
        <v>238</v>
      </c>
      <c r="AU370" s="278" t="s">
        <v>91</v>
      </c>
      <c r="AV370" s="14" t="s">
        <v>91</v>
      </c>
      <c r="AW370" s="14" t="s">
        <v>36</v>
      </c>
      <c r="AX370" s="14" t="s">
        <v>81</v>
      </c>
      <c r="AY370" s="278" t="s">
        <v>229</v>
      </c>
    </row>
    <row r="371" s="14" customFormat="1">
      <c r="A371" s="14"/>
      <c r="B371" s="268"/>
      <c r="C371" s="269"/>
      <c r="D371" s="259" t="s">
        <v>238</v>
      </c>
      <c r="E371" s="270" t="s">
        <v>1</v>
      </c>
      <c r="F371" s="271" t="s">
        <v>694</v>
      </c>
      <c r="G371" s="269"/>
      <c r="H371" s="272">
        <v>12.355</v>
      </c>
      <c r="I371" s="273"/>
      <c r="J371" s="269"/>
      <c r="K371" s="269"/>
      <c r="L371" s="274"/>
      <c r="M371" s="275"/>
      <c r="N371" s="276"/>
      <c r="O371" s="276"/>
      <c r="P371" s="276"/>
      <c r="Q371" s="276"/>
      <c r="R371" s="276"/>
      <c r="S371" s="276"/>
      <c r="T371" s="27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8" t="s">
        <v>238</v>
      </c>
      <c r="AU371" s="278" t="s">
        <v>91</v>
      </c>
      <c r="AV371" s="14" t="s">
        <v>91</v>
      </c>
      <c r="AW371" s="14" t="s">
        <v>36</v>
      </c>
      <c r="AX371" s="14" t="s">
        <v>81</v>
      </c>
      <c r="AY371" s="278" t="s">
        <v>229</v>
      </c>
    </row>
    <row r="372" s="14" customFormat="1">
      <c r="A372" s="14"/>
      <c r="B372" s="268"/>
      <c r="C372" s="269"/>
      <c r="D372" s="259" t="s">
        <v>238</v>
      </c>
      <c r="E372" s="270" t="s">
        <v>1</v>
      </c>
      <c r="F372" s="271" t="s">
        <v>695</v>
      </c>
      <c r="G372" s="269"/>
      <c r="H372" s="272">
        <v>9.6720000000000006</v>
      </c>
      <c r="I372" s="273"/>
      <c r="J372" s="269"/>
      <c r="K372" s="269"/>
      <c r="L372" s="274"/>
      <c r="M372" s="275"/>
      <c r="N372" s="276"/>
      <c r="O372" s="276"/>
      <c r="P372" s="276"/>
      <c r="Q372" s="276"/>
      <c r="R372" s="276"/>
      <c r="S372" s="276"/>
      <c r="T372" s="27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8" t="s">
        <v>238</v>
      </c>
      <c r="AU372" s="278" t="s">
        <v>91</v>
      </c>
      <c r="AV372" s="14" t="s">
        <v>91</v>
      </c>
      <c r="AW372" s="14" t="s">
        <v>36</v>
      </c>
      <c r="AX372" s="14" t="s">
        <v>81</v>
      </c>
      <c r="AY372" s="278" t="s">
        <v>229</v>
      </c>
    </row>
    <row r="373" s="14" customFormat="1">
      <c r="A373" s="14"/>
      <c r="B373" s="268"/>
      <c r="C373" s="269"/>
      <c r="D373" s="259" t="s">
        <v>238</v>
      </c>
      <c r="E373" s="270" t="s">
        <v>1</v>
      </c>
      <c r="F373" s="271" t="s">
        <v>696</v>
      </c>
      <c r="G373" s="269"/>
      <c r="H373" s="272">
        <v>2.7890000000000001</v>
      </c>
      <c r="I373" s="273"/>
      <c r="J373" s="269"/>
      <c r="K373" s="269"/>
      <c r="L373" s="274"/>
      <c r="M373" s="275"/>
      <c r="N373" s="276"/>
      <c r="O373" s="276"/>
      <c r="P373" s="276"/>
      <c r="Q373" s="276"/>
      <c r="R373" s="276"/>
      <c r="S373" s="276"/>
      <c r="T373" s="27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8" t="s">
        <v>238</v>
      </c>
      <c r="AU373" s="278" t="s">
        <v>91</v>
      </c>
      <c r="AV373" s="14" t="s">
        <v>91</v>
      </c>
      <c r="AW373" s="14" t="s">
        <v>36</v>
      </c>
      <c r="AX373" s="14" t="s">
        <v>81</v>
      </c>
      <c r="AY373" s="278" t="s">
        <v>229</v>
      </c>
    </row>
    <row r="374" s="14" customFormat="1">
      <c r="A374" s="14"/>
      <c r="B374" s="268"/>
      <c r="C374" s="269"/>
      <c r="D374" s="259" t="s">
        <v>238</v>
      </c>
      <c r="E374" s="270" t="s">
        <v>1</v>
      </c>
      <c r="F374" s="271" t="s">
        <v>697</v>
      </c>
      <c r="G374" s="269"/>
      <c r="H374" s="272">
        <v>4.4829999999999997</v>
      </c>
      <c r="I374" s="273"/>
      <c r="J374" s="269"/>
      <c r="K374" s="269"/>
      <c r="L374" s="274"/>
      <c r="M374" s="275"/>
      <c r="N374" s="276"/>
      <c r="O374" s="276"/>
      <c r="P374" s="276"/>
      <c r="Q374" s="276"/>
      <c r="R374" s="276"/>
      <c r="S374" s="276"/>
      <c r="T374" s="27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8" t="s">
        <v>238</v>
      </c>
      <c r="AU374" s="278" t="s">
        <v>91</v>
      </c>
      <c r="AV374" s="14" t="s">
        <v>91</v>
      </c>
      <c r="AW374" s="14" t="s">
        <v>36</v>
      </c>
      <c r="AX374" s="14" t="s">
        <v>81</v>
      </c>
      <c r="AY374" s="278" t="s">
        <v>229</v>
      </c>
    </row>
    <row r="375" s="14" customFormat="1">
      <c r="A375" s="14"/>
      <c r="B375" s="268"/>
      <c r="C375" s="269"/>
      <c r="D375" s="259" t="s">
        <v>238</v>
      </c>
      <c r="E375" s="270" t="s">
        <v>1</v>
      </c>
      <c r="F375" s="271" t="s">
        <v>698</v>
      </c>
      <c r="G375" s="269"/>
      <c r="H375" s="272">
        <v>2.6829999999999998</v>
      </c>
      <c r="I375" s="273"/>
      <c r="J375" s="269"/>
      <c r="K375" s="269"/>
      <c r="L375" s="274"/>
      <c r="M375" s="275"/>
      <c r="N375" s="276"/>
      <c r="O375" s="276"/>
      <c r="P375" s="276"/>
      <c r="Q375" s="276"/>
      <c r="R375" s="276"/>
      <c r="S375" s="276"/>
      <c r="T375" s="27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78" t="s">
        <v>238</v>
      </c>
      <c r="AU375" s="278" t="s">
        <v>91</v>
      </c>
      <c r="AV375" s="14" t="s">
        <v>91</v>
      </c>
      <c r="AW375" s="14" t="s">
        <v>36</v>
      </c>
      <c r="AX375" s="14" t="s">
        <v>81</v>
      </c>
      <c r="AY375" s="278" t="s">
        <v>229</v>
      </c>
    </row>
    <row r="376" s="14" customFormat="1">
      <c r="A376" s="14"/>
      <c r="B376" s="268"/>
      <c r="C376" s="269"/>
      <c r="D376" s="259" t="s">
        <v>238</v>
      </c>
      <c r="E376" s="270" t="s">
        <v>1</v>
      </c>
      <c r="F376" s="271" t="s">
        <v>699</v>
      </c>
      <c r="G376" s="269"/>
      <c r="H376" s="272">
        <v>36.518000000000001</v>
      </c>
      <c r="I376" s="273"/>
      <c r="J376" s="269"/>
      <c r="K376" s="269"/>
      <c r="L376" s="274"/>
      <c r="M376" s="275"/>
      <c r="N376" s="276"/>
      <c r="O376" s="276"/>
      <c r="P376" s="276"/>
      <c r="Q376" s="276"/>
      <c r="R376" s="276"/>
      <c r="S376" s="276"/>
      <c r="T376" s="27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8" t="s">
        <v>238</v>
      </c>
      <c r="AU376" s="278" t="s">
        <v>91</v>
      </c>
      <c r="AV376" s="14" t="s">
        <v>91</v>
      </c>
      <c r="AW376" s="14" t="s">
        <v>36</v>
      </c>
      <c r="AX376" s="14" t="s">
        <v>81</v>
      </c>
      <c r="AY376" s="278" t="s">
        <v>229</v>
      </c>
    </row>
    <row r="377" s="14" customFormat="1">
      <c r="A377" s="14"/>
      <c r="B377" s="268"/>
      <c r="C377" s="269"/>
      <c r="D377" s="259" t="s">
        <v>238</v>
      </c>
      <c r="E377" s="270" t="s">
        <v>1</v>
      </c>
      <c r="F377" s="271" t="s">
        <v>700</v>
      </c>
      <c r="G377" s="269"/>
      <c r="H377" s="272">
        <v>53.920999999999999</v>
      </c>
      <c r="I377" s="273"/>
      <c r="J377" s="269"/>
      <c r="K377" s="269"/>
      <c r="L377" s="274"/>
      <c r="M377" s="275"/>
      <c r="N377" s="276"/>
      <c r="O377" s="276"/>
      <c r="P377" s="276"/>
      <c r="Q377" s="276"/>
      <c r="R377" s="276"/>
      <c r="S377" s="276"/>
      <c r="T377" s="27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8" t="s">
        <v>238</v>
      </c>
      <c r="AU377" s="278" t="s">
        <v>91</v>
      </c>
      <c r="AV377" s="14" t="s">
        <v>91</v>
      </c>
      <c r="AW377" s="14" t="s">
        <v>36</v>
      </c>
      <c r="AX377" s="14" t="s">
        <v>81</v>
      </c>
      <c r="AY377" s="278" t="s">
        <v>229</v>
      </c>
    </row>
    <row r="378" s="14" customFormat="1">
      <c r="A378" s="14"/>
      <c r="B378" s="268"/>
      <c r="C378" s="269"/>
      <c r="D378" s="259" t="s">
        <v>238</v>
      </c>
      <c r="E378" s="270" t="s">
        <v>1</v>
      </c>
      <c r="F378" s="271" t="s">
        <v>701</v>
      </c>
      <c r="G378" s="269"/>
      <c r="H378" s="272">
        <v>-20.297999999999998</v>
      </c>
      <c r="I378" s="273"/>
      <c r="J378" s="269"/>
      <c r="K378" s="269"/>
      <c r="L378" s="274"/>
      <c r="M378" s="275"/>
      <c r="N378" s="276"/>
      <c r="O378" s="276"/>
      <c r="P378" s="276"/>
      <c r="Q378" s="276"/>
      <c r="R378" s="276"/>
      <c r="S378" s="276"/>
      <c r="T378" s="27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8" t="s">
        <v>238</v>
      </c>
      <c r="AU378" s="278" t="s">
        <v>91</v>
      </c>
      <c r="AV378" s="14" t="s">
        <v>91</v>
      </c>
      <c r="AW378" s="14" t="s">
        <v>36</v>
      </c>
      <c r="AX378" s="14" t="s">
        <v>81</v>
      </c>
      <c r="AY378" s="278" t="s">
        <v>229</v>
      </c>
    </row>
    <row r="379" s="14" customFormat="1">
      <c r="A379" s="14"/>
      <c r="B379" s="268"/>
      <c r="C379" s="269"/>
      <c r="D379" s="259" t="s">
        <v>238</v>
      </c>
      <c r="E379" s="270" t="s">
        <v>1</v>
      </c>
      <c r="F379" s="271" t="s">
        <v>702</v>
      </c>
      <c r="G379" s="269"/>
      <c r="H379" s="272">
        <v>27.463000000000001</v>
      </c>
      <c r="I379" s="273"/>
      <c r="J379" s="269"/>
      <c r="K379" s="269"/>
      <c r="L379" s="274"/>
      <c r="M379" s="275"/>
      <c r="N379" s="276"/>
      <c r="O379" s="276"/>
      <c r="P379" s="276"/>
      <c r="Q379" s="276"/>
      <c r="R379" s="276"/>
      <c r="S379" s="276"/>
      <c r="T379" s="27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8" t="s">
        <v>238</v>
      </c>
      <c r="AU379" s="278" t="s">
        <v>91</v>
      </c>
      <c r="AV379" s="14" t="s">
        <v>91</v>
      </c>
      <c r="AW379" s="14" t="s">
        <v>36</v>
      </c>
      <c r="AX379" s="14" t="s">
        <v>81</v>
      </c>
      <c r="AY379" s="278" t="s">
        <v>229</v>
      </c>
    </row>
    <row r="380" s="14" customFormat="1">
      <c r="A380" s="14"/>
      <c r="B380" s="268"/>
      <c r="C380" s="269"/>
      <c r="D380" s="259" t="s">
        <v>238</v>
      </c>
      <c r="E380" s="270" t="s">
        <v>1</v>
      </c>
      <c r="F380" s="271" t="s">
        <v>703</v>
      </c>
      <c r="G380" s="269"/>
      <c r="H380" s="272">
        <v>-3</v>
      </c>
      <c r="I380" s="273"/>
      <c r="J380" s="269"/>
      <c r="K380" s="269"/>
      <c r="L380" s="274"/>
      <c r="M380" s="275"/>
      <c r="N380" s="276"/>
      <c r="O380" s="276"/>
      <c r="P380" s="276"/>
      <c r="Q380" s="276"/>
      <c r="R380" s="276"/>
      <c r="S380" s="276"/>
      <c r="T380" s="27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8" t="s">
        <v>238</v>
      </c>
      <c r="AU380" s="278" t="s">
        <v>91</v>
      </c>
      <c r="AV380" s="14" t="s">
        <v>91</v>
      </c>
      <c r="AW380" s="14" t="s">
        <v>36</v>
      </c>
      <c r="AX380" s="14" t="s">
        <v>81</v>
      </c>
      <c r="AY380" s="278" t="s">
        <v>229</v>
      </c>
    </row>
    <row r="381" s="14" customFormat="1">
      <c r="A381" s="14"/>
      <c r="B381" s="268"/>
      <c r="C381" s="269"/>
      <c r="D381" s="259" t="s">
        <v>238</v>
      </c>
      <c r="E381" s="270" t="s">
        <v>1</v>
      </c>
      <c r="F381" s="271" t="s">
        <v>704</v>
      </c>
      <c r="G381" s="269"/>
      <c r="H381" s="272">
        <v>53.427</v>
      </c>
      <c r="I381" s="273"/>
      <c r="J381" s="269"/>
      <c r="K381" s="269"/>
      <c r="L381" s="274"/>
      <c r="M381" s="275"/>
      <c r="N381" s="276"/>
      <c r="O381" s="276"/>
      <c r="P381" s="276"/>
      <c r="Q381" s="276"/>
      <c r="R381" s="276"/>
      <c r="S381" s="276"/>
      <c r="T381" s="27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8" t="s">
        <v>238</v>
      </c>
      <c r="AU381" s="278" t="s">
        <v>91</v>
      </c>
      <c r="AV381" s="14" t="s">
        <v>91</v>
      </c>
      <c r="AW381" s="14" t="s">
        <v>36</v>
      </c>
      <c r="AX381" s="14" t="s">
        <v>81</v>
      </c>
      <c r="AY381" s="278" t="s">
        <v>229</v>
      </c>
    </row>
    <row r="382" s="14" customFormat="1">
      <c r="A382" s="14"/>
      <c r="B382" s="268"/>
      <c r="C382" s="269"/>
      <c r="D382" s="259" t="s">
        <v>238</v>
      </c>
      <c r="E382" s="270" t="s">
        <v>1</v>
      </c>
      <c r="F382" s="271" t="s">
        <v>703</v>
      </c>
      <c r="G382" s="269"/>
      <c r="H382" s="272">
        <v>-3</v>
      </c>
      <c r="I382" s="273"/>
      <c r="J382" s="269"/>
      <c r="K382" s="269"/>
      <c r="L382" s="274"/>
      <c r="M382" s="275"/>
      <c r="N382" s="276"/>
      <c r="O382" s="276"/>
      <c r="P382" s="276"/>
      <c r="Q382" s="276"/>
      <c r="R382" s="276"/>
      <c r="S382" s="276"/>
      <c r="T382" s="27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8" t="s">
        <v>238</v>
      </c>
      <c r="AU382" s="278" t="s">
        <v>91</v>
      </c>
      <c r="AV382" s="14" t="s">
        <v>91</v>
      </c>
      <c r="AW382" s="14" t="s">
        <v>36</v>
      </c>
      <c r="AX382" s="14" t="s">
        <v>81</v>
      </c>
      <c r="AY382" s="278" t="s">
        <v>229</v>
      </c>
    </row>
    <row r="383" s="14" customFormat="1">
      <c r="A383" s="14"/>
      <c r="B383" s="268"/>
      <c r="C383" s="269"/>
      <c r="D383" s="259" t="s">
        <v>238</v>
      </c>
      <c r="E383" s="270" t="s">
        <v>1</v>
      </c>
      <c r="F383" s="271" t="s">
        <v>705</v>
      </c>
      <c r="G383" s="269"/>
      <c r="H383" s="272">
        <v>-2.8130000000000002</v>
      </c>
      <c r="I383" s="273"/>
      <c r="J383" s="269"/>
      <c r="K383" s="269"/>
      <c r="L383" s="274"/>
      <c r="M383" s="275"/>
      <c r="N383" s="276"/>
      <c r="O383" s="276"/>
      <c r="P383" s="276"/>
      <c r="Q383" s="276"/>
      <c r="R383" s="276"/>
      <c r="S383" s="276"/>
      <c r="T383" s="27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8" t="s">
        <v>238</v>
      </c>
      <c r="AU383" s="278" t="s">
        <v>91</v>
      </c>
      <c r="AV383" s="14" t="s">
        <v>91</v>
      </c>
      <c r="AW383" s="14" t="s">
        <v>36</v>
      </c>
      <c r="AX383" s="14" t="s">
        <v>81</v>
      </c>
      <c r="AY383" s="278" t="s">
        <v>229</v>
      </c>
    </row>
    <row r="384" s="14" customFormat="1">
      <c r="A384" s="14"/>
      <c r="B384" s="268"/>
      <c r="C384" s="269"/>
      <c r="D384" s="259" t="s">
        <v>238</v>
      </c>
      <c r="E384" s="270" t="s">
        <v>1</v>
      </c>
      <c r="F384" s="271" t="s">
        <v>706</v>
      </c>
      <c r="G384" s="269"/>
      <c r="H384" s="272">
        <v>-1.98</v>
      </c>
      <c r="I384" s="273"/>
      <c r="J384" s="269"/>
      <c r="K384" s="269"/>
      <c r="L384" s="274"/>
      <c r="M384" s="275"/>
      <c r="N384" s="276"/>
      <c r="O384" s="276"/>
      <c r="P384" s="276"/>
      <c r="Q384" s="276"/>
      <c r="R384" s="276"/>
      <c r="S384" s="276"/>
      <c r="T384" s="27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8" t="s">
        <v>238</v>
      </c>
      <c r="AU384" s="278" t="s">
        <v>91</v>
      </c>
      <c r="AV384" s="14" t="s">
        <v>91</v>
      </c>
      <c r="AW384" s="14" t="s">
        <v>36</v>
      </c>
      <c r="AX384" s="14" t="s">
        <v>81</v>
      </c>
      <c r="AY384" s="278" t="s">
        <v>229</v>
      </c>
    </row>
    <row r="385" s="14" customFormat="1">
      <c r="A385" s="14"/>
      <c r="B385" s="268"/>
      <c r="C385" s="269"/>
      <c r="D385" s="259" t="s">
        <v>238</v>
      </c>
      <c r="E385" s="270" t="s">
        <v>1</v>
      </c>
      <c r="F385" s="271" t="s">
        <v>707</v>
      </c>
      <c r="G385" s="269"/>
      <c r="H385" s="272">
        <v>99.210999999999999</v>
      </c>
      <c r="I385" s="273"/>
      <c r="J385" s="269"/>
      <c r="K385" s="269"/>
      <c r="L385" s="274"/>
      <c r="M385" s="275"/>
      <c r="N385" s="276"/>
      <c r="O385" s="276"/>
      <c r="P385" s="276"/>
      <c r="Q385" s="276"/>
      <c r="R385" s="276"/>
      <c r="S385" s="276"/>
      <c r="T385" s="27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8" t="s">
        <v>238</v>
      </c>
      <c r="AU385" s="278" t="s">
        <v>91</v>
      </c>
      <c r="AV385" s="14" t="s">
        <v>91</v>
      </c>
      <c r="AW385" s="14" t="s">
        <v>36</v>
      </c>
      <c r="AX385" s="14" t="s">
        <v>81</v>
      </c>
      <c r="AY385" s="278" t="s">
        <v>229</v>
      </c>
    </row>
    <row r="386" s="14" customFormat="1">
      <c r="A386" s="14"/>
      <c r="B386" s="268"/>
      <c r="C386" s="269"/>
      <c r="D386" s="259" t="s">
        <v>238</v>
      </c>
      <c r="E386" s="270" t="s">
        <v>1</v>
      </c>
      <c r="F386" s="271" t="s">
        <v>708</v>
      </c>
      <c r="G386" s="269"/>
      <c r="H386" s="272">
        <v>-9.2400000000000002</v>
      </c>
      <c r="I386" s="273"/>
      <c r="J386" s="269"/>
      <c r="K386" s="269"/>
      <c r="L386" s="274"/>
      <c r="M386" s="275"/>
      <c r="N386" s="276"/>
      <c r="O386" s="276"/>
      <c r="P386" s="276"/>
      <c r="Q386" s="276"/>
      <c r="R386" s="276"/>
      <c r="S386" s="276"/>
      <c r="T386" s="27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8" t="s">
        <v>238</v>
      </c>
      <c r="AU386" s="278" t="s">
        <v>91</v>
      </c>
      <c r="AV386" s="14" t="s">
        <v>91</v>
      </c>
      <c r="AW386" s="14" t="s">
        <v>36</v>
      </c>
      <c r="AX386" s="14" t="s">
        <v>81</v>
      </c>
      <c r="AY386" s="278" t="s">
        <v>229</v>
      </c>
    </row>
    <row r="387" s="14" customFormat="1">
      <c r="A387" s="14"/>
      <c r="B387" s="268"/>
      <c r="C387" s="269"/>
      <c r="D387" s="259" t="s">
        <v>238</v>
      </c>
      <c r="E387" s="270" t="s">
        <v>1</v>
      </c>
      <c r="F387" s="271" t="s">
        <v>709</v>
      </c>
      <c r="G387" s="269"/>
      <c r="H387" s="272">
        <v>-3.8500000000000001</v>
      </c>
      <c r="I387" s="273"/>
      <c r="J387" s="269"/>
      <c r="K387" s="269"/>
      <c r="L387" s="274"/>
      <c r="M387" s="275"/>
      <c r="N387" s="276"/>
      <c r="O387" s="276"/>
      <c r="P387" s="276"/>
      <c r="Q387" s="276"/>
      <c r="R387" s="276"/>
      <c r="S387" s="276"/>
      <c r="T387" s="27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8" t="s">
        <v>238</v>
      </c>
      <c r="AU387" s="278" t="s">
        <v>91</v>
      </c>
      <c r="AV387" s="14" t="s">
        <v>91</v>
      </c>
      <c r="AW387" s="14" t="s">
        <v>36</v>
      </c>
      <c r="AX387" s="14" t="s">
        <v>81</v>
      </c>
      <c r="AY387" s="278" t="s">
        <v>229</v>
      </c>
    </row>
    <row r="388" s="14" customFormat="1">
      <c r="A388" s="14"/>
      <c r="B388" s="268"/>
      <c r="C388" s="269"/>
      <c r="D388" s="259" t="s">
        <v>238</v>
      </c>
      <c r="E388" s="270" t="s">
        <v>1</v>
      </c>
      <c r="F388" s="271" t="s">
        <v>710</v>
      </c>
      <c r="G388" s="269"/>
      <c r="H388" s="272">
        <v>-2.25</v>
      </c>
      <c r="I388" s="273"/>
      <c r="J388" s="269"/>
      <c r="K388" s="269"/>
      <c r="L388" s="274"/>
      <c r="M388" s="275"/>
      <c r="N388" s="276"/>
      <c r="O388" s="276"/>
      <c r="P388" s="276"/>
      <c r="Q388" s="276"/>
      <c r="R388" s="276"/>
      <c r="S388" s="276"/>
      <c r="T388" s="27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8" t="s">
        <v>238</v>
      </c>
      <c r="AU388" s="278" t="s">
        <v>91</v>
      </c>
      <c r="AV388" s="14" t="s">
        <v>91</v>
      </c>
      <c r="AW388" s="14" t="s">
        <v>36</v>
      </c>
      <c r="AX388" s="14" t="s">
        <v>81</v>
      </c>
      <c r="AY388" s="278" t="s">
        <v>229</v>
      </c>
    </row>
    <row r="389" s="14" customFormat="1">
      <c r="A389" s="14"/>
      <c r="B389" s="268"/>
      <c r="C389" s="269"/>
      <c r="D389" s="259" t="s">
        <v>238</v>
      </c>
      <c r="E389" s="270" t="s">
        <v>1</v>
      </c>
      <c r="F389" s="271" t="s">
        <v>711</v>
      </c>
      <c r="G389" s="269"/>
      <c r="H389" s="272">
        <v>25.556999999999999</v>
      </c>
      <c r="I389" s="273"/>
      <c r="J389" s="269"/>
      <c r="K389" s="269"/>
      <c r="L389" s="274"/>
      <c r="M389" s="275"/>
      <c r="N389" s="276"/>
      <c r="O389" s="276"/>
      <c r="P389" s="276"/>
      <c r="Q389" s="276"/>
      <c r="R389" s="276"/>
      <c r="S389" s="276"/>
      <c r="T389" s="27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8" t="s">
        <v>238</v>
      </c>
      <c r="AU389" s="278" t="s">
        <v>91</v>
      </c>
      <c r="AV389" s="14" t="s">
        <v>91</v>
      </c>
      <c r="AW389" s="14" t="s">
        <v>36</v>
      </c>
      <c r="AX389" s="14" t="s">
        <v>81</v>
      </c>
      <c r="AY389" s="278" t="s">
        <v>229</v>
      </c>
    </row>
    <row r="390" s="14" customFormat="1">
      <c r="A390" s="14"/>
      <c r="B390" s="268"/>
      <c r="C390" s="269"/>
      <c r="D390" s="259" t="s">
        <v>238</v>
      </c>
      <c r="E390" s="270" t="s">
        <v>1</v>
      </c>
      <c r="F390" s="271" t="s">
        <v>712</v>
      </c>
      <c r="G390" s="269"/>
      <c r="H390" s="272">
        <v>-5.0549999999999997</v>
      </c>
      <c r="I390" s="273"/>
      <c r="J390" s="269"/>
      <c r="K390" s="269"/>
      <c r="L390" s="274"/>
      <c r="M390" s="275"/>
      <c r="N390" s="276"/>
      <c r="O390" s="276"/>
      <c r="P390" s="276"/>
      <c r="Q390" s="276"/>
      <c r="R390" s="276"/>
      <c r="S390" s="276"/>
      <c r="T390" s="27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8" t="s">
        <v>238</v>
      </c>
      <c r="AU390" s="278" t="s">
        <v>91</v>
      </c>
      <c r="AV390" s="14" t="s">
        <v>91</v>
      </c>
      <c r="AW390" s="14" t="s">
        <v>36</v>
      </c>
      <c r="AX390" s="14" t="s">
        <v>81</v>
      </c>
      <c r="AY390" s="278" t="s">
        <v>229</v>
      </c>
    </row>
    <row r="391" s="14" customFormat="1">
      <c r="A391" s="14"/>
      <c r="B391" s="268"/>
      <c r="C391" s="269"/>
      <c r="D391" s="259" t="s">
        <v>238</v>
      </c>
      <c r="E391" s="270" t="s">
        <v>1</v>
      </c>
      <c r="F391" s="271" t="s">
        <v>713</v>
      </c>
      <c r="G391" s="269"/>
      <c r="H391" s="272">
        <v>6.1420000000000003</v>
      </c>
      <c r="I391" s="273"/>
      <c r="J391" s="269"/>
      <c r="K391" s="269"/>
      <c r="L391" s="274"/>
      <c r="M391" s="275"/>
      <c r="N391" s="276"/>
      <c r="O391" s="276"/>
      <c r="P391" s="276"/>
      <c r="Q391" s="276"/>
      <c r="R391" s="276"/>
      <c r="S391" s="276"/>
      <c r="T391" s="27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8" t="s">
        <v>238</v>
      </c>
      <c r="AU391" s="278" t="s">
        <v>91</v>
      </c>
      <c r="AV391" s="14" t="s">
        <v>91</v>
      </c>
      <c r="AW391" s="14" t="s">
        <v>36</v>
      </c>
      <c r="AX391" s="14" t="s">
        <v>81</v>
      </c>
      <c r="AY391" s="278" t="s">
        <v>229</v>
      </c>
    </row>
    <row r="392" s="14" customFormat="1">
      <c r="A392" s="14"/>
      <c r="B392" s="268"/>
      <c r="C392" s="269"/>
      <c r="D392" s="259" t="s">
        <v>238</v>
      </c>
      <c r="E392" s="270" t="s">
        <v>1</v>
      </c>
      <c r="F392" s="271" t="s">
        <v>714</v>
      </c>
      <c r="G392" s="269"/>
      <c r="H392" s="272">
        <v>-4.3979999999999997</v>
      </c>
      <c r="I392" s="273"/>
      <c r="J392" s="269"/>
      <c r="K392" s="269"/>
      <c r="L392" s="274"/>
      <c r="M392" s="275"/>
      <c r="N392" s="276"/>
      <c r="O392" s="276"/>
      <c r="P392" s="276"/>
      <c r="Q392" s="276"/>
      <c r="R392" s="276"/>
      <c r="S392" s="276"/>
      <c r="T392" s="27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8" t="s">
        <v>238</v>
      </c>
      <c r="AU392" s="278" t="s">
        <v>91</v>
      </c>
      <c r="AV392" s="14" t="s">
        <v>91</v>
      </c>
      <c r="AW392" s="14" t="s">
        <v>36</v>
      </c>
      <c r="AX392" s="14" t="s">
        <v>81</v>
      </c>
      <c r="AY392" s="278" t="s">
        <v>229</v>
      </c>
    </row>
    <row r="393" s="14" customFormat="1">
      <c r="A393" s="14"/>
      <c r="B393" s="268"/>
      <c r="C393" s="269"/>
      <c r="D393" s="259" t="s">
        <v>238</v>
      </c>
      <c r="E393" s="270" t="s">
        <v>1</v>
      </c>
      <c r="F393" s="271" t="s">
        <v>715</v>
      </c>
      <c r="G393" s="269"/>
      <c r="H393" s="272">
        <v>15.125999999999999</v>
      </c>
      <c r="I393" s="273"/>
      <c r="J393" s="269"/>
      <c r="K393" s="269"/>
      <c r="L393" s="274"/>
      <c r="M393" s="275"/>
      <c r="N393" s="276"/>
      <c r="O393" s="276"/>
      <c r="P393" s="276"/>
      <c r="Q393" s="276"/>
      <c r="R393" s="276"/>
      <c r="S393" s="276"/>
      <c r="T393" s="27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8" t="s">
        <v>238</v>
      </c>
      <c r="AU393" s="278" t="s">
        <v>91</v>
      </c>
      <c r="AV393" s="14" t="s">
        <v>91</v>
      </c>
      <c r="AW393" s="14" t="s">
        <v>36</v>
      </c>
      <c r="AX393" s="14" t="s">
        <v>81</v>
      </c>
      <c r="AY393" s="278" t="s">
        <v>229</v>
      </c>
    </row>
    <row r="394" s="14" customFormat="1">
      <c r="A394" s="14"/>
      <c r="B394" s="268"/>
      <c r="C394" s="269"/>
      <c r="D394" s="259" t="s">
        <v>238</v>
      </c>
      <c r="E394" s="270" t="s">
        <v>1</v>
      </c>
      <c r="F394" s="271" t="s">
        <v>716</v>
      </c>
      <c r="G394" s="269"/>
      <c r="H394" s="272">
        <v>-6.6189999999999998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8" t="s">
        <v>238</v>
      </c>
      <c r="AU394" s="278" t="s">
        <v>91</v>
      </c>
      <c r="AV394" s="14" t="s">
        <v>91</v>
      </c>
      <c r="AW394" s="14" t="s">
        <v>36</v>
      </c>
      <c r="AX394" s="14" t="s">
        <v>81</v>
      </c>
      <c r="AY394" s="278" t="s">
        <v>229</v>
      </c>
    </row>
    <row r="395" s="15" customFormat="1">
      <c r="A395" s="15"/>
      <c r="B395" s="279"/>
      <c r="C395" s="280"/>
      <c r="D395" s="259" t="s">
        <v>238</v>
      </c>
      <c r="E395" s="281" t="s">
        <v>1</v>
      </c>
      <c r="F395" s="282" t="s">
        <v>252</v>
      </c>
      <c r="G395" s="280"/>
      <c r="H395" s="283">
        <v>344.84300000000002</v>
      </c>
      <c r="I395" s="284"/>
      <c r="J395" s="280"/>
      <c r="K395" s="280"/>
      <c r="L395" s="285"/>
      <c r="M395" s="286"/>
      <c r="N395" s="287"/>
      <c r="O395" s="287"/>
      <c r="P395" s="287"/>
      <c r="Q395" s="287"/>
      <c r="R395" s="287"/>
      <c r="S395" s="287"/>
      <c r="T395" s="288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9" t="s">
        <v>238</v>
      </c>
      <c r="AU395" s="289" t="s">
        <v>91</v>
      </c>
      <c r="AV395" s="15" t="s">
        <v>236</v>
      </c>
      <c r="AW395" s="15" t="s">
        <v>36</v>
      </c>
      <c r="AX395" s="15" t="s">
        <v>89</v>
      </c>
      <c r="AY395" s="289" t="s">
        <v>229</v>
      </c>
    </row>
    <row r="396" s="2" customFormat="1" ht="33" customHeight="1">
      <c r="A396" s="39"/>
      <c r="B396" s="40"/>
      <c r="C396" s="244" t="s">
        <v>717</v>
      </c>
      <c r="D396" s="244" t="s">
        <v>231</v>
      </c>
      <c r="E396" s="245" t="s">
        <v>718</v>
      </c>
      <c r="F396" s="246" t="s">
        <v>719</v>
      </c>
      <c r="G396" s="247" t="s">
        <v>311</v>
      </c>
      <c r="H396" s="248">
        <v>151.41</v>
      </c>
      <c r="I396" s="249"/>
      <c r="J396" s="250">
        <f>ROUND(I396*H396,2)</f>
        <v>0</v>
      </c>
      <c r="K396" s="246" t="s">
        <v>1</v>
      </c>
      <c r="L396" s="45"/>
      <c r="M396" s="251" t="s">
        <v>1</v>
      </c>
      <c r="N396" s="252" t="s">
        <v>46</v>
      </c>
      <c r="O396" s="92"/>
      <c r="P396" s="253">
        <f>O396*H396</f>
        <v>0</v>
      </c>
      <c r="Q396" s="253">
        <v>0.1394</v>
      </c>
      <c r="R396" s="253">
        <f>Q396*H396</f>
        <v>21.106553999999999</v>
      </c>
      <c r="S396" s="253">
        <v>0</v>
      </c>
      <c r="T396" s="25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55" t="s">
        <v>236</v>
      </c>
      <c r="AT396" s="255" t="s">
        <v>231</v>
      </c>
      <c r="AU396" s="255" t="s">
        <v>91</v>
      </c>
      <c r="AY396" s="18" t="s">
        <v>229</v>
      </c>
      <c r="BE396" s="256">
        <f>IF(N396="základní",J396,0)</f>
        <v>0</v>
      </c>
      <c r="BF396" s="256">
        <f>IF(N396="snížená",J396,0)</f>
        <v>0</v>
      </c>
      <c r="BG396" s="256">
        <f>IF(N396="zákl. přenesená",J396,0)</f>
        <v>0</v>
      </c>
      <c r="BH396" s="256">
        <f>IF(N396="sníž. přenesená",J396,0)</f>
        <v>0</v>
      </c>
      <c r="BI396" s="256">
        <f>IF(N396="nulová",J396,0)</f>
        <v>0</v>
      </c>
      <c r="BJ396" s="18" t="s">
        <v>89</v>
      </c>
      <c r="BK396" s="256">
        <f>ROUND(I396*H396,2)</f>
        <v>0</v>
      </c>
      <c r="BL396" s="18" t="s">
        <v>236</v>
      </c>
      <c r="BM396" s="255" t="s">
        <v>720</v>
      </c>
    </row>
    <row r="397" s="2" customFormat="1">
      <c r="A397" s="39"/>
      <c r="B397" s="40"/>
      <c r="C397" s="41"/>
      <c r="D397" s="259" t="s">
        <v>262</v>
      </c>
      <c r="E397" s="41"/>
      <c r="F397" s="290" t="s">
        <v>721</v>
      </c>
      <c r="G397" s="41"/>
      <c r="H397" s="41"/>
      <c r="I397" s="155"/>
      <c r="J397" s="41"/>
      <c r="K397" s="41"/>
      <c r="L397" s="45"/>
      <c r="M397" s="291"/>
      <c r="N397" s="292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262</v>
      </c>
      <c r="AU397" s="18" t="s">
        <v>91</v>
      </c>
    </row>
    <row r="398" s="13" customFormat="1">
      <c r="A398" s="13"/>
      <c r="B398" s="257"/>
      <c r="C398" s="258"/>
      <c r="D398" s="259" t="s">
        <v>238</v>
      </c>
      <c r="E398" s="260" t="s">
        <v>1</v>
      </c>
      <c r="F398" s="261" t="s">
        <v>722</v>
      </c>
      <c r="G398" s="258"/>
      <c r="H398" s="260" t="s">
        <v>1</v>
      </c>
      <c r="I398" s="262"/>
      <c r="J398" s="258"/>
      <c r="K398" s="258"/>
      <c r="L398" s="263"/>
      <c r="M398" s="264"/>
      <c r="N398" s="265"/>
      <c r="O398" s="265"/>
      <c r="P398" s="265"/>
      <c r="Q398" s="265"/>
      <c r="R398" s="265"/>
      <c r="S398" s="265"/>
      <c r="T398" s="26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7" t="s">
        <v>238</v>
      </c>
      <c r="AU398" s="267" t="s">
        <v>91</v>
      </c>
      <c r="AV398" s="13" t="s">
        <v>89</v>
      </c>
      <c r="AW398" s="13" t="s">
        <v>36</v>
      </c>
      <c r="AX398" s="13" t="s">
        <v>81</v>
      </c>
      <c r="AY398" s="267" t="s">
        <v>229</v>
      </c>
    </row>
    <row r="399" s="14" customFormat="1">
      <c r="A399" s="14"/>
      <c r="B399" s="268"/>
      <c r="C399" s="269"/>
      <c r="D399" s="259" t="s">
        <v>238</v>
      </c>
      <c r="E399" s="270" t="s">
        <v>1</v>
      </c>
      <c r="F399" s="271" t="s">
        <v>723</v>
      </c>
      <c r="G399" s="269"/>
      <c r="H399" s="272">
        <v>10.875</v>
      </c>
      <c r="I399" s="273"/>
      <c r="J399" s="269"/>
      <c r="K399" s="269"/>
      <c r="L399" s="274"/>
      <c r="M399" s="275"/>
      <c r="N399" s="276"/>
      <c r="O399" s="276"/>
      <c r="P399" s="276"/>
      <c r="Q399" s="276"/>
      <c r="R399" s="276"/>
      <c r="S399" s="276"/>
      <c r="T399" s="27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8" t="s">
        <v>238</v>
      </c>
      <c r="AU399" s="278" t="s">
        <v>91</v>
      </c>
      <c r="AV399" s="14" t="s">
        <v>91</v>
      </c>
      <c r="AW399" s="14" t="s">
        <v>36</v>
      </c>
      <c r="AX399" s="14" t="s">
        <v>81</v>
      </c>
      <c r="AY399" s="278" t="s">
        <v>229</v>
      </c>
    </row>
    <row r="400" s="14" customFormat="1">
      <c r="A400" s="14"/>
      <c r="B400" s="268"/>
      <c r="C400" s="269"/>
      <c r="D400" s="259" t="s">
        <v>238</v>
      </c>
      <c r="E400" s="270" t="s">
        <v>1</v>
      </c>
      <c r="F400" s="271" t="s">
        <v>724</v>
      </c>
      <c r="G400" s="269"/>
      <c r="H400" s="272">
        <v>16.215</v>
      </c>
      <c r="I400" s="273"/>
      <c r="J400" s="269"/>
      <c r="K400" s="269"/>
      <c r="L400" s="274"/>
      <c r="M400" s="275"/>
      <c r="N400" s="276"/>
      <c r="O400" s="276"/>
      <c r="P400" s="276"/>
      <c r="Q400" s="276"/>
      <c r="R400" s="276"/>
      <c r="S400" s="276"/>
      <c r="T400" s="27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8" t="s">
        <v>238</v>
      </c>
      <c r="AU400" s="278" t="s">
        <v>91</v>
      </c>
      <c r="AV400" s="14" t="s">
        <v>91</v>
      </c>
      <c r="AW400" s="14" t="s">
        <v>36</v>
      </c>
      <c r="AX400" s="14" t="s">
        <v>81</v>
      </c>
      <c r="AY400" s="278" t="s">
        <v>229</v>
      </c>
    </row>
    <row r="401" s="14" customFormat="1">
      <c r="A401" s="14"/>
      <c r="B401" s="268"/>
      <c r="C401" s="269"/>
      <c r="D401" s="259" t="s">
        <v>238</v>
      </c>
      <c r="E401" s="270" t="s">
        <v>1</v>
      </c>
      <c r="F401" s="271" t="s">
        <v>725</v>
      </c>
      <c r="G401" s="269"/>
      <c r="H401" s="272">
        <v>9.9900000000000002</v>
      </c>
      <c r="I401" s="273"/>
      <c r="J401" s="269"/>
      <c r="K401" s="269"/>
      <c r="L401" s="274"/>
      <c r="M401" s="275"/>
      <c r="N401" s="276"/>
      <c r="O401" s="276"/>
      <c r="P401" s="276"/>
      <c r="Q401" s="276"/>
      <c r="R401" s="276"/>
      <c r="S401" s="276"/>
      <c r="T401" s="27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8" t="s">
        <v>238</v>
      </c>
      <c r="AU401" s="278" t="s">
        <v>91</v>
      </c>
      <c r="AV401" s="14" t="s">
        <v>91</v>
      </c>
      <c r="AW401" s="14" t="s">
        <v>36</v>
      </c>
      <c r="AX401" s="14" t="s">
        <v>81</v>
      </c>
      <c r="AY401" s="278" t="s">
        <v>229</v>
      </c>
    </row>
    <row r="402" s="14" customFormat="1">
      <c r="A402" s="14"/>
      <c r="B402" s="268"/>
      <c r="C402" s="269"/>
      <c r="D402" s="259" t="s">
        <v>238</v>
      </c>
      <c r="E402" s="270" t="s">
        <v>1</v>
      </c>
      <c r="F402" s="271" t="s">
        <v>726</v>
      </c>
      <c r="G402" s="269"/>
      <c r="H402" s="272">
        <v>16.395</v>
      </c>
      <c r="I402" s="273"/>
      <c r="J402" s="269"/>
      <c r="K402" s="269"/>
      <c r="L402" s="274"/>
      <c r="M402" s="275"/>
      <c r="N402" s="276"/>
      <c r="O402" s="276"/>
      <c r="P402" s="276"/>
      <c r="Q402" s="276"/>
      <c r="R402" s="276"/>
      <c r="S402" s="276"/>
      <c r="T402" s="27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8" t="s">
        <v>238</v>
      </c>
      <c r="AU402" s="278" t="s">
        <v>91</v>
      </c>
      <c r="AV402" s="14" t="s">
        <v>91</v>
      </c>
      <c r="AW402" s="14" t="s">
        <v>36</v>
      </c>
      <c r="AX402" s="14" t="s">
        <v>81</v>
      </c>
      <c r="AY402" s="278" t="s">
        <v>229</v>
      </c>
    </row>
    <row r="403" s="16" customFormat="1">
      <c r="A403" s="16"/>
      <c r="B403" s="307"/>
      <c r="C403" s="308"/>
      <c r="D403" s="259" t="s">
        <v>238</v>
      </c>
      <c r="E403" s="309" t="s">
        <v>1</v>
      </c>
      <c r="F403" s="310" t="s">
        <v>455</v>
      </c>
      <c r="G403" s="308"/>
      <c r="H403" s="311">
        <v>53.475000000000001</v>
      </c>
      <c r="I403" s="312"/>
      <c r="J403" s="308"/>
      <c r="K403" s="308"/>
      <c r="L403" s="313"/>
      <c r="M403" s="314"/>
      <c r="N403" s="315"/>
      <c r="O403" s="315"/>
      <c r="P403" s="315"/>
      <c r="Q403" s="315"/>
      <c r="R403" s="315"/>
      <c r="S403" s="315"/>
      <c r="T403" s="3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317" t="s">
        <v>238</v>
      </c>
      <c r="AU403" s="317" t="s">
        <v>91</v>
      </c>
      <c r="AV403" s="16" t="s">
        <v>244</v>
      </c>
      <c r="AW403" s="16" t="s">
        <v>36</v>
      </c>
      <c r="AX403" s="16" t="s">
        <v>81</v>
      </c>
      <c r="AY403" s="317" t="s">
        <v>229</v>
      </c>
    </row>
    <row r="404" s="13" customFormat="1">
      <c r="A404" s="13"/>
      <c r="B404" s="257"/>
      <c r="C404" s="258"/>
      <c r="D404" s="259" t="s">
        <v>238</v>
      </c>
      <c r="E404" s="260" t="s">
        <v>1</v>
      </c>
      <c r="F404" s="261" t="s">
        <v>727</v>
      </c>
      <c r="G404" s="258"/>
      <c r="H404" s="260" t="s">
        <v>1</v>
      </c>
      <c r="I404" s="262"/>
      <c r="J404" s="258"/>
      <c r="K404" s="258"/>
      <c r="L404" s="263"/>
      <c r="M404" s="264"/>
      <c r="N404" s="265"/>
      <c r="O404" s="265"/>
      <c r="P404" s="265"/>
      <c r="Q404" s="265"/>
      <c r="R404" s="265"/>
      <c r="S404" s="265"/>
      <c r="T404" s="26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7" t="s">
        <v>238</v>
      </c>
      <c r="AU404" s="267" t="s">
        <v>91</v>
      </c>
      <c r="AV404" s="13" t="s">
        <v>89</v>
      </c>
      <c r="AW404" s="13" t="s">
        <v>36</v>
      </c>
      <c r="AX404" s="13" t="s">
        <v>81</v>
      </c>
      <c r="AY404" s="267" t="s">
        <v>229</v>
      </c>
    </row>
    <row r="405" s="14" customFormat="1">
      <c r="A405" s="14"/>
      <c r="B405" s="268"/>
      <c r="C405" s="269"/>
      <c r="D405" s="259" t="s">
        <v>238</v>
      </c>
      <c r="E405" s="270" t="s">
        <v>1</v>
      </c>
      <c r="F405" s="271" t="s">
        <v>728</v>
      </c>
      <c r="G405" s="269"/>
      <c r="H405" s="272">
        <v>39</v>
      </c>
      <c r="I405" s="273"/>
      <c r="J405" s="269"/>
      <c r="K405" s="269"/>
      <c r="L405" s="274"/>
      <c r="M405" s="275"/>
      <c r="N405" s="276"/>
      <c r="O405" s="276"/>
      <c r="P405" s="276"/>
      <c r="Q405" s="276"/>
      <c r="R405" s="276"/>
      <c r="S405" s="276"/>
      <c r="T405" s="27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8" t="s">
        <v>238</v>
      </c>
      <c r="AU405" s="278" t="s">
        <v>91</v>
      </c>
      <c r="AV405" s="14" t="s">
        <v>91</v>
      </c>
      <c r="AW405" s="14" t="s">
        <v>36</v>
      </c>
      <c r="AX405" s="14" t="s">
        <v>81</v>
      </c>
      <c r="AY405" s="278" t="s">
        <v>229</v>
      </c>
    </row>
    <row r="406" s="14" customFormat="1">
      <c r="A406" s="14"/>
      <c r="B406" s="268"/>
      <c r="C406" s="269"/>
      <c r="D406" s="259" t="s">
        <v>238</v>
      </c>
      <c r="E406" s="270" t="s">
        <v>1</v>
      </c>
      <c r="F406" s="271" t="s">
        <v>729</v>
      </c>
      <c r="G406" s="269"/>
      <c r="H406" s="272">
        <v>5.3700000000000001</v>
      </c>
      <c r="I406" s="273"/>
      <c r="J406" s="269"/>
      <c r="K406" s="269"/>
      <c r="L406" s="274"/>
      <c r="M406" s="275"/>
      <c r="N406" s="276"/>
      <c r="O406" s="276"/>
      <c r="P406" s="276"/>
      <c r="Q406" s="276"/>
      <c r="R406" s="276"/>
      <c r="S406" s="276"/>
      <c r="T406" s="27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8" t="s">
        <v>238</v>
      </c>
      <c r="AU406" s="278" t="s">
        <v>91</v>
      </c>
      <c r="AV406" s="14" t="s">
        <v>91</v>
      </c>
      <c r="AW406" s="14" t="s">
        <v>36</v>
      </c>
      <c r="AX406" s="14" t="s">
        <v>81</v>
      </c>
      <c r="AY406" s="278" t="s">
        <v>229</v>
      </c>
    </row>
    <row r="407" s="14" customFormat="1">
      <c r="A407" s="14"/>
      <c r="B407" s="268"/>
      <c r="C407" s="269"/>
      <c r="D407" s="259" t="s">
        <v>238</v>
      </c>
      <c r="E407" s="270" t="s">
        <v>1</v>
      </c>
      <c r="F407" s="271" t="s">
        <v>730</v>
      </c>
      <c r="G407" s="269"/>
      <c r="H407" s="272">
        <v>28.02</v>
      </c>
      <c r="I407" s="273"/>
      <c r="J407" s="269"/>
      <c r="K407" s="269"/>
      <c r="L407" s="274"/>
      <c r="M407" s="275"/>
      <c r="N407" s="276"/>
      <c r="O407" s="276"/>
      <c r="P407" s="276"/>
      <c r="Q407" s="276"/>
      <c r="R407" s="276"/>
      <c r="S407" s="276"/>
      <c r="T407" s="27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8" t="s">
        <v>238</v>
      </c>
      <c r="AU407" s="278" t="s">
        <v>91</v>
      </c>
      <c r="AV407" s="14" t="s">
        <v>91</v>
      </c>
      <c r="AW407" s="14" t="s">
        <v>36</v>
      </c>
      <c r="AX407" s="14" t="s">
        <v>81</v>
      </c>
      <c r="AY407" s="278" t="s">
        <v>229</v>
      </c>
    </row>
    <row r="408" s="16" customFormat="1">
      <c r="A408" s="16"/>
      <c r="B408" s="307"/>
      <c r="C408" s="308"/>
      <c r="D408" s="259" t="s">
        <v>238</v>
      </c>
      <c r="E408" s="309" t="s">
        <v>1</v>
      </c>
      <c r="F408" s="310" t="s">
        <v>455</v>
      </c>
      <c r="G408" s="308"/>
      <c r="H408" s="311">
        <v>72.390000000000001</v>
      </c>
      <c r="I408" s="312"/>
      <c r="J408" s="308"/>
      <c r="K408" s="308"/>
      <c r="L408" s="313"/>
      <c r="M408" s="314"/>
      <c r="N408" s="315"/>
      <c r="O408" s="315"/>
      <c r="P408" s="315"/>
      <c r="Q408" s="315"/>
      <c r="R408" s="315"/>
      <c r="S408" s="315"/>
      <c r="T408" s="3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317" t="s">
        <v>238</v>
      </c>
      <c r="AU408" s="317" t="s">
        <v>91</v>
      </c>
      <c r="AV408" s="16" t="s">
        <v>244</v>
      </c>
      <c r="AW408" s="16" t="s">
        <v>36</v>
      </c>
      <c r="AX408" s="16" t="s">
        <v>81</v>
      </c>
      <c r="AY408" s="317" t="s">
        <v>229</v>
      </c>
    </row>
    <row r="409" s="13" customFormat="1">
      <c r="A409" s="13"/>
      <c r="B409" s="257"/>
      <c r="C409" s="258"/>
      <c r="D409" s="259" t="s">
        <v>238</v>
      </c>
      <c r="E409" s="260" t="s">
        <v>1</v>
      </c>
      <c r="F409" s="261" t="s">
        <v>731</v>
      </c>
      <c r="G409" s="258"/>
      <c r="H409" s="260" t="s">
        <v>1</v>
      </c>
      <c r="I409" s="262"/>
      <c r="J409" s="258"/>
      <c r="K409" s="258"/>
      <c r="L409" s="263"/>
      <c r="M409" s="264"/>
      <c r="N409" s="265"/>
      <c r="O409" s="265"/>
      <c r="P409" s="265"/>
      <c r="Q409" s="265"/>
      <c r="R409" s="265"/>
      <c r="S409" s="265"/>
      <c r="T409" s="26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7" t="s">
        <v>238</v>
      </c>
      <c r="AU409" s="267" t="s">
        <v>91</v>
      </c>
      <c r="AV409" s="13" t="s">
        <v>89</v>
      </c>
      <c r="AW409" s="13" t="s">
        <v>36</v>
      </c>
      <c r="AX409" s="13" t="s">
        <v>81</v>
      </c>
      <c r="AY409" s="267" t="s">
        <v>229</v>
      </c>
    </row>
    <row r="410" s="14" customFormat="1">
      <c r="A410" s="14"/>
      <c r="B410" s="268"/>
      <c r="C410" s="269"/>
      <c r="D410" s="259" t="s">
        <v>238</v>
      </c>
      <c r="E410" s="270" t="s">
        <v>1</v>
      </c>
      <c r="F410" s="271" t="s">
        <v>732</v>
      </c>
      <c r="G410" s="269"/>
      <c r="H410" s="272">
        <v>7.5750000000000002</v>
      </c>
      <c r="I410" s="273"/>
      <c r="J410" s="269"/>
      <c r="K410" s="269"/>
      <c r="L410" s="274"/>
      <c r="M410" s="275"/>
      <c r="N410" s="276"/>
      <c r="O410" s="276"/>
      <c r="P410" s="276"/>
      <c r="Q410" s="276"/>
      <c r="R410" s="276"/>
      <c r="S410" s="276"/>
      <c r="T410" s="27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8" t="s">
        <v>238</v>
      </c>
      <c r="AU410" s="278" t="s">
        <v>91</v>
      </c>
      <c r="AV410" s="14" t="s">
        <v>91</v>
      </c>
      <c r="AW410" s="14" t="s">
        <v>36</v>
      </c>
      <c r="AX410" s="14" t="s">
        <v>81</v>
      </c>
      <c r="AY410" s="278" t="s">
        <v>229</v>
      </c>
    </row>
    <row r="411" s="14" customFormat="1">
      <c r="A411" s="14"/>
      <c r="B411" s="268"/>
      <c r="C411" s="269"/>
      <c r="D411" s="259" t="s">
        <v>238</v>
      </c>
      <c r="E411" s="270" t="s">
        <v>1</v>
      </c>
      <c r="F411" s="271" t="s">
        <v>690</v>
      </c>
      <c r="G411" s="269"/>
      <c r="H411" s="272">
        <v>-3.8999999999999999</v>
      </c>
      <c r="I411" s="273"/>
      <c r="J411" s="269"/>
      <c r="K411" s="269"/>
      <c r="L411" s="274"/>
      <c r="M411" s="275"/>
      <c r="N411" s="276"/>
      <c r="O411" s="276"/>
      <c r="P411" s="276"/>
      <c r="Q411" s="276"/>
      <c r="R411" s="276"/>
      <c r="S411" s="276"/>
      <c r="T411" s="27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78" t="s">
        <v>238</v>
      </c>
      <c r="AU411" s="278" t="s">
        <v>91</v>
      </c>
      <c r="AV411" s="14" t="s">
        <v>91</v>
      </c>
      <c r="AW411" s="14" t="s">
        <v>36</v>
      </c>
      <c r="AX411" s="14" t="s">
        <v>81</v>
      </c>
      <c r="AY411" s="278" t="s">
        <v>229</v>
      </c>
    </row>
    <row r="412" s="13" customFormat="1">
      <c r="A412" s="13"/>
      <c r="B412" s="257"/>
      <c r="C412" s="258"/>
      <c r="D412" s="259" t="s">
        <v>238</v>
      </c>
      <c r="E412" s="260" t="s">
        <v>1</v>
      </c>
      <c r="F412" s="261" t="s">
        <v>733</v>
      </c>
      <c r="G412" s="258"/>
      <c r="H412" s="260" t="s">
        <v>1</v>
      </c>
      <c r="I412" s="262"/>
      <c r="J412" s="258"/>
      <c r="K412" s="258"/>
      <c r="L412" s="263"/>
      <c r="M412" s="264"/>
      <c r="N412" s="265"/>
      <c r="O412" s="265"/>
      <c r="P412" s="265"/>
      <c r="Q412" s="265"/>
      <c r="R412" s="265"/>
      <c r="S412" s="265"/>
      <c r="T412" s="26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7" t="s">
        <v>238</v>
      </c>
      <c r="AU412" s="267" t="s">
        <v>91</v>
      </c>
      <c r="AV412" s="13" t="s">
        <v>89</v>
      </c>
      <c r="AW412" s="13" t="s">
        <v>36</v>
      </c>
      <c r="AX412" s="13" t="s">
        <v>81</v>
      </c>
      <c r="AY412" s="267" t="s">
        <v>229</v>
      </c>
    </row>
    <row r="413" s="14" customFormat="1">
      <c r="A413" s="14"/>
      <c r="B413" s="268"/>
      <c r="C413" s="269"/>
      <c r="D413" s="259" t="s">
        <v>238</v>
      </c>
      <c r="E413" s="270" t="s">
        <v>1</v>
      </c>
      <c r="F413" s="271" t="s">
        <v>734</v>
      </c>
      <c r="G413" s="269"/>
      <c r="H413" s="272">
        <v>12.84</v>
      </c>
      <c r="I413" s="273"/>
      <c r="J413" s="269"/>
      <c r="K413" s="269"/>
      <c r="L413" s="274"/>
      <c r="M413" s="275"/>
      <c r="N413" s="276"/>
      <c r="O413" s="276"/>
      <c r="P413" s="276"/>
      <c r="Q413" s="276"/>
      <c r="R413" s="276"/>
      <c r="S413" s="276"/>
      <c r="T413" s="27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8" t="s">
        <v>238</v>
      </c>
      <c r="AU413" s="278" t="s">
        <v>91</v>
      </c>
      <c r="AV413" s="14" t="s">
        <v>91</v>
      </c>
      <c r="AW413" s="14" t="s">
        <v>36</v>
      </c>
      <c r="AX413" s="14" t="s">
        <v>81</v>
      </c>
      <c r="AY413" s="278" t="s">
        <v>229</v>
      </c>
    </row>
    <row r="414" s="14" customFormat="1">
      <c r="A414" s="14"/>
      <c r="B414" s="268"/>
      <c r="C414" s="269"/>
      <c r="D414" s="259" t="s">
        <v>238</v>
      </c>
      <c r="E414" s="270" t="s">
        <v>1</v>
      </c>
      <c r="F414" s="271" t="s">
        <v>735</v>
      </c>
      <c r="G414" s="269"/>
      <c r="H414" s="272">
        <v>9.0299999999999994</v>
      </c>
      <c r="I414" s="273"/>
      <c r="J414" s="269"/>
      <c r="K414" s="269"/>
      <c r="L414" s="274"/>
      <c r="M414" s="275"/>
      <c r="N414" s="276"/>
      <c r="O414" s="276"/>
      <c r="P414" s="276"/>
      <c r="Q414" s="276"/>
      <c r="R414" s="276"/>
      <c r="S414" s="276"/>
      <c r="T414" s="27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8" t="s">
        <v>238</v>
      </c>
      <c r="AU414" s="278" t="s">
        <v>91</v>
      </c>
      <c r="AV414" s="14" t="s">
        <v>91</v>
      </c>
      <c r="AW414" s="14" t="s">
        <v>36</v>
      </c>
      <c r="AX414" s="14" t="s">
        <v>81</v>
      </c>
      <c r="AY414" s="278" t="s">
        <v>229</v>
      </c>
    </row>
    <row r="415" s="16" customFormat="1">
      <c r="A415" s="16"/>
      <c r="B415" s="307"/>
      <c r="C415" s="308"/>
      <c r="D415" s="259" t="s">
        <v>238</v>
      </c>
      <c r="E415" s="309" t="s">
        <v>1</v>
      </c>
      <c r="F415" s="310" t="s">
        <v>455</v>
      </c>
      <c r="G415" s="308"/>
      <c r="H415" s="311">
        <v>25.545000000000002</v>
      </c>
      <c r="I415" s="312"/>
      <c r="J415" s="308"/>
      <c r="K415" s="308"/>
      <c r="L415" s="313"/>
      <c r="M415" s="314"/>
      <c r="N415" s="315"/>
      <c r="O415" s="315"/>
      <c r="P415" s="315"/>
      <c r="Q415" s="315"/>
      <c r="R415" s="315"/>
      <c r="S415" s="315"/>
      <c r="T415" s="3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317" t="s">
        <v>238</v>
      </c>
      <c r="AU415" s="317" t="s">
        <v>91</v>
      </c>
      <c r="AV415" s="16" t="s">
        <v>244</v>
      </c>
      <c r="AW415" s="16" t="s">
        <v>36</v>
      </c>
      <c r="AX415" s="16" t="s">
        <v>81</v>
      </c>
      <c r="AY415" s="317" t="s">
        <v>229</v>
      </c>
    </row>
    <row r="416" s="15" customFormat="1">
      <c r="A416" s="15"/>
      <c r="B416" s="279"/>
      <c r="C416" s="280"/>
      <c r="D416" s="259" t="s">
        <v>238</v>
      </c>
      <c r="E416" s="281" t="s">
        <v>1</v>
      </c>
      <c r="F416" s="282" t="s">
        <v>252</v>
      </c>
      <c r="G416" s="280"/>
      <c r="H416" s="283">
        <v>151.41</v>
      </c>
      <c r="I416" s="284"/>
      <c r="J416" s="280"/>
      <c r="K416" s="280"/>
      <c r="L416" s="285"/>
      <c r="M416" s="286"/>
      <c r="N416" s="287"/>
      <c r="O416" s="287"/>
      <c r="P416" s="287"/>
      <c r="Q416" s="287"/>
      <c r="R416" s="287"/>
      <c r="S416" s="287"/>
      <c r="T416" s="288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9" t="s">
        <v>238</v>
      </c>
      <c r="AU416" s="289" t="s">
        <v>91</v>
      </c>
      <c r="AV416" s="15" t="s">
        <v>236</v>
      </c>
      <c r="AW416" s="15" t="s">
        <v>36</v>
      </c>
      <c r="AX416" s="15" t="s">
        <v>89</v>
      </c>
      <c r="AY416" s="289" t="s">
        <v>229</v>
      </c>
    </row>
    <row r="417" s="2" customFormat="1" ht="21.75" customHeight="1">
      <c r="A417" s="39"/>
      <c r="B417" s="40"/>
      <c r="C417" s="244" t="s">
        <v>736</v>
      </c>
      <c r="D417" s="244" t="s">
        <v>231</v>
      </c>
      <c r="E417" s="245" t="s">
        <v>737</v>
      </c>
      <c r="F417" s="246" t="s">
        <v>738</v>
      </c>
      <c r="G417" s="247" t="s">
        <v>311</v>
      </c>
      <c r="H417" s="248">
        <v>6.1559999999999997</v>
      </c>
      <c r="I417" s="249"/>
      <c r="J417" s="250">
        <f>ROUND(I417*H417,2)</f>
        <v>0</v>
      </c>
      <c r="K417" s="246" t="s">
        <v>235</v>
      </c>
      <c r="L417" s="45"/>
      <c r="M417" s="251" t="s">
        <v>1</v>
      </c>
      <c r="N417" s="252" t="s">
        <v>46</v>
      </c>
      <c r="O417" s="92"/>
      <c r="P417" s="253">
        <f>O417*H417</f>
        <v>0</v>
      </c>
      <c r="Q417" s="253">
        <v>0.33942</v>
      </c>
      <c r="R417" s="253">
        <f>Q417*H417</f>
        <v>2.0894695199999997</v>
      </c>
      <c r="S417" s="253">
        <v>0</v>
      </c>
      <c r="T417" s="25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5" t="s">
        <v>236</v>
      </c>
      <c r="AT417" s="255" t="s">
        <v>231</v>
      </c>
      <c r="AU417" s="255" t="s">
        <v>91</v>
      </c>
      <c r="AY417" s="18" t="s">
        <v>229</v>
      </c>
      <c r="BE417" s="256">
        <f>IF(N417="základní",J417,0)</f>
        <v>0</v>
      </c>
      <c r="BF417" s="256">
        <f>IF(N417="snížená",J417,0)</f>
        <v>0</v>
      </c>
      <c r="BG417" s="256">
        <f>IF(N417="zákl. přenesená",J417,0)</f>
        <v>0</v>
      </c>
      <c r="BH417" s="256">
        <f>IF(N417="sníž. přenesená",J417,0)</f>
        <v>0</v>
      </c>
      <c r="BI417" s="256">
        <f>IF(N417="nulová",J417,0)</f>
        <v>0</v>
      </c>
      <c r="BJ417" s="18" t="s">
        <v>89</v>
      </c>
      <c r="BK417" s="256">
        <f>ROUND(I417*H417,2)</f>
        <v>0</v>
      </c>
      <c r="BL417" s="18" t="s">
        <v>236</v>
      </c>
      <c r="BM417" s="255" t="s">
        <v>739</v>
      </c>
    </row>
    <row r="418" s="2" customFormat="1">
      <c r="A418" s="39"/>
      <c r="B418" s="40"/>
      <c r="C418" s="41"/>
      <c r="D418" s="259" t="s">
        <v>262</v>
      </c>
      <c r="E418" s="41"/>
      <c r="F418" s="290" t="s">
        <v>686</v>
      </c>
      <c r="G418" s="41"/>
      <c r="H418" s="41"/>
      <c r="I418" s="155"/>
      <c r="J418" s="41"/>
      <c r="K418" s="41"/>
      <c r="L418" s="45"/>
      <c r="M418" s="291"/>
      <c r="N418" s="292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262</v>
      </c>
      <c r="AU418" s="18" t="s">
        <v>91</v>
      </c>
    </row>
    <row r="419" s="14" customFormat="1">
      <c r="A419" s="14"/>
      <c r="B419" s="268"/>
      <c r="C419" s="269"/>
      <c r="D419" s="259" t="s">
        <v>238</v>
      </c>
      <c r="E419" s="270" t="s">
        <v>1</v>
      </c>
      <c r="F419" s="271" t="s">
        <v>740</v>
      </c>
      <c r="G419" s="269"/>
      <c r="H419" s="272">
        <v>8.2959999999999994</v>
      </c>
      <c r="I419" s="273"/>
      <c r="J419" s="269"/>
      <c r="K419" s="269"/>
      <c r="L419" s="274"/>
      <c r="M419" s="275"/>
      <c r="N419" s="276"/>
      <c r="O419" s="276"/>
      <c r="P419" s="276"/>
      <c r="Q419" s="276"/>
      <c r="R419" s="276"/>
      <c r="S419" s="276"/>
      <c r="T419" s="27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8" t="s">
        <v>238</v>
      </c>
      <c r="AU419" s="278" t="s">
        <v>91</v>
      </c>
      <c r="AV419" s="14" t="s">
        <v>91</v>
      </c>
      <c r="AW419" s="14" t="s">
        <v>36</v>
      </c>
      <c r="AX419" s="14" t="s">
        <v>81</v>
      </c>
      <c r="AY419" s="278" t="s">
        <v>229</v>
      </c>
    </row>
    <row r="420" s="14" customFormat="1">
      <c r="A420" s="14"/>
      <c r="B420" s="268"/>
      <c r="C420" s="269"/>
      <c r="D420" s="259" t="s">
        <v>238</v>
      </c>
      <c r="E420" s="270" t="s">
        <v>1</v>
      </c>
      <c r="F420" s="271" t="s">
        <v>741</v>
      </c>
      <c r="G420" s="269"/>
      <c r="H420" s="272">
        <v>-2.1400000000000001</v>
      </c>
      <c r="I420" s="273"/>
      <c r="J420" s="269"/>
      <c r="K420" s="269"/>
      <c r="L420" s="274"/>
      <c r="M420" s="275"/>
      <c r="N420" s="276"/>
      <c r="O420" s="276"/>
      <c r="P420" s="276"/>
      <c r="Q420" s="276"/>
      <c r="R420" s="276"/>
      <c r="S420" s="276"/>
      <c r="T420" s="27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78" t="s">
        <v>238</v>
      </c>
      <c r="AU420" s="278" t="s">
        <v>91</v>
      </c>
      <c r="AV420" s="14" t="s">
        <v>91</v>
      </c>
      <c r="AW420" s="14" t="s">
        <v>36</v>
      </c>
      <c r="AX420" s="14" t="s">
        <v>81</v>
      </c>
      <c r="AY420" s="278" t="s">
        <v>229</v>
      </c>
    </row>
    <row r="421" s="15" customFormat="1">
      <c r="A421" s="15"/>
      <c r="B421" s="279"/>
      <c r="C421" s="280"/>
      <c r="D421" s="259" t="s">
        <v>238</v>
      </c>
      <c r="E421" s="281" t="s">
        <v>1</v>
      </c>
      <c r="F421" s="282" t="s">
        <v>252</v>
      </c>
      <c r="G421" s="280"/>
      <c r="H421" s="283">
        <v>6.1559999999999997</v>
      </c>
      <c r="I421" s="284"/>
      <c r="J421" s="280"/>
      <c r="K421" s="280"/>
      <c r="L421" s="285"/>
      <c r="M421" s="286"/>
      <c r="N421" s="287"/>
      <c r="O421" s="287"/>
      <c r="P421" s="287"/>
      <c r="Q421" s="287"/>
      <c r="R421" s="287"/>
      <c r="S421" s="287"/>
      <c r="T421" s="288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9" t="s">
        <v>238</v>
      </c>
      <c r="AU421" s="289" t="s">
        <v>91</v>
      </c>
      <c r="AV421" s="15" t="s">
        <v>236</v>
      </c>
      <c r="AW421" s="15" t="s">
        <v>36</v>
      </c>
      <c r="AX421" s="15" t="s">
        <v>89</v>
      </c>
      <c r="AY421" s="289" t="s">
        <v>229</v>
      </c>
    </row>
    <row r="422" s="2" customFormat="1" ht="33" customHeight="1">
      <c r="A422" s="39"/>
      <c r="B422" s="40"/>
      <c r="C422" s="244" t="s">
        <v>742</v>
      </c>
      <c r="D422" s="244" t="s">
        <v>231</v>
      </c>
      <c r="E422" s="245" t="s">
        <v>743</v>
      </c>
      <c r="F422" s="246" t="s">
        <v>744</v>
      </c>
      <c r="G422" s="247" t="s">
        <v>311</v>
      </c>
      <c r="H422" s="248">
        <v>13.5</v>
      </c>
      <c r="I422" s="249"/>
      <c r="J422" s="250">
        <f>ROUND(I422*H422,2)</f>
        <v>0</v>
      </c>
      <c r="K422" s="246" t="s">
        <v>1</v>
      </c>
      <c r="L422" s="45"/>
      <c r="M422" s="251" t="s">
        <v>1</v>
      </c>
      <c r="N422" s="252" t="s">
        <v>46</v>
      </c>
      <c r="O422" s="92"/>
      <c r="P422" s="253">
        <f>O422*H422</f>
        <v>0</v>
      </c>
      <c r="Q422" s="253">
        <v>0.51619999999999999</v>
      </c>
      <c r="R422" s="253">
        <f>Q422*H422</f>
        <v>6.9687000000000001</v>
      </c>
      <c r="S422" s="253">
        <v>0</v>
      </c>
      <c r="T422" s="254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55" t="s">
        <v>236</v>
      </c>
      <c r="AT422" s="255" t="s">
        <v>231</v>
      </c>
      <c r="AU422" s="255" t="s">
        <v>91</v>
      </c>
      <c r="AY422" s="18" t="s">
        <v>229</v>
      </c>
      <c r="BE422" s="256">
        <f>IF(N422="základní",J422,0)</f>
        <v>0</v>
      </c>
      <c r="BF422" s="256">
        <f>IF(N422="snížená",J422,0)</f>
        <v>0</v>
      </c>
      <c r="BG422" s="256">
        <f>IF(N422="zákl. přenesená",J422,0)</f>
        <v>0</v>
      </c>
      <c r="BH422" s="256">
        <f>IF(N422="sníž. přenesená",J422,0)</f>
        <v>0</v>
      </c>
      <c r="BI422" s="256">
        <f>IF(N422="nulová",J422,0)</f>
        <v>0</v>
      </c>
      <c r="BJ422" s="18" t="s">
        <v>89</v>
      </c>
      <c r="BK422" s="256">
        <f>ROUND(I422*H422,2)</f>
        <v>0</v>
      </c>
      <c r="BL422" s="18" t="s">
        <v>236</v>
      </c>
      <c r="BM422" s="255" t="s">
        <v>745</v>
      </c>
    </row>
    <row r="423" s="2" customFormat="1">
      <c r="A423" s="39"/>
      <c r="B423" s="40"/>
      <c r="C423" s="41"/>
      <c r="D423" s="259" t="s">
        <v>262</v>
      </c>
      <c r="E423" s="41"/>
      <c r="F423" s="290" t="s">
        <v>746</v>
      </c>
      <c r="G423" s="41"/>
      <c r="H423" s="41"/>
      <c r="I423" s="155"/>
      <c r="J423" s="41"/>
      <c r="K423" s="41"/>
      <c r="L423" s="45"/>
      <c r="M423" s="291"/>
      <c r="N423" s="292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262</v>
      </c>
      <c r="AU423" s="18" t="s">
        <v>91</v>
      </c>
    </row>
    <row r="424" s="13" customFormat="1">
      <c r="A424" s="13"/>
      <c r="B424" s="257"/>
      <c r="C424" s="258"/>
      <c r="D424" s="259" t="s">
        <v>238</v>
      </c>
      <c r="E424" s="260" t="s">
        <v>1</v>
      </c>
      <c r="F424" s="261" t="s">
        <v>747</v>
      </c>
      <c r="G424" s="258"/>
      <c r="H424" s="260" t="s">
        <v>1</v>
      </c>
      <c r="I424" s="262"/>
      <c r="J424" s="258"/>
      <c r="K424" s="258"/>
      <c r="L424" s="263"/>
      <c r="M424" s="264"/>
      <c r="N424" s="265"/>
      <c r="O424" s="265"/>
      <c r="P424" s="265"/>
      <c r="Q424" s="265"/>
      <c r="R424" s="265"/>
      <c r="S424" s="265"/>
      <c r="T424" s="26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7" t="s">
        <v>238</v>
      </c>
      <c r="AU424" s="267" t="s">
        <v>91</v>
      </c>
      <c r="AV424" s="13" t="s">
        <v>89</v>
      </c>
      <c r="AW424" s="13" t="s">
        <v>36</v>
      </c>
      <c r="AX424" s="13" t="s">
        <v>81</v>
      </c>
      <c r="AY424" s="267" t="s">
        <v>229</v>
      </c>
    </row>
    <row r="425" s="14" customFormat="1">
      <c r="A425" s="14"/>
      <c r="B425" s="268"/>
      <c r="C425" s="269"/>
      <c r="D425" s="259" t="s">
        <v>238</v>
      </c>
      <c r="E425" s="270" t="s">
        <v>1</v>
      </c>
      <c r="F425" s="271" t="s">
        <v>748</v>
      </c>
      <c r="G425" s="269"/>
      <c r="H425" s="272">
        <v>13.5</v>
      </c>
      <c r="I425" s="273"/>
      <c r="J425" s="269"/>
      <c r="K425" s="269"/>
      <c r="L425" s="274"/>
      <c r="M425" s="275"/>
      <c r="N425" s="276"/>
      <c r="O425" s="276"/>
      <c r="P425" s="276"/>
      <c r="Q425" s="276"/>
      <c r="R425" s="276"/>
      <c r="S425" s="276"/>
      <c r="T425" s="27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8" t="s">
        <v>238</v>
      </c>
      <c r="AU425" s="278" t="s">
        <v>91</v>
      </c>
      <c r="AV425" s="14" t="s">
        <v>91</v>
      </c>
      <c r="AW425" s="14" t="s">
        <v>36</v>
      </c>
      <c r="AX425" s="14" t="s">
        <v>81</v>
      </c>
      <c r="AY425" s="278" t="s">
        <v>229</v>
      </c>
    </row>
    <row r="426" s="15" customFormat="1">
      <c r="A426" s="15"/>
      <c r="B426" s="279"/>
      <c r="C426" s="280"/>
      <c r="D426" s="259" t="s">
        <v>238</v>
      </c>
      <c r="E426" s="281" t="s">
        <v>1</v>
      </c>
      <c r="F426" s="282" t="s">
        <v>252</v>
      </c>
      <c r="G426" s="280"/>
      <c r="H426" s="283">
        <v>13.5</v>
      </c>
      <c r="I426" s="284"/>
      <c r="J426" s="280"/>
      <c r="K426" s="280"/>
      <c r="L426" s="285"/>
      <c r="M426" s="286"/>
      <c r="N426" s="287"/>
      <c r="O426" s="287"/>
      <c r="P426" s="287"/>
      <c r="Q426" s="287"/>
      <c r="R426" s="287"/>
      <c r="S426" s="287"/>
      <c r="T426" s="288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9" t="s">
        <v>238</v>
      </c>
      <c r="AU426" s="289" t="s">
        <v>91</v>
      </c>
      <c r="AV426" s="15" t="s">
        <v>236</v>
      </c>
      <c r="AW426" s="15" t="s">
        <v>36</v>
      </c>
      <c r="AX426" s="15" t="s">
        <v>89</v>
      </c>
      <c r="AY426" s="289" t="s">
        <v>229</v>
      </c>
    </row>
    <row r="427" s="2" customFormat="1" ht="21.75" customHeight="1">
      <c r="A427" s="39"/>
      <c r="B427" s="40"/>
      <c r="C427" s="244" t="s">
        <v>749</v>
      </c>
      <c r="D427" s="244" t="s">
        <v>231</v>
      </c>
      <c r="E427" s="245" t="s">
        <v>750</v>
      </c>
      <c r="F427" s="246" t="s">
        <v>751</v>
      </c>
      <c r="G427" s="247" t="s">
        <v>311</v>
      </c>
      <c r="H427" s="248">
        <v>35.850000000000001</v>
      </c>
      <c r="I427" s="249"/>
      <c r="J427" s="250">
        <f>ROUND(I427*H427,2)</f>
        <v>0</v>
      </c>
      <c r="K427" s="246" t="s">
        <v>301</v>
      </c>
      <c r="L427" s="45"/>
      <c r="M427" s="251" t="s">
        <v>1</v>
      </c>
      <c r="N427" s="252" t="s">
        <v>46</v>
      </c>
      <c r="O427" s="92"/>
      <c r="P427" s="253">
        <f>O427*H427</f>
        <v>0</v>
      </c>
      <c r="Q427" s="253">
        <v>0.41913</v>
      </c>
      <c r="R427" s="253">
        <f>Q427*H427</f>
        <v>15.0258105</v>
      </c>
      <c r="S427" s="253">
        <v>0</v>
      </c>
      <c r="T427" s="254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55" t="s">
        <v>236</v>
      </c>
      <c r="AT427" s="255" t="s">
        <v>231</v>
      </c>
      <c r="AU427" s="255" t="s">
        <v>91</v>
      </c>
      <c r="AY427" s="18" t="s">
        <v>229</v>
      </c>
      <c r="BE427" s="256">
        <f>IF(N427="základní",J427,0)</f>
        <v>0</v>
      </c>
      <c r="BF427" s="256">
        <f>IF(N427="snížená",J427,0)</f>
        <v>0</v>
      </c>
      <c r="BG427" s="256">
        <f>IF(N427="zákl. přenesená",J427,0)</f>
        <v>0</v>
      </c>
      <c r="BH427" s="256">
        <f>IF(N427="sníž. přenesená",J427,0)</f>
        <v>0</v>
      </c>
      <c r="BI427" s="256">
        <f>IF(N427="nulová",J427,0)</f>
        <v>0</v>
      </c>
      <c r="BJ427" s="18" t="s">
        <v>89</v>
      </c>
      <c r="BK427" s="256">
        <f>ROUND(I427*H427,2)</f>
        <v>0</v>
      </c>
      <c r="BL427" s="18" t="s">
        <v>236</v>
      </c>
      <c r="BM427" s="255" t="s">
        <v>752</v>
      </c>
    </row>
    <row r="428" s="2" customFormat="1">
      <c r="A428" s="39"/>
      <c r="B428" s="40"/>
      <c r="C428" s="41"/>
      <c r="D428" s="259" t="s">
        <v>262</v>
      </c>
      <c r="E428" s="41"/>
      <c r="F428" s="290" t="s">
        <v>686</v>
      </c>
      <c r="G428" s="41"/>
      <c r="H428" s="41"/>
      <c r="I428" s="155"/>
      <c r="J428" s="41"/>
      <c r="K428" s="41"/>
      <c r="L428" s="45"/>
      <c r="M428" s="291"/>
      <c r="N428" s="292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262</v>
      </c>
      <c r="AU428" s="18" t="s">
        <v>91</v>
      </c>
    </row>
    <row r="429" s="14" customFormat="1">
      <c r="A429" s="14"/>
      <c r="B429" s="268"/>
      <c r="C429" s="269"/>
      <c r="D429" s="259" t="s">
        <v>238</v>
      </c>
      <c r="E429" s="270" t="s">
        <v>1</v>
      </c>
      <c r="F429" s="271" t="s">
        <v>753</v>
      </c>
      <c r="G429" s="269"/>
      <c r="H429" s="272">
        <v>1.7250000000000001</v>
      </c>
      <c r="I429" s="273"/>
      <c r="J429" s="269"/>
      <c r="K429" s="269"/>
      <c r="L429" s="274"/>
      <c r="M429" s="275"/>
      <c r="N429" s="276"/>
      <c r="O429" s="276"/>
      <c r="P429" s="276"/>
      <c r="Q429" s="276"/>
      <c r="R429" s="276"/>
      <c r="S429" s="276"/>
      <c r="T429" s="27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8" t="s">
        <v>238</v>
      </c>
      <c r="AU429" s="278" t="s">
        <v>91</v>
      </c>
      <c r="AV429" s="14" t="s">
        <v>91</v>
      </c>
      <c r="AW429" s="14" t="s">
        <v>36</v>
      </c>
      <c r="AX429" s="14" t="s">
        <v>81</v>
      </c>
      <c r="AY429" s="278" t="s">
        <v>229</v>
      </c>
    </row>
    <row r="430" s="14" customFormat="1">
      <c r="A430" s="14"/>
      <c r="B430" s="268"/>
      <c r="C430" s="269"/>
      <c r="D430" s="259" t="s">
        <v>238</v>
      </c>
      <c r="E430" s="270" t="s">
        <v>1</v>
      </c>
      <c r="F430" s="271" t="s">
        <v>754</v>
      </c>
      <c r="G430" s="269"/>
      <c r="H430" s="272">
        <v>23.25</v>
      </c>
      <c r="I430" s="273"/>
      <c r="J430" s="269"/>
      <c r="K430" s="269"/>
      <c r="L430" s="274"/>
      <c r="M430" s="275"/>
      <c r="N430" s="276"/>
      <c r="O430" s="276"/>
      <c r="P430" s="276"/>
      <c r="Q430" s="276"/>
      <c r="R430" s="276"/>
      <c r="S430" s="276"/>
      <c r="T430" s="27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8" t="s">
        <v>238</v>
      </c>
      <c r="AU430" s="278" t="s">
        <v>91</v>
      </c>
      <c r="AV430" s="14" t="s">
        <v>91</v>
      </c>
      <c r="AW430" s="14" t="s">
        <v>36</v>
      </c>
      <c r="AX430" s="14" t="s">
        <v>81</v>
      </c>
      <c r="AY430" s="278" t="s">
        <v>229</v>
      </c>
    </row>
    <row r="431" s="14" customFormat="1">
      <c r="A431" s="14"/>
      <c r="B431" s="268"/>
      <c r="C431" s="269"/>
      <c r="D431" s="259" t="s">
        <v>238</v>
      </c>
      <c r="E431" s="270" t="s">
        <v>1</v>
      </c>
      <c r="F431" s="271" t="s">
        <v>723</v>
      </c>
      <c r="G431" s="269"/>
      <c r="H431" s="272">
        <v>10.875</v>
      </c>
      <c r="I431" s="273"/>
      <c r="J431" s="269"/>
      <c r="K431" s="269"/>
      <c r="L431" s="274"/>
      <c r="M431" s="275"/>
      <c r="N431" s="276"/>
      <c r="O431" s="276"/>
      <c r="P431" s="276"/>
      <c r="Q431" s="276"/>
      <c r="R431" s="276"/>
      <c r="S431" s="276"/>
      <c r="T431" s="27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8" t="s">
        <v>238</v>
      </c>
      <c r="AU431" s="278" t="s">
        <v>91</v>
      </c>
      <c r="AV431" s="14" t="s">
        <v>91</v>
      </c>
      <c r="AW431" s="14" t="s">
        <v>36</v>
      </c>
      <c r="AX431" s="14" t="s">
        <v>81</v>
      </c>
      <c r="AY431" s="278" t="s">
        <v>229</v>
      </c>
    </row>
    <row r="432" s="15" customFormat="1">
      <c r="A432" s="15"/>
      <c r="B432" s="279"/>
      <c r="C432" s="280"/>
      <c r="D432" s="259" t="s">
        <v>238</v>
      </c>
      <c r="E432" s="281" t="s">
        <v>1</v>
      </c>
      <c r="F432" s="282" t="s">
        <v>252</v>
      </c>
      <c r="G432" s="280"/>
      <c r="H432" s="283">
        <v>35.850000000000001</v>
      </c>
      <c r="I432" s="284"/>
      <c r="J432" s="280"/>
      <c r="K432" s="280"/>
      <c r="L432" s="285"/>
      <c r="M432" s="286"/>
      <c r="N432" s="287"/>
      <c r="O432" s="287"/>
      <c r="P432" s="287"/>
      <c r="Q432" s="287"/>
      <c r="R432" s="287"/>
      <c r="S432" s="287"/>
      <c r="T432" s="28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89" t="s">
        <v>238</v>
      </c>
      <c r="AU432" s="289" t="s">
        <v>91</v>
      </c>
      <c r="AV432" s="15" t="s">
        <v>236</v>
      </c>
      <c r="AW432" s="15" t="s">
        <v>36</v>
      </c>
      <c r="AX432" s="15" t="s">
        <v>89</v>
      </c>
      <c r="AY432" s="289" t="s">
        <v>229</v>
      </c>
    </row>
    <row r="433" s="2" customFormat="1" ht="33" customHeight="1">
      <c r="A433" s="39"/>
      <c r="B433" s="40"/>
      <c r="C433" s="244" t="s">
        <v>755</v>
      </c>
      <c r="D433" s="244" t="s">
        <v>231</v>
      </c>
      <c r="E433" s="245" t="s">
        <v>756</v>
      </c>
      <c r="F433" s="246" t="s">
        <v>757</v>
      </c>
      <c r="G433" s="247" t="s">
        <v>311</v>
      </c>
      <c r="H433" s="248">
        <v>22.155000000000001</v>
      </c>
      <c r="I433" s="249"/>
      <c r="J433" s="250">
        <f>ROUND(I433*H433,2)</f>
        <v>0</v>
      </c>
      <c r="K433" s="246" t="s">
        <v>1</v>
      </c>
      <c r="L433" s="45"/>
      <c r="M433" s="251" t="s">
        <v>1</v>
      </c>
      <c r="N433" s="252" t="s">
        <v>46</v>
      </c>
      <c r="O433" s="92"/>
      <c r="P433" s="253">
        <f>O433*H433</f>
        <v>0</v>
      </c>
      <c r="Q433" s="253">
        <v>0.2394</v>
      </c>
      <c r="R433" s="253">
        <f>Q433*H433</f>
        <v>5.3039070000000006</v>
      </c>
      <c r="S433" s="253">
        <v>0</v>
      </c>
      <c r="T433" s="254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55" t="s">
        <v>236</v>
      </c>
      <c r="AT433" s="255" t="s">
        <v>231</v>
      </c>
      <c r="AU433" s="255" t="s">
        <v>91</v>
      </c>
      <c r="AY433" s="18" t="s">
        <v>229</v>
      </c>
      <c r="BE433" s="256">
        <f>IF(N433="základní",J433,0)</f>
        <v>0</v>
      </c>
      <c r="BF433" s="256">
        <f>IF(N433="snížená",J433,0)</f>
        <v>0</v>
      </c>
      <c r="BG433" s="256">
        <f>IF(N433="zákl. přenesená",J433,0)</f>
        <v>0</v>
      </c>
      <c r="BH433" s="256">
        <f>IF(N433="sníž. přenesená",J433,0)</f>
        <v>0</v>
      </c>
      <c r="BI433" s="256">
        <f>IF(N433="nulová",J433,0)</f>
        <v>0</v>
      </c>
      <c r="BJ433" s="18" t="s">
        <v>89</v>
      </c>
      <c r="BK433" s="256">
        <f>ROUND(I433*H433,2)</f>
        <v>0</v>
      </c>
      <c r="BL433" s="18" t="s">
        <v>236</v>
      </c>
      <c r="BM433" s="255" t="s">
        <v>758</v>
      </c>
    </row>
    <row r="434" s="2" customFormat="1">
      <c r="A434" s="39"/>
      <c r="B434" s="40"/>
      <c r="C434" s="41"/>
      <c r="D434" s="259" t="s">
        <v>262</v>
      </c>
      <c r="E434" s="41"/>
      <c r="F434" s="290" t="s">
        <v>721</v>
      </c>
      <c r="G434" s="41"/>
      <c r="H434" s="41"/>
      <c r="I434" s="155"/>
      <c r="J434" s="41"/>
      <c r="K434" s="41"/>
      <c r="L434" s="45"/>
      <c r="M434" s="291"/>
      <c r="N434" s="292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262</v>
      </c>
      <c r="AU434" s="18" t="s">
        <v>91</v>
      </c>
    </row>
    <row r="435" s="14" customFormat="1">
      <c r="A435" s="14"/>
      <c r="B435" s="268"/>
      <c r="C435" s="269"/>
      <c r="D435" s="259" t="s">
        <v>238</v>
      </c>
      <c r="E435" s="270" t="s">
        <v>1</v>
      </c>
      <c r="F435" s="271" t="s">
        <v>759</v>
      </c>
      <c r="G435" s="269"/>
      <c r="H435" s="272">
        <v>16.800000000000001</v>
      </c>
      <c r="I435" s="273"/>
      <c r="J435" s="269"/>
      <c r="K435" s="269"/>
      <c r="L435" s="274"/>
      <c r="M435" s="275"/>
      <c r="N435" s="276"/>
      <c r="O435" s="276"/>
      <c r="P435" s="276"/>
      <c r="Q435" s="276"/>
      <c r="R435" s="276"/>
      <c r="S435" s="276"/>
      <c r="T435" s="27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8" t="s">
        <v>238</v>
      </c>
      <c r="AU435" s="278" t="s">
        <v>91</v>
      </c>
      <c r="AV435" s="14" t="s">
        <v>91</v>
      </c>
      <c r="AW435" s="14" t="s">
        <v>36</v>
      </c>
      <c r="AX435" s="14" t="s">
        <v>81</v>
      </c>
      <c r="AY435" s="278" t="s">
        <v>229</v>
      </c>
    </row>
    <row r="436" s="14" customFormat="1">
      <c r="A436" s="14"/>
      <c r="B436" s="268"/>
      <c r="C436" s="269"/>
      <c r="D436" s="259" t="s">
        <v>238</v>
      </c>
      <c r="E436" s="270" t="s">
        <v>1</v>
      </c>
      <c r="F436" s="271" t="s">
        <v>760</v>
      </c>
      <c r="G436" s="269"/>
      <c r="H436" s="272">
        <v>5.625</v>
      </c>
      <c r="I436" s="273"/>
      <c r="J436" s="269"/>
      <c r="K436" s="269"/>
      <c r="L436" s="274"/>
      <c r="M436" s="275"/>
      <c r="N436" s="276"/>
      <c r="O436" s="276"/>
      <c r="P436" s="276"/>
      <c r="Q436" s="276"/>
      <c r="R436" s="276"/>
      <c r="S436" s="276"/>
      <c r="T436" s="27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78" t="s">
        <v>238</v>
      </c>
      <c r="AU436" s="278" t="s">
        <v>91</v>
      </c>
      <c r="AV436" s="14" t="s">
        <v>91</v>
      </c>
      <c r="AW436" s="14" t="s">
        <v>36</v>
      </c>
      <c r="AX436" s="14" t="s">
        <v>81</v>
      </c>
      <c r="AY436" s="278" t="s">
        <v>229</v>
      </c>
    </row>
    <row r="437" s="15" customFormat="1">
      <c r="A437" s="15"/>
      <c r="B437" s="279"/>
      <c r="C437" s="280"/>
      <c r="D437" s="259" t="s">
        <v>238</v>
      </c>
      <c r="E437" s="281" t="s">
        <v>1</v>
      </c>
      <c r="F437" s="282" t="s">
        <v>252</v>
      </c>
      <c r="G437" s="280"/>
      <c r="H437" s="283">
        <v>22.425000000000001</v>
      </c>
      <c r="I437" s="284"/>
      <c r="J437" s="280"/>
      <c r="K437" s="280"/>
      <c r="L437" s="285"/>
      <c r="M437" s="286"/>
      <c r="N437" s="287"/>
      <c r="O437" s="287"/>
      <c r="P437" s="287"/>
      <c r="Q437" s="287"/>
      <c r="R437" s="287"/>
      <c r="S437" s="287"/>
      <c r="T437" s="288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9" t="s">
        <v>238</v>
      </c>
      <c r="AU437" s="289" t="s">
        <v>91</v>
      </c>
      <c r="AV437" s="15" t="s">
        <v>236</v>
      </c>
      <c r="AW437" s="15" t="s">
        <v>36</v>
      </c>
      <c r="AX437" s="15" t="s">
        <v>81</v>
      </c>
      <c r="AY437" s="289" t="s">
        <v>229</v>
      </c>
    </row>
    <row r="438" s="13" customFormat="1">
      <c r="A438" s="13"/>
      <c r="B438" s="257"/>
      <c r="C438" s="258"/>
      <c r="D438" s="259" t="s">
        <v>238</v>
      </c>
      <c r="E438" s="260" t="s">
        <v>1</v>
      </c>
      <c r="F438" s="261" t="s">
        <v>722</v>
      </c>
      <c r="G438" s="258"/>
      <c r="H438" s="260" t="s">
        <v>1</v>
      </c>
      <c r="I438" s="262"/>
      <c r="J438" s="258"/>
      <c r="K438" s="258"/>
      <c r="L438" s="263"/>
      <c r="M438" s="264"/>
      <c r="N438" s="265"/>
      <c r="O438" s="265"/>
      <c r="P438" s="265"/>
      <c r="Q438" s="265"/>
      <c r="R438" s="265"/>
      <c r="S438" s="265"/>
      <c r="T438" s="26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7" t="s">
        <v>238</v>
      </c>
      <c r="AU438" s="267" t="s">
        <v>91</v>
      </c>
      <c r="AV438" s="13" t="s">
        <v>89</v>
      </c>
      <c r="AW438" s="13" t="s">
        <v>36</v>
      </c>
      <c r="AX438" s="13" t="s">
        <v>81</v>
      </c>
      <c r="AY438" s="267" t="s">
        <v>229</v>
      </c>
    </row>
    <row r="439" s="14" customFormat="1">
      <c r="A439" s="14"/>
      <c r="B439" s="268"/>
      <c r="C439" s="269"/>
      <c r="D439" s="259" t="s">
        <v>238</v>
      </c>
      <c r="E439" s="270" t="s">
        <v>1</v>
      </c>
      <c r="F439" s="271" t="s">
        <v>761</v>
      </c>
      <c r="G439" s="269"/>
      <c r="H439" s="272">
        <v>16.77</v>
      </c>
      <c r="I439" s="273"/>
      <c r="J439" s="269"/>
      <c r="K439" s="269"/>
      <c r="L439" s="274"/>
      <c r="M439" s="275"/>
      <c r="N439" s="276"/>
      <c r="O439" s="276"/>
      <c r="P439" s="276"/>
      <c r="Q439" s="276"/>
      <c r="R439" s="276"/>
      <c r="S439" s="276"/>
      <c r="T439" s="27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78" t="s">
        <v>238</v>
      </c>
      <c r="AU439" s="278" t="s">
        <v>91</v>
      </c>
      <c r="AV439" s="14" t="s">
        <v>91</v>
      </c>
      <c r="AW439" s="14" t="s">
        <v>36</v>
      </c>
      <c r="AX439" s="14" t="s">
        <v>81</v>
      </c>
      <c r="AY439" s="278" t="s">
        <v>229</v>
      </c>
    </row>
    <row r="440" s="13" customFormat="1">
      <c r="A440" s="13"/>
      <c r="B440" s="257"/>
      <c r="C440" s="258"/>
      <c r="D440" s="259" t="s">
        <v>238</v>
      </c>
      <c r="E440" s="260" t="s">
        <v>1</v>
      </c>
      <c r="F440" s="261" t="s">
        <v>727</v>
      </c>
      <c r="G440" s="258"/>
      <c r="H440" s="260" t="s">
        <v>1</v>
      </c>
      <c r="I440" s="262"/>
      <c r="J440" s="258"/>
      <c r="K440" s="258"/>
      <c r="L440" s="263"/>
      <c r="M440" s="264"/>
      <c r="N440" s="265"/>
      <c r="O440" s="265"/>
      <c r="P440" s="265"/>
      <c r="Q440" s="265"/>
      <c r="R440" s="265"/>
      <c r="S440" s="265"/>
      <c r="T440" s="26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7" t="s">
        <v>238</v>
      </c>
      <c r="AU440" s="267" t="s">
        <v>91</v>
      </c>
      <c r="AV440" s="13" t="s">
        <v>89</v>
      </c>
      <c r="AW440" s="13" t="s">
        <v>36</v>
      </c>
      <c r="AX440" s="13" t="s">
        <v>81</v>
      </c>
      <c r="AY440" s="267" t="s">
        <v>229</v>
      </c>
    </row>
    <row r="441" s="14" customFormat="1">
      <c r="A441" s="14"/>
      <c r="B441" s="268"/>
      <c r="C441" s="269"/>
      <c r="D441" s="259" t="s">
        <v>238</v>
      </c>
      <c r="E441" s="270" t="s">
        <v>1</v>
      </c>
      <c r="F441" s="271" t="s">
        <v>762</v>
      </c>
      <c r="G441" s="269"/>
      <c r="H441" s="272">
        <v>5.3849999999999998</v>
      </c>
      <c r="I441" s="273"/>
      <c r="J441" s="269"/>
      <c r="K441" s="269"/>
      <c r="L441" s="274"/>
      <c r="M441" s="275"/>
      <c r="N441" s="276"/>
      <c r="O441" s="276"/>
      <c r="P441" s="276"/>
      <c r="Q441" s="276"/>
      <c r="R441" s="276"/>
      <c r="S441" s="276"/>
      <c r="T441" s="27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8" t="s">
        <v>238</v>
      </c>
      <c r="AU441" s="278" t="s">
        <v>91</v>
      </c>
      <c r="AV441" s="14" t="s">
        <v>91</v>
      </c>
      <c r="AW441" s="14" t="s">
        <v>36</v>
      </c>
      <c r="AX441" s="14" t="s">
        <v>81</v>
      </c>
      <c r="AY441" s="278" t="s">
        <v>229</v>
      </c>
    </row>
    <row r="442" s="15" customFormat="1">
      <c r="A442" s="15"/>
      <c r="B442" s="279"/>
      <c r="C442" s="280"/>
      <c r="D442" s="259" t="s">
        <v>238</v>
      </c>
      <c r="E442" s="281" t="s">
        <v>1</v>
      </c>
      <c r="F442" s="282" t="s">
        <v>252</v>
      </c>
      <c r="G442" s="280"/>
      <c r="H442" s="283">
        <v>22.155000000000001</v>
      </c>
      <c r="I442" s="284"/>
      <c r="J442" s="280"/>
      <c r="K442" s="280"/>
      <c r="L442" s="285"/>
      <c r="M442" s="286"/>
      <c r="N442" s="287"/>
      <c r="O442" s="287"/>
      <c r="P442" s="287"/>
      <c r="Q442" s="287"/>
      <c r="R442" s="287"/>
      <c r="S442" s="287"/>
      <c r="T442" s="28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9" t="s">
        <v>238</v>
      </c>
      <c r="AU442" s="289" t="s">
        <v>91</v>
      </c>
      <c r="AV442" s="15" t="s">
        <v>236</v>
      </c>
      <c r="AW442" s="15" t="s">
        <v>36</v>
      </c>
      <c r="AX442" s="15" t="s">
        <v>89</v>
      </c>
      <c r="AY442" s="289" t="s">
        <v>229</v>
      </c>
    </row>
    <row r="443" s="2" customFormat="1" ht="33" customHeight="1">
      <c r="A443" s="39"/>
      <c r="B443" s="40"/>
      <c r="C443" s="244" t="s">
        <v>763</v>
      </c>
      <c r="D443" s="244" t="s">
        <v>231</v>
      </c>
      <c r="E443" s="245" t="s">
        <v>764</v>
      </c>
      <c r="F443" s="246" t="s">
        <v>765</v>
      </c>
      <c r="G443" s="247" t="s">
        <v>311</v>
      </c>
      <c r="H443" s="248">
        <v>34.125</v>
      </c>
      <c r="I443" s="249"/>
      <c r="J443" s="250">
        <f>ROUND(I443*H443,2)</f>
        <v>0</v>
      </c>
      <c r="K443" s="246" t="s">
        <v>1</v>
      </c>
      <c r="L443" s="45"/>
      <c r="M443" s="251" t="s">
        <v>1</v>
      </c>
      <c r="N443" s="252" t="s">
        <v>46</v>
      </c>
      <c r="O443" s="92"/>
      <c r="P443" s="253">
        <f>O443*H443</f>
        <v>0</v>
      </c>
      <c r="Q443" s="253">
        <v>0.51619999999999999</v>
      </c>
      <c r="R443" s="253">
        <f>Q443*H443</f>
        <v>17.615324999999999</v>
      </c>
      <c r="S443" s="253">
        <v>0</v>
      </c>
      <c r="T443" s="254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5" t="s">
        <v>236</v>
      </c>
      <c r="AT443" s="255" t="s">
        <v>231</v>
      </c>
      <c r="AU443" s="255" t="s">
        <v>91</v>
      </c>
      <c r="AY443" s="18" t="s">
        <v>229</v>
      </c>
      <c r="BE443" s="256">
        <f>IF(N443="základní",J443,0)</f>
        <v>0</v>
      </c>
      <c r="BF443" s="256">
        <f>IF(N443="snížená",J443,0)</f>
        <v>0</v>
      </c>
      <c r="BG443" s="256">
        <f>IF(N443="zákl. přenesená",J443,0)</f>
        <v>0</v>
      </c>
      <c r="BH443" s="256">
        <f>IF(N443="sníž. přenesená",J443,0)</f>
        <v>0</v>
      </c>
      <c r="BI443" s="256">
        <f>IF(N443="nulová",J443,0)</f>
        <v>0</v>
      </c>
      <c r="BJ443" s="18" t="s">
        <v>89</v>
      </c>
      <c r="BK443" s="256">
        <f>ROUND(I443*H443,2)</f>
        <v>0</v>
      </c>
      <c r="BL443" s="18" t="s">
        <v>236</v>
      </c>
      <c r="BM443" s="255" t="s">
        <v>766</v>
      </c>
    </row>
    <row r="444" s="2" customFormat="1">
      <c r="A444" s="39"/>
      <c r="B444" s="40"/>
      <c r="C444" s="41"/>
      <c r="D444" s="259" t="s">
        <v>262</v>
      </c>
      <c r="E444" s="41"/>
      <c r="F444" s="290" t="s">
        <v>746</v>
      </c>
      <c r="G444" s="41"/>
      <c r="H444" s="41"/>
      <c r="I444" s="155"/>
      <c r="J444" s="41"/>
      <c r="K444" s="41"/>
      <c r="L444" s="45"/>
      <c r="M444" s="291"/>
      <c r="N444" s="292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262</v>
      </c>
      <c r="AU444" s="18" t="s">
        <v>91</v>
      </c>
    </row>
    <row r="445" s="13" customFormat="1">
      <c r="A445" s="13"/>
      <c r="B445" s="257"/>
      <c r="C445" s="258"/>
      <c r="D445" s="259" t="s">
        <v>238</v>
      </c>
      <c r="E445" s="260" t="s">
        <v>1</v>
      </c>
      <c r="F445" s="261" t="s">
        <v>747</v>
      </c>
      <c r="G445" s="258"/>
      <c r="H445" s="260" t="s">
        <v>1</v>
      </c>
      <c r="I445" s="262"/>
      <c r="J445" s="258"/>
      <c r="K445" s="258"/>
      <c r="L445" s="263"/>
      <c r="M445" s="264"/>
      <c r="N445" s="265"/>
      <c r="O445" s="265"/>
      <c r="P445" s="265"/>
      <c r="Q445" s="265"/>
      <c r="R445" s="265"/>
      <c r="S445" s="265"/>
      <c r="T445" s="26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7" t="s">
        <v>238</v>
      </c>
      <c r="AU445" s="267" t="s">
        <v>91</v>
      </c>
      <c r="AV445" s="13" t="s">
        <v>89</v>
      </c>
      <c r="AW445" s="13" t="s">
        <v>36</v>
      </c>
      <c r="AX445" s="13" t="s">
        <v>81</v>
      </c>
      <c r="AY445" s="267" t="s">
        <v>229</v>
      </c>
    </row>
    <row r="446" s="14" customFormat="1">
      <c r="A446" s="14"/>
      <c r="B446" s="268"/>
      <c r="C446" s="269"/>
      <c r="D446" s="259" t="s">
        <v>238</v>
      </c>
      <c r="E446" s="270" t="s">
        <v>1</v>
      </c>
      <c r="F446" s="271" t="s">
        <v>767</v>
      </c>
      <c r="G446" s="269"/>
      <c r="H446" s="272">
        <v>34.125</v>
      </c>
      <c r="I446" s="273"/>
      <c r="J446" s="269"/>
      <c r="K446" s="269"/>
      <c r="L446" s="274"/>
      <c r="M446" s="275"/>
      <c r="N446" s="276"/>
      <c r="O446" s="276"/>
      <c r="P446" s="276"/>
      <c r="Q446" s="276"/>
      <c r="R446" s="276"/>
      <c r="S446" s="276"/>
      <c r="T446" s="27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8" t="s">
        <v>238</v>
      </c>
      <c r="AU446" s="278" t="s">
        <v>91</v>
      </c>
      <c r="AV446" s="14" t="s">
        <v>91</v>
      </c>
      <c r="AW446" s="14" t="s">
        <v>36</v>
      </c>
      <c r="AX446" s="14" t="s">
        <v>89</v>
      </c>
      <c r="AY446" s="278" t="s">
        <v>229</v>
      </c>
    </row>
    <row r="447" s="2" customFormat="1" ht="16.5" customHeight="1">
      <c r="A447" s="39"/>
      <c r="B447" s="40"/>
      <c r="C447" s="244" t="s">
        <v>768</v>
      </c>
      <c r="D447" s="244" t="s">
        <v>231</v>
      </c>
      <c r="E447" s="245" t="s">
        <v>769</v>
      </c>
      <c r="F447" s="246" t="s">
        <v>770</v>
      </c>
      <c r="G447" s="247" t="s">
        <v>771</v>
      </c>
      <c r="H447" s="248">
        <v>1</v>
      </c>
      <c r="I447" s="249"/>
      <c r="J447" s="250">
        <f>ROUND(I447*H447,2)</f>
        <v>0</v>
      </c>
      <c r="K447" s="246" t="s">
        <v>1</v>
      </c>
      <c r="L447" s="45"/>
      <c r="M447" s="251" t="s">
        <v>1</v>
      </c>
      <c r="N447" s="252" t="s">
        <v>46</v>
      </c>
      <c r="O447" s="92"/>
      <c r="P447" s="253">
        <f>O447*H447</f>
        <v>0</v>
      </c>
      <c r="Q447" s="253">
        <v>0</v>
      </c>
      <c r="R447" s="253">
        <f>Q447*H447</f>
        <v>0</v>
      </c>
      <c r="S447" s="253">
        <v>0</v>
      </c>
      <c r="T447" s="25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5" t="s">
        <v>236</v>
      </c>
      <c r="AT447" s="255" t="s">
        <v>231</v>
      </c>
      <c r="AU447" s="255" t="s">
        <v>91</v>
      </c>
      <c r="AY447" s="18" t="s">
        <v>229</v>
      </c>
      <c r="BE447" s="256">
        <f>IF(N447="základní",J447,0)</f>
        <v>0</v>
      </c>
      <c r="BF447" s="256">
        <f>IF(N447="snížená",J447,0)</f>
        <v>0</v>
      </c>
      <c r="BG447" s="256">
        <f>IF(N447="zákl. přenesená",J447,0)</f>
        <v>0</v>
      </c>
      <c r="BH447" s="256">
        <f>IF(N447="sníž. přenesená",J447,0)</f>
        <v>0</v>
      </c>
      <c r="BI447" s="256">
        <f>IF(N447="nulová",J447,0)</f>
        <v>0</v>
      </c>
      <c r="BJ447" s="18" t="s">
        <v>89</v>
      </c>
      <c r="BK447" s="256">
        <f>ROUND(I447*H447,2)</f>
        <v>0</v>
      </c>
      <c r="BL447" s="18" t="s">
        <v>236</v>
      </c>
      <c r="BM447" s="255" t="s">
        <v>772</v>
      </c>
    </row>
    <row r="448" s="2" customFormat="1">
      <c r="A448" s="39"/>
      <c r="B448" s="40"/>
      <c r="C448" s="41"/>
      <c r="D448" s="259" t="s">
        <v>262</v>
      </c>
      <c r="E448" s="41"/>
      <c r="F448" s="290" t="s">
        <v>773</v>
      </c>
      <c r="G448" s="41"/>
      <c r="H448" s="41"/>
      <c r="I448" s="155"/>
      <c r="J448" s="41"/>
      <c r="K448" s="41"/>
      <c r="L448" s="45"/>
      <c r="M448" s="291"/>
      <c r="N448" s="292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262</v>
      </c>
      <c r="AU448" s="18" t="s">
        <v>91</v>
      </c>
    </row>
    <row r="449" s="2" customFormat="1" ht="16.5" customHeight="1">
      <c r="A449" s="39"/>
      <c r="B449" s="40"/>
      <c r="C449" s="244" t="s">
        <v>774</v>
      </c>
      <c r="D449" s="244" t="s">
        <v>231</v>
      </c>
      <c r="E449" s="245" t="s">
        <v>775</v>
      </c>
      <c r="F449" s="246" t="s">
        <v>776</v>
      </c>
      <c r="G449" s="247" t="s">
        <v>771</v>
      </c>
      <c r="H449" s="248">
        <v>1</v>
      </c>
      <c r="I449" s="249"/>
      <c r="J449" s="250">
        <f>ROUND(I449*H449,2)</f>
        <v>0</v>
      </c>
      <c r="K449" s="246" t="s">
        <v>1</v>
      </c>
      <c r="L449" s="45"/>
      <c r="M449" s="251" t="s">
        <v>1</v>
      </c>
      <c r="N449" s="252" t="s">
        <v>46</v>
      </c>
      <c r="O449" s="92"/>
      <c r="P449" s="253">
        <f>O449*H449</f>
        <v>0</v>
      </c>
      <c r="Q449" s="253">
        <v>0</v>
      </c>
      <c r="R449" s="253">
        <f>Q449*H449</f>
        <v>0</v>
      </c>
      <c r="S449" s="253">
        <v>0</v>
      </c>
      <c r="T449" s="25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55" t="s">
        <v>236</v>
      </c>
      <c r="AT449" s="255" t="s">
        <v>231</v>
      </c>
      <c r="AU449" s="255" t="s">
        <v>91</v>
      </c>
      <c r="AY449" s="18" t="s">
        <v>229</v>
      </c>
      <c r="BE449" s="256">
        <f>IF(N449="základní",J449,0)</f>
        <v>0</v>
      </c>
      <c r="BF449" s="256">
        <f>IF(N449="snížená",J449,0)</f>
        <v>0</v>
      </c>
      <c r="BG449" s="256">
        <f>IF(N449="zákl. přenesená",J449,0)</f>
        <v>0</v>
      </c>
      <c r="BH449" s="256">
        <f>IF(N449="sníž. přenesená",J449,0)</f>
        <v>0</v>
      </c>
      <c r="BI449" s="256">
        <f>IF(N449="nulová",J449,0)</f>
        <v>0</v>
      </c>
      <c r="BJ449" s="18" t="s">
        <v>89</v>
      </c>
      <c r="BK449" s="256">
        <f>ROUND(I449*H449,2)</f>
        <v>0</v>
      </c>
      <c r="BL449" s="18" t="s">
        <v>236</v>
      </c>
      <c r="BM449" s="255" t="s">
        <v>777</v>
      </c>
    </row>
    <row r="450" s="2" customFormat="1">
      <c r="A450" s="39"/>
      <c r="B450" s="40"/>
      <c r="C450" s="41"/>
      <c r="D450" s="259" t="s">
        <v>262</v>
      </c>
      <c r="E450" s="41"/>
      <c r="F450" s="290" t="s">
        <v>773</v>
      </c>
      <c r="G450" s="41"/>
      <c r="H450" s="41"/>
      <c r="I450" s="155"/>
      <c r="J450" s="41"/>
      <c r="K450" s="41"/>
      <c r="L450" s="45"/>
      <c r="M450" s="291"/>
      <c r="N450" s="292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262</v>
      </c>
      <c r="AU450" s="18" t="s">
        <v>91</v>
      </c>
    </row>
    <row r="451" s="2" customFormat="1" ht="16.5" customHeight="1">
      <c r="A451" s="39"/>
      <c r="B451" s="40"/>
      <c r="C451" s="244" t="s">
        <v>778</v>
      </c>
      <c r="D451" s="244" t="s">
        <v>231</v>
      </c>
      <c r="E451" s="245" t="s">
        <v>779</v>
      </c>
      <c r="F451" s="246" t="s">
        <v>780</v>
      </c>
      <c r="G451" s="247" t="s">
        <v>234</v>
      </c>
      <c r="H451" s="248">
        <v>16.605</v>
      </c>
      <c r="I451" s="249"/>
      <c r="J451" s="250">
        <f>ROUND(I451*H451,2)</f>
        <v>0</v>
      </c>
      <c r="K451" s="246" t="s">
        <v>235</v>
      </c>
      <c r="L451" s="45"/>
      <c r="M451" s="251" t="s">
        <v>1</v>
      </c>
      <c r="N451" s="252" t="s">
        <v>46</v>
      </c>
      <c r="O451" s="92"/>
      <c r="P451" s="253">
        <f>O451*H451</f>
        <v>0</v>
      </c>
      <c r="Q451" s="253">
        <v>2.45329</v>
      </c>
      <c r="R451" s="253">
        <f>Q451*H451</f>
        <v>40.736880450000001</v>
      </c>
      <c r="S451" s="253">
        <v>0</v>
      </c>
      <c r="T451" s="254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55" t="s">
        <v>236</v>
      </c>
      <c r="AT451" s="255" t="s">
        <v>231</v>
      </c>
      <c r="AU451" s="255" t="s">
        <v>91</v>
      </c>
      <c r="AY451" s="18" t="s">
        <v>229</v>
      </c>
      <c r="BE451" s="256">
        <f>IF(N451="základní",J451,0)</f>
        <v>0</v>
      </c>
      <c r="BF451" s="256">
        <f>IF(N451="snížená",J451,0)</f>
        <v>0</v>
      </c>
      <c r="BG451" s="256">
        <f>IF(N451="zákl. přenesená",J451,0)</f>
        <v>0</v>
      </c>
      <c r="BH451" s="256">
        <f>IF(N451="sníž. přenesená",J451,0)</f>
        <v>0</v>
      </c>
      <c r="BI451" s="256">
        <f>IF(N451="nulová",J451,0)</f>
        <v>0</v>
      </c>
      <c r="BJ451" s="18" t="s">
        <v>89</v>
      </c>
      <c r="BK451" s="256">
        <f>ROUND(I451*H451,2)</f>
        <v>0</v>
      </c>
      <c r="BL451" s="18" t="s">
        <v>236</v>
      </c>
      <c r="BM451" s="255" t="s">
        <v>781</v>
      </c>
    </row>
    <row r="452" s="2" customFormat="1">
      <c r="A452" s="39"/>
      <c r="B452" s="40"/>
      <c r="C452" s="41"/>
      <c r="D452" s="259" t="s">
        <v>262</v>
      </c>
      <c r="E452" s="41"/>
      <c r="F452" s="290" t="s">
        <v>782</v>
      </c>
      <c r="G452" s="41"/>
      <c r="H452" s="41"/>
      <c r="I452" s="155"/>
      <c r="J452" s="41"/>
      <c r="K452" s="41"/>
      <c r="L452" s="45"/>
      <c r="M452" s="291"/>
      <c r="N452" s="292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262</v>
      </c>
      <c r="AU452" s="18" t="s">
        <v>91</v>
      </c>
    </row>
    <row r="453" s="13" customFormat="1">
      <c r="A453" s="13"/>
      <c r="B453" s="257"/>
      <c r="C453" s="258"/>
      <c r="D453" s="259" t="s">
        <v>238</v>
      </c>
      <c r="E453" s="260" t="s">
        <v>1</v>
      </c>
      <c r="F453" s="261" t="s">
        <v>783</v>
      </c>
      <c r="G453" s="258"/>
      <c r="H453" s="260" t="s">
        <v>1</v>
      </c>
      <c r="I453" s="262"/>
      <c r="J453" s="258"/>
      <c r="K453" s="258"/>
      <c r="L453" s="263"/>
      <c r="M453" s="264"/>
      <c r="N453" s="265"/>
      <c r="O453" s="265"/>
      <c r="P453" s="265"/>
      <c r="Q453" s="265"/>
      <c r="R453" s="265"/>
      <c r="S453" s="265"/>
      <c r="T453" s="26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7" t="s">
        <v>238</v>
      </c>
      <c r="AU453" s="267" t="s">
        <v>91</v>
      </c>
      <c r="AV453" s="13" t="s">
        <v>89</v>
      </c>
      <c r="AW453" s="13" t="s">
        <v>36</v>
      </c>
      <c r="AX453" s="13" t="s">
        <v>81</v>
      </c>
      <c r="AY453" s="267" t="s">
        <v>229</v>
      </c>
    </row>
    <row r="454" s="14" customFormat="1">
      <c r="A454" s="14"/>
      <c r="B454" s="268"/>
      <c r="C454" s="269"/>
      <c r="D454" s="259" t="s">
        <v>238</v>
      </c>
      <c r="E454" s="270" t="s">
        <v>1</v>
      </c>
      <c r="F454" s="271" t="s">
        <v>784</v>
      </c>
      <c r="G454" s="269"/>
      <c r="H454" s="272">
        <v>16.605</v>
      </c>
      <c r="I454" s="273"/>
      <c r="J454" s="269"/>
      <c r="K454" s="269"/>
      <c r="L454" s="274"/>
      <c r="M454" s="275"/>
      <c r="N454" s="276"/>
      <c r="O454" s="276"/>
      <c r="P454" s="276"/>
      <c r="Q454" s="276"/>
      <c r="R454" s="276"/>
      <c r="S454" s="276"/>
      <c r="T454" s="27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8" t="s">
        <v>238</v>
      </c>
      <c r="AU454" s="278" t="s">
        <v>91</v>
      </c>
      <c r="AV454" s="14" t="s">
        <v>91</v>
      </c>
      <c r="AW454" s="14" t="s">
        <v>36</v>
      </c>
      <c r="AX454" s="14" t="s">
        <v>89</v>
      </c>
      <c r="AY454" s="278" t="s">
        <v>229</v>
      </c>
    </row>
    <row r="455" s="2" customFormat="1" ht="21.75" customHeight="1">
      <c r="A455" s="39"/>
      <c r="B455" s="40"/>
      <c r="C455" s="244" t="s">
        <v>785</v>
      </c>
      <c r="D455" s="244" t="s">
        <v>231</v>
      </c>
      <c r="E455" s="245" t="s">
        <v>786</v>
      </c>
      <c r="F455" s="246" t="s">
        <v>787</v>
      </c>
      <c r="G455" s="247" t="s">
        <v>311</v>
      </c>
      <c r="H455" s="248">
        <v>138.374</v>
      </c>
      <c r="I455" s="249"/>
      <c r="J455" s="250">
        <f>ROUND(I455*H455,2)</f>
        <v>0</v>
      </c>
      <c r="K455" s="246" t="s">
        <v>235</v>
      </c>
      <c r="L455" s="45"/>
      <c r="M455" s="251" t="s">
        <v>1</v>
      </c>
      <c r="N455" s="252" t="s">
        <v>46</v>
      </c>
      <c r="O455" s="92"/>
      <c r="P455" s="253">
        <f>O455*H455</f>
        <v>0</v>
      </c>
      <c r="Q455" s="253">
        <v>0.0027499999999999998</v>
      </c>
      <c r="R455" s="253">
        <f>Q455*H455</f>
        <v>0.38052849999999999</v>
      </c>
      <c r="S455" s="253">
        <v>0</v>
      </c>
      <c r="T455" s="25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55" t="s">
        <v>236</v>
      </c>
      <c r="AT455" s="255" t="s">
        <v>231</v>
      </c>
      <c r="AU455" s="255" t="s">
        <v>91</v>
      </c>
      <c r="AY455" s="18" t="s">
        <v>229</v>
      </c>
      <c r="BE455" s="256">
        <f>IF(N455="základní",J455,0)</f>
        <v>0</v>
      </c>
      <c r="BF455" s="256">
        <f>IF(N455="snížená",J455,0)</f>
        <v>0</v>
      </c>
      <c r="BG455" s="256">
        <f>IF(N455="zákl. přenesená",J455,0)</f>
        <v>0</v>
      </c>
      <c r="BH455" s="256">
        <f>IF(N455="sníž. přenesená",J455,0)</f>
        <v>0</v>
      </c>
      <c r="BI455" s="256">
        <f>IF(N455="nulová",J455,0)</f>
        <v>0</v>
      </c>
      <c r="BJ455" s="18" t="s">
        <v>89</v>
      </c>
      <c r="BK455" s="256">
        <f>ROUND(I455*H455,2)</f>
        <v>0</v>
      </c>
      <c r="BL455" s="18" t="s">
        <v>236</v>
      </c>
      <c r="BM455" s="255" t="s">
        <v>788</v>
      </c>
    </row>
    <row r="456" s="13" customFormat="1">
      <c r="A456" s="13"/>
      <c r="B456" s="257"/>
      <c r="C456" s="258"/>
      <c r="D456" s="259" t="s">
        <v>238</v>
      </c>
      <c r="E456" s="260" t="s">
        <v>1</v>
      </c>
      <c r="F456" s="261" t="s">
        <v>783</v>
      </c>
      <c r="G456" s="258"/>
      <c r="H456" s="260" t="s">
        <v>1</v>
      </c>
      <c r="I456" s="262"/>
      <c r="J456" s="258"/>
      <c r="K456" s="258"/>
      <c r="L456" s="263"/>
      <c r="M456" s="264"/>
      <c r="N456" s="265"/>
      <c r="O456" s="265"/>
      <c r="P456" s="265"/>
      <c r="Q456" s="265"/>
      <c r="R456" s="265"/>
      <c r="S456" s="265"/>
      <c r="T456" s="26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7" t="s">
        <v>238</v>
      </c>
      <c r="AU456" s="267" t="s">
        <v>91</v>
      </c>
      <c r="AV456" s="13" t="s">
        <v>89</v>
      </c>
      <c r="AW456" s="13" t="s">
        <v>36</v>
      </c>
      <c r="AX456" s="13" t="s">
        <v>81</v>
      </c>
      <c r="AY456" s="267" t="s">
        <v>229</v>
      </c>
    </row>
    <row r="457" s="14" customFormat="1">
      <c r="A457" s="14"/>
      <c r="B457" s="268"/>
      <c r="C457" s="269"/>
      <c r="D457" s="259" t="s">
        <v>238</v>
      </c>
      <c r="E457" s="270" t="s">
        <v>1</v>
      </c>
      <c r="F457" s="271" t="s">
        <v>789</v>
      </c>
      <c r="G457" s="269"/>
      <c r="H457" s="272">
        <v>138.374</v>
      </c>
      <c r="I457" s="273"/>
      <c r="J457" s="269"/>
      <c r="K457" s="269"/>
      <c r="L457" s="274"/>
      <c r="M457" s="275"/>
      <c r="N457" s="276"/>
      <c r="O457" s="276"/>
      <c r="P457" s="276"/>
      <c r="Q457" s="276"/>
      <c r="R457" s="276"/>
      <c r="S457" s="276"/>
      <c r="T457" s="27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8" t="s">
        <v>238</v>
      </c>
      <c r="AU457" s="278" t="s">
        <v>91</v>
      </c>
      <c r="AV457" s="14" t="s">
        <v>91</v>
      </c>
      <c r="AW457" s="14" t="s">
        <v>36</v>
      </c>
      <c r="AX457" s="14" t="s">
        <v>89</v>
      </c>
      <c r="AY457" s="278" t="s">
        <v>229</v>
      </c>
    </row>
    <row r="458" s="2" customFormat="1" ht="21.75" customHeight="1">
      <c r="A458" s="39"/>
      <c r="B458" s="40"/>
      <c r="C458" s="244" t="s">
        <v>790</v>
      </c>
      <c r="D458" s="244" t="s">
        <v>231</v>
      </c>
      <c r="E458" s="245" t="s">
        <v>791</v>
      </c>
      <c r="F458" s="246" t="s">
        <v>792</v>
      </c>
      <c r="G458" s="247" t="s">
        <v>311</v>
      </c>
      <c r="H458" s="248">
        <v>138.374</v>
      </c>
      <c r="I458" s="249"/>
      <c r="J458" s="250">
        <f>ROUND(I458*H458,2)</f>
        <v>0</v>
      </c>
      <c r="K458" s="246" t="s">
        <v>235</v>
      </c>
      <c r="L458" s="45"/>
      <c r="M458" s="251" t="s">
        <v>1</v>
      </c>
      <c r="N458" s="252" t="s">
        <v>46</v>
      </c>
      <c r="O458" s="92"/>
      <c r="P458" s="253">
        <f>O458*H458</f>
        <v>0</v>
      </c>
      <c r="Q458" s="253">
        <v>0</v>
      </c>
      <c r="R458" s="253">
        <f>Q458*H458</f>
        <v>0</v>
      </c>
      <c r="S458" s="253">
        <v>0</v>
      </c>
      <c r="T458" s="25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55" t="s">
        <v>236</v>
      </c>
      <c r="AT458" s="255" t="s">
        <v>231</v>
      </c>
      <c r="AU458" s="255" t="s">
        <v>91</v>
      </c>
      <c r="AY458" s="18" t="s">
        <v>229</v>
      </c>
      <c r="BE458" s="256">
        <f>IF(N458="základní",J458,0)</f>
        <v>0</v>
      </c>
      <c r="BF458" s="256">
        <f>IF(N458="snížená",J458,0)</f>
        <v>0</v>
      </c>
      <c r="BG458" s="256">
        <f>IF(N458="zákl. přenesená",J458,0)</f>
        <v>0</v>
      </c>
      <c r="BH458" s="256">
        <f>IF(N458="sníž. přenesená",J458,0)</f>
        <v>0</v>
      </c>
      <c r="BI458" s="256">
        <f>IF(N458="nulová",J458,0)</f>
        <v>0</v>
      </c>
      <c r="BJ458" s="18" t="s">
        <v>89</v>
      </c>
      <c r="BK458" s="256">
        <f>ROUND(I458*H458,2)</f>
        <v>0</v>
      </c>
      <c r="BL458" s="18" t="s">
        <v>236</v>
      </c>
      <c r="BM458" s="255" t="s">
        <v>793</v>
      </c>
    </row>
    <row r="459" s="2" customFormat="1" ht="16.5" customHeight="1">
      <c r="A459" s="39"/>
      <c r="B459" s="40"/>
      <c r="C459" s="244" t="s">
        <v>794</v>
      </c>
      <c r="D459" s="244" t="s">
        <v>231</v>
      </c>
      <c r="E459" s="245" t="s">
        <v>795</v>
      </c>
      <c r="F459" s="246" t="s">
        <v>796</v>
      </c>
      <c r="G459" s="247" t="s">
        <v>234</v>
      </c>
      <c r="H459" s="248">
        <v>0.73199999999999998</v>
      </c>
      <c r="I459" s="249"/>
      <c r="J459" s="250">
        <f>ROUND(I459*H459,2)</f>
        <v>0</v>
      </c>
      <c r="K459" s="246" t="s">
        <v>235</v>
      </c>
      <c r="L459" s="45"/>
      <c r="M459" s="251" t="s">
        <v>1</v>
      </c>
      <c r="N459" s="252" t="s">
        <v>46</v>
      </c>
      <c r="O459" s="92"/>
      <c r="P459" s="253">
        <f>O459*H459</f>
        <v>0</v>
      </c>
      <c r="Q459" s="253">
        <v>2.4533</v>
      </c>
      <c r="R459" s="253">
        <f>Q459*H459</f>
        <v>1.7958156000000001</v>
      </c>
      <c r="S459" s="253">
        <v>0</v>
      </c>
      <c r="T459" s="25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55" t="s">
        <v>236</v>
      </c>
      <c r="AT459" s="255" t="s">
        <v>231</v>
      </c>
      <c r="AU459" s="255" t="s">
        <v>91</v>
      </c>
      <c r="AY459" s="18" t="s">
        <v>229</v>
      </c>
      <c r="BE459" s="256">
        <f>IF(N459="základní",J459,0)</f>
        <v>0</v>
      </c>
      <c r="BF459" s="256">
        <f>IF(N459="snížená",J459,0)</f>
        <v>0</v>
      </c>
      <c r="BG459" s="256">
        <f>IF(N459="zákl. přenesená",J459,0)</f>
        <v>0</v>
      </c>
      <c r="BH459" s="256">
        <f>IF(N459="sníž. přenesená",J459,0)</f>
        <v>0</v>
      </c>
      <c r="BI459" s="256">
        <f>IF(N459="nulová",J459,0)</f>
        <v>0</v>
      </c>
      <c r="BJ459" s="18" t="s">
        <v>89</v>
      </c>
      <c r="BK459" s="256">
        <f>ROUND(I459*H459,2)</f>
        <v>0</v>
      </c>
      <c r="BL459" s="18" t="s">
        <v>236</v>
      </c>
      <c r="BM459" s="255" t="s">
        <v>797</v>
      </c>
    </row>
    <row r="460" s="13" customFormat="1">
      <c r="A460" s="13"/>
      <c r="B460" s="257"/>
      <c r="C460" s="258"/>
      <c r="D460" s="259" t="s">
        <v>238</v>
      </c>
      <c r="E460" s="260" t="s">
        <v>1</v>
      </c>
      <c r="F460" s="261" t="s">
        <v>798</v>
      </c>
      <c r="G460" s="258"/>
      <c r="H460" s="260" t="s">
        <v>1</v>
      </c>
      <c r="I460" s="262"/>
      <c r="J460" s="258"/>
      <c r="K460" s="258"/>
      <c r="L460" s="263"/>
      <c r="M460" s="264"/>
      <c r="N460" s="265"/>
      <c r="O460" s="265"/>
      <c r="P460" s="265"/>
      <c r="Q460" s="265"/>
      <c r="R460" s="265"/>
      <c r="S460" s="265"/>
      <c r="T460" s="26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7" t="s">
        <v>238</v>
      </c>
      <c r="AU460" s="267" t="s">
        <v>91</v>
      </c>
      <c r="AV460" s="13" t="s">
        <v>89</v>
      </c>
      <c r="AW460" s="13" t="s">
        <v>36</v>
      </c>
      <c r="AX460" s="13" t="s">
        <v>81</v>
      </c>
      <c r="AY460" s="267" t="s">
        <v>229</v>
      </c>
    </row>
    <row r="461" s="13" customFormat="1">
      <c r="A461" s="13"/>
      <c r="B461" s="257"/>
      <c r="C461" s="258"/>
      <c r="D461" s="259" t="s">
        <v>238</v>
      </c>
      <c r="E461" s="260" t="s">
        <v>1</v>
      </c>
      <c r="F461" s="261" t="s">
        <v>799</v>
      </c>
      <c r="G461" s="258"/>
      <c r="H461" s="260" t="s">
        <v>1</v>
      </c>
      <c r="I461" s="262"/>
      <c r="J461" s="258"/>
      <c r="K461" s="258"/>
      <c r="L461" s="263"/>
      <c r="M461" s="264"/>
      <c r="N461" s="265"/>
      <c r="O461" s="265"/>
      <c r="P461" s="265"/>
      <c r="Q461" s="265"/>
      <c r="R461" s="265"/>
      <c r="S461" s="265"/>
      <c r="T461" s="26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7" t="s">
        <v>238</v>
      </c>
      <c r="AU461" s="267" t="s">
        <v>91</v>
      </c>
      <c r="AV461" s="13" t="s">
        <v>89</v>
      </c>
      <c r="AW461" s="13" t="s">
        <v>36</v>
      </c>
      <c r="AX461" s="13" t="s">
        <v>81</v>
      </c>
      <c r="AY461" s="267" t="s">
        <v>229</v>
      </c>
    </row>
    <row r="462" s="14" customFormat="1">
      <c r="A462" s="14"/>
      <c r="B462" s="268"/>
      <c r="C462" s="269"/>
      <c r="D462" s="259" t="s">
        <v>238</v>
      </c>
      <c r="E462" s="270" t="s">
        <v>1</v>
      </c>
      <c r="F462" s="271" t="s">
        <v>800</v>
      </c>
      <c r="G462" s="269"/>
      <c r="H462" s="272">
        <v>0.033000000000000002</v>
      </c>
      <c r="I462" s="273"/>
      <c r="J462" s="269"/>
      <c r="K462" s="269"/>
      <c r="L462" s="274"/>
      <c r="M462" s="275"/>
      <c r="N462" s="276"/>
      <c r="O462" s="276"/>
      <c r="P462" s="276"/>
      <c r="Q462" s="276"/>
      <c r="R462" s="276"/>
      <c r="S462" s="276"/>
      <c r="T462" s="27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8" t="s">
        <v>238</v>
      </c>
      <c r="AU462" s="278" t="s">
        <v>91</v>
      </c>
      <c r="AV462" s="14" t="s">
        <v>91</v>
      </c>
      <c r="AW462" s="14" t="s">
        <v>36</v>
      </c>
      <c r="AX462" s="14" t="s">
        <v>81</v>
      </c>
      <c r="AY462" s="278" t="s">
        <v>229</v>
      </c>
    </row>
    <row r="463" s="13" customFormat="1">
      <c r="A463" s="13"/>
      <c r="B463" s="257"/>
      <c r="C463" s="258"/>
      <c r="D463" s="259" t="s">
        <v>238</v>
      </c>
      <c r="E463" s="260" t="s">
        <v>1</v>
      </c>
      <c r="F463" s="261" t="s">
        <v>801</v>
      </c>
      <c r="G463" s="258"/>
      <c r="H463" s="260" t="s">
        <v>1</v>
      </c>
      <c r="I463" s="262"/>
      <c r="J463" s="258"/>
      <c r="K463" s="258"/>
      <c r="L463" s="263"/>
      <c r="M463" s="264"/>
      <c r="N463" s="265"/>
      <c r="O463" s="265"/>
      <c r="P463" s="265"/>
      <c r="Q463" s="265"/>
      <c r="R463" s="265"/>
      <c r="S463" s="265"/>
      <c r="T463" s="26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7" t="s">
        <v>238</v>
      </c>
      <c r="AU463" s="267" t="s">
        <v>91</v>
      </c>
      <c r="AV463" s="13" t="s">
        <v>89</v>
      </c>
      <c r="AW463" s="13" t="s">
        <v>36</v>
      </c>
      <c r="AX463" s="13" t="s">
        <v>81</v>
      </c>
      <c r="AY463" s="267" t="s">
        <v>229</v>
      </c>
    </row>
    <row r="464" s="13" customFormat="1">
      <c r="A464" s="13"/>
      <c r="B464" s="257"/>
      <c r="C464" s="258"/>
      <c r="D464" s="259" t="s">
        <v>238</v>
      </c>
      <c r="E464" s="260" t="s">
        <v>1</v>
      </c>
      <c r="F464" s="261" t="s">
        <v>802</v>
      </c>
      <c r="G464" s="258"/>
      <c r="H464" s="260" t="s">
        <v>1</v>
      </c>
      <c r="I464" s="262"/>
      <c r="J464" s="258"/>
      <c r="K464" s="258"/>
      <c r="L464" s="263"/>
      <c r="M464" s="264"/>
      <c r="N464" s="265"/>
      <c r="O464" s="265"/>
      <c r="P464" s="265"/>
      <c r="Q464" s="265"/>
      <c r="R464" s="265"/>
      <c r="S464" s="265"/>
      <c r="T464" s="26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7" t="s">
        <v>238</v>
      </c>
      <c r="AU464" s="267" t="s">
        <v>91</v>
      </c>
      <c r="AV464" s="13" t="s">
        <v>89</v>
      </c>
      <c r="AW464" s="13" t="s">
        <v>36</v>
      </c>
      <c r="AX464" s="13" t="s">
        <v>81</v>
      </c>
      <c r="AY464" s="267" t="s">
        <v>229</v>
      </c>
    </row>
    <row r="465" s="14" customFormat="1">
      <c r="A465" s="14"/>
      <c r="B465" s="268"/>
      <c r="C465" s="269"/>
      <c r="D465" s="259" t="s">
        <v>238</v>
      </c>
      <c r="E465" s="270" t="s">
        <v>1</v>
      </c>
      <c r="F465" s="271" t="s">
        <v>803</v>
      </c>
      <c r="G465" s="269"/>
      <c r="H465" s="272">
        <v>0.085999999999999993</v>
      </c>
      <c r="I465" s="273"/>
      <c r="J465" s="269"/>
      <c r="K465" s="269"/>
      <c r="L465" s="274"/>
      <c r="M465" s="275"/>
      <c r="N465" s="276"/>
      <c r="O465" s="276"/>
      <c r="P465" s="276"/>
      <c r="Q465" s="276"/>
      <c r="R465" s="276"/>
      <c r="S465" s="276"/>
      <c r="T465" s="27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8" t="s">
        <v>238</v>
      </c>
      <c r="AU465" s="278" t="s">
        <v>91</v>
      </c>
      <c r="AV465" s="14" t="s">
        <v>91</v>
      </c>
      <c r="AW465" s="14" t="s">
        <v>36</v>
      </c>
      <c r="AX465" s="14" t="s">
        <v>81</v>
      </c>
      <c r="AY465" s="278" t="s">
        <v>229</v>
      </c>
    </row>
    <row r="466" s="13" customFormat="1">
      <c r="A466" s="13"/>
      <c r="B466" s="257"/>
      <c r="C466" s="258"/>
      <c r="D466" s="259" t="s">
        <v>238</v>
      </c>
      <c r="E466" s="260" t="s">
        <v>1</v>
      </c>
      <c r="F466" s="261" t="s">
        <v>804</v>
      </c>
      <c r="G466" s="258"/>
      <c r="H466" s="260" t="s">
        <v>1</v>
      </c>
      <c r="I466" s="262"/>
      <c r="J466" s="258"/>
      <c r="K466" s="258"/>
      <c r="L466" s="263"/>
      <c r="M466" s="264"/>
      <c r="N466" s="265"/>
      <c r="O466" s="265"/>
      <c r="P466" s="265"/>
      <c r="Q466" s="265"/>
      <c r="R466" s="265"/>
      <c r="S466" s="265"/>
      <c r="T466" s="26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7" t="s">
        <v>238</v>
      </c>
      <c r="AU466" s="267" t="s">
        <v>91</v>
      </c>
      <c r="AV466" s="13" t="s">
        <v>89</v>
      </c>
      <c r="AW466" s="13" t="s">
        <v>36</v>
      </c>
      <c r="AX466" s="13" t="s">
        <v>81</v>
      </c>
      <c r="AY466" s="267" t="s">
        <v>229</v>
      </c>
    </row>
    <row r="467" s="14" customFormat="1">
      <c r="A467" s="14"/>
      <c r="B467" s="268"/>
      <c r="C467" s="269"/>
      <c r="D467" s="259" t="s">
        <v>238</v>
      </c>
      <c r="E467" s="270" t="s">
        <v>1</v>
      </c>
      <c r="F467" s="271" t="s">
        <v>803</v>
      </c>
      <c r="G467" s="269"/>
      <c r="H467" s="272">
        <v>0.085999999999999993</v>
      </c>
      <c r="I467" s="273"/>
      <c r="J467" s="269"/>
      <c r="K467" s="269"/>
      <c r="L467" s="274"/>
      <c r="M467" s="275"/>
      <c r="N467" s="276"/>
      <c r="O467" s="276"/>
      <c r="P467" s="276"/>
      <c r="Q467" s="276"/>
      <c r="R467" s="276"/>
      <c r="S467" s="276"/>
      <c r="T467" s="27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78" t="s">
        <v>238</v>
      </c>
      <c r="AU467" s="278" t="s">
        <v>91</v>
      </c>
      <c r="AV467" s="14" t="s">
        <v>91</v>
      </c>
      <c r="AW467" s="14" t="s">
        <v>36</v>
      </c>
      <c r="AX467" s="14" t="s">
        <v>81</v>
      </c>
      <c r="AY467" s="278" t="s">
        <v>229</v>
      </c>
    </row>
    <row r="468" s="13" customFormat="1">
      <c r="A468" s="13"/>
      <c r="B468" s="257"/>
      <c r="C468" s="258"/>
      <c r="D468" s="259" t="s">
        <v>238</v>
      </c>
      <c r="E468" s="260" t="s">
        <v>1</v>
      </c>
      <c r="F468" s="261" t="s">
        <v>805</v>
      </c>
      <c r="G468" s="258"/>
      <c r="H468" s="260" t="s">
        <v>1</v>
      </c>
      <c r="I468" s="262"/>
      <c r="J468" s="258"/>
      <c r="K468" s="258"/>
      <c r="L468" s="263"/>
      <c r="M468" s="264"/>
      <c r="N468" s="265"/>
      <c r="O468" s="265"/>
      <c r="P468" s="265"/>
      <c r="Q468" s="265"/>
      <c r="R468" s="265"/>
      <c r="S468" s="265"/>
      <c r="T468" s="26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7" t="s">
        <v>238</v>
      </c>
      <c r="AU468" s="267" t="s">
        <v>91</v>
      </c>
      <c r="AV468" s="13" t="s">
        <v>89</v>
      </c>
      <c r="AW468" s="13" t="s">
        <v>36</v>
      </c>
      <c r="AX468" s="13" t="s">
        <v>81</v>
      </c>
      <c r="AY468" s="267" t="s">
        <v>229</v>
      </c>
    </row>
    <row r="469" s="14" customFormat="1">
      <c r="A469" s="14"/>
      <c r="B469" s="268"/>
      <c r="C469" s="269"/>
      <c r="D469" s="259" t="s">
        <v>238</v>
      </c>
      <c r="E469" s="270" t="s">
        <v>1</v>
      </c>
      <c r="F469" s="271" t="s">
        <v>806</v>
      </c>
      <c r="G469" s="269"/>
      <c r="H469" s="272">
        <v>0.11500000000000001</v>
      </c>
      <c r="I469" s="273"/>
      <c r="J469" s="269"/>
      <c r="K469" s="269"/>
      <c r="L469" s="274"/>
      <c r="M469" s="275"/>
      <c r="N469" s="276"/>
      <c r="O469" s="276"/>
      <c r="P469" s="276"/>
      <c r="Q469" s="276"/>
      <c r="R469" s="276"/>
      <c r="S469" s="276"/>
      <c r="T469" s="27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78" t="s">
        <v>238</v>
      </c>
      <c r="AU469" s="278" t="s">
        <v>91</v>
      </c>
      <c r="AV469" s="14" t="s">
        <v>91</v>
      </c>
      <c r="AW469" s="14" t="s">
        <v>36</v>
      </c>
      <c r="AX469" s="14" t="s">
        <v>81</v>
      </c>
      <c r="AY469" s="278" t="s">
        <v>229</v>
      </c>
    </row>
    <row r="470" s="13" customFormat="1">
      <c r="A470" s="13"/>
      <c r="B470" s="257"/>
      <c r="C470" s="258"/>
      <c r="D470" s="259" t="s">
        <v>238</v>
      </c>
      <c r="E470" s="260" t="s">
        <v>1</v>
      </c>
      <c r="F470" s="261" t="s">
        <v>807</v>
      </c>
      <c r="G470" s="258"/>
      <c r="H470" s="260" t="s">
        <v>1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7" t="s">
        <v>238</v>
      </c>
      <c r="AU470" s="267" t="s">
        <v>91</v>
      </c>
      <c r="AV470" s="13" t="s">
        <v>89</v>
      </c>
      <c r="AW470" s="13" t="s">
        <v>36</v>
      </c>
      <c r="AX470" s="13" t="s">
        <v>81</v>
      </c>
      <c r="AY470" s="267" t="s">
        <v>229</v>
      </c>
    </row>
    <row r="471" s="14" customFormat="1">
      <c r="A471" s="14"/>
      <c r="B471" s="268"/>
      <c r="C471" s="269"/>
      <c r="D471" s="259" t="s">
        <v>238</v>
      </c>
      <c r="E471" s="270" t="s">
        <v>1</v>
      </c>
      <c r="F471" s="271" t="s">
        <v>806</v>
      </c>
      <c r="G471" s="269"/>
      <c r="H471" s="272">
        <v>0.11500000000000001</v>
      </c>
      <c r="I471" s="273"/>
      <c r="J471" s="269"/>
      <c r="K471" s="269"/>
      <c r="L471" s="274"/>
      <c r="M471" s="275"/>
      <c r="N471" s="276"/>
      <c r="O471" s="276"/>
      <c r="P471" s="276"/>
      <c r="Q471" s="276"/>
      <c r="R471" s="276"/>
      <c r="S471" s="276"/>
      <c r="T471" s="27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78" t="s">
        <v>238</v>
      </c>
      <c r="AU471" s="278" t="s">
        <v>91</v>
      </c>
      <c r="AV471" s="14" t="s">
        <v>91</v>
      </c>
      <c r="AW471" s="14" t="s">
        <v>36</v>
      </c>
      <c r="AX471" s="14" t="s">
        <v>81</v>
      </c>
      <c r="AY471" s="278" t="s">
        <v>229</v>
      </c>
    </row>
    <row r="472" s="13" customFormat="1">
      <c r="A472" s="13"/>
      <c r="B472" s="257"/>
      <c r="C472" s="258"/>
      <c r="D472" s="259" t="s">
        <v>238</v>
      </c>
      <c r="E472" s="260" t="s">
        <v>1</v>
      </c>
      <c r="F472" s="261" t="s">
        <v>808</v>
      </c>
      <c r="G472" s="258"/>
      <c r="H472" s="260" t="s">
        <v>1</v>
      </c>
      <c r="I472" s="262"/>
      <c r="J472" s="258"/>
      <c r="K472" s="258"/>
      <c r="L472" s="263"/>
      <c r="M472" s="264"/>
      <c r="N472" s="265"/>
      <c r="O472" s="265"/>
      <c r="P472" s="265"/>
      <c r="Q472" s="265"/>
      <c r="R472" s="265"/>
      <c r="S472" s="265"/>
      <c r="T472" s="26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7" t="s">
        <v>238</v>
      </c>
      <c r="AU472" s="267" t="s">
        <v>91</v>
      </c>
      <c r="AV472" s="13" t="s">
        <v>89</v>
      </c>
      <c r="AW472" s="13" t="s">
        <v>36</v>
      </c>
      <c r="AX472" s="13" t="s">
        <v>81</v>
      </c>
      <c r="AY472" s="267" t="s">
        <v>229</v>
      </c>
    </row>
    <row r="473" s="14" customFormat="1">
      <c r="A473" s="14"/>
      <c r="B473" s="268"/>
      <c r="C473" s="269"/>
      <c r="D473" s="259" t="s">
        <v>238</v>
      </c>
      <c r="E473" s="270" t="s">
        <v>1</v>
      </c>
      <c r="F473" s="271" t="s">
        <v>806</v>
      </c>
      <c r="G473" s="269"/>
      <c r="H473" s="272">
        <v>0.11500000000000001</v>
      </c>
      <c r="I473" s="273"/>
      <c r="J473" s="269"/>
      <c r="K473" s="269"/>
      <c r="L473" s="274"/>
      <c r="M473" s="275"/>
      <c r="N473" s="276"/>
      <c r="O473" s="276"/>
      <c r="P473" s="276"/>
      <c r="Q473" s="276"/>
      <c r="R473" s="276"/>
      <c r="S473" s="276"/>
      <c r="T473" s="27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8" t="s">
        <v>238</v>
      </c>
      <c r="AU473" s="278" t="s">
        <v>91</v>
      </c>
      <c r="AV473" s="14" t="s">
        <v>91</v>
      </c>
      <c r="AW473" s="14" t="s">
        <v>36</v>
      </c>
      <c r="AX473" s="14" t="s">
        <v>81</v>
      </c>
      <c r="AY473" s="278" t="s">
        <v>229</v>
      </c>
    </row>
    <row r="474" s="13" customFormat="1">
      <c r="A474" s="13"/>
      <c r="B474" s="257"/>
      <c r="C474" s="258"/>
      <c r="D474" s="259" t="s">
        <v>238</v>
      </c>
      <c r="E474" s="260" t="s">
        <v>1</v>
      </c>
      <c r="F474" s="261" t="s">
        <v>809</v>
      </c>
      <c r="G474" s="258"/>
      <c r="H474" s="260" t="s">
        <v>1</v>
      </c>
      <c r="I474" s="262"/>
      <c r="J474" s="258"/>
      <c r="K474" s="258"/>
      <c r="L474" s="263"/>
      <c r="M474" s="264"/>
      <c r="N474" s="265"/>
      <c r="O474" s="265"/>
      <c r="P474" s="265"/>
      <c r="Q474" s="265"/>
      <c r="R474" s="265"/>
      <c r="S474" s="265"/>
      <c r="T474" s="26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7" t="s">
        <v>238</v>
      </c>
      <c r="AU474" s="267" t="s">
        <v>91</v>
      </c>
      <c r="AV474" s="13" t="s">
        <v>89</v>
      </c>
      <c r="AW474" s="13" t="s">
        <v>36</v>
      </c>
      <c r="AX474" s="13" t="s">
        <v>81</v>
      </c>
      <c r="AY474" s="267" t="s">
        <v>229</v>
      </c>
    </row>
    <row r="475" s="14" customFormat="1">
      <c r="A475" s="14"/>
      <c r="B475" s="268"/>
      <c r="C475" s="269"/>
      <c r="D475" s="259" t="s">
        <v>238</v>
      </c>
      <c r="E475" s="270" t="s">
        <v>1</v>
      </c>
      <c r="F475" s="271" t="s">
        <v>810</v>
      </c>
      <c r="G475" s="269"/>
      <c r="H475" s="272">
        <v>0.081000000000000003</v>
      </c>
      <c r="I475" s="273"/>
      <c r="J475" s="269"/>
      <c r="K475" s="269"/>
      <c r="L475" s="274"/>
      <c r="M475" s="275"/>
      <c r="N475" s="276"/>
      <c r="O475" s="276"/>
      <c r="P475" s="276"/>
      <c r="Q475" s="276"/>
      <c r="R475" s="276"/>
      <c r="S475" s="276"/>
      <c r="T475" s="27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8" t="s">
        <v>238</v>
      </c>
      <c r="AU475" s="278" t="s">
        <v>91</v>
      </c>
      <c r="AV475" s="14" t="s">
        <v>91</v>
      </c>
      <c r="AW475" s="14" t="s">
        <v>36</v>
      </c>
      <c r="AX475" s="14" t="s">
        <v>81</v>
      </c>
      <c r="AY475" s="278" t="s">
        <v>229</v>
      </c>
    </row>
    <row r="476" s="13" customFormat="1">
      <c r="A476" s="13"/>
      <c r="B476" s="257"/>
      <c r="C476" s="258"/>
      <c r="D476" s="259" t="s">
        <v>238</v>
      </c>
      <c r="E476" s="260" t="s">
        <v>1</v>
      </c>
      <c r="F476" s="261" t="s">
        <v>811</v>
      </c>
      <c r="G476" s="258"/>
      <c r="H476" s="260" t="s">
        <v>1</v>
      </c>
      <c r="I476" s="262"/>
      <c r="J476" s="258"/>
      <c r="K476" s="258"/>
      <c r="L476" s="263"/>
      <c r="M476" s="264"/>
      <c r="N476" s="265"/>
      <c r="O476" s="265"/>
      <c r="P476" s="265"/>
      <c r="Q476" s="265"/>
      <c r="R476" s="265"/>
      <c r="S476" s="265"/>
      <c r="T476" s="26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7" t="s">
        <v>238</v>
      </c>
      <c r="AU476" s="267" t="s">
        <v>91</v>
      </c>
      <c r="AV476" s="13" t="s">
        <v>89</v>
      </c>
      <c r="AW476" s="13" t="s">
        <v>36</v>
      </c>
      <c r="AX476" s="13" t="s">
        <v>81</v>
      </c>
      <c r="AY476" s="267" t="s">
        <v>229</v>
      </c>
    </row>
    <row r="477" s="14" customFormat="1">
      <c r="A477" s="14"/>
      <c r="B477" s="268"/>
      <c r="C477" s="269"/>
      <c r="D477" s="259" t="s">
        <v>238</v>
      </c>
      <c r="E477" s="270" t="s">
        <v>1</v>
      </c>
      <c r="F477" s="271" t="s">
        <v>812</v>
      </c>
      <c r="G477" s="269"/>
      <c r="H477" s="272">
        <v>0.10100000000000001</v>
      </c>
      <c r="I477" s="273"/>
      <c r="J477" s="269"/>
      <c r="K477" s="269"/>
      <c r="L477" s="274"/>
      <c r="M477" s="275"/>
      <c r="N477" s="276"/>
      <c r="O477" s="276"/>
      <c r="P477" s="276"/>
      <c r="Q477" s="276"/>
      <c r="R477" s="276"/>
      <c r="S477" s="276"/>
      <c r="T477" s="27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8" t="s">
        <v>238</v>
      </c>
      <c r="AU477" s="278" t="s">
        <v>91</v>
      </c>
      <c r="AV477" s="14" t="s">
        <v>91</v>
      </c>
      <c r="AW477" s="14" t="s">
        <v>36</v>
      </c>
      <c r="AX477" s="14" t="s">
        <v>81</v>
      </c>
      <c r="AY477" s="278" t="s">
        <v>229</v>
      </c>
    </row>
    <row r="478" s="15" customFormat="1">
      <c r="A478" s="15"/>
      <c r="B478" s="279"/>
      <c r="C478" s="280"/>
      <c r="D478" s="259" t="s">
        <v>238</v>
      </c>
      <c r="E478" s="281" t="s">
        <v>1</v>
      </c>
      <c r="F478" s="282" t="s">
        <v>252</v>
      </c>
      <c r="G478" s="280"/>
      <c r="H478" s="283">
        <v>0.73199999999999998</v>
      </c>
      <c r="I478" s="284"/>
      <c r="J478" s="280"/>
      <c r="K478" s="280"/>
      <c r="L478" s="285"/>
      <c r="M478" s="286"/>
      <c r="N478" s="287"/>
      <c r="O478" s="287"/>
      <c r="P478" s="287"/>
      <c r="Q478" s="287"/>
      <c r="R478" s="287"/>
      <c r="S478" s="287"/>
      <c r="T478" s="28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89" t="s">
        <v>238</v>
      </c>
      <c r="AU478" s="289" t="s">
        <v>91</v>
      </c>
      <c r="AV478" s="15" t="s">
        <v>236</v>
      </c>
      <c r="AW478" s="15" t="s">
        <v>36</v>
      </c>
      <c r="AX478" s="15" t="s">
        <v>89</v>
      </c>
      <c r="AY478" s="289" t="s">
        <v>229</v>
      </c>
    </row>
    <row r="479" s="2" customFormat="1" ht="21.75" customHeight="1">
      <c r="A479" s="39"/>
      <c r="B479" s="40"/>
      <c r="C479" s="244" t="s">
        <v>813</v>
      </c>
      <c r="D479" s="244" t="s">
        <v>231</v>
      </c>
      <c r="E479" s="245" t="s">
        <v>814</v>
      </c>
      <c r="F479" s="246" t="s">
        <v>815</v>
      </c>
      <c r="G479" s="247" t="s">
        <v>346</v>
      </c>
      <c r="H479" s="248">
        <v>1.125</v>
      </c>
      <c r="I479" s="249"/>
      <c r="J479" s="250">
        <f>ROUND(I479*H479,2)</f>
        <v>0</v>
      </c>
      <c r="K479" s="246" t="s">
        <v>1</v>
      </c>
      <c r="L479" s="45"/>
      <c r="M479" s="251" t="s">
        <v>1</v>
      </c>
      <c r="N479" s="252" t="s">
        <v>46</v>
      </c>
      <c r="O479" s="92"/>
      <c r="P479" s="253">
        <f>O479*H479</f>
        <v>0</v>
      </c>
      <c r="Q479" s="253">
        <v>0.036470000000000002</v>
      </c>
      <c r="R479" s="253">
        <f>Q479*H479</f>
        <v>0.041028750000000003</v>
      </c>
      <c r="S479" s="253">
        <v>0</v>
      </c>
      <c r="T479" s="254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55" t="s">
        <v>236</v>
      </c>
      <c r="AT479" s="255" t="s">
        <v>231</v>
      </c>
      <c r="AU479" s="255" t="s">
        <v>91</v>
      </c>
      <c r="AY479" s="18" t="s">
        <v>229</v>
      </c>
      <c r="BE479" s="256">
        <f>IF(N479="základní",J479,0)</f>
        <v>0</v>
      </c>
      <c r="BF479" s="256">
        <f>IF(N479="snížená",J479,0)</f>
        <v>0</v>
      </c>
      <c r="BG479" s="256">
        <f>IF(N479="zákl. přenesená",J479,0)</f>
        <v>0</v>
      </c>
      <c r="BH479" s="256">
        <f>IF(N479="sníž. přenesená",J479,0)</f>
        <v>0</v>
      </c>
      <c r="BI479" s="256">
        <f>IF(N479="nulová",J479,0)</f>
        <v>0</v>
      </c>
      <c r="BJ479" s="18" t="s">
        <v>89</v>
      </c>
      <c r="BK479" s="256">
        <f>ROUND(I479*H479,2)</f>
        <v>0</v>
      </c>
      <c r="BL479" s="18" t="s">
        <v>236</v>
      </c>
      <c r="BM479" s="255" t="s">
        <v>816</v>
      </c>
    </row>
    <row r="480" s="13" customFormat="1">
      <c r="A480" s="13"/>
      <c r="B480" s="257"/>
      <c r="C480" s="258"/>
      <c r="D480" s="259" t="s">
        <v>238</v>
      </c>
      <c r="E480" s="260" t="s">
        <v>1</v>
      </c>
      <c r="F480" s="261" t="s">
        <v>817</v>
      </c>
      <c r="G480" s="258"/>
      <c r="H480" s="260" t="s">
        <v>1</v>
      </c>
      <c r="I480" s="262"/>
      <c r="J480" s="258"/>
      <c r="K480" s="258"/>
      <c r="L480" s="263"/>
      <c r="M480" s="264"/>
      <c r="N480" s="265"/>
      <c r="O480" s="265"/>
      <c r="P480" s="265"/>
      <c r="Q480" s="265"/>
      <c r="R480" s="265"/>
      <c r="S480" s="265"/>
      <c r="T480" s="26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7" t="s">
        <v>238</v>
      </c>
      <c r="AU480" s="267" t="s">
        <v>91</v>
      </c>
      <c r="AV480" s="13" t="s">
        <v>89</v>
      </c>
      <c r="AW480" s="13" t="s">
        <v>36</v>
      </c>
      <c r="AX480" s="13" t="s">
        <v>81</v>
      </c>
      <c r="AY480" s="267" t="s">
        <v>229</v>
      </c>
    </row>
    <row r="481" s="13" customFormat="1">
      <c r="A481" s="13"/>
      <c r="B481" s="257"/>
      <c r="C481" s="258"/>
      <c r="D481" s="259" t="s">
        <v>238</v>
      </c>
      <c r="E481" s="260" t="s">
        <v>1</v>
      </c>
      <c r="F481" s="261" t="s">
        <v>818</v>
      </c>
      <c r="G481" s="258"/>
      <c r="H481" s="260" t="s">
        <v>1</v>
      </c>
      <c r="I481" s="262"/>
      <c r="J481" s="258"/>
      <c r="K481" s="258"/>
      <c r="L481" s="263"/>
      <c r="M481" s="264"/>
      <c r="N481" s="265"/>
      <c r="O481" s="265"/>
      <c r="P481" s="265"/>
      <c r="Q481" s="265"/>
      <c r="R481" s="265"/>
      <c r="S481" s="265"/>
      <c r="T481" s="26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7" t="s">
        <v>238</v>
      </c>
      <c r="AU481" s="267" t="s">
        <v>91</v>
      </c>
      <c r="AV481" s="13" t="s">
        <v>89</v>
      </c>
      <c r="AW481" s="13" t="s">
        <v>36</v>
      </c>
      <c r="AX481" s="13" t="s">
        <v>81</v>
      </c>
      <c r="AY481" s="267" t="s">
        <v>229</v>
      </c>
    </row>
    <row r="482" s="14" customFormat="1">
      <c r="A482" s="14"/>
      <c r="B482" s="268"/>
      <c r="C482" s="269"/>
      <c r="D482" s="259" t="s">
        <v>238</v>
      </c>
      <c r="E482" s="270" t="s">
        <v>1</v>
      </c>
      <c r="F482" s="271" t="s">
        <v>819</v>
      </c>
      <c r="G482" s="269"/>
      <c r="H482" s="272">
        <v>1.125</v>
      </c>
      <c r="I482" s="273"/>
      <c r="J482" s="269"/>
      <c r="K482" s="269"/>
      <c r="L482" s="274"/>
      <c r="M482" s="275"/>
      <c r="N482" s="276"/>
      <c r="O482" s="276"/>
      <c r="P482" s="276"/>
      <c r="Q482" s="276"/>
      <c r="R482" s="276"/>
      <c r="S482" s="276"/>
      <c r="T482" s="27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8" t="s">
        <v>238</v>
      </c>
      <c r="AU482" s="278" t="s">
        <v>91</v>
      </c>
      <c r="AV482" s="14" t="s">
        <v>91</v>
      </c>
      <c r="AW482" s="14" t="s">
        <v>36</v>
      </c>
      <c r="AX482" s="14" t="s">
        <v>89</v>
      </c>
      <c r="AY482" s="278" t="s">
        <v>229</v>
      </c>
    </row>
    <row r="483" s="2" customFormat="1" ht="21.75" customHeight="1">
      <c r="A483" s="39"/>
      <c r="B483" s="40"/>
      <c r="C483" s="244" t="s">
        <v>820</v>
      </c>
      <c r="D483" s="244" t="s">
        <v>231</v>
      </c>
      <c r="E483" s="245" t="s">
        <v>821</v>
      </c>
      <c r="F483" s="246" t="s">
        <v>822</v>
      </c>
      <c r="G483" s="247" t="s">
        <v>346</v>
      </c>
      <c r="H483" s="248">
        <v>11.994999999999999</v>
      </c>
      <c r="I483" s="249"/>
      <c r="J483" s="250">
        <f>ROUND(I483*H483,2)</f>
        <v>0</v>
      </c>
      <c r="K483" s="246" t="s">
        <v>1</v>
      </c>
      <c r="L483" s="45"/>
      <c r="M483" s="251" t="s">
        <v>1</v>
      </c>
      <c r="N483" s="252" t="s">
        <v>46</v>
      </c>
      <c r="O483" s="92"/>
      <c r="P483" s="253">
        <f>O483*H483</f>
        <v>0</v>
      </c>
      <c r="Q483" s="253">
        <v>0.068129999999999996</v>
      </c>
      <c r="R483" s="253">
        <f>Q483*H483</f>
        <v>0.8172193499999999</v>
      </c>
      <c r="S483" s="253">
        <v>0</v>
      </c>
      <c r="T483" s="25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55" t="s">
        <v>236</v>
      </c>
      <c r="AT483" s="255" t="s">
        <v>231</v>
      </c>
      <c r="AU483" s="255" t="s">
        <v>91</v>
      </c>
      <c r="AY483" s="18" t="s">
        <v>229</v>
      </c>
      <c r="BE483" s="256">
        <f>IF(N483="základní",J483,0)</f>
        <v>0</v>
      </c>
      <c r="BF483" s="256">
        <f>IF(N483="snížená",J483,0)</f>
        <v>0</v>
      </c>
      <c r="BG483" s="256">
        <f>IF(N483="zákl. přenesená",J483,0)</f>
        <v>0</v>
      </c>
      <c r="BH483" s="256">
        <f>IF(N483="sníž. přenesená",J483,0)</f>
        <v>0</v>
      </c>
      <c r="BI483" s="256">
        <f>IF(N483="nulová",J483,0)</f>
        <v>0</v>
      </c>
      <c r="BJ483" s="18" t="s">
        <v>89</v>
      </c>
      <c r="BK483" s="256">
        <f>ROUND(I483*H483,2)</f>
        <v>0</v>
      </c>
      <c r="BL483" s="18" t="s">
        <v>236</v>
      </c>
      <c r="BM483" s="255" t="s">
        <v>823</v>
      </c>
    </row>
    <row r="484" s="13" customFormat="1">
      <c r="A484" s="13"/>
      <c r="B484" s="257"/>
      <c r="C484" s="258"/>
      <c r="D484" s="259" t="s">
        <v>238</v>
      </c>
      <c r="E484" s="260" t="s">
        <v>1</v>
      </c>
      <c r="F484" s="261" t="s">
        <v>817</v>
      </c>
      <c r="G484" s="258"/>
      <c r="H484" s="260" t="s">
        <v>1</v>
      </c>
      <c r="I484" s="262"/>
      <c r="J484" s="258"/>
      <c r="K484" s="258"/>
      <c r="L484" s="263"/>
      <c r="M484" s="264"/>
      <c r="N484" s="265"/>
      <c r="O484" s="265"/>
      <c r="P484" s="265"/>
      <c r="Q484" s="265"/>
      <c r="R484" s="265"/>
      <c r="S484" s="265"/>
      <c r="T484" s="26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7" t="s">
        <v>238</v>
      </c>
      <c r="AU484" s="267" t="s">
        <v>91</v>
      </c>
      <c r="AV484" s="13" t="s">
        <v>89</v>
      </c>
      <c r="AW484" s="13" t="s">
        <v>36</v>
      </c>
      <c r="AX484" s="13" t="s">
        <v>81</v>
      </c>
      <c r="AY484" s="267" t="s">
        <v>229</v>
      </c>
    </row>
    <row r="485" s="13" customFormat="1">
      <c r="A485" s="13"/>
      <c r="B485" s="257"/>
      <c r="C485" s="258"/>
      <c r="D485" s="259" t="s">
        <v>238</v>
      </c>
      <c r="E485" s="260" t="s">
        <v>1</v>
      </c>
      <c r="F485" s="261" t="s">
        <v>824</v>
      </c>
      <c r="G485" s="258"/>
      <c r="H485" s="260" t="s">
        <v>1</v>
      </c>
      <c r="I485" s="262"/>
      <c r="J485" s="258"/>
      <c r="K485" s="258"/>
      <c r="L485" s="263"/>
      <c r="M485" s="264"/>
      <c r="N485" s="265"/>
      <c r="O485" s="265"/>
      <c r="P485" s="265"/>
      <c r="Q485" s="265"/>
      <c r="R485" s="265"/>
      <c r="S485" s="265"/>
      <c r="T485" s="26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7" t="s">
        <v>238</v>
      </c>
      <c r="AU485" s="267" t="s">
        <v>91</v>
      </c>
      <c r="AV485" s="13" t="s">
        <v>89</v>
      </c>
      <c r="AW485" s="13" t="s">
        <v>36</v>
      </c>
      <c r="AX485" s="13" t="s">
        <v>81</v>
      </c>
      <c r="AY485" s="267" t="s">
        <v>229</v>
      </c>
    </row>
    <row r="486" s="14" customFormat="1">
      <c r="A486" s="14"/>
      <c r="B486" s="268"/>
      <c r="C486" s="269"/>
      <c r="D486" s="259" t="s">
        <v>238</v>
      </c>
      <c r="E486" s="270" t="s">
        <v>1</v>
      </c>
      <c r="F486" s="271" t="s">
        <v>825</v>
      </c>
      <c r="G486" s="269"/>
      <c r="H486" s="272">
        <v>6</v>
      </c>
      <c r="I486" s="273"/>
      <c r="J486" s="269"/>
      <c r="K486" s="269"/>
      <c r="L486" s="274"/>
      <c r="M486" s="275"/>
      <c r="N486" s="276"/>
      <c r="O486" s="276"/>
      <c r="P486" s="276"/>
      <c r="Q486" s="276"/>
      <c r="R486" s="276"/>
      <c r="S486" s="276"/>
      <c r="T486" s="27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8" t="s">
        <v>238</v>
      </c>
      <c r="AU486" s="278" t="s">
        <v>91</v>
      </c>
      <c r="AV486" s="14" t="s">
        <v>91</v>
      </c>
      <c r="AW486" s="14" t="s">
        <v>36</v>
      </c>
      <c r="AX486" s="14" t="s">
        <v>81</v>
      </c>
      <c r="AY486" s="278" t="s">
        <v>229</v>
      </c>
    </row>
    <row r="487" s="13" customFormat="1">
      <c r="A487" s="13"/>
      <c r="B487" s="257"/>
      <c r="C487" s="258"/>
      <c r="D487" s="259" t="s">
        <v>238</v>
      </c>
      <c r="E487" s="260" t="s">
        <v>1</v>
      </c>
      <c r="F487" s="261" t="s">
        <v>826</v>
      </c>
      <c r="G487" s="258"/>
      <c r="H487" s="260" t="s">
        <v>1</v>
      </c>
      <c r="I487" s="262"/>
      <c r="J487" s="258"/>
      <c r="K487" s="258"/>
      <c r="L487" s="263"/>
      <c r="M487" s="264"/>
      <c r="N487" s="265"/>
      <c r="O487" s="265"/>
      <c r="P487" s="265"/>
      <c r="Q487" s="265"/>
      <c r="R487" s="265"/>
      <c r="S487" s="265"/>
      <c r="T487" s="26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7" t="s">
        <v>238</v>
      </c>
      <c r="AU487" s="267" t="s">
        <v>91</v>
      </c>
      <c r="AV487" s="13" t="s">
        <v>89</v>
      </c>
      <c r="AW487" s="13" t="s">
        <v>36</v>
      </c>
      <c r="AX487" s="13" t="s">
        <v>81</v>
      </c>
      <c r="AY487" s="267" t="s">
        <v>229</v>
      </c>
    </row>
    <row r="488" s="14" customFormat="1">
      <c r="A488" s="14"/>
      <c r="B488" s="268"/>
      <c r="C488" s="269"/>
      <c r="D488" s="259" t="s">
        <v>238</v>
      </c>
      <c r="E488" s="270" t="s">
        <v>1</v>
      </c>
      <c r="F488" s="271" t="s">
        <v>827</v>
      </c>
      <c r="G488" s="269"/>
      <c r="H488" s="272">
        <v>1.5</v>
      </c>
      <c r="I488" s="273"/>
      <c r="J488" s="269"/>
      <c r="K488" s="269"/>
      <c r="L488" s="274"/>
      <c r="M488" s="275"/>
      <c r="N488" s="276"/>
      <c r="O488" s="276"/>
      <c r="P488" s="276"/>
      <c r="Q488" s="276"/>
      <c r="R488" s="276"/>
      <c r="S488" s="276"/>
      <c r="T488" s="27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78" t="s">
        <v>238</v>
      </c>
      <c r="AU488" s="278" t="s">
        <v>91</v>
      </c>
      <c r="AV488" s="14" t="s">
        <v>91</v>
      </c>
      <c r="AW488" s="14" t="s">
        <v>36</v>
      </c>
      <c r="AX488" s="14" t="s">
        <v>81</v>
      </c>
      <c r="AY488" s="278" t="s">
        <v>229</v>
      </c>
    </row>
    <row r="489" s="13" customFormat="1">
      <c r="A489" s="13"/>
      <c r="B489" s="257"/>
      <c r="C489" s="258"/>
      <c r="D489" s="259" t="s">
        <v>238</v>
      </c>
      <c r="E489" s="260" t="s">
        <v>1</v>
      </c>
      <c r="F489" s="261" t="s">
        <v>828</v>
      </c>
      <c r="G489" s="258"/>
      <c r="H489" s="260" t="s">
        <v>1</v>
      </c>
      <c r="I489" s="262"/>
      <c r="J489" s="258"/>
      <c r="K489" s="258"/>
      <c r="L489" s="263"/>
      <c r="M489" s="264"/>
      <c r="N489" s="265"/>
      <c r="O489" s="265"/>
      <c r="P489" s="265"/>
      <c r="Q489" s="265"/>
      <c r="R489" s="265"/>
      <c r="S489" s="265"/>
      <c r="T489" s="26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7" t="s">
        <v>238</v>
      </c>
      <c r="AU489" s="267" t="s">
        <v>91</v>
      </c>
      <c r="AV489" s="13" t="s">
        <v>89</v>
      </c>
      <c r="AW489" s="13" t="s">
        <v>36</v>
      </c>
      <c r="AX489" s="13" t="s">
        <v>81</v>
      </c>
      <c r="AY489" s="267" t="s">
        <v>229</v>
      </c>
    </row>
    <row r="490" s="14" customFormat="1">
      <c r="A490" s="14"/>
      <c r="B490" s="268"/>
      <c r="C490" s="269"/>
      <c r="D490" s="259" t="s">
        <v>238</v>
      </c>
      <c r="E490" s="270" t="s">
        <v>1</v>
      </c>
      <c r="F490" s="271" t="s">
        <v>829</v>
      </c>
      <c r="G490" s="269"/>
      <c r="H490" s="272">
        <v>1.3799999999999999</v>
      </c>
      <c r="I490" s="273"/>
      <c r="J490" s="269"/>
      <c r="K490" s="269"/>
      <c r="L490" s="274"/>
      <c r="M490" s="275"/>
      <c r="N490" s="276"/>
      <c r="O490" s="276"/>
      <c r="P490" s="276"/>
      <c r="Q490" s="276"/>
      <c r="R490" s="276"/>
      <c r="S490" s="276"/>
      <c r="T490" s="27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78" t="s">
        <v>238</v>
      </c>
      <c r="AU490" s="278" t="s">
        <v>91</v>
      </c>
      <c r="AV490" s="14" t="s">
        <v>91</v>
      </c>
      <c r="AW490" s="14" t="s">
        <v>36</v>
      </c>
      <c r="AX490" s="14" t="s">
        <v>81</v>
      </c>
      <c r="AY490" s="278" t="s">
        <v>229</v>
      </c>
    </row>
    <row r="491" s="13" customFormat="1">
      <c r="A491" s="13"/>
      <c r="B491" s="257"/>
      <c r="C491" s="258"/>
      <c r="D491" s="259" t="s">
        <v>238</v>
      </c>
      <c r="E491" s="260" t="s">
        <v>1</v>
      </c>
      <c r="F491" s="261" t="s">
        <v>830</v>
      </c>
      <c r="G491" s="258"/>
      <c r="H491" s="260" t="s">
        <v>1</v>
      </c>
      <c r="I491" s="262"/>
      <c r="J491" s="258"/>
      <c r="K491" s="258"/>
      <c r="L491" s="263"/>
      <c r="M491" s="264"/>
      <c r="N491" s="265"/>
      <c r="O491" s="265"/>
      <c r="P491" s="265"/>
      <c r="Q491" s="265"/>
      <c r="R491" s="265"/>
      <c r="S491" s="265"/>
      <c r="T491" s="26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7" t="s">
        <v>238</v>
      </c>
      <c r="AU491" s="267" t="s">
        <v>91</v>
      </c>
      <c r="AV491" s="13" t="s">
        <v>89</v>
      </c>
      <c r="AW491" s="13" t="s">
        <v>36</v>
      </c>
      <c r="AX491" s="13" t="s">
        <v>81</v>
      </c>
      <c r="AY491" s="267" t="s">
        <v>229</v>
      </c>
    </row>
    <row r="492" s="14" customFormat="1">
      <c r="A492" s="14"/>
      <c r="B492" s="268"/>
      <c r="C492" s="269"/>
      <c r="D492" s="259" t="s">
        <v>238</v>
      </c>
      <c r="E492" s="270" t="s">
        <v>1</v>
      </c>
      <c r="F492" s="271" t="s">
        <v>831</v>
      </c>
      <c r="G492" s="269"/>
      <c r="H492" s="272">
        <v>1.75</v>
      </c>
      <c r="I492" s="273"/>
      <c r="J492" s="269"/>
      <c r="K492" s="269"/>
      <c r="L492" s="274"/>
      <c r="M492" s="275"/>
      <c r="N492" s="276"/>
      <c r="O492" s="276"/>
      <c r="P492" s="276"/>
      <c r="Q492" s="276"/>
      <c r="R492" s="276"/>
      <c r="S492" s="276"/>
      <c r="T492" s="27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8" t="s">
        <v>238</v>
      </c>
      <c r="AU492" s="278" t="s">
        <v>91</v>
      </c>
      <c r="AV492" s="14" t="s">
        <v>91</v>
      </c>
      <c r="AW492" s="14" t="s">
        <v>36</v>
      </c>
      <c r="AX492" s="14" t="s">
        <v>81</v>
      </c>
      <c r="AY492" s="278" t="s">
        <v>229</v>
      </c>
    </row>
    <row r="493" s="13" customFormat="1">
      <c r="A493" s="13"/>
      <c r="B493" s="257"/>
      <c r="C493" s="258"/>
      <c r="D493" s="259" t="s">
        <v>238</v>
      </c>
      <c r="E493" s="260" t="s">
        <v>1</v>
      </c>
      <c r="F493" s="261" t="s">
        <v>832</v>
      </c>
      <c r="G493" s="258"/>
      <c r="H493" s="260" t="s">
        <v>1</v>
      </c>
      <c r="I493" s="262"/>
      <c r="J493" s="258"/>
      <c r="K493" s="258"/>
      <c r="L493" s="263"/>
      <c r="M493" s="264"/>
      <c r="N493" s="265"/>
      <c r="O493" s="265"/>
      <c r="P493" s="265"/>
      <c r="Q493" s="265"/>
      <c r="R493" s="265"/>
      <c r="S493" s="265"/>
      <c r="T493" s="26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7" t="s">
        <v>238</v>
      </c>
      <c r="AU493" s="267" t="s">
        <v>91</v>
      </c>
      <c r="AV493" s="13" t="s">
        <v>89</v>
      </c>
      <c r="AW493" s="13" t="s">
        <v>36</v>
      </c>
      <c r="AX493" s="13" t="s">
        <v>81</v>
      </c>
      <c r="AY493" s="267" t="s">
        <v>229</v>
      </c>
    </row>
    <row r="494" s="14" customFormat="1">
      <c r="A494" s="14"/>
      <c r="B494" s="268"/>
      <c r="C494" s="269"/>
      <c r="D494" s="259" t="s">
        <v>238</v>
      </c>
      <c r="E494" s="270" t="s">
        <v>1</v>
      </c>
      <c r="F494" s="271" t="s">
        <v>833</v>
      </c>
      <c r="G494" s="269"/>
      <c r="H494" s="272">
        <v>1.365</v>
      </c>
      <c r="I494" s="273"/>
      <c r="J494" s="269"/>
      <c r="K494" s="269"/>
      <c r="L494" s="274"/>
      <c r="M494" s="275"/>
      <c r="N494" s="276"/>
      <c r="O494" s="276"/>
      <c r="P494" s="276"/>
      <c r="Q494" s="276"/>
      <c r="R494" s="276"/>
      <c r="S494" s="276"/>
      <c r="T494" s="27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8" t="s">
        <v>238</v>
      </c>
      <c r="AU494" s="278" t="s">
        <v>91</v>
      </c>
      <c r="AV494" s="14" t="s">
        <v>91</v>
      </c>
      <c r="AW494" s="14" t="s">
        <v>36</v>
      </c>
      <c r="AX494" s="14" t="s">
        <v>81</v>
      </c>
      <c r="AY494" s="278" t="s">
        <v>229</v>
      </c>
    </row>
    <row r="495" s="15" customFormat="1">
      <c r="A495" s="15"/>
      <c r="B495" s="279"/>
      <c r="C495" s="280"/>
      <c r="D495" s="259" t="s">
        <v>238</v>
      </c>
      <c r="E495" s="281" t="s">
        <v>1</v>
      </c>
      <c r="F495" s="282" t="s">
        <v>252</v>
      </c>
      <c r="G495" s="280"/>
      <c r="H495" s="283">
        <v>11.994999999999999</v>
      </c>
      <c r="I495" s="284"/>
      <c r="J495" s="280"/>
      <c r="K495" s="280"/>
      <c r="L495" s="285"/>
      <c r="M495" s="286"/>
      <c r="N495" s="287"/>
      <c r="O495" s="287"/>
      <c r="P495" s="287"/>
      <c r="Q495" s="287"/>
      <c r="R495" s="287"/>
      <c r="S495" s="287"/>
      <c r="T495" s="28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9" t="s">
        <v>238</v>
      </c>
      <c r="AU495" s="289" t="s">
        <v>91</v>
      </c>
      <c r="AV495" s="15" t="s">
        <v>236</v>
      </c>
      <c r="AW495" s="15" t="s">
        <v>36</v>
      </c>
      <c r="AX495" s="15" t="s">
        <v>89</v>
      </c>
      <c r="AY495" s="289" t="s">
        <v>229</v>
      </c>
    </row>
    <row r="496" s="2" customFormat="1" ht="16.5" customHeight="1">
      <c r="A496" s="39"/>
      <c r="B496" s="40"/>
      <c r="C496" s="244" t="s">
        <v>834</v>
      </c>
      <c r="D496" s="244" t="s">
        <v>231</v>
      </c>
      <c r="E496" s="245" t="s">
        <v>835</v>
      </c>
      <c r="F496" s="246" t="s">
        <v>836</v>
      </c>
      <c r="G496" s="247" t="s">
        <v>289</v>
      </c>
      <c r="H496" s="248">
        <v>0.087999999999999995</v>
      </c>
      <c r="I496" s="249"/>
      <c r="J496" s="250">
        <f>ROUND(I496*H496,2)</f>
        <v>0</v>
      </c>
      <c r="K496" s="246" t="s">
        <v>235</v>
      </c>
      <c r="L496" s="45"/>
      <c r="M496" s="251" t="s">
        <v>1</v>
      </c>
      <c r="N496" s="252" t="s">
        <v>46</v>
      </c>
      <c r="O496" s="92"/>
      <c r="P496" s="253">
        <f>O496*H496</f>
        <v>0</v>
      </c>
      <c r="Q496" s="253">
        <v>1.04528</v>
      </c>
      <c r="R496" s="253">
        <f>Q496*H496</f>
        <v>0.091984639999999993</v>
      </c>
      <c r="S496" s="253">
        <v>0</v>
      </c>
      <c r="T496" s="25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55" t="s">
        <v>236</v>
      </c>
      <c r="AT496" s="255" t="s">
        <v>231</v>
      </c>
      <c r="AU496" s="255" t="s">
        <v>91</v>
      </c>
      <c r="AY496" s="18" t="s">
        <v>229</v>
      </c>
      <c r="BE496" s="256">
        <f>IF(N496="základní",J496,0)</f>
        <v>0</v>
      </c>
      <c r="BF496" s="256">
        <f>IF(N496="snížená",J496,0)</f>
        <v>0</v>
      </c>
      <c r="BG496" s="256">
        <f>IF(N496="zákl. přenesená",J496,0)</f>
        <v>0</v>
      </c>
      <c r="BH496" s="256">
        <f>IF(N496="sníž. přenesená",J496,0)</f>
        <v>0</v>
      </c>
      <c r="BI496" s="256">
        <f>IF(N496="nulová",J496,0)</f>
        <v>0</v>
      </c>
      <c r="BJ496" s="18" t="s">
        <v>89</v>
      </c>
      <c r="BK496" s="256">
        <f>ROUND(I496*H496,2)</f>
        <v>0</v>
      </c>
      <c r="BL496" s="18" t="s">
        <v>236</v>
      </c>
      <c r="BM496" s="255" t="s">
        <v>837</v>
      </c>
    </row>
    <row r="497" s="13" customFormat="1">
      <c r="A497" s="13"/>
      <c r="B497" s="257"/>
      <c r="C497" s="258"/>
      <c r="D497" s="259" t="s">
        <v>238</v>
      </c>
      <c r="E497" s="260" t="s">
        <v>1</v>
      </c>
      <c r="F497" s="261" t="s">
        <v>838</v>
      </c>
      <c r="G497" s="258"/>
      <c r="H497" s="260" t="s">
        <v>1</v>
      </c>
      <c r="I497" s="262"/>
      <c r="J497" s="258"/>
      <c r="K497" s="258"/>
      <c r="L497" s="263"/>
      <c r="M497" s="264"/>
      <c r="N497" s="265"/>
      <c r="O497" s="265"/>
      <c r="P497" s="265"/>
      <c r="Q497" s="265"/>
      <c r="R497" s="265"/>
      <c r="S497" s="265"/>
      <c r="T497" s="26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7" t="s">
        <v>238</v>
      </c>
      <c r="AU497" s="267" t="s">
        <v>91</v>
      </c>
      <c r="AV497" s="13" t="s">
        <v>89</v>
      </c>
      <c r="AW497" s="13" t="s">
        <v>36</v>
      </c>
      <c r="AX497" s="13" t="s">
        <v>81</v>
      </c>
      <c r="AY497" s="267" t="s">
        <v>229</v>
      </c>
    </row>
    <row r="498" s="14" customFormat="1">
      <c r="A498" s="14"/>
      <c r="B498" s="268"/>
      <c r="C498" s="269"/>
      <c r="D498" s="259" t="s">
        <v>238</v>
      </c>
      <c r="E498" s="270" t="s">
        <v>1</v>
      </c>
      <c r="F498" s="271" t="s">
        <v>839</v>
      </c>
      <c r="G498" s="269"/>
      <c r="H498" s="272">
        <v>0.087999999999999995</v>
      </c>
      <c r="I498" s="273"/>
      <c r="J498" s="269"/>
      <c r="K498" s="269"/>
      <c r="L498" s="274"/>
      <c r="M498" s="275"/>
      <c r="N498" s="276"/>
      <c r="O498" s="276"/>
      <c r="P498" s="276"/>
      <c r="Q498" s="276"/>
      <c r="R498" s="276"/>
      <c r="S498" s="276"/>
      <c r="T498" s="27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8" t="s">
        <v>238</v>
      </c>
      <c r="AU498" s="278" t="s">
        <v>91</v>
      </c>
      <c r="AV498" s="14" t="s">
        <v>91</v>
      </c>
      <c r="AW498" s="14" t="s">
        <v>36</v>
      </c>
      <c r="AX498" s="14" t="s">
        <v>89</v>
      </c>
      <c r="AY498" s="278" t="s">
        <v>229</v>
      </c>
    </row>
    <row r="499" s="2" customFormat="1" ht="21.75" customHeight="1">
      <c r="A499" s="39"/>
      <c r="B499" s="40"/>
      <c r="C499" s="244" t="s">
        <v>840</v>
      </c>
      <c r="D499" s="244" t="s">
        <v>231</v>
      </c>
      <c r="E499" s="245" t="s">
        <v>841</v>
      </c>
      <c r="F499" s="246" t="s">
        <v>842</v>
      </c>
      <c r="G499" s="247" t="s">
        <v>311</v>
      </c>
      <c r="H499" s="248">
        <v>15.619999999999999</v>
      </c>
      <c r="I499" s="249"/>
      <c r="J499" s="250">
        <f>ROUND(I499*H499,2)</f>
        <v>0</v>
      </c>
      <c r="K499" s="246" t="s">
        <v>1</v>
      </c>
      <c r="L499" s="45"/>
      <c r="M499" s="251" t="s">
        <v>1</v>
      </c>
      <c r="N499" s="252" t="s">
        <v>46</v>
      </c>
      <c r="O499" s="92"/>
      <c r="P499" s="253">
        <f>O499*H499</f>
        <v>0</v>
      </c>
      <c r="Q499" s="253">
        <v>0.21795999999999999</v>
      </c>
      <c r="R499" s="253">
        <f>Q499*H499</f>
        <v>3.4045351999999998</v>
      </c>
      <c r="S499" s="253">
        <v>0</v>
      </c>
      <c r="T499" s="25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55" t="s">
        <v>236</v>
      </c>
      <c r="AT499" s="255" t="s">
        <v>231</v>
      </c>
      <c r="AU499" s="255" t="s">
        <v>91</v>
      </c>
      <c r="AY499" s="18" t="s">
        <v>229</v>
      </c>
      <c r="BE499" s="256">
        <f>IF(N499="základní",J499,0)</f>
        <v>0</v>
      </c>
      <c r="BF499" s="256">
        <f>IF(N499="snížená",J499,0)</f>
        <v>0</v>
      </c>
      <c r="BG499" s="256">
        <f>IF(N499="zákl. přenesená",J499,0)</f>
        <v>0</v>
      </c>
      <c r="BH499" s="256">
        <f>IF(N499="sníž. přenesená",J499,0)</f>
        <v>0</v>
      </c>
      <c r="BI499" s="256">
        <f>IF(N499="nulová",J499,0)</f>
        <v>0</v>
      </c>
      <c r="BJ499" s="18" t="s">
        <v>89</v>
      </c>
      <c r="BK499" s="256">
        <f>ROUND(I499*H499,2)</f>
        <v>0</v>
      </c>
      <c r="BL499" s="18" t="s">
        <v>236</v>
      </c>
      <c r="BM499" s="255" t="s">
        <v>843</v>
      </c>
    </row>
    <row r="500" s="2" customFormat="1">
      <c r="A500" s="39"/>
      <c r="B500" s="40"/>
      <c r="C500" s="41"/>
      <c r="D500" s="259" t="s">
        <v>262</v>
      </c>
      <c r="E500" s="41"/>
      <c r="F500" s="290" t="s">
        <v>844</v>
      </c>
      <c r="G500" s="41"/>
      <c r="H500" s="41"/>
      <c r="I500" s="155"/>
      <c r="J500" s="41"/>
      <c r="K500" s="41"/>
      <c r="L500" s="45"/>
      <c r="M500" s="291"/>
      <c r="N500" s="292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262</v>
      </c>
      <c r="AU500" s="18" t="s">
        <v>91</v>
      </c>
    </row>
    <row r="501" s="13" customFormat="1">
      <c r="A501" s="13"/>
      <c r="B501" s="257"/>
      <c r="C501" s="258"/>
      <c r="D501" s="259" t="s">
        <v>238</v>
      </c>
      <c r="E501" s="260" t="s">
        <v>1</v>
      </c>
      <c r="F501" s="261" t="s">
        <v>845</v>
      </c>
      <c r="G501" s="258"/>
      <c r="H501" s="260" t="s">
        <v>1</v>
      </c>
      <c r="I501" s="262"/>
      <c r="J501" s="258"/>
      <c r="K501" s="258"/>
      <c r="L501" s="263"/>
      <c r="M501" s="264"/>
      <c r="N501" s="265"/>
      <c r="O501" s="265"/>
      <c r="P501" s="265"/>
      <c r="Q501" s="265"/>
      <c r="R501" s="265"/>
      <c r="S501" s="265"/>
      <c r="T501" s="26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7" t="s">
        <v>238</v>
      </c>
      <c r="AU501" s="267" t="s">
        <v>91</v>
      </c>
      <c r="AV501" s="13" t="s">
        <v>89</v>
      </c>
      <c r="AW501" s="13" t="s">
        <v>36</v>
      </c>
      <c r="AX501" s="13" t="s">
        <v>81</v>
      </c>
      <c r="AY501" s="267" t="s">
        <v>229</v>
      </c>
    </row>
    <row r="502" s="14" customFormat="1">
      <c r="A502" s="14"/>
      <c r="B502" s="268"/>
      <c r="C502" s="269"/>
      <c r="D502" s="259" t="s">
        <v>238</v>
      </c>
      <c r="E502" s="270" t="s">
        <v>1</v>
      </c>
      <c r="F502" s="271" t="s">
        <v>846</v>
      </c>
      <c r="G502" s="269"/>
      <c r="H502" s="272">
        <v>7.5010000000000003</v>
      </c>
      <c r="I502" s="273"/>
      <c r="J502" s="269"/>
      <c r="K502" s="269"/>
      <c r="L502" s="274"/>
      <c r="M502" s="275"/>
      <c r="N502" s="276"/>
      <c r="O502" s="276"/>
      <c r="P502" s="276"/>
      <c r="Q502" s="276"/>
      <c r="R502" s="276"/>
      <c r="S502" s="276"/>
      <c r="T502" s="277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8" t="s">
        <v>238</v>
      </c>
      <c r="AU502" s="278" t="s">
        <v>91</v>
      </c>
      <c r="AV502" s="14" t="s">
        <v>91</v>
      </c>
      <c r="AW502" s="14" t="s">
        <v>36</v>
      </c>
      <c r="AX502" s="14" t="s">
        <v>81</v>
      </c>
      <c r="AY502" s="278" t="s">
        <v>229</v>
      </c>
    </row>
    <row r="503" s="14" customFormat="1">
      <c r="A503" s="14"/>
      <c r="B503" s="268"/>
      <c r="C503" s="269"/>
      <c r="D503" s="259" t="s">
        <v>238</v>
      </c>
      <c r="E503" s="270" t="s">
        <v>1</v>
      </c>
      <c r="F503" s="271" t="s">
        <v>847</v>
      </c>
      <c r="G503" s="269"/>
      <c r="H503" s="272">
        <v>8.1189999999999998</v>
      </c>
      <c r="I503" s="273"/>
      <c r="J503" s="269"/>
      <c r="K503" s="269"/>
      <c r="L503" s="274"/>
      <c r="M503" s="275"/>
      <c r="N503" s="276"/>
      <c r="O503" s="276"/>
      <c r="P503" s="276"/>
      <c r="Q503" s="276"/>
      <c r="R503" s="276"/>
      <c r="S503" s="276"/>
      <c r="T503" s="27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8" t="s">
        <v>238</v>
      </c>
      <c r="AU503" s="278" t="s">
        <v>91</v>
      </c>
      <c r="AV503" s="14" t="s">
        <v>91</v>
      </c>
      <c r="AW503" s="14" t="s">
        <v>36</v>
      </c>
      <c r="AX503" s="14" t="s">
        <v>81</v>
      </c>
      <c r="AY503" s="278" t="s">
        <v>229</v>
      </c>
    </row>
    <row r="504" s="15" customFormat="1">
      <c r="A504" s="15"/>
      <c r="B504" s="279"/>
      <c r="C504" s="280"/>
      <c r="D504" s="259" t="s">
        <v>238</v>
      </c>
      <c r="E504" s="281" t="s">
        <v>1</v>
      </c>
      <c r="F504" s="282" t="s">
        <v>252</v>
      </c>
      <c r="G504" s="280"/>
      <c r="H504" s="283">
        <v>15.619999999999999</v>
      </c>
      <c r="I504" s="284"/>
      <c r="J504" s="280"/>
      <c r="K504" s="280"/>
      <c r="L504" s="285"/>
      <c r="M504" s="286"/>
      <c r="N504" s="287"/>
      <c r="O504" s="287"/>
      <c r="P504" s="287"/>
      <c r="Q504" s="287"/>
      <c r="R504" s="287"/>
      <c r="S504" s="287"/>
      <c r="T504" s="28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9" t="s">
        <v>238</v>
      </c>
      <c r="AU504" s="289" t="s">
        <v>91</v>
      </c>
      <c r="AV504" s="15" t="s">
        <v>236</v>
      </c>
      <c r="AW504" s="15" t="s">
        <v>36</v>
      </c>
      <c r="AX504" s="15" t="s">
        <v>89</v>
      </c>
      <c r="AY504" s="289" t="s">
        <v>229</v>
      </c>
    </row>
    <row r="505" s="2" customFormat="1" ht="16.5" customHeight="1">
      <c r="A505" s="39"/>
      <c r="B505" s="40"/>
      <c r="C505" s="244" t="s">
        <v>848</v>
      </c>
      <c r="D505" s="244" t="s">
        <v>231</v>
      </c>
      <c r="E505" s="245" t="s">
        <v>849</v>
      </c>
      <c r="F505" s="246" t="s">
        <v>850</v>
      </c>
      <c r="G505" s="247" t="s">
        <v>311</v>
      </c>
      <c r="H505" s="248">
        <v>5.8049999999999997</v>
      </c>
      <c r="I505" s="249"/>
      <c r="J505" s="250">
        <f>ROUND(I505*H505,2)</f>
        <v>0</v>
      </c>
      <c r="K505" s="246" t="s">
        <v>235</v>
      </c>
      <c r="L505" s="45"/>
      <c r="M505" s="251" t="s">
        <v>1</v>
      </c>
      <c r="N505" s="252" t="s">
        <v>46</v>
      </c>
      <c r="O505" s="92"/>
      <c r="P505" s="253">
        <f>O505*H505</f>
        <v>0</v>
      </c>
      <c r="Q505" s="253">
        <v>0.041119999999999997</v>
      </c>
      <c r="R505" s="253">
        <f>Q505*H505</f>
        <v>0.23870159999999996</v>
      </c>
      <c r="S505" s="253">
        <v>0</v>
      </c>
      <c r="T505" s="254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55" t="s">
        <v>236</v>
      </c>
      <c r="AT505" s="255" t="s">
        <v>231</v>
      </c>
      <c r="AU505" s="255" t="s">
        <v>91</v>
      </c>
      <c r="AY505" s="18" t="s">
        <v>229</v>
      </c>
      <c r="BE505" s="256">
        <f>IF(N505="základní",J505,0)</f>
        <v>0</v>
      </c>
      <c r="BF505" s="256">
        <f>IF(N505="snížená",J505,0)</f>
        <v>0</v>
      </c>
      <c r="BG505" s="256">
        <f>IF(N505="zákl. přenesená",J505,0)</f>
        <v>0</v>
      </c>
      <c r="BH505" s="256">
        <f>IF(N505="sníž. přenesená",J505,0)</f>
        <v>0</v>
      </c>
      <c r="BI505" s="256">
        <f>IF(N505="nulová",J505,0)</f>
        <v>0</v>
      </c>
      <c r="BJ505" s="18" t="s">
        <v>89</v>
      </c>
      <c r="BK505" s="256">
        <f>ROUND(I505*H505,2)</f>
        <v>0</v>
      </c>
      <c r="BL505" s="18" t="s">
        <v>236</v>
      </c>
      <c r="BM505" s="255" t="s">
        <v>851</v>
      </c>
    </row>
    <row r="506" s="13" customFormat="1">
      <c r="A506" s="13"/>
      <c r="B506" s="257"/>
      <c r="C506" s="258"/>
      <c r="D506" s="259" t="s">
        <v>238</v>
      </c>
      <c r="E506" s="260" t="s">
        <v>1</v>
      </c>
      <c r="F506" s="261" t="s">
        <v>852</v>
      </c>
      <c r="G506" s="258"/>
      <c r="H506" s="260" t="s">
        <v>1</v>
      </c>
      <c r="I506" s="262"/>
      <c r="J506" s="258"/>
      <c r="K506" s="258"/>
      <c r="L506" s="263"/>
      <c r="M506" s="264"/>
      <c r="N506" s="265"/>
      <c r="O506" s="265"/>
      <c r="P506" s="265"/>
      <c r="Q506" s="265"/>
      <c r="R506" s="265"/>
      <c r="S506" s="265"/>
      <c r="T506" s="26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7" t="s">
        <v>238</v>
      </c>
      <c r="AU506" s="267" t="s">
        <v>91</v>
      </c>
      <c r="AV506" s="13" t="s">
        <v>89</v>
      </c>
      <c r="AW506" s="13" t="s">
        <v>36</v>
      </c>
      <c r="AX506" s="13" t="s">
        <v>81</v>
      </c>
      <c r="AY506" s="267" t="s">
        <v>229</v>
      </c>
    </row>
    <row r="507" s="14" customFormat="1">
      <c r="A507" s="14"/>
      <c r="B507" s="268"/>
      <c r="C507" s="269"/>
      <c r="D507" s="259" t="s">
        <v>238</v>
      </c>
      <c r="E507" s="270" t="s">
        <v>1</v>
      </c>
      <c r="F507" s="271" t="s">
        <v>853</v>
      </c>
      <c r="G507" s="269"/>
      <c r="H507" s="272">
        <v>5.8049999999999997</v>
      </c>
      <c r="I507" s="273"/>
      <c r="J507" s="269"/>
      <c r="K507" s="269"/>
      <c r="L507" s="274"/>
      <c r="M507" s="275"/>
      <c r="N507" s="276"/>
      <c r="O507" s="276"/>
      <c r="P507" s="276"/>
      <c r="Q507" s="276"/>
      <c r="R507" s="276"/>
      <c r="S507" s="276"/>
      <c r="T507" s="27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8" t="s">
        <v>238</v>
      </c>
      <c r="AU507" s="278" t="s">
        <v>91</v>
      </c>
      <c r="AV507" s="14" t="s">
        <v>91</v>
      </c>
      <c r="AW507" s="14" t="s">
        <v>36</v>
      </c>
      <c r="AX507" s="14" t="s">
        <v>89</v>
      </c>
      <c r="AY507" s="278" t="s">
        <v>229</v>
      </c>
    </row>
    <row r="508" s="2" customFormat="1" ht="16.5" customHeight="1">
      <c r="A508" s="39"/>
      <c r="B508" s="40"/>
      <c r="C508" s="244" t="s">
        <v>854</v>
      </c>
      <c r="D508" s="244" t="s">
        <v>231</v>
      </c>
      <c r="E508" s="245" t="s">
        <v>855</v>
      </c>
      <c r="F508" s="246" t="s">
        <v>856</v>
      </c>
      <c r="G508" s="247" t="s">
        <v>311</v>
      </c>
      <c r="H508" s="248">
        <v>17.312999999999999</v>
      </c>
      <c r="I508" s="249"/>
      <c r="J508" s="250">
        <f>ROUND(I508*H508,2)</f>
        <v>0</v>
      </c>
      <c r="K508" s="246" t="s">
        <v>235</v>
      </c>
      <c r="L508" s="45"/>
      <c r="M508" s="251" t="s">
        <v>1</v>
      </c>
      <c r="N508" s="252" t="s">
        <v>46</v>
      </c>
      <c r="O508" s="92"/>
      <c r="P508" s="253">
        <f>O508*H508</f>
        <v>0</v>
      </c>
      <c r="Q508" s="253">
        <v>0.10745</v>
      </c>
      <c r="R508" s="253">
        <f>Q508*H508</f>
        <v>1.86028185</v>
      </c>
      <c r="S508" s="253">
        <v>0</v>
      </c>
      <c r="T508" s="254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55" t="s">
        <v>236</v>
      </c>
      <c r="AT508" s="255" t="s">
        <v>231</v>
      </c>
      <c r="AU508" s="255" t="s">
        <v>91</v>
      </c>
      <c r="AY508" s="18" t="s">
        <v>229</v>
      </c>
      <c r="BE508" s="256">
        <f>IF(N508="základní",J508,0)</f>
        <v>0</v>
      </c>
      <c r="BF508" s="256">
        <f>IF(N508="snížená",J508,0)</f>
        <v>0</v>
      </c>
      <c r="BG508" s="256">
        <f>IF(N508="zákl. přenesená",J508,0)</f>
        <v>0</v>
      </c>
      <c r="BH508" s="256">
        <f>IF(N508="sníž. přenesená",J508,0)</f>
        <v>0</v>
      </c>
      <c r="BI508" s="256">
        <f>IF(N508="nulová",J508,0)</f>
        <v>0</v>
      </c>
      <c r="BJ508" s="18" t="s">
        <v>89</v>
      </c>
      <c r="BK508" s="256">
        <f>ROUND(I508*H508,2)</f>
        <v>0</v>
      </c>
      <c r="BL508" s="18" t="s">
        <v>236</v>
      </c>
      <c r="BM508" s="255" t="s">
        <v>857</v>
      </c>
    </row>
    <row r="509" s="13" customFormat="1">
      <c r="A509" s="13"/>
      <c r="B509" s="257"/>
      <c r="C509" s="258"/>
      <c r="D509" s="259" t="s">
        <v>238</v>
      </c>
      <c r="E509" s="260" t="s">
        <v>1</v>
      </c>
      <c r="F509" s="261" t="s">
        <v>858</v>
      </c>
      <c r="G509" s="258"/>
      <c r="H509" s="260" t="s">
        <v>1</v>
      </c>
      <c r="I509" s="262"/>
      <c r="J509" s="258"/>
      <c r="K509" s="258"/>
      <c r="L509" s="263"/>
      <c r="M509" s="264"/>
      <c r="N509" s="265"/>
      <c r="O509" s="265"/>
      <c r="P509" s="265"/>
      <c r="Q509" s="265"/>
      <c r="R509" s="265"/>
      <c r="S509" s="265"/>
      <c r="T509" s="26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7" t="s">
        <v>238</v>
      </c>
      <c r="AU509" s="267" t="s">
        <v>91</v>
      </c>
      <c r="AV509" s="13" t="s">
        <v>89</v>
      </c>
      <c r="AW509" s="13" t="s">
        <v>36</v>
      </c>
      <c r="AX509" s="13" t="s">
        <v>81</v>
      </c>
      <c r="AY509" s="267" t="s">
        <v>229</v>
      </c>
    </row>
    <row r="510" s="14" customFormat="1">
      <c r="A510" s="14"/>
      <c r="B510" s="268"/>
      <c r="C510" s="269"/>
      <c r="D510" s="259" t="s">
        <v>238</v>
      </c>
      <c r="E510" s="270" t="s">
        <v>1</v>
      </c>
      <c r="F510" s="271" t="s">
        <v>859</v>
      </c>
      <c r="G510" s="269"/>
      <c r="H510" s="272">
        <v>1.698</v>
      </c>
      <c r="I510" s="273"/>
      <c r="J510" s="269"/>
      <c r="K510" s="269"/>
      <c r="L510" s="274"/>
      <c r="M510" s="275"/>
      <c r="N510" s="276"/>
      <c r="O510" s="276"/>
      <c r="P510" s="276"/>
      <c r="Q510" s="276"/>
      <c r="R510" s="276"/>
      <c r="S510" s="276"/>
      <c r="T510" s="27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8" t="s">
        <v>238</v>
      </c>
      <c r="AU510" s="278" t="s">
        <v>91</v>
      </c>
      <c r="AV510" s="14" t="s">
        <v>91</v>
      </c>
      <c r="AW510" s="14" t="s">
        <v>36</v>
      </c>
      <c r="AX510" s="14" t="s">
        <v>81</v>
      </c>
      <c r="AY510" s="278" t="s">
        <v>229</v>
      </c>
    </row>
    <row r="511" s="13" customFormat="1">
      <c r="A511" s="13"/>
      <c r="B511" s="257"/>
      <c r="C511" s="258"/>
      <c r="D511" s="259" t="s">
        <v>238</v>
      </c>
      <c r="E511" s="260" t="s">
        <v>1</v>
      </c>
      <c r="F511" s="261" t="s">
        <v>860</v>
      </c>
      <c r="G511" s="258"/>
      <c r="H511" s="260" t="s">
        <v>1</v>
      </c>
      <c r="I511" s="262"/>
      <c r="J511" s="258"/>
      <c r="K511" s="258"/>
      <c r="L511" s="263"/>
      <c r="M511" s="264"/>
      <c r="N511" s="265"/>
      <c r="O511" s="265"/>
      <c r="P511" s="265"/>
      <c r="Q511" s="265"/>
      <c r="R511" s="265"/>
      <c r="S511" s="265"/>
      <c r="T511" s="26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7" t="s">
        <v>238</v>
      </c>
      <c r="AU511" s="267" t="s">
        <v>91</v>
      </c>
      <c r="AV511" s="13" t="s">
        <v>89</v>
      </c>
      <c r="AW511" s="13" t="s">
        <v>36</v>
      </c>
      <c r="AX511" s="13" t="s">
        <v>81</v>
      </c>
      <c r="AY511" s="267" t="s">
        <v>229</v>
      </c>
    </row>
    <row r="512" s="14" customFormat="1">
      <c r="A512" s="14"/>
      <c r="B512" s="268"/>
      <c r="C512" s="269"/>
      <c r="D512" s="259" t="s">
        <v>238</v>
      </c>
      <c r="E512" s="270" t="s">
        <v>1</v>
      </c>
      <c r="F512" s="271" t="s">
        <v>861</v>
      </c>
      <c r="G512" s="269"/>
      <c r="H512" s="272">
        <v>2.5649999999999999</v>
      </c>
      <c r="I512" s="273"/>
      <c r="J512" s="269"/>
      <c r="K512" s="269"/>
      <c r="L512" s="274"/>
      <c r="M512" s="275"/>
      <c r="N512" s="276"/>
      <c r="O512" s="276"/>
      <c r="P512" s="276"/>
      <c r="Q512" s="276"/>
      <c r="R512" s="276"/>
      <c r="S512" s="276"/>
      <c r="T512" s="27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8" t="s">
        <v>238</v>
      </c>
      <c r="AU512" s="278" t="s">
        <v>91</v>
      </c>
      <c r="AV512" s="14" t="s">
        <v>91</v>
      </c>
      <c r="AW512" s="14" t="s">
        <v>36</v>
      </c>
      <c r="AX512" s="14" t="s">
        <v>81</v>
      </c>
      <c r="AY512" s="278" t="s">
        <v>229</v>
      </c>
    </row>
    <row r="513" s="13" customFormat="1">
      <c r="A513" s="13"/>
      <c r="B513" s="257"/>
      <c r="C513" s="258"/>
      <c r="D513" s="259" t="s">
        <v>238</v>
      </c>
      <c r="E513" s="260" t="s">
        <v>1</v>
      </c>
      <c r="F513" s="261" t="s">
        <v>862</v>
      </c>
      <c r="G513" s="258"/>
      <c r="H513" s="260" t="s">
        <v>1</v>
      </c>
      <c r="I513" s="262"/>
      <c r="J513" s="258"/>
      <c r="K513" s="258"/>
      <c r="L513" s="263"/>
      <c r="M513" s="264"/>
      <c r="N513" s="265"/>
      <c r="O513" s="265"/>
      <c r="P513" s="265"/>
      <c r="Q513" s="265"/>
      <c r="R513" s="265"/>
      <c r="S513" s="265"/>
      <c r="T513" s="26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7" t="s">
        <v>238</v>
      </c>
      <c r="AU513" s="267" t="s">
        <v>91</v>
      </c>
      <c r="AV513" s="13" t="s">
        <v>89</v>
      </c>
      <c r="AW513" s="13" t="s">
        <v>36</v>
      </c>
      <c r="AX513" s="13" t="s">
        <v>81</v>
      </c>
      <c r="AY513" s="267" t="s">
        <v>229</v>
      </c>
    </row>
    <row r="514" s="14" customFormat="1">
      <c r="A514" s="14"/>
      <c r="B514" s="268"/>
      <c r="C514" s="269"/>
      <c r="D514" s="259" t="s">
        <v>238</v>
      </c>
      <c r="E514" s="270" t="s">
        <v>1</v>
      </c>
      <c r="F514" s="271" t="s">
        <v>863</v>
      </c>
      <c r="G514" s="269"/>
      <c r="H514" s="272">
        <v>4.9950000000000001</v>
      </c>
      <c r="I514" s="273"/>
      <c r="J514" s="269"/>
      <c r="K514" s="269"/>
      <c r="L514" s="274"/>
      <c r="M514" s="275"/>
      <c r="N514" s="276"/>
      <c r="O514" s="276"/>
      <c r="P514" s="276"/>
      <c r="Q514" s="276"/>
      <c r="R514" s="276"/>
      <c r="S514" s="276"/>
      <c r="T514" s="27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8" t="s">
        <v>238</v>
      </c>
      <c r="AU514" s="278" t="s">
        <v>91</v>
      </c>
      <c r="AV514" s="14" t="s">
        <v>91</v>
      </c>
      <c r="AW514" s="14" t="s">
        <v>36</v>
      </c>
      <c r="AX514" s="14" t="s">
        <v>81</v>
      </c>
      <c r="AY514" s="278" t="s">
        <v>229</v>
      </c>
    </row>
    <row r="515" s="13" customFormat="1">
      <c r="A515" s="13"/>
      <c r="B515" s="257"/>
      <c r="C515" s="258"/>
      <c r="D515" s="259" t="s">
        <v>238</v>
      </c>
      <c r="E515" s="260" t="s">
        <v>1</v>
      </c>
      <c r="F515" s="261" t="s">
        <v>852</v>
      </c>
      <c r="G515" s="258"/>
      <c r="H515" s="260" t="s">
        <v>1</v>
      </c>
      <c r="I515" s="262"/>
      <c r="J515" s="258"/>
      <c r="K515" s="258"/>
      <c r="L515" s="263"/>
      <c r="M515" s="264"/>
      <c r="N515" s="265"/>
      <c r="O515" s="265"/>
      <c r="P515" s="265"/>
      <c r="Q515" s="265"/>
      <c r="R515" s="265"/>
      <c r="S515" s="265"/>
      <c r="T515" s="26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7" t="s">
        <v>238</v>
      </c>
      <c r="AU515" s="267" t="s">
        <v>91</v>
      </c>
      <c r="AV515" s="13" t="s">
        <v>89</v>
      </c>
      <c r="AW515" s="13" t="s">
        <v>36</v>
      </c>
      <c r="AX515" s="13" t="s">
        <v>81</v>
      </c>
      <c r="AY515" s="267" t="s">
        <v>229</v>
      </c>
    </row>
    <row r="516" s="14" customFormat="1">
      <c r="A516" s="14"/>
      <c r="B516" s="268"/>
      <c r="C516" s="269"/>
      <c r="D516" s="259" t="s">
        <v>238</v>
      </c>
      <c r="E516" s="270" t="s">
        <v>1</v>
      </c>
      <c r="F516" s="271" t="s">
        <v>864</v>
      </c>
      <c r="G516" s="269"/>
      <c r="H516" s="272">
        <v>4.1449999999999996</v>
      </c>
      <c r="I516" s="273"/>
      <c r="J516" s="269"/>
      <c r="K516" s="269"/>
      <c r="L516" s="274"/>
      <c r="M516" s="275"/>
      <c r="N516" s="276"/>
      <c r="O516" s="276"/>
      <c r="P516" s="276"/>
      <c r="Q516" s="276"/>
      <c r="R516" s="276"/>
      <c r="S516" s="276"/>
      <c r="T516" s="27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78" t="s">
        <v>238</v>
      </c>
      <c r="AU516" s="278" t="s">
        <v>91</v>
      </c>
      <c r="AV516" s="14" t="s">
        <v>91</v>
      </c>
      <c r="AW516" s="14" t="s">
        <v>36</v>
      </c>
      <c r="AX516" s="14" t="s">
        <v>81</v>
      </c>
      <c r="AY516" s="278" t="s">
        <v>229</v>
      </c>
    </row>
    <row r="517" s="13" customFormat="1">
      <c r="A517" s="13"/>
      <c r="B517" s="257"/>
      <c r="C517" s="258"/>
      <c r="D517" s="259" t="s">
        <v>238</v>
      </c>
      <c r="E517" s="260" t="s">
        <v>1</v>
      </c>
      <c r="F517" s="261" t="s">
        <v>865</v>
      </c>
      <c r="G517" s="258"/>
      <c r="H517" s="260" t="s">
        <v>1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7" t="s">
        <v>238</v>
      </c>
      <c r="AU517" s="267" t="s">
        <v>91</v>
      </c>
      <c r="AV517" s="13" t="s">
        <v>89</v>
      </c>
      <c r="AW517" s="13" t="s">
        <v>36</v>
      </c>
      <c r="AX517" s="13" t="s">
        <v>81</v>
      </c>
      <c r="AY517" s="267" t="s">
        <v>229</v>
      </c>
    </row>
    <row r="518" s="14" customFormat="1">
      <c r="A518" s="14"/>
      <c r="B518" s="268"/>
      <c r="C518" s="269"/>
      <c r="D518" s="259" t="s">
        <v>238</v>
      </c>
      <c r="E518" s="270" t="s">
        <v>1</v>
      </c>
      <c r="F518" s="271" t="s">
        <v>866</v>
      </c>
      <c r="G518" s="269"/>
      <c r="H518" s="272">
        <v>3.9100000000000001</v>
      </c>
      <c r="I518" s="273"/>
      <c r="J518" s="269"/>
      <c r="K518" s="269"/>
      <c r="L518" s="274"/>
      <c r="M518" s="275"/>
      <c r="N518" s="276"/>
      <c r="O518" s="276"/>
      <c r="P518" s="276"/>
      <c r="Q518" s="276"/>
      <c r="R518" s="276"/>
      <c r="S518" s="276"/>
      <c r="T518" s="27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8" t="s">
        <v>238</v>
      </c>
      <c r="AU518" s="278" t="s">
        <v>91</v>
      </c>
      <c r="AV518" s="14" t="s">
        <v>91</v>
      </c>
      <c r="AW518" s="14" t="s">
        <v>36</v>
      </c>
      <c r="AX518" s="14" t="s">
        <v>81</v>
      </c>
      <c r="AY518" s="278" t="s">
        <v>229</v>
      </c>
    </row>
    <row r="519" s="15" customFormat="1">
      <c r="A519" s="15"/>
      <c r="B519" s="279"/>
      <c r="C519" s="280"/>
      <c r="D519" s="259" t="s">
        <v>238</v>
      </c>
      <c r="E519" s="281" t="s">
        <v>1</v>
      </c>
      <c r="F519" s="282" t="s">
        <v>252</v>
      </c>
      <c r="G519" s="280"/>
      <c r="H519" s="283">
        <v>17.312999999999999</v>
      </c>
      <c r="I519" s="284"/>
      <c r="J519" s="280"/>
      <c r="K519" s="280"/>
      <c r="L519" s="285"/>
      <c r="M519" s="286"/>
      <c r="N519" s="287"/>
      <c r="O519" s="287"/>
      <c r="P519" s="287"/>
      <c r="Q519" s="287"/>
      <c r="R519" s="287"/>
      <c r="S519" s="287"/>
      <c r="T519" s="288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89" t="s">
        <v>238</v>
      </c>
      <c r="AU519" s="289" t="s">
        <v>91</v>
      </c>
      <c r="AV519" s="15" t="s">
        <v>236</v>
      </c>
      <c r="AW519" s="15" t="s">
        <v>36</v>
      </c>
      <c r="AX519" s="15" t="s">
        <v>89</v>
      </c>
      <c r="AY519" s="289" t="s">
        <v>229</v>
      </c>
    </row>
    <row r="520" s="12" customFormat="1" ht="22.8" customHeight="1">
      <c r="A520" s="12"/>
      <c r="B520" s="228"/>
      <c r="C520" s="229"/>
      <c r="D520" s="230" t="s">
        <v>80</v>
      </c>
      <c r="E520" s="242" t="s">
        <v>236</v>
      </c>
      <c r="F520" s="242" t="s">
        <v>867</v>
      </c>
      <c r="G520" s="229"/>
      <c r="H520" s="229"/>
      <c r="I520" s="232"/>
      <c r="J520" s="243">
        <f>BK520</f>
        <v>0</v>
      </c>
      <c r="K520" s="229"/>
      <c r="L520" s="234"/>
      <c r="M520" s="235"/>
      <c r="N520" s="236"/>
      <c r="O520" s="236"/>
      <c r="P520" s="237">
        <f>SUM(P521:P599)</f>
        <v>0</v>
      </c>
      <c r="Q520" s="236"/>
      <c r="R520" s="237">
        <f>SUM(R521:R599)</f>
        <v>331.74773251000011</v>
      </c>
      <c r="S520" s="236"/>
      <c r="T520" s="238">
        <f>SUM(T521:T599)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39" t="s">
        <v>89</v>
      </c>
      <c r="AT520" s="240" t="s">
        <v>80</v>
      </c>
      <c r="AU520" s="240" t="s">
        <v>89</v>
      </c>
      <c r="AY520" s="239" t="s">
        <v>229</v>
      </c>
      <c r="BK520" s="241">
        <f>SUM(BK521:BK599)</f>
        <v>0</v>
      </c>
    </row>
    <row r="521" s="2" customFormat="1" ht="16.5" customHeight="1">
      <c r="A521" s="39"/>
      <c r="B521" s="40"/>
      <c r="C521" s="244" t="s">
        <v>868</v>
      </c>
      <c r="D521" s="244" t="s">
        <v>231</v>
      </c>
      <c r="E521" s="245" t="s">
        <v>869</v>
      </c>
      <c r="F521" s="246" t="s">
        <v>870</v>
      </c>
      <c r="G521" s="247" t="s">
        <v>234</v>
      </c>
      <c r="H521" s="248">
        <v>85.019000000000005</v>
      </c>
      <c r="I521" s="249"/>
      <c r="J521" s="250">
        <f>ROUND(I521*H521,2)</f>
        <v>0</v>
      </c>
      <c r="K521" s="246" t="s">
        <v>235</v>
      </c>
      <c r="L521" s="45"/>
      <c r="M521" s="251" t="s">
        <v>1</v>
      </c>
      <c r="N521" s="252" t="s">
        <v>46</v>
      </c>
      <c r="O521" s="92"/>
      <c r="P521" s="253">
        <f>O521*H521</f>
        <v>0</v>
      </c>
      <c r="Q521" s="253">
        <v>2.45343</v>
      </c>
      <c r="R521" s="253">
        <f>Q521*H521</f>
        <v>208.58816517000003</v>
      </c>
      <c r="S521" s="253">
        <v>0</v>
      </c>
      <c r="T521" s="254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55" t="s">
        <v>236</v>
      </c>
      <c r="AT521" s="255" t="s">
        <v>231</v>
      </c>
      <c r="AU521" s="255" t="s">
        <v>91</v>
      </c>
      <c r="AY521" s="18" t="s">
        <v>229</v>
      </c>
      <c r="BE521" s="256">
        <f>IF(N521="základní",J521,0)</f>
        <v>0</v>
      </c>
      <c r="BF521" s="256">
        <f>IF(N521="snížená",J521,0)</f>
        <v>0</v>
      </c>
      <c r="BG521" s="256">
        <f>IF(N521="zákl. přenesená",J521,0)</f>
        <v>0</v>
      </c>
      <c r="BH521" s="256">
        <f>IF(N521="sníž. přenesená",J521,0)</f>
        <v>0</v>
      </c>
      <c r="BI521" s="256">
        <f>IF(N521="nulová",J521,0)</f>
        <v>0</v>
      </c>
      <c r="BJ521" s="18" t="s">
        <v>89</v>
      </c>
      <c r="BK521" s="256">
        <f>ROUND(I521*H521,2)</f>
        <v>0</v>
      </c>
      <c r="BL521" s="18" t="s">
        <v>236</v>
      </c>
      <c r="BM521" s="255" t="s">
        <v>871</v>
      </c>
    </row>
    <row r="522" s="13" customFormat="1">
      <c r="A522" s="13"/>
      <c r="B522" s="257"/>
      <c r="C522" s="258"/>
      <c r="D522" s="259" t="s">
        <v>238</v>
      </c>
      <c r="E522" s="260" t="s">
        <v>1</v>
      </c>
      <c r="F522" s="261" t="s">
        <v>872</v>
      </c>
      <c r="G522" s="258"/>
      <c r="H522" s="260" t="s">
        <v>1</v>
      </c>
      <c r="I522" s="262"/>
      <c r="J522" s="258"/>
      <c r="K522" s="258"/>
      <c r="L522" s="263"/>
      <c r="M522" s="264"/>
      <c r="N522" s="265"/>
      <c r="O522" s="265"/>
      <c r="P522" s="265"/>
      <c r="Q522" s="265"/>
      <c r="R522" s="265"/>
      <c r="S522" s="265"/>
      <c r="T522" s="26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7" t="s">
        <v>238</v>
      </c>
      <c r="AU522" s="267" t="s">
        <v>91</v>
      </c>
      <c r="AV522" s="13" t="s">
        <v>89</v>
      </c>
      <c r="AW522" s="13" t="s">
        <v>36</v>
      </c>
      <c r="AX522" s="13" t="s">
        <v>81</v>
      </c>
      <c r="AY522" s="267" t="s">
        <v>229</v>
      </c>
    </row>
    <row r="523" s="13" customFormat="1">
      <c r="A523" s="13"/>
      <c r="B523" s="257"/>
      <c r="C523" s="258"/>
      <c r="D523" s="259" t="s">
        <v>238</v>
      </c>
      <c r="E523" s="260" t="s">
        <v>1</v>
      </c>
      <c r="F523" s="261" t="s">
        <v>873</v>
      </c>
      <c r="G523" s="258"/>
      <c r="H523" s="260" t="s">
        <v>1</v>
      </c>
      <c r="I523" s="262"/>
      <c r="J523" s="258"/>
      <c r="K523" s="258"/>
      <c r="L523" s="263"/>
      <c r="M523" s="264"/>
      <c r="N523" s="265"/>
      <c r="O523" s="265"/>
      <c r="P523" s="265"/>
      <c r="Q523" s="265"/>
      <c r="R523" s="265"/>
      <c r="S523" s="265"/>
      <c r="T523" s="26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7" t="s">
        <v>238</v>
      </c>
      <c r="AU523" s="267" t="s">
        <v>91</v>
      </c>
      <c r="AV523" s="13" t="s">
        <v>89</v>
      </c>
      <c r="AW523" s="13" t="s">
        <v>36</v>
      </c>
      <c r="AX523" s="13" t="s">
        <v>81</v>
      </c>
      <c r="AY523" s="267" t="s">
        <v>229</v>
      </c>
    </row>
    <row r="524" s="14" customFormat="1">
      <c r="A524" s="14"/>
      <c r="B524" s="268"/>
      <c r="C524" s="269"/>
      <c r="D524" s="259" t="s">
        <v>238</v>
      </c>
      <c r="E524" s="270" t="s">
        <v>1</v>
      </c>
      <c r="F524" s="271" t="s">
        <v>874</v>
      </c>
      <c r="G524" s="269"/>
      <c r="H524" s="272">
        <v>72.280000000000001</v>
      </c>
      <c r="I524" s="273"/>
      <c r="J524" s="269"/>
      <c r="K524" s="269"/>
      <c r="L524" s="274"/>
      <c r="M524" s="275"/>
      <c r="N524" s="276"/>
      <c r="O524" s="276"/>
      <c r="P524" s="276"/>
      <c r="Q524" s="276"/>
      <c r="R524" s="276"/>
      <c r="S524" s="276"/>
      <c r="T524" s="27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8" t="s">
        <v>238</v>
      </c>
      <c r="AU524" s="278" t="s">
        <v>91</v>
      </c>
      <c r="AV524" s="14" t="s">
        <v>91</v>
      </c>
      <c r="AW524" s="14" t="s">
        <v>36</v>
      </c>
      <c r="AX524" s="14" t="s">
        <v>81</v>
      </c>
      <c r="AY524" s="278" t="s">
        <v>229</v>
      </c>
    </row>
    <row r="525" s="13" customFormat="1">
      <c r="A525" s="13"/>
      <c r="B525" s="257"/>
      <c r="C525" s="258"/>
      <c r="D525" s="259" t="s">
        <v>238</v>
      </c>
      <c r="E525" s="260" t="s">
        <v>1</v>
      </c>
      <c r="F525" s="261" t="s">
        <v>875</v>
      </c>
      <c r="G525" s="258"/>
      <c r="H525" s="260" t="s">
        <v>1</v>
      </c>
      <c r="I525" s="262"/>
      <c r="J525" s="258"/>
      <c r="K525" s="258"/>
      <c r="L525" s="263"/>
      <c r="M525" s="264"/>
      <c r="N525" s="265"/>
      <c r="O525" s="265"/>
      <c r="P525" s="265"/>
      <c r="Q525" s="265"/>
      <c r="R525" s="265"/>
      <c r="S525" s="265"/>
      <c r="T525" s="26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7" t="s">
        <v>238</v>
      </c>
      <c r="AU525" s="267" t="s">
        <v>91</v>
      </c>
      <c r="AV525" s="13" t="s">
        <v>89</v>
      </c>
      <c r="AW525" s="13" t="s">
        <v>36</v>
      </c>
      <c r="AX525" s="13" t="s">
        <v>81</v>
      </c>
      <c r="AY525" s="267" t="s">
        <v>229</v>
      </c>
    </row>
    <row r="526" s="14" customFormat="1">
      <c r="A526" s="14"/>
      <c r="B526" s="268"/>
      <c r="C526" s="269"/>
      <c r="D526" s="259" t="s">
        <v>238</v>
      </c>
      <c r="E526" s="270" t="s">
        <v>1</v>
      </c>
      <c r="F526" s="271" t="s">
        <v>876</v>
      </c>
      <c r="G526" s="269"/>
      <c r="H526" s="272">
        <v>8.6560000000000006</v>
      </c>
      <c r="I526" s="273"/>
      <c r="J526" s="269"/>
      <c r="K526" s="269"/>
      <c r="L526" s="274"/>
      <c r="M526" s="275"/>
      <c r="N526" s="276"/>
      <c r="O526" s="276"/>
      <c r="P526" s="276"/>
      <c r="Q526" s="276"/>
      <c r="R526" s="276"/>
      <c r="S526" s="276"/>
      <c r="T526" s="27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8" t="s">
        <v>238</v>
      </c>
      <c r="AU526" s="278" t="s">
        <v>91</v>
      </c>
      <c r="AV526" s="14" t="s">
        <v>91</v>
      </c>
      <c r="AW526" s="14" t="s">
        <v>36</v>
      </c>
      <c r="AX526" s="14" t="s">
        <v>81</v>
      </c>
      <c r="AY526" s="278" t="s">
        <v>229</v>
      </c>
    </row>
    <row r="527" s="13" customFormat="1">
      <c r="A527" s="13"/>
      <c r="B527" s="257"/>
      <c r="C527" s="258"/>
      <c r="D527" s="259" t="s">
        <v>238</v>
      </c>
      <c r="E527" s="260" t="s">
        <v>1</v>
      </c>
      <c r="F527" s="261" t="s">
        <v>877</v>
      </c>
      <c r="G527" s="258"/>
      <c r="H527" s="260" t="s">
        <v>1</v>
      </c>
      <c r="I527" s="262"/>
      <c r="J527" s="258"/>
      <c r="K527" s="258"/>
      <c r="L527" s="263"/>
      <c r="M527" s="264"/>
      <c r="N527" s="265"/>
      <c r="O527" s="265"/>
      <c r="P527" s="265"/>
      <c r="Q527" s="265"/>
      <c r="R527" s="265"/>
      <c r="S527" s="265"/>
      <c r="T527" s="26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7" t="s">
        <v>238</v>
      </c>
      <c r="AU527" s="267" t="s">
        <v>91</v>
      </c>
      <c r="AV527" s="13" t="s">
        <v>89</v>
      </c>
      <c r="AW527" s="13" t="s">
        <v>36</v>
      </c>
      <c r="AX527" s="13" t="s">
        <v>81</v>
      </c>
      <c r="AY527" s="267" t="s">
        <v>229</v>
      </c>
    </row>
    <row r="528" s="14" customFormat="1">
      <c r="A528" s="14"/>
      <c r="B528" s="268"/>
      <c r="C528" s="269"/>
      <c r="D528" s="259" t="s">
        <v>238</v>
      </c>
      <c r="E528" s="270" t="s">
        <v>1</v>
      </c>
      <c r="F528" s="271" t="s">
        <v>878</v>
      </c>
      <c r="G528" s="269"/>
      <c r="H528" s="272">
        <v>0.129</v>
      </c>
      <c r="I528" s="273"/>
      <c r="J528" s="269"/>
      <c r="K528" s="269"/>
      <c r="L528" s="274"/>
      <c r="M528" s="275"/>
      <c r="N528" s="276"/>
      <c r="O528" s="276"/>
      <c r="P528" s="276"/>
      <c r="Q528" s="276"/>
      <c r="R528" s="276"/>
      <c r="S528" s="276"/>
      <c r="T528" s="27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8" t="s">
        <v>238</v>
      </c>
      <c r="AU528" s="278" t="s">
        <v>91</v>
      </c>
      <c r="AV528" s="14" t="s">
        <v>91</v>
      </c>
      <c r="AW528" s="14" t="s">
        <v>36</v>
      </c>
      <c r="AX528" s="14" t="s">
        <v>81</v>
      </c>
      <c r="AY528" s="278" t="s">
        <v>229</v>
      </c>
    </row>
    <row r="529" s="14" customFormat="1">
      <c r="A529" s="14"/>
      <c r="B529" s="268"/>
      <c r="C529" s="269"/>
      <c r="D529" s="259" t="s">
        <v>238</v>
      </c>
      <c r="E529" s="270" t="s">
        <v>1</v>
      </c>
      <c r="F529" s="271" t="s">
        <v>879</v>
      </c>
      <c r="G529" s="269"/>
      <c r="H529" s="272">
        <v>0.34499999999999997</v>
      </c>
      <c r="I529" s="273"/>
      <c r="J529" s="269"/>
      <c r="K529" s="269"/>
      <c r="L529" s="274"/>
      <c r="M529" s="275"/>
      <c r="N529" s="276"/>
      <c r="O529" s="276"/>
      <c r="P529" s="276"/>
      <c r="Q529" s="276"/>
      <c r="R529" s="276"/>
      <c r="S529" s="276"/>
      <c r="T529" s="277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8" t="s">
        <v>238</v>
      </c>
      <c r="AU529" s="278" t="s">
        <v>91</v>
      </c>
      <c r="AV529" s="14" t="s">
        <v>91</v>
      </c>
      <c r="AW529" s="14" t="s">
        <v>36</v>
      </c>
      <c r="AX529" s="14" t="s">
        <v>81</v>
      </c>
      <c r="AY529" s="278" t="s">
        <v>229</v>
      </c>
    </row>
    <row r="530" s="14" customFormat="1">
      <c r="A530" s="14"/>
      <c r="B530" s="268"/>
      <c r="C530" s="269"/>
      <c r="D530" s="259" t="s">
        <v>238</v>
      </c>
      <c r="E530" s="270" t="s">
        <v>1</v>
      </c>
      <c r="F530" s="271" t="s">
        <v>880</v>
      </c>
      <c r="G530" s="269"/>
      <c r="H530" s="272">
        <v>0.19400000000000001</v>
      </c>
      <c r="I530" s="273"/>
      <c r="J530" s="269"/>
      <c r="K530" s="269"/>
      <c r="L530" s="274"/>
      <c r="M530" s="275"/>
      <c r="N530" s="276"/>
      <c r="O530" s="276"/>
      <c r="P530" s="276"/>
      <c r="Q530" s="276"/>
      <c r="R530" s="276"/>
      <c r="S530" s="276"/>
      <c r="T530" s="27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78" t="s">
        <v>238</v>
      </c>
      <c r="AU530" s="278" t="s">
        <v>91</v>
      </c>
      <c r="AV530" s="14" t="s">
        <v>91</v>
      </c>
      <c r="AW530" s="14" t="s">
        <v>36</v>
      </c>
      <c r="AX530" s="14" t="s">
        <v>81</v>
      </c>
      <c r="AY530" s="278" t="s">
        <v>229</v>
      </c>
    </row>
    <row r="531" s="14" customFormat="1">
      <c r="A531" s="14"/>
      <c r="B531" s="268"/>
      <c r="C531" s="269"/>
      <c r="D531" s="259" t="s">
        <v>238</v>
      </c>
      <c r="E531" s="270" t="s">
        <v>1</v>
      </c>
      <c r="F531" s="271" t="s">
        <v>881</v>
      </c>
      <c r="G531" s="269"/>
      <c r="H531" s="272">
        <v>0.059999999999999998</v>
      </c>
      <c r="I531" s="273"/>
      <c r="J531" s="269"/>
      <c r="K531" s="269"/>
      <c r="L531" s="274"/>
      <c r="M531" s="275"/>
      <c r="N531" s="276"/>
      <c r="O531" s="276"/>
      <c r="P531" s="276"/>
      <c r="Q531" s="276"/>
      <c r="R531" s="276"/>
      <c r="S531" s="276"/>
      <c r="T531" s="27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8" t="s">
        <v>238</v>
      </c>
      <c r="AU531" s="278" t="s">
        <v>91</v>
      </c>
      <c r="AV531" s="14" t="s">
        <v>91</v>
      </c>
      <c r="AW531" s="14" t="s">
        <v>36</v>
      </c>
      <c r="AX531" s="14" t="s">
        <v>81</v>
      </c>
      <c r="AY531" s="278" t="s">
        <v>229</v>
      </c>
    </row>
    <row r="532" s="14" customFormat="1">
      <c r="A532" s="14"/>
      <c r="B532" s="268"/>
      <c r="C532" s="269"/>
      <c r="D532" s="259" t="s">
        <v>238</v>
      </c>
      <c r="E532" s="270" t="s">
        <v>1</v>
      </c>
      <c r="F532" s="271" t="s">
        <v>882</v>
      </c>
      <c r="G532" s="269"/>
      <c r="H532" s="272">
        <v>0.057000000000000002</v>
      </c>
      <c r="I532" s="273"/>
      <c r="J532" s="269"/>
      <c r="K532" s="269"/>
      <c r="L532" s="274"/>
      <c r="M532" s="275"/>
      <c r="N532" s="276"/>
      <c r="O532" s="276"/>
      <c r="P532" s="276"/>
      <c r="Q532" s="276"/>
      <c r="R532" s="276"/>
      <c r="S532" s="276"/>
      <c r="T532" s="277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8" t="s">
        <v>238</v>
      </c>
      <c r="AU532" s="278" t="s">
        <v>91</v>
      </c>
      <c r="AV532" s="14" t="s">
        <v>91</v>
      </c>
      <c r="AW532" s="14" t="s">
        <v>36</v>
      </c>
      <c r="AX532" s="14" t="s">
        <v>81</v>
      </c>
      <c r="AY532" s="278" t="s">
        <v>229</v>
      </c>
    </row>
    <row r="533" s="14" customFormat="1">
      <c r="A533" s="14"/>
      <c r="B533" s="268"/>
      <c r="C533" s="269"/>
      <c r="D533" s="259" t="s">
        <v>238</v>
      </c>
      <c r="E533" s="270" t="s">
        <v>1</v>
      </c>
      <c r="F533" s="271" t="s">
        <v>883</v>
      </c>
      <c r="G533" s="269"/>
      <c r="H533" s="272">
        <v>0.076999999999999999</v>
      </c>
      <c r="I533" s="273"/>
      <c r="J533" s="269"/>
      <c r="K533" s="269"/>
      <c r="L533" s="274"/>
      <c r="M533" s="275"/>
      <c r="N533" s="276"/>
      <c r="O533" s="276"/>
      <c r="P533" s="276"/>
      <c r="Q533" s="276"/>
      <c r="R533" s="276"/>
      <c r="S533" s="276"/>
      <c r="T533" s="277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78" t="s">
        <v>238</v>
      </c>
      <c r="AU533" s="278" t="s">
        <v>91</v>
      </c>
      <c r="AV533" s="14" t="s">
        <v>91</v>
      </c>
      <c r="AW533" s="14" t="s">
        <v>36</v>
      </c>
      <c r="AX533" s="14" t="s">
        <v>81</v>
      </c>
      <c r="AY533" s="278" t="s">
        <v>229</v>
      </c>
    </row>
    <row r="534" s="14" customFormat="1">
      <c r="A534" s="14"/>
      <c r="B534" s="268"/>
      <c r="C534" s="269"/>
      <c r="D534" s="259" t="s">
        <v>238</v>
      </c>
      <c r="E534" s="270" t="s">
        <v>1</v>
      </c>
      <c r="F534" s="271" t="s">
        <v>884</v>
      </c>
      <c r="G534" s="269"/>
      <c r="H534" s="272">
        <v>0.35099999999999998</v>
      </c>
      <c r="I534" s="273"/>
      <c r="J534" s="269"/>
      <c r="K534" s="269"/>
      <c r="L534" s="274"/>
      <c r="M534" s="275"/>
      <c r="N534" s="276"/>
      <c r="O534" s="276"/>
      <c r="P534" s="276"/>
      <c r="Q534" s="276"/>
      <c r="R534" s="276"/>
      <c r="S534" s="276"/>
      <c r="T534" s="27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78" t="s">
        <v>238</v>
      </c>
      <c r="AU534" s="278" t="s">
        <v>91</v>
      </c>
      <c r="AV534" s="14" t="s">
        <v>91</v>
      </c>
      <c r="AW534" s="14" t="s">
        <v>36</v>
      </c>
      <c r="AX534" s="14" t="s">
        <v>81</v>
      </c>
      <c r="AY534" s="278" t="s">
        <v>229</v>
      </c>
    </row>
    <row r="535" s="14" customFormat="1">
      <c r="A535" s="14"/>
      <c r="B535" s="268"/>
      <c r="C535" s="269"/>
      <c r="D535" s="259" t="s">
        <v>238</v>
      </c>
      <c r="E535" s="270" t="s">
        <v>1</v>
      </c>
      <c r="F535" s="271" t="s">
        <v>885</v>
      </c>
      <c r="G535" s="269"/>
      <c r="H535" s="272">
        <v>0.45000000000000001</v>
      </c>
      <c r="I535" s="273"/>
      <c r="J535" s="269"/>
      <c r="K535" s="269"/>
      <c r="L535" s="274"/>
      <c r="M535" s="275"/>
      <c r="N535" s="276"/>
      <c r="O535" s="276"/>
      <c r="P535" s="276"/>
      <c r="Q535" s="276"/>
      <c r="R535" s="276"/>
      <c r="S535" s="276"/>
      <c r="T535" s="27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8" t="s">
        <v>238</v>
      </c>
      <c r="AU535" s="278" t="s">
        <v>91</v>
      </c>
      <c r="AV535" s="14" t="s">
        <v>91</v>
      </c>
      <c r="AW535" s="14" t="s">
        <v>36</v>
      </c>
      <c r="AX535" s="14" t="s">
        <v>81</v>
      </c>
      <c r="AY535" s="278" t="s">
        <v>229</v>
      </c>
    </row>
    <row r="536" s="13" customFormat="1">
      <c r="A536" s="13"/>
      <c r="B536" s="257"/>
      <c r="C536" s="258"/>
      <c r="D536" s="259" t="s">
        <v>238</v>
      </c>
      <c r="E536" s="260" t="s">
        <v>1</v>
      </c>
      <c r="F536" s="261" t="s">
        <v>886</v>
      </c>
      <c r="G536" s="258"/>
      <c r="H536" s="260" t="s">
        <v>1</v>
      </c>
      <c r="I536" s="262"/>
      <c r="J536" s="258"/>
      <c r="K536" s="258"/>
      <c r="L536" s="263"/>
      <c r="M536" s="264"/>
      <c r="N536" s="265"/>
      <c r="O536" s="265"/>
      <c r="P536" s="265"/>
      <c r="Q536" s="265"/>
      <c r="R536" s="265"/>
      <c r="S536" s="265"/>
      <c r="T536" s="26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7" t="s">
        <v>238</v>
      </c>
      <c r="AU536" s="267" t="s">
        <v>91</v>
      </c>
      <c r="AV536" s="13" t="s">
        <v>89</v>
      </c>
      <c r="AW536" s="13" t="s">
        <v>36</v>
      </c>
      <c r="AX536" s="13" t="s">
        <v>81</v>
      </c>
      <c r="AY536" s="267" t="s">
        <v>229</v>
      </c>
    </row>
    <row r="537" s="14" customFormat="1">
      <c r="A537" s="14"/>
      <c r="B537" s="268"/>
      <c r="C537" s="269"/>
      <c r="D537" s="259" t="s">
        <v>238</v>
      </c>
      <c r="E537" s="270" t="s">
        <v>1</v>
      </c>
      <c r="F537" s="271" t="s">
        <v>887</v>
      </c>
      <c r="G537" s="269"/>
      <c r="H537" s="272">
        <v>0.42399999999999999</v>
      </c>
      <c r="I537" s="273"/>
      <c r="J537" s="269"/>
      <c r="K537" s="269"/>
      <c r="L537" s="274"/>
      <c r="M537" s="275"/>
      <c r="N537" s="276"/>
      <c r="O537" s="276"/>
      <c r="P537" s="276"/>
      <c r="Q537" s="276"/>
      <c r="R537" s="276"/>
      <c r="S537" s="276"/>
      <c r="T537" s="27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8" t="s">
        <v>238</v>
      </c>
      <c r="AU537" s="278" t="s">
        <v>91</v>
      </c>
      <c r="AV537" s="14" t="s">
        <v>91</v>
      </c>
      <c r="AW537" s="14" t="s">
        <v>36</v>
      </c>
      <c r="AX537" s="14" t="s">
        <v>81</v>
      </c>
      <c r="AY537" s="278" t="s">
        <v>229</v>
      </c>
    </row>
    <row r="538" s="14" customFormat="1">
      <c r="A538" s="14"/>
      <c r="B538" s="268"/>
      <c r="C538" s="269"/>
      <c r="D538" s="259" t="s">
        <v>238</v>
      </c>
      <c r="E538" s="270" t="s">
        <v>1</v>
      </c>
      <c r="F538" s="271" t="s">
        <v>888</v>
      </c>
      <c r="G538" s="269"/>
      <c r="H538" s="272">
        <v>0.126</v>
      </c>
      <c r="I538" s="273"/>
      <c r="J538" s="269"/>
      <c r="K538" s="269"/>
      <c r="L538" s="274"/>
      <c r="M538" s="275"/>
      <c r="N538" s="276"/>
      <c r="O538" s="276"/>
      <c r="P538" s="276"/>
      <c r="Q538" s="276"/>
      <c r="R538" s="276"/>
      <c r="S538" s="276"/>
      <c r="T538" s="27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8" t="s">
        <v>238</v>
      </c>
      <c r="AU538" s="278" t="s">
        <v>91</v>
      </c>
      <c r="AV538" s="14" t="s">
        <v>91</v>
      </c>
      <c r="AW538" s="14" t="s">
        <v>36</v>
      </c>
      <c r="AX538" s="14" t="s">
        <v>81</v>
      </c>
      <c r="AY538" s="278" t="s">
        <v>229</v>
      </c>
    </row>
    <row r="539" s="14" customFormat="1">
      <c r="A539" s="14"/>
      <c r="B539" s="268"/>
      <c r="C539" s="269"/>
      <c r="D539" s="259" t="s">
        <v>238</v>
      </c>
      <c r="E539" s="270" t="s">
        <v>1</v>
      </c>
      <c r="F539" s="271" t="s">
        <v>889</v>
      </c>
      <c r="G539" s="269"/>
      <c r="H539" s="272">
        <v>0.127</v>
      </c>
      <c r="I539" s="273"/>
      <c r="J539" s="269"/>
      <c r="K539" s="269"/>
      <c r="L539" s="274"/>
      <c r="M539" s="275"/>
      <c r="N539" s="276"/>
      <c r="O539" s="276"/>
      <c r="P539" s="276"/>
      <c r="Q539" s="276"/>
      <c r="R539" s="276"/>
      <c r="S539" s="276"/>
      <c r="T539" s="277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8" t="s">
        <v>238</v>
      </c>
      <c r="AU539" s="278" t="s">
        <v>91</v>
      </c>
      <c r="AV539" s="14" t="s">
        <v>91</v>
      </c>
      <c r="AW539" s="14" t="s">
        <v>36</v>
      </c>
      <c r="AX539" s="14" t="s">
        <v>81</v>
      </c>
      <c r="AY539" s="278" t="s">
        <v>229</v>
      </c>
    </row>
    <row r="540" s="14" customFormat="1">
      <c r="A540" s="14"/>
      <c r="B540" s="268"/>
      <c r="C540" s="269"/>
      <c r="D540" s="259" t="s">
        <v>238</v>
      </c>
      <c r="E540" s="270" t="s">
        <v>1</v>
      </c>
      <c r="F540" s="271" t="s">
        <v>890</v>
      </c>
      <c r="G540" s="269"/>
      <c r="H540" s="272">
        <v>0.075999999999999998</v>
      </c>
      <c r="I540" s="273"/>
      <c r="J540" s="269"/>
      <c r="K540" s="269"/>
      <c r="L540" s="274"/>
      <c r="M540" s="275"/>
      <c r="N540" s="276"/>
      <c r="O540" s="276"/>
      <c r="P540" s="276"/>
      <c r="Q540" s="276"/>
      <c r="R540" s="276"/>
      <c r="S540" s="276"/>
      <c r="T540" s="277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78" t="s">
        <v>238</v>
      </c>
      <c r="AU540" s="278" t="s">
        <v>91</v>
      </c>
      <c r="AV540" s="14" t="s">
        <v>91</v>
      </c>
      <c r="AW540" s="14" t="s">
        <v>36</v>
      </c>
      <c r="AX540" s="14" t="s">
        <v>81</v>
      </c>
      <c r="AY540" s="278" t="s">
        <v>229</v>
      </c>
    </row>
    <row r="541" s="16" customFormat="1">
      <c r="A541" s="16"/>
      <c r="B541" s="307"/>
      <c r="C541" s="308"/>
      <c r="D541" s="259" t="s">
        <v>238</v>
      </c>
      <c r="E541" s="309" t="s">
        <v>1</v>
      </c>
      <c r="F541" s="310" t="s">
        <v>455</v>
      </c>
      <c r="G541" s="308"/>
      <c r="H541" s="311">
        <v>83.352000000000004</v>
      </c>
      <c r="I541" s="312"/>
      <c r="J541" s="308"/>
      <c r="K541" s="308"/>
      <c r="L541" s="313"/>
      <c r="M541" s="314"/>
      <c r="N541" s="315"/>
      <c r="O541" s="315"/>
      <c r="P541" s="315"/>
      <c r="Q541" s="315"/>
      <c r="R541" s="315"/>
      <c r="S541" s="315"/>
      <c r="T541" s="3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317" t="s">
        <v>238</v>
      </c>
      <c r="AU541" s="317" t="s">
        <v>91</v>
      </c>
      <c r="AV541" s="16" t="s">
        <v>244</v>
      </c>
      <c r="AW541" s="16" t="s">
        <v>36</v>
      </c>
      <c r="AX541" s="16" t="s">
        <v>81</v>
      </c>
      <c r="AY541" s="317" t="s">
        <v>229</v>
      </c>
    </row>
    <row r="542" s="14" customFormat="1">
      <c r="A542" s="14"/>
      <c r="B542" s="268"/>
      <c r="C542" s="269"/>
      <c r="D542" s="259" t="s">
        <v>238</v>
      </c>
      <c r="E542" s="270" t="s">
        <v>1</v>
      </c>
      <c r="F542" s="271" t="s">
        <v>891</v>
      </c>
      <c r="G542" s="269"/>
      <c r="H542" s="272">
        <v>1.667</v>
      </c>
      <c r="I542" s="273"/>
      <c r="J542" s="269"/>
      <c r="K542" s="269"/>
      <c r="L542" s="274"/>
      <c r="M542" s="275"/>
      <c r="N542" s="276"/>
      <c r="O542" s="276"/>
      <c r="P542" s="276"/>
      <c r="Q542" s="276"/>
      <c r="R542" s="276"/>
      <c r="S542" s="276"/>
      <c r="T542" s="277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8" t="s">
        <v>238</v>
      </c>
      <c r="AU542" s="278" t="s">
        <v>91</v>
      </c>
      <c r="AV542" s="14" t="s">
        <v>91</v>
      </c>
      <c r="AW542" s="14" t="s">
        <v>36</v>
      </c>
      <c r="AX542" s="14" t="s">
        <v>81</v>
      </c>
      <c r="AY542" s="278" t="s">
        <v>229</v>
      </c>
    </row>
    <row r="543" s="15" customFormat="1">
      <c r="A543" s="15"/>
      <c r="B543" s="279"/>
      <c r="C543" s="280"/>
      <c r="D543" s="259" t="s">
        <v>238</v>
      </c>
      <c r="E543" s="281" t="s">
        <v>1</v>
      </c>
      <c r="F543" s="282" t="s">
        <v>252</v>
      </c>
      <c r="G543" s="280"/>
      <c r="H543" s="283">
        <v>85.019000000000005</v>
      </c>
      <c r="I543" s="284"/>
      <c r="J543" s="280"/>
      <c r="K543" s="280"/>
      <c r="L543" s="285"/>
      <c r="M543" s="286"/>
      <c r="N543" s="287"/>
      <c r="O543" s="287"/>
      <c r="P543" s="287"/>
      <c r="Q543" s="287"/>
      <c r="R543" s="287"/>
      <c r="S543" s="287"/>
      <c r="T543" s="288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89" t="s">
        <v>238</v>
      </c>
      <c r="AU543" s="289" t="s">
        <v>91</v>
      </c>
      <c r="AV543" s="15" t="s">
        <v>236</v>
      </c>
      <c r="AW543" s="15" t="s">
        <v>36</v>
      </c>
      <c r="AX543" s="15" t="s">
        <v>89</v>
      </c>
      <c r="AY543" s="289" t="s">
        <v>229</v>
      </c>
    </row>
    <row r="544" s="2" customFormat="1" ht="16.5" customHeight="1">
      <c r="A544" s="39"/>
      <c r="B544" s="40"/>
      <c r="C544" s="244" t="s">
        <v>892</v>
      </c>
      <c r="D544" s="244" t="s">
        <v>231</v>
      </c>
      <c r="E544" s="245" t="s">
        <v>893</v>
      </c>
      <c r="F544" s="246" t="s">
        <v>894</v>
      </c>
      <c r="G544" s="247" t="s">
        <v>234</v>
      </c>
      <c r="H544" s="248">
        <v>39.667999999999999</v>
      </c>
      <c r="I544" s="249"/>
      <c r="J544" s="250">
        <f>ROUND(I544*H544,2)</f>
        <v>0</v>
      </c>
      <c r="K544" s="246" t="s">
        <v>235</v>
      </c>
      <c r="L544" s="45"/>
      <c r="M544" s="251" t="s">
        <v>1</v>
      </c>
      <c r="N544" s="252" t="s">
        <v>46</v>
      </c>
      <c r="O544" s="92"/>
      <c r="P544" s="253">
        <f>O544*H544</f>
        <v>0</v>
      </c>
      <c r="Q544" s="253">
        <v>2.4535</v>
      </c>
      <c r="R544" s="253">
        <f>Q544*H544</f>
        <v>97.325438000000005</v>
      </c>
      <c r="S544" s="253">
        <v>0</v>
      </c>
      <c r="T544" s="254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55" t="s">
        <v>236</v>
      </c>
      <c r="AT544" s="255" t="s">
        <v>231</v>
      </c>
      <c r="AU544" s="255" t="s">
        <v>91</v>
      </c>
      <c r="AY544" s="18" t="s">
        <v>229</v>
      </c>
      <c r="BE544" s="256">
        <f>IF(N544="základní",J544,0)</f>
        <v>0</v>
      </c>
      <c r="BF544" s="256">
        <f>IF(N544="snížená",J544,0)</f>
        <v>0</v>
      </c>
      <c r="BG544" s="256">
        <f>IF(N544="zákl. přenesená",J544,0)</f>
        <v>0</v>
      </c>
      <c r="BH544" s="256">
        <f>IF(N544="sníž. přenesená",J544,0)</f>
        <v>0</v>
      </c>
      <c r="BI544" s="256">
        <f>IF(N544="nulová",J544,0)</f>
        <v>0</v>
      </c>
      <c r="BJ544" s="18" t="s">
        <v>89</v>
      </c>
      <c r="BK544" s="256">
        <f>ROUND(I544*H544,2)</f>
        <v>0</v>
      </c>
      <c r="BL544" s="18" t="s">
        <v>236</v>
      </c>
      <c r="BM544" s="255" t="s">
        <v>895</v>
      </c>
    </row>
    <row r="545" s="13" customFormat="1">
      <c r="A545" s="13"/>
      <c r="B545" s="257"/>
      <c r="C545" s="258"/>
      <c r="D545" s="259" t="s">
        <v>238</v>
      </c>
      <c r="E545" s="260" t="s">
        <v>1</v>
      </c>
      <c r="F545" s="261" t="s">
        <v>896</v>
      </c>
      <c r="G545" s="258"/>
      <c r="H545" s="260" t="s">
        <v>1</v>
      </c>
      <c r="I545" s="262"/>
      <c r="J545" s="258"/>
      <c r="K545" s="258"/>
      <c r="L545" s="263"/>
      <c r="M545" s="264"/>
      <c r="N545" s="265"/>
      <c r="O545" s="265"/>
      <c r="P545" s="265"/>
      <c r="Q545" s="265"/>
      <c r="R545" s="265"/>
      <c r="S545" s="265"/>
      <c r="T545" s="26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7" t="s">
        <v>238</v>
      </c>
      <c r="AU545" s="267" t="s">
        <v>91</v>
      </c>
      <c r="AV545" s="13" t="s">
        <v>89</v>
      </c>
      <c r="AW545" s="13" t="s">
        <v>36</v>
      </c>
      <c r="AX545" s="13" t="s">
        <v>81</v>
      </c>
      <c r="AY545" s="267" t="s">
        <v>229</v>
      </c>
    </row>
    <row r="546" s="14" customFormat="1">
      <c r="A546" s="14"/>
      <c r="B546" s="268"/>
      <c r="C546" s="269"/>
      <c r="D546" s="259" t="s">
        <v>238</v>
      </c>
      <c r="E546" s="270" t="s">
        <v>1</v>
      </c>
      <c r="F546" s="271" t="s">
        <v>897</v>
      </c>
      <c r="G546" s="269"/>
      <c r="H546" s="272">
        <v>34.662999999999997</v>
      </c>
      <c r="I546" s="273"/>
      <c r="J546" s="269"/>
      <c r="K546" s="269"/>
      <c r="L546" s="274"/>
      <c r="M546" s="275"/>
      <c r="N546" s="276"/>
      <c r="O546" s="276"/>
      <c r="P546" s="276"/>
      <c r="Q546" s="276"/>
      <c r="R546" s="276"/>
      <c r="S546" s="276"/>
      <c r="T546" s="27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8" t="s">
        <v>238</v>
      </c>
      <c r="AU546" s="278" t="s">
        <v>91</v>
      </c>
      <c r="AV546" s="14" t="s">
        <v>91</v>
      </c>
      <c r="AW546" s="14" t="s">
        <v>36</v>
      </c>
      <c r="AX546" s="14" t="s">
        <v>81</v>
      </c>
      <c r="AY546" s="278" t="s">
        <v>229</v>
      </c>
    </row>
    <row r="547" s="14" customFormat="1">
      <c r="A547" s="14"/>
      <c r="B547" s="268"/>
      <c r="C547" s="269"/>
      <c r="D547" s="259" t="s">
        <v>238</v>
      </c>
      <c r="E547" s="270" t="s">
        <v>1</v>
      </c>
      <c r="F547" s="271" t="s">
        <v>898</v>
      </c>
      <c r="G547" s="269"/>
      <c r="H547" s="272">
        <v>5.0049999999999999</v>
      </c>
      <c r="I547" s="273"/>
      <c r="J547" s="269"/>
      <c r="K547" s="269"/>
      <c r="L547" s="274"/>
      <c r="M547" s="275"/>
      <c r="N547" s="276"/>
      <c r="O547" s="276"/>
      <c r="P547" s="276"/>
      <c r="Q547" s="276"/>
      <c r="R547" s="276"/>
      <c r="S547" s="276"/>
      <c r="T547" s="277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8" t="s">
        <v>238</v>
      </c>
      <c r="AU547" s="278" t="s">
        <v>91</v>
      </c>
      <c r="AV547" s="14" t="s">
        <v>91</v>
      </c>
      <c r="AW547" s="14" t="s">
        <v>36</v>
      </c>
      <c r="AX547" s="14" t="s">
        <v>81</v>
      </c>
      <c r="AY547" s="278" t="s">
        <v>229</v>
      </c>
    </row>
    <row r="548" s="15" customFormat="1">
      <c r="A548" s="15"/>
      <c r="B548" s="279"/>
      <c r="C548" s="280"/>
      <c r="D548" s="259" t="s">
        <v>238</v>
      </c>
      <c r="E548" s="281" t="s">
        <v>1</v>
      </c>
      <c r="F548" s="282" t="s">
        <v>252</v>
      </c>
      <c r="G548" s="280"/>
      <c r="H548" s="283">
        <v>39.667999999999999</v>
      </c>
      <c r="I548" s="284"/>
      <c r="J548" s="280"/>
      <c r="K548" s="280"/>
      <c r="L548" s="285"/>
      <c r="M548" s="286"/>
      <c r="N548" s="287"/>
      <c r="O548" s="287"/>
      <c r="P548" s="287"/>
      <c r="Q548" s="287"/>
      <c r="R548" s="287"/>
      <c r="S548" s="287"/>
      <c r="T548" s="288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9" t="s">
        <v>238</v>
      </c>
      <c r="AU548" s="289" t="s">
        <v>91</v>
      </c>
      <c r="AV548" s="15" t="s">
        <v>236</v>
      </c>
      <c r="AW548" s="15" t="s">
        <v>36</v>
      </c>
      <c r="AX548" s="15" t="s">
        <v>89</v>
      </c>
      <c r="AY548" s="289" t="s">
        <v>229</v>
      </c>
    </row>
    <row r="549" s="2" customFormat="1" ht="21.75" customHeight="1">
      <c r="A549" s="39"/>
      <c r="B549" s="40"/>
      <c r="C549" s="244" t="s">
        <v>899</v>
      </c>
      <c r="D549" s="244" t="s">
        <v>231</v>
      </c>
      <c r="E549" s="245" t="s">
        <v>900</v>
      </c>
      <c r="F549" s="246" t="s">
        <v>901</v>
      </c>
      <c r="G549" s="247" t="s">
        <v>311</v>
      </c>
      <c r="H549" s="248">
        <v>485.334</v>
      </c>
      <c r="I549" s="249"/>
      <c r="J549" s="250">
        <f>ROUND(I549*H549,2)</f>
        <v>0</v>
      </c>
      <c r="K549" s="246" t="s">
        <v>235</v>
      </c>
      <c r="L549" s="45"/>
      <c r="M549" s="251" t="s">
        <v>1</v>
      </c>
      <c r="N549" s="252" t="s">
        <v>46</v>
      </c>
      <c r="O549" s="92"/>
      <c r="P549" s="253">
        <f>O549*H549</f>
        <v>0</v>
      </c>
      <c r="Q549" s="253">
        <v>0.0053299999999999997</v>
      </c>
      <c r="R549" s="253">
        <f>Q549*H549</f>
        <v>2.58683022</v>
      </c>
      <c r="S549" s="253">
        <v>0</v>
      </c>
      <c r="T549" s="254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5" t="s">
        <v>236</v>
      </c>
      <c r="AT549" s="255" t="s">
        <v>231</v>
      </c>
      <c r="AU549" s="255" t="s">
        <v>91</v>
      </c>
      <c r="AY549" s="18" t="s">
        <v>229</v>
      </c>
      <c r="BE549" s="256">
        <f>IF(N549="základní",J549,0)</f>
        <v>0</v>
      </c>
      <c r="BF549" s="256">
        <f>IF(N549="snížená",J549,0)</f>
        <v>0</v>
      </c>
      <c r="BG549" s="256">
        <f>IF(N549="zákl. přenesená",J549,0)</f>
        <v>0</v>
      </c>
      <c r="BH549" s="256">
        <f>IF(N549="sníž. přenesená",J549,0)</f>
        <v>0</v>
      </c>
      <c r="BI549" s="256">
        <f>IF(N549="nulová",J549,0)</f>
        <v>0</v>
      </c>
      <c r="BJ549" s="18" t="s">
        <v>89</v>
      </c>
      <c r="BK549" s="256">
        <f>ROUND(I549*H549,2)</f>
        <v>0</v>
      </c>
      <c r="BL549" s="18" t="s">
        <v>236</v>
      </c>
      <c r="BM549" s="255" t="s">
        <v>902</v>
      </c>
    </row>
    <row r="550" s="13" customFormat="1">
      <c r="A550" s="13"/>
      <c r="B550" s="257"/>
      <c r="C550" s="258"/>
      <c r="D550" s="259" t="s">
        <v>238</v>
      </c>
      <c r="E550" s="260" t="s">
        <v>1</v>
      </c>
      <c r="F550" s="261" t="s">
        <v>872</v>
      </c>
      <c r="G550" s="258"/>
      <c r="H550" s="260" t="s">
        <v>1</v>
      </c>
      <c r="I550" s="262"/>
      <c r="J550" s="258"/>
      <c r="K550" s="258"/>
      <c r="L550" s="263"/>
      <c r="M550" s="264"/>
      <c r="N550" s="265"/>
      <c r="O550" s="265"/>
      <c r="P550" s="265"/>
      <c r="Q550" s="265"/>
      <c r="R550" s="265"/>
      <c r="S550" s="265"/>
      <c r="T550" s="26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7" t="s">
        <v>238</v>
      </c>
      <c r="AU550" s="267" t="s">
        <v>91</v>
      </c>
      <c r="AV550" s="13" t="s">
        <v>89</v>
      </c>
      <c r="AW550" s="13" t="s">
        <v>36</v>
      </c>
      <c r="AX550" s="13" t="s">
        <v>81</v>
      </c>
      <c r="AY550" s="267" t="s">
        <v>229</v>
      </c>
    </row>
    <row r="551" s="13" customFormat="1">
      <c r="A551" s="13"/>
      <c r="B551" s="257"/>
      <c r="C551" s="258"/>
      <c r="D551" s="259" t="s">
        <v>238</v>
      </c>
      <c r="E551" s="260" t="s">
        <v>1</v>
      </c>
      <c r="F551" s="261" t="s">
        <v>873</v>
      </c>
      <c r="G551" s="258"/>
      <c r="H551" s="260" t="s">
        <v>1</v>
      </c>
      <c r="I551" s="262"/>
      <c r="J551" s="258"/>
      <c r="K551" s="258"/>
      <c r="L551" s="263"/>
      <c r="M551" s="264"/>
      <c r="N551" s="265"/>
      <c r="O551" s="265"/>
      <c r="P551" s="265"/>
      <c r="Q551" s="265"/>
      <c r="R551" s="265"/>
      <c r="S551" s="265"/>
      <c r="T551" s="26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7" t="s">
        <v>238</v>
      </c>
      <c r="AU551" s="267" t="s">
        <v>91</v>
      </c>
      <c r="AV551" s="13" t="s">
        <v>89</v>
      </c>
      <c r="AW551" s="13" t="s">
        <v>36</v>
      </c>
      <c r="AX551" s="13" t="s">
        <v>81</v>
      </c>
      <c r="AY551" s="267" t="s">
        <v>229</v>
      </c>
    </row>
    <row r="552" s="14" customFormat="1">
      <c r="A552" s="14"/>
      <c r="B552" s="268"/>
      <c r="C552" s="269"/>
      <c r="D552" s="259" t="s">
        <v>238</v>
      </c>
      <c r="E552" s="270" t="s">
        <v>1</v>
      </c>
      <c r="F552" s="271" t="s">
        <v>903</v>
      </c>
      <c r="G552" s="269"/>
      <c r="H552" s="272">
        <v>361.39999999999998</v>
      </c>
      <c r="I552" s="273"/>
      <c r="J552" s="269"/>
      <c r="K552" s="269"/>
      <c r="L552" s="274"/>
      <c r="M552" s="275"/>
      <c r="N552" s="276"/>
      <c r="O552" s="276"/>
      <c r="P552" s="276"/>
      <c r="Q552" s="276"/>
      <c r="R552" s="276"/>
      <c r="S552" s="276"/>
      <c r="T552" s="27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8" t="s">
        <v>238</v>
      </c>
      <c r="AU552" s="278" t="s">
        <v>91</v>
      </c>
      <c r="AV552" s="14" t="s">
        <v>91</v>
      </c>
      <c r="AW552" s="14" t="s">
        <v>36</v>
      </c>
      <c r="AX552" s="14" t="s">
        <v>81</v>
      </c>
      <c r="AY552" s="278" t="s">
        <v>229</v>
      </c>
    </row>
    <row r="553" s="13" customFormat="1">
      <c r="A553" s="13"/>
      <c r="B553" s="257"/>
      <c r="C553" s="258"/>
      <c r="D553" s="259" t="s">
        <v>238</v>
      </c>
      <c r="E553" s="260" t="s">
        <v>1</v>
      </c>
      <c r="F553" s="261" t="s">
        <v>875</v>
      </c>
      <c r="G553" s="258"/>
      <c r="H553" s="260" t="s">
        <v>1</v>
      </c>
      <c r="I553" s="262"/>
      <c r="J553" s="258"/>
      <c r="K553" s="258"/>
      <c r="L553" s="263"/>
      <c r="M553" s="264"/>
      <c r="N553" s="265"/>
      <c r="O553" s="265"/>
      <c r="P553" s="265"/>
      <c r="Q553" s="265"/>
      <c r="R553" s="265"/>
      <c r="S553" s="265"/>
      <c r="T553" s="26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7" t="s">
        <v>238</v>
      </c>
      <c r="AU553" s="267" t="s">
        <v>91</v>
      </c>
      <c r="AV553" s="13" t="s">
        <v>89</v>
      </c>
      <c r="AW553" s="13" t="s">
        <v>36</v>
      </c>
      <c r="AX553" s="13" t="s">
        <v>81</v>
      </c>
      <c r="AY553" s="267" t="s">
        <v>229</v>
      </c>
    </row>
    <row r="554" s="14" customFormat="1">
      <c r="A554" s="14"/>
      <c r="B554" s="268"/>
      <c r="C554" s="269"/>
      <c r="D554" s="259" t="s">
        <v>238</v>
      </c>
      <c r="E554" s="270" t="s">
        <v>1</v>
      </c>
      <c r="F554" s="271" t="s">
        <v>904</v>
      </c>
      <c r="G554" s="269"/>
      <c r="H554" s="272">
        <v>72.129999999999995</v>
      </c>
      <c r="I554" s="273"/>
      <c r="J554" s="269"/>
      <c r="K554" s="269"/>
      <c r="L554" s="274"/>
      <c r="M554" s="275"/>
      <c r="N554" s="276"/>
      <c r="O554" s="276"/>
      <c r="P554" s="276"/>
      <c r="Q554" s="276"/>
      <c r="R554" s="276"/>
      <c r="S554" s="276"/>
      <c r="T554" s="27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8" t="s">
        <v>238</v>
      </c>
      <c r="AU554" s="278" t="s">
        <v>91</v>
      </c>
      <c r="AV554" s="14" t="s">
        <v>91</v>
      </c>
      <c r="AW554" s="14" t="s">
        <v>36</v>
      </c>
      <c r="AX554" s="14" t="s">
        <v>81</v>
      </c>
      <c r="AY554" s="278" t="s">
        <v>229</v>
      </c>
    </row>
    <row r="555" s="14" customFormat="1">
      <c r="A555" s="14"/>
      <c r="B555" s="268"/>
      <c r="C555" s="269"/>
      <c r="D555" s="259" t="s">
        <v>238</v>
      </c>
      <c r="E555" s="270" t="s">
        <v>1</v>
      </c>
      <c r="F555" s="271" t="s">
        <v>905</v>
      </c>
      <c r="G555" s="269"/>
      <c r="H555" s="272">
        <v>20.036000000000001</v>
      </c>
      <c r="I555" s="273"/>
      <c r="J555" s="269"/>
      <c r="K555" s="269"/>
      <c r="L555" s="274"/>
      <c r="M555" s="275"/>
      <c r="N555" s="276"/>
      <c r="O555" s="276"/>
      <c r="P555" s="276"/>
      <c r="Q555" s="276"/>
      <c r="R555" s="276"/>
      <c r="S555" s="276"/>
      <c r="T555" s="277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8" t="s">
        <v>238</v>
      </c>
      <c r="AU555" s="278" t="s">
        <v>91</v>
      </c>
      <c r="AV555" s="14" t="s">
        <v>91</v>
      </c>
      <c r="AW555" s="14" t="s">
        <v>36</v>
      </c>
      <c r="AX555" s="14" t="s">
        <v>81</v>
      </c>
      <c r="AY555" s="278" t="s">
        <v>229</v>
      </c>
    </row>
    <row r="556" s="13" customFormat="1">
      <c r="A556" s="13"/>
      <c r="B556" s="257"/>
      <c r="C556" s="258"/>
      <c r="D556" s="259" t="s">
        <v>238</v>
      </c>
      <c r="E556" s="260" t="s">
        <v>1</v>
      </c>
      <c r="F556" s="261" t="s">
        <v>877</v>
      </c>
      <c r="G556" s="258"/>
      <c r="H556" s="260" t="s">
        <v>1</v>
      </c>
      <c r="I556" s="262"/>
      <c r="J556" s="258"/>
      <c r="K556" s="258"/>
      <c r="L556" s="263"/>
      <c r="M556" s="264"/>
      <c r="N556" s="265"/>
      <c r="O556" s="265"/>
      <c r="P556" s="265"/>
      <c r="Q556" s="265"/>
      <c r="R556" s="265"/>
      <c r="S556" s="265"/>
      <c r="T556" s="26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67" t="s">
        <v>238</v>
      </c>
      <c r="AU556" s="267" t="s">
        <v>91</v>
      </c>
      <c r="AV556" s="13" t="s">
        <v>89</v>
      </c>
      <c r="AW556" s="13" t="s">
        <v>36</v>
      </c>
      <c r="AX556" s="13" t="s">
        <v>81</v>
      </c>
      <c r="AY556" s="267" t="s">
        <v>229</v>
      </c>
    </row>
    <row r="557" s="14" customFormat="1">
      <c r="A557" s="14"/>
      <c r="B557" s="268"/>
      <c r="C557" s="269"/>
      <c r="D557" s="259" t="s">
        <v>238</v>
      </c>
      <c r="E557" s="270" t="s">
        <v>1</v>
      </c>
      <c r="F557" s="271" t="s">
        <v>906</v>
      </c>
      <c r="G557" s="269"/>
      <c r="H557" s="272">
        <v>1.075</v>
      </c>
      <c r="I557" s="273"/>
      <c r="J557" s="269"/>
      <c r="K557" s="269"/>
      <c r="L557" s="274"/>
      <c r="M557" s="275"/>
      <c r="N557" s="276"/>
      <c r="O557" s="276"/>
      <c r="P557" s="276"/>
      <c r="Q557" s="276"/>
      <c r="R557" s="276"/>
      <c r="S557" s="276"/>
      <c r="T557" s="27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78" t="s">
        <v>238</v>
      </c>
      <c r="AU557" s="278" t="s">
        <v>91</v>
      </c>
      <c r="AV557" s="14" t="s">
        <v>91</v>
      </c>
      <c r="AW557" s="14" t="s">
        <v>36</v>
      </c>
      <c r="AX557" s="14" t="s">
        <v>81</v>
      </c>
      <c r="AY557" s="278" t="s">
        <v>229</v>
      </c>
    </row>
    <row r="558" s="14" customFormat="1">
      <c r="A558" s="14"/>
      <c r="B558" s="268"/>
      <c r="C558" s="269"/>
      <c r="D558" s="259" t="s">
        <v>238</v>
      </c>
      <c r="E558" s="270" t="s">
        <v>1</v>
      </c>
      <c r="F558" s="271" t="s">
        <v>907</v>
      </c>
      <c r="G558" s="269"/>
      <c r="H558" s="272">
        <v>2.875</v>
      </c>
      <c r="I558" s="273"/>
      <c r="J558" s="269"/>
      <c r="K558" s="269"/>
      <c r="L558" s="274"/>
      <c r="M558" s="275"/>
      <c r="N558" s="276"/>
      <c r="O558" s="276"/>
      <c r="P558" s="276"/>
      <c r="Q558" s="276"/>
      <c r="R558" s="276"/>
      <c r="S558" s="276"/>
      <c r="T558" s="277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78" t="s">
        <v>238</v>
      </c>
      <c r="AU558" s="278" t="s">
        <v>91</v>
      </c>
      <c r="AV558" s="14" t="s">
        <v>91</v>
      </c>
      <c r="AW558" s="14" t="s">
        <v>36</v>
      </c>
      <c r="AX558" s="14" t="s">
        <v>81</v>
      </c>
      <c r="AY558" s="278" t="s">
        <v>229</v>
      </c>
    </row>
    <row r="559" s="14" customFormat="1">
      <c r="A559" s="14"/>
      <c r="B559" s="268"/>
      <c r="C559" s="269"/>
      <c r="D559" s="259" t="s">
        <v>238</v>
      </c>
      <c r="E559" s="270" t="s">
        <v>1</v>
      </c>
      <c r="F559" s="271" t="s">
        <v>908</v>
      </c>
      <c r="G559" s="269"/>
      <c r="H559" s="272">
        <v>1.6200000000000001</v>
      </c>
      <c r="I559" s="273"/>
      <c r="J559" s="269"/>
      <c r="K559" s="269"/>
      <c r="L559" s="274"/>
      <c r="M559" s="275"/>
      <c r="N559" s="276"/>
      <c r="O559" s="276"/>
      <c r="P559" s="276"/>
      <c r="Q559" s="276"/>
      <c r="R559" s="276"/>
      <c r="S559" s="276"/>
      <c r="T559" s="277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8" t="s">
        <v>238</v>
      </c>
      <c r="AU559" s="278" t="s">
        <v>91</v>
      </c>
      <c r="AV559" s="14" t="s">
        <v>91</v>
      </c>
      <c r="AW559" s="14" t="s">
        <v>36</v>
      </c>
      <c r="AX559" s="14" t="s">
        <v>81</v>
      </c>
      <c r="AY559" s="278" t="s">
        <v>229</v>
      </c>
    </row>
    <row r="560" s="14" customFormat="1">
      <c r="A560" s="14"/>
      <c r="B560" s="268"/>
      <c r="C560" s="269"/>
      <c r="D560" s="259" t="s">
        <v>238</v>
      </c>
      <c r="E560" s="270" t="s">
        <v>1</v>
      </c>
      <c r="F560" s="271" t="s">
        <v>909</v>
      </c>
      <c r="G560" s="269"/>
      <c r="H560" s="272">
        <v>0.504</v>
      </c>
      <c r="I560" s="273"/>
      <c r="J560" s="269"/>
      <c r="K560" s="269"/>
      <c r="L560" s="274"/>
      <c r="M560" s="275"/>
      <c r="N560" s="276"/>
      <c r="O560" s="276"/>
      <c r="P560" s="276"/>
      <c r="Q560" s="276"/>
      <c r="R560" s="276"/>
      <c r="S560" s="276"/>
      <c r="T560" s="277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8" t="s">
        <v>238</v>
      </c>
      <c r="AU560" s="278" t="s">
        <v>91</v>
      </c>
      <c r="AV560" s="14" t="s">
        <v>91</v>
      </c>
      <c r="AW560" s="14" t="s">
        <v>36</v>
      </c>
      <c r="AX560" s="14" t="s">
        <v>81</v>
      </c>
      <c r="AY560" s="278" t="s">
        <v>229</v>
      </c>
    </row>
    <row r="561" s="14" customFormat="1">
      <c r="A561" s="14"/>
      <c r="B561" s="268"/>
      <c r="C561" s="269"/>
      <c r="D561" s="259" t="s">
        <v>238</v>
      </c>
      <c r="E561" s="270" t="s">
        <v>1</v>
      </c>
      <c r="F561" s="271" t="s">
        <v>910</v>
      </c>
      <c r="G561" s="269"/>
      <c r="H561" s="272">
        <v>0.47499999999999998</v>
      </c>
      <c r="I561" s="273"/>
      <c r="J561" s="269"/>
      <c r="K561" s="269"/>
      <c r="L561" s="274"/>
      <c r="M561" s="275"/>
      <c r="N561" s="276"/>
      <c r="O561" s="276"/>
      <c r="P561" s="276"/>
      <c r="Q561" s="276"/>
      <c r="R561" s="276"/>
      <c r="S561" s="276"/>
      <c r="T561" s="277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8" t="s">
        <v>238</v>
      </c>
      <c r="AU561" s="278" t="s">
        <v>91</v>
      </c>
      <c r="AV561" s="14" t="s">
        <v>91</v>
      </c>
      <c r="AW561" s="14" t="s">
        <v>36</v>
      </c>
      <c r="AX561" s="14" t="s">
        <v>81</v>
      </c>
      <c r="AY561" s="278" t="s">
        <v>229</v>
      </c>
    </row>
    <row r="562" s="14" customFormat="1">
      <c r="A562" s="14"/>
      <c r="B562" s="268"/>
      <c r="C562" s="269"/>
      <c r="D562" s="259" t="s">
        <v>238</v>
      </c>
      <c r="E562" s="270" t="s">
        <v>1</v>
      </c>
      <c r="F562" s="271" t="s">
        <v>911</v>
      </c>
      <c r="G562" s="269"/>
      <c r="H562" s="272">
        <v>0.64000000000000001</v>
      </c>
      <c r="I562" s="273"/>
      <c r="J562" s="269"/>
      <c r="K562" s="269"/>
      <c r="L562" s="274"/>
      <c r="M562" s="275"/>
      <c r="N562" s="276"/>
      <c r="O562" s="276"/>
      <c r="P562" s="276"/>
      <c r="Q562" s="276"/>
      <c r="R562" s="276"/>
      <c r="S562" s="276"/>
      <c r="T562" s="277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8" t="s">
        <v>238</v>
      </c>
      <c r="AU562" s="278" t="s">
        <v>91</v>
      </c>
      <c r="AV562" s="14" t="s">
        <v>91</v>
      </c>
      <c r="AW562" s="14" t="s">
        <v>36</v>
      </c>
      <c r="AX562" s="14" t="s">
        <v>81</v>
      </c>
      <c r="AY562" s="278" t="s">
        <v>229</v>
      </c>
    </row>
    <row r="563" s="14" customFormat="1">
      <c r="A563" s="14"/>
      <c r="B563" s="268"/>
      <c r="C563" s="269"/>
      <c r="D563" s="259" t="s">
        <v>238</v>
      </c>
      <c r="E563" s="270" t="s">
        <v>1</v>
      </c>
      <c r="F563" s="271" t="s">
        <v>912</v>
      </c>
      <c r="G563" s="269"/>
      <c r="H563" s="272">
        <v>2.9220000000000002</v>
      </c>
      <c r="I563" s="273"/>
      <c r="J563" s="269"/>
      <c r="K563" s="269"/>
      <c r="L563" s="274"/>
      <c r="M563" s="275"/>
      <c r="N563" s="276"/>
      <c r="O563" s="276"/>
      <c r="P563" s="276"/>
      <c r="Q563" s="276"/>
      <c r="R563" s="276"/>
      <c r="S563" s="276"/>
      <c r="T563" s="27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8" t="s">
        <v>238</v>
      </c>
      <c r="AU563" s="278" t="s">
        <v>91</v>
      </c>
      <c r="AV563" s="14" t="s">
        <v>91</v>
      </c>
      <c r="AW563" s="14" t="s">
        <v>36</v>
      </c>
      <c r="AX563" s="14" t="s">
        <v>81</v>
      </c>
      <c r="AY563" s="278" t="s">
        <v>229</v>
      </c>
    </row>
    <row r="564" s="14" customFormat="1">
      <c r="A564" s="14"/>
      <c r="B564" s="268"/>
      <c r="C564" s="269"/>
      <c r="D564" s="259" t="s">
        <v>238</v>
      </c>
      <c r="E564" s="270" t="s">
        <v>1</v>
      </c>
      <c r="F564" s="271" t="s">
        <v>913</v>
      </c>
      <c r="G564" s="269"/>
      <c r="H564" s="272">
        <v>3.75</v>
      </c>
      <c r="I564" s="273"/>
      <c r="J564" s="269"/>
      <c r="K564" s="269"/>
      <c r="L564" s="274"/>
      <c r="M564" s="275"/>
      <c r="N564" s="276"/>
      <c r="O564" s="276"/>
      <c r="P564" s="276"/>
      <c r="Q564" s="276"/>
      <c r="R564" s="276"/>
      <c r="S564" s="276"/>
      <c r="T564" s="27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8" t="s">
        <v>238</v>
      </c>
      <c r="AU564" s="278" t="s">
        <v>91</v>
      </c>
      <c r="AV564" s="14" t="s">
        <v>91</v>
      </c>
      <c r="AW564" s="14" t="s">
        <v>36</v>
      </c>
      <c r="AX564" s="14" t="s">
        <v>81</v>
      </c>
      <c r="AY564" s="278" t="s">
        <v>229</v>
      </c>
    </row>
    <row r="565" s="13" customFormat="1">
      <c r="A565" s="13"/>
      <c r="B565" s="257"/>
      <c r="C565" s="258"/>
      <c r="D565" s="259" t="s">
        <v>238</v>
      </c>
      <c r="E565" s="260" t="s">
        <v>1</v>
      </c>
      <c r="F565" s="261" t="s">
        <v>886</v>
      </c>
      <c r="G565" s="258"/>
      <c r="H565" s="260" t="s">
        <v>1</v>
      </c>
      <c r="I565" s="262"/>
      <c r="J565" s="258"/>
      <c r="K565" s="258"/>
      <c r="L565" s="263"/>
      <c r="M565" s="264"/>
      <c r="N565" s="265"/>
      <c r="O565" s="265"/>
      <c r="P565" s="265"/>
      <c r="Q565" s="265"/>
      <c r="R565" s="265"/>
      <c r="S565" s="265"/>
      <c r="T565" s="26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7" t="s">
        <v>238</v>
      </c>
      <c r="AU565" s="267" t="s">
        <v>91</v>
      </c>
      <c r="AV565" s="13" t="s">
        <v>89</v>
      </c>
      <c r="AW565" s="13" t="s">
        <v>36</v>
      </c>
      <c r="AX565" s="13" t="s">
        <v>81</v>
      </c>
      <c r="AY565" s="267" t="s">
        <v>229</v>
      </c>
    </row>
    <row r="566" s="14" customFormat="1">
      <c r="A566" s="14"/>
      <c r="B566" s="268"/>
      <c r="C566" s="269"/>
      <c r="D566" s="259" t="s">
        <v>238</v>
      </c>
      <c r="E566" s="270" t="s">
        <v>1</v>
      </c>
      <c r="F566" s="271" t="s">
        <v>914</v>
      </c>
      <c r="G566" s="269"/>
      <c r="H566" s="272">
        <v>5.6520000000000001</v>
      </c>
      <c r="I566" s="273"/>
      <c r="J566" s="269"/>
      <c r="K566" s="269"/>
      <c r="L566" s="274"/>
      <c r="M566" s="275"/>
      <c r="N566" s="276"/>
      <c r="O566" s="276"/>
      <c r="P566" s="276"/>
      <c r="Q566" s="276"/>
      <c r="R566" s="276"/>
      <c r="S566" s="276"/>
      <c r="T566" s="27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8" t="s">
        <v>238</v>
      </c>
      <c r="AU566" s="278" t="s">
        <v>91</v>
      </c>
      <c r="AV566" s="14" t="s">
        <v>91</v>
      </c>
      <c r="AW566" s="14" t="s">
        <v>36</v>
      </c>
      <c r="AX566" s="14" t="s">
        <v>81</v>
      </c>
      <c r="AY566" s="278" t="s">
        <v>229</v>
      </c>
    </row>
    <row r="567" s="14" customFormat="1">
      <c r="A567" s="14"/>
      <c r="B567" s="268"/>
      <c r="C567" s="269"/>
      <c r="D567" s="259" t="s">
        <v>238</v>
      </c>
      <c r="E567" s="270" t="s">
        <v>1</v>
      </c>
      <c r="F567" s="271" t="s">
        <v>915</v>
      </c>
      <c r="G567" s="269"/>
      <c r="H567" s="272">
        <v>1.05</v>
      </c>
      <c r="I567" s="273"/>
      <c r="J567" s="269"/>
      <c r="K567" s="269"/>
      <c r="L567" s="274"/>
      <c r="M567" s="275"/>
      <c r="N567" s="276"/>
      <c r="O567" s="276"/>
      <c r="P567" s="276"/>
      <c r="Q567" s="276"/>
      <c r="R567" s="276"/>
      <c r="S567" s="276"/>
      <c r="T567" s="277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78" t="s">
        <v>238</v>
      </c>
      <c r="AU567" s="278" t="s">
        <v>91</v>
      </c>
      <c r="AV567" s="14" t="s">
        <v>91</v>
      </c>
      <c r="AW567" s="14" t="s">
        <v>36</v>
      </c>
      <c r="AX567" s="14" t="s">
        <v>81</v>
      </c>
      <c r="AY567" s="278" t="s">
        <v>229</v>
      </c>
    </row>
    <row r="568" s="14" customFormat="1">
      <c r="A568" s="14"/>
      <c r="B568" s="268"/>
      <c r="C568" s="269"/>
      <c r="D568" s="259" t="s">
        <v>238</v>
      </c>
      <c r="E568" s="270" t="s">
        <v>1</v>
      </c>
      <c r="F568" s="271" t="s">
        <v>916</v>
      </c>
      <c r="G568" s="269"/>
      <c r="H568" s="272">
        <v>1.0569999999999999</v>
      </c>
      <c r="I568" s="273"/>
      <c r="J568" s="269"/>
      <c r="K568" s="269"/>
      <c r="L568" s="274"/>
      <c r="M568" s="275"/>
      <c r="N568" s="276"/>
      <c r="O568" s="276"/>
      <c r="P568" s="276"/>
      <c r="Q568" s="276"/>
      <c r="R568" s="276"/>
      <c r="S568" s="276"/>
      <c r="T568" s="277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8" t="s">
        <v>238</v>
      </c>
      <c r="AU568" s="278" t="s">
        <v>91</v>
      </c>
      <c r="AV568" s="14" t="s">
        <v>91</v>
      </c>
      <c r="AW568" s="14" t="s">
        <v>36</v>
      </c>
      <c r="AX568" s="14" t="s">
        <v>81</v>
      </c>
      <c r="AY568" s="278" t="s">
        <v>229</v>
      </c>
    </row>
    <row r="569" s="14" customFormat="1">
      <c r="A569" s="14"/>
      <c r="B569" s="268"/>
      <c r="C569" s="269"/>
      <c r="D569" s="259" t="s">
        <v>238</v>
      </c>
      <c r="E569" s="270" t="s">
        <v>1</v>
      </c>
      <c r="F569" s="271" t="s">
        <v>917</v>
      </c>
      <c r="G569" s="269"/>
      <c r="H569" s="272">
        <v>0.63200000000000001</v>
      </c>
      <c r="I569" s="273"/>
      <c r="J569" s="269"/>
      <c r="K569" s="269"/>
      <c r="L569" s="274"/>
      <c r="M569" s="275"/>
      <c r="N569" s="276"/>
      <c r="O569" s="276"/>
      <c r="P569" s="276"/>
      <c r="Q569" s="276"/>
      <c r="R569" s="276"/>
      <c r="S569" s="276"/>
      <c r="T569" s="277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8" t="s">
        <v>238</v>
      </c>
      <c r="AU569" s="278" t="s">
        <v>91</v>
      </c>
      <c r="AV569" s="14" t="s">
        <v>91</v>
      </c>
      <c r="AW569" s="14" t="s">
        <v>36</v>
      </c>
      <c r="AX569" s="14" t="s">
        <v>81</v>
      </c>
      <c r="AY569" s="278" t="s">
        <v>229</v>
      </c>
    </row>
    <row r="570" s="16" customFormat="1">
      <c r="A570" s="16"/>
      <c r="B570" s="307"/>
      <c r="C570" s="308"/>
      <c r="D570" s="259" t="s">
        <v>238</v>
      </c>
      <c r="E570" s="309" t="s">
        <v>1</v>
      </c>
      <c r="F570" s="310" t="s">
        <v>455</v>
      </c>
      <c r="G570" s="308"/>
      <c r="H570" s="311">
        <v>475.81799999999998</v>
      </c>
      <c r="I570" s="312"/>
      <c r="J570" s="308"/>
      <c r="K570" s="308"/>
      <c r="L570" s="313"/>
      <c r="M570" s="314"/>
      <c r="N570" s="315"/>
      <c r="O570" s="315"/>
      <c r="P570" s="315"/>
      <c r="Q570" s="315"/>
      <c r="R570" s="315"/>
      <c r="S570" s="315"/>
      <c r="T570" s="3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317" t="s">
        <v>238</v>
      </c>
      <c r="AU570" s="317" t="s">
        <v>91</v>
      </c>
      <c r="AV570" s="16" t="s">
        <v>244</v>
      </c>
      <c r="AW570" s="16" t="s">
        <v>36</v>
      </c>
      <c r="AX570" s="16" t="s">
        <v>81</v>
      </c>
      <c r="AY570" s="317" t="s">
        <v>229</v>
      </c>
    </row>
    <row r="571" s="14" customFormat="1">
      <c r="A571" s="14"/>
      <c r="B571" s="268"/>
      <c r="C571" s="269"/>
      <c r="D571" s="259" t="s">
        <v>238</v>
      </c>
      <c r="E571" s="270" t="s">
        <v>1</v>
      </c>
      <c r="F571" s="271" t="s">
        <v>918</v>
      </c>
      <c r="G571" s="269"/>
      <c r="H571" s="272">
        <v>9.516</v>
      </c>
      <c r="I571" s="273"/>
      <c r="J571" s="269"/>
      <c r="K571" s="269"/>
      <c r="L571" s="274"/>
      <c r="M571" s="275"/>
      <c r="N571" s="276"/>
      <c r="O571" s="276"/>
      <c r="P571" s="276"/>
      <c r="Q571" s="276"/>
      <c r="R571" s="276"/>
      <c r="S571" s="276"/>
      <c r="T571" s="27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8" t="s">
        <v>238</v>
      </c>
      <c r="AU571" s="278" t="s">
        <v>91</v>
      </c>
      <c r="AV571" s="14" t="s">
        <v>91</v>
      </c>
      <c r="AW571" s="14" t="s">
        <v>36</v>
      </c>
      <c r="AX571" s="14" t="s">
        <v>81</v>
      </c>
      <c r="AY571" s="278" t="s">
        <v>229</v>
      </c>
    </row>
    <row r="572" s="15" customFormat="1">
      <c r="A572" s="15"/>
      <c r="B572" s="279"/>
      <c r="C572" s="280"/>
      <c r="D572" s="259" t="s">
        <v>238</v>
      </c>
      <c r="E572" s="281" t="s">
        <v>1</v>
      </c>
      <c r="F572" s="282" t="s">
        <v>252</v>
      </c>
      <c r="G572" s="280"/>
      <c r="H572" s="283">
        <v>485.334</v>
      </c>
      <c r="I572" s="284"/>
      <c r="J572" s="280"/>
      <c r="K572" s="280"/>
      <c r="L572" s="285"/>
      <c r="M572" s="286"/>
      <c r="N572" s="287"/>
      <c r="O572" s="287"/>
      <c r="P572" s="287"/>
      <c r="Q572" s="287"/>
      <c r="R572" s="287"/>
      <c r="S572" s="287"/>
      <c r="T572" s="288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9" t="s">
        <v>238</v>
      </c>
      <c r="AU572" s="289" t="s">
        <v>91</v>
      </c>
      <c r="AV572" s="15" t="s">
        <v>236</v>
      </c>
      <c r="AW572" s="15" t="s">
        <v>36</v>
      </c>
      <c r="AX572" s="15" t="s">
        <v>89</v>
      </c>
      <c r="AY572" s="289" t="s">
        <v>229</v>
      </c>
    </row>
    <row r="573" s="2" customFormat="1" ht="21.75" customHeight="1">
      <c r="A573" s="39"/>
      <c r="B573" s="40"/>
      <c r="C573" s="244" t="s">
        <v>919</v>
      </c>
      <c r="D573" s="244" t="s">
        <v>231</v>
      </c>
      <c r="E573" s="245" t="s">
        <v>920</v>
      </c>
      <c r="F573" s="246" t="s">
        <v>921</v>
      </c>
      <c r="G573" s="247" t="s">
        <v>311</v>
      </c>
      <c r="H573" s="248">
        <v>485.334</v>
      </c>
      <c r="I573" s="249"/>
      <c r="J573" s="250">
        <f>ROUND(I573*H573,2)</f>
        <v>0</v>
      </c>
      <c r="K573" s="246" t="s">
        <v>235</v>
      </c>
      <c r="L573" s="45"/>
      <c r="M573" s="251" t="s">
        <v>1</v>
      </c>
      <c r="N573" s="252" t="s">
        <v>46</v>
      </c>
      <c r="O573" s="92"/>
      <c r="P573" s="253">
        <f>O573*H573</f>
        <v>0</v>
      </c>
      <c r="Q573" s="253">
        <v>0</v>
      </c>
      <c r="R573" s="253">
        <f>Q573*H573</f>
        <v>0</v>
      </c>
      <c r="S573" s="253">
        <v>0</v>
      </c>
      <c r="T573" s="254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55" t="s">
        <v>236</v>
      </c>
      <c r="AT573" s="255" t="s">
        <v>231</v>
      </c>
      <c r="AU573" s="255" t="s">
        <v>91</v>
      </c>
      <c r="AY573" s="18" t="s">
        <v>229</v>
      </c>
      <c r="BE573" s="256">
        <f>IF(N573="základní",J573,0)</f>
        <v>0</v>
      </c>
      <c r="BF573" s="256">
        <f>IF(N573="snížená",J573,0)</f>
        <v>0</v>
      </c>
      <c r="BG573" s="256">
        <f>IF(N573="zákl. přenesená",J573,0)</f>
        <v>0</v>
      </c>
      <c r="BH573" s="256">
        <f>IF(N573="sníž. přenesená",J573,0)</f>
        <v>0</v>
      </c>
      <c r="BI573" s="256">
        <f>IF(N573="nulová",J573,0)</f>
        <v>0</v>
      </c>
      <c r="BJ573" s="18" t="s">
        <v>89</v>
      </c>
      <c r="BK573" s="256">
        <f>ROUND(I573*H573,2)</f>
        <v>0</v>
      </c>
      <c r="BL573" s="18" t="s">
        <v>236</v>
      </c>
      <c r="BM573" s="255" t="s">
        <v>922</v>
      </c>
    </row>
    <row r="574" s="2" customFormat="1" ht="21.75" customHeight="1">
      <c r="A574" s="39"/>
      <c r="B574" s="40"/>
      <c r="C574" s="244" t="s">
        <v>923</v>
      </c>
      <c r="D574" s="244" t="s">
        <v>231</v>
      </c>
      <c r="E574" s="245" t="s">
        <v>924</v>
      </c>
      <c r="F574" s="246" t="s">
        <v>925</v>
      </c>
      <c r="G574" s="247" t="s">
        <v>311</v>
      </c>
      <c r="H574" s="248">
        <v>315.12</v>
      </c>
      <c r="I574" s="249"/>
      <c r="J574" s="250">
        <f>ROUND(I574*H574,2)</f>
        <v>0</v>
      </c>
      <c r="K574" s="246" t="s">
        <v>235</v>
      </c>
      <c r="L574" s="45"/>
      <c r="M574" s="251" t="s">
        <v>1</v>
      </c>
      <c r="N574" s="252" t="s">
        <v>46</v>
      </c>
      <c r="O574" s="92"/>
      <c r="P574" s="253">
        <f>O574*H574</f>
        <v>0</v>
      </c>
      <c r="Q574" s="253">
        <v>0.02375</v>
      </c>
      <c r="R574" s="253">
        <f>Q574*H574</f>
        <v>7.4840999999999998</v>
      </c>
      <c r="S574" s="253">
        <v>0</v>
      </c>
      <c r="T574" s="254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55" t="s">
        <v>236</v>
      </c>
      <c r="AT574" s="255" t="s">
        <v>231</v>
      </c>
      <c r="AU574" s="255" t="s">
        <v>91</v>
      </c>
      <c r="AY574" s="18" t="s">
        <v>229</v>
      </c>
      <c r="BE574" s="256">
        <f>IF(N574="základní",J574,0)</f>
        <v>0</v>
      </c>
      <c r="BF574" s="256">
        <f>IF(N574="snížená",J574,0)</f>
        <v>0</v>
      </c>
      <c r="BG574" s="256">
        <f>IF(N574="zákl. přenesená",J574,0)</f>
        <v>0</v>
      </c>
      <c r="BH574" s="256">
        <f>IF(N574="sníž. přenesená",J574,0)</f>
        <v>0</v>
      </c>
      <c r="BI574" s="256">
        <f>IF(N574="nulová",J574,0)</f>
        <v>0</v>
      </c>
      <c r="BJ574" s="18" t="s">
        <v>89</v>
      </c>
      <c r="BK574" s="256">
        <f>ROUND(I574*H574,2)</f>
        <v>0</v>
      </c>
      <c r="BL574" s="18" t="s">
        <v>236</v>
      </c>
      <c r="BM574" s="255" t="s">
        <v>926</v>
      </c>
    </row>
    <row r="575" s="2" customFormat="1">
      <c r="A575" s="39"/>
      <c r="B575" s="40"/>
      <c r="C575" s="41"/>
      <c r="D575" s="259" t="s">
        <v>262</v>
      </c>
      <c r="E575" s="41"/>
      <c r="F575" s="290" t="s">
        <v>927</v>
      </c>
      <c r="G575" s="41"/>
      <c r="H575" s="41"/>
      <c r="I575" s="155"/>
      <c r="J575" s="41"/>
      <c r="K575" s="41"/>
      <c r="L575" s="45"/>
      <c r="M575" s="291"/>
      <c r="N575" s="292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262</v>
      </c>
      <c r="AU575" s="18" t="s">
        <v>91</v>
      </c>
    </row>
    <row r="576" s="13" customFormat="1">
      <c r="A576" s="13"/>
      <c r="B576" s="257"/>
      <c r="C576" s="258"/>
      <c r="D576" s="259" t="s">
        <v>238</v>
      </c>
      <c r="E576" s="260" t="s">
        <v>1</v>
      </c>
      <c r="F576" s="261" t="s">
        <v>896</v>
      </c>
      <c r="G576" s="258"/>
      <c r="H576" s="260" t="s">
        <v>1</v>
      </c>
      <c r="I576" s="262"/>
      <c r="J576" s="258"/>
      <c r="K576" s="258"/>
      <c r="L576" s="263"/>
      <c r="M576" s="264"/>
      <c r="N576" s="265"/>
      <c r="O576" s="265"/>
      <c r="P576" s="265"/>
      <c r="Q576" s="265"/>
      <c r="R576" s="265"/>
      <c r="S576" s="265"/>
      <c r="T576" s="26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7" t="s">
        <v>238</v>
      </c>
      <c r="AU576" s="267" t="s">
        <v>91</v>
      </c>
      <c r="AV576" s="13" t="s">
        <v>89</v>
      </c>
      <c r="AW576" s="13" t="s">
        <v>36</v>
      </c>
      <c r="AX576" s="13" t="s">
        <v>81</v>
      </c>
      <c r="AY576" s="267" t="s">
        <v>229</v>
      </c>
    </row>
    <row r="577" s="14" customFormat="1">
      <c r="A577" s="14"/>
      <c r="B577" s="268"/>
      <c r="C577" s="269"/>
      <c r="D577" s="259" t="s">
        <v>238</v>
      </c>
      <c r="E577" s="270" t="s">
        <v>1</v>
      </c>
      <c r="F577" s="271" t="s">
        <v>928</v>
      </c>
      <c r="G577" s="269"/>
      <c r="H577" s="272">
        <v>315.12</v>
      </c>
      <c r="I577" s="273"/>
      <c r="J577" s="269"/>
      <c r="K577" s="269"/>
      <c r="L577" s="274"/>
      <c r="M577" s="275"/>
      <c r="N577" s="276"/>
      <c r="O577" s="276"/>
      <c r="P577" s="276"/>
      <c r="Q577" s="276"/>
      <c r="R577" s="276"/>
      <c r="S577" s="276"/>
      <c r="T577" s="27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78" t="s">
        <v>238</v>
      </c>
      <c r="AU577" s="278" t="s">
        <v>91</v>
      </c>
      <c r="AV577" s="14" t="s">
        <v>91</v>
      </c>
      <c r="AW577" s="14" t="s">
        <v>36</v>
      </c>
      <c r="AX577" s="14" t="s">
        <v>89</v>
      </c>
      <c r="AY577" s="278" t="s">
        <v>229</v>
      </c>
    </row>
    <row r="578" s="2" customFormat="1" ht="21.75" customHeight="1">
      <c r="A578" s="39"/>
      <c r="B578" s="40"/>
      <c r="C578" s="244" t="s">
        <v>929</v>
      </c>
      <c r="D578" s="244" t="s">
        <v>231</v>
      </c>
      <c r="E578" s="245" t="s">
        <v>930</v>
      </c>
      <c r="F578" s="246" t="s">
        <v>931</v>
      </c>
      <c r="G578" s="247" t="s">
        <v>311</v>
      </c>
      <c r="H578" s="248">
        <v>315.12</v>
      </c>
      <c r="I578" s="249"/>
      <c r="J578" s="250">
        <f>ROUND(I578*H578,2)</f>
        <v>0</v>
      </c>
      <c r="K578" s="246" t="s">
        <v>235</v>
      </c>
      <c r="L578" s="45"/>
      <c r="M578" s="251" t="s">
        <v>1</v>
      </c>
      <c r="N578" s="252" t="s">
        <v>46</v>
      </c>
      <c r="O578" s="92"/>
      <c r="P578" s="253">
        <f>O578*H578</f>
        <v>0</v>
      </c>
      <c r="Q578" s="253">
        <v>0</v>
      </c>
      <c r="R578" s="253">
        <f>Q578*H578</f>
        <v>0</v>
      </c>
      <c r="S578" s="253">
        <v>0</v>
      </c>
      <c r="T578" s="254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55" t="s">
        <v>236</v>
      </c>
      <c r="AT578" s="255" t="s">
        <v>231</v>
      </c>
      <c r="AU578" s="255" t="s">
        <v>91</v>
      </c>
      <c r="AY578" s="18" t="s">
        <v>229</v>
      </c>
      <c r="BE578" s="256">
        <f>IF(N578="základní",J578,0)</f>
        <v>0</v>
      </c>
      <c r="BF578" s="256">
        <f>IF(N578="snížená",J578,0)</f>
        <v>0</v>
      </c>
      <c r="BG578" s="256">
        <f>IF(N578="zákl. přenesená",J578,0)</f>
        <v>0</v>
      </c>
      <c r="BH578" s="256">
        <f>IF(N578="sníž. přenesená",J578,0)</f>
        <v>0</v>
      </c>
      <c r="BI578" s="256">
        <f>IF(N578="nulová",J578,0)</f>
        <v>0</v>
      </c>
      <c r="BJ578" s="18" t="s">
        <v>89</v>
      </c>
      <c r="BK578" s="256">
        <f>ROUND(I578*H578,2)</f>
        <v>0</v>
      </c>
      <c r="BL578" s="18" t="s">
        <v>236</v>
      </c>
      <c r="BM578" s="255" t="s">
        <v>932</v>
      </c>
    </row>
    <row r="579" s="2" customFormat="1">
      <c r="A579" s="39"/>
      <c r="B579" s="40"/>
      <c r="C579" s="41"/>
      <c r="D579" s="259" t="s">
        <v>262</v>
      </c>
      <c r="E579" s="41"/>
      <c r="F579" s="290" t="s">
        <v>927</v>
      </c>
      <c r="G579" s="41"/>
      <c r="H579" s="41"/>
      <c r="I579" s="155"/>
      <c r="J579" s="41"/>
      <c r="K579" s="41"/>
      <c r="L579" s="45"/>
      <c r="M579" s="291"/>
      <c r="N579" s="292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262</v>
      </c>
      <c r="AU579" s="18" t="s">
        <v>91</v>
      </c>
    </row>
    <row r="580" s="2" customFormat="1" ht="21.75" customHeight="1">
      <c r="A580" s="39"/>
      <c r="B580" s="40"/>
      <c r="C580" s="244" t="s">
        <v>933</v>
      </c>
      <c r="D580" s="244" t="s">
        <v>231</v>
      </c>
      <c r="E580" s="245" t="s">
        <v>934</v>
      </c>
      <c r="F580" s="246" t="s">
        <v>935</v>
      </c>
      <c r="G580" s="247" t="s">
        <v>311</v>
      </c>
      <c r="H580" s="248">
        <v>361.39999999999998</v>
      </c>
      <c r="I580" s="249"/>
      <c r="J580" s="250">
        <f>ROUND(I580*H580,2)</f>
        <v>0</v>
      </c>
      <c r="K580" s="246" t="s">
        <v>235</v>
      </c>
      <c r="L580" s="45"/>
      <c r="M580" s="251" t="s">
        <v>1</v>
      </c>
      <c r="N580" s="252" t="s">
        <v>46</v>
      </c>
      <c r="O580" s="92"/>
      <c r="P580" s="253">
        <f>O580*H580</f>
        <v>0</v>
      </c>
      <c r="Q580" s="253">
        <v>0.00088000000000000003</v>
      </c>
      <c r="R580" s="253">
        <f>Q580*H580</f>
        <v>0.31803199999999998</v>
      </c>
      <c r="S580" s="253">
        <v>0</v>
      </c>
      <c r="T580" s="254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55" t="s">
        <v>236</v>
      </c>
      <c r="AT580" s="255" t="s">
        <v>231</v>
      </c>
      <c r="AU580" s="255" t="s">
        <v>91</v>
      </c>
      <c r="AY580" s="18" t="s">
        <v>229</v>
      </c>
      <c r="BE580" s="256">
        <f>IF(N580="základní",J580,0)</f>
        <v>0</v>
      </c>
      <c r="BF580" s="256">
        <f>IF(N580="snížená",J580,0)</f>
        <v>0</v>
      </c>
      <c r="BG580" s="256">
        <f>IF(N580="zákl. přenesená",J580,0)</f>
        <v>0</v>
      </c>
      <c r="BH580" s="256">
        <f>IF(N580="sníž. přenesená",J580,0)</f>
        <v>0</v>
      </c>
      <c r="BI580" s="256">
        <f>IF(N580="nulová",J580,0)</f>
        <v>0</v>
      </c>
      <c r="BJ580" s="18" t="s">
        <v>89</v>
      </c>
      <c r="BK580" s="256">
        <f>ROUND(I580*H580,2)</f>
        <v>0</v>
      </c>
      <c r="BL580" s="18" t="s">
        <v>236</v>
      </c>
      <c r="BM580" s="255" t="s">
        <v>936</v>
      </c>
    </row>
    <row r="581" s="13" customFormat="1">
      <c r="A581" s="13"/>
      <c r="B581" s="257"/>
      <c r="C581" s="258"/>
      <c r="D581" s="259" t="s">
        <v>238</v>
      </c>
      <c r="E581" s="260" t="s">
        <v>1</v>
      </c>
      <c r="F581" s="261" t="s">
        <v>872</v>
      </c>
      <c r="G581" s="258"/>
      <c r="H581" s="260" t="s">
        <v>1</v>
      </c>
      <c r="I581" s="262"/>
      <c r="J581" s="258"/>
      <c r="K581" s="258"/>
      <c r="L581" s="263"/>
      <c r="M581" s="264"/>
      <c r="N581" s="265"/>
      <c r="O581" s="265"/>
      <c r="P581" s="265"/>
      <c r="Q581" s="265"/>
      <c r="R581" s="265"/>
      <c r="S581" s="265"/>
      <c r="T581" s="26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7" t="s">
        <v>238</v>
      </c>
      <c r="AU581" s="267" t="s">
        <v>91</v>
      </c>
      <c r="AV581" s="13" t="s">
        <v>89</v>
      </c>
      <c r="AW581" s="13" t="s">
        <v>36</v>
      </c>
      <c r="AX581" s="13" t="s">
        <v>81</v>
      </c>
      <c r="AY581" s="267" t="s">
        <v>229</v>
      </c>
    </row>
    <row r="582" s="13" customFormat="1">
      <c r="A582" s="13"/>
      <c r="B582" s="257"/>
      <c r="C582" s="258"/>
      <c r="D582" s="259" t="s">
        <v>238</v>
      </c>
      <c r="E582" s="260" t="s">
        <v>1</v>
      </c>
      <c r="F582" s="261" t="s">
        <v>873</v>
      </c>
      <c r="G582" s="258"/>
      <c r="H582" s="260" t="s">
        <v>1</v>
      </c>
      <c r="I582" s="262"/>
      <c r="J582" s="258"/>
      <c r="K582" s="258"/>
      <c r="L582" s="263"/>
      <c r="M582" s="264"/>
      <c r="N582" s="265"/>
      <c r="O582" s="265"/>
      <c r="P582" s="265"/>
      <c r="Q582" s="265"/>
      <c r="R582" s="265"/>
      <c r="S582" s="265"/>
      <c r="T582" s="26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7" t="s">
        <v>238</v>
      </c>
      <c r="AU582" s="267" t="s">
        <v>91</v>
      </c>
      <c r="AV582" s="13" t="s">
        <v>89</v>
      </c>
      <c r="AW582" s="13" t="s">
        <v>36</v>
      </c>
      <c r="AX582" s="13" t="s">
        <v>81</v>
      </c>
      <c r="AY582" s="267" t="s">
        <v>229</v>
      </c>
    </row>
    <row r="583" s="14" customFormat="1">
      <c r="A583" s="14"/>
      <c r="B583" s="268"/>
      <c r="C583" s="269"/>
      <c r="D583" s="259" t="s">
        <v>238</v>
      </c>
      <c r="E583" s="270" t="s">
        <v>1</v>
      </c>
      <c r="F583" s="271" t="s">
        <v>903</v>
      </c>
      <c r="G583" s="269"/>
      <c r="H583" s="272">
        <v>361.39999999999998</v>
      </c>
      <c r="I583" s="273"/>
      <c r="J583" s="269"/>
      <c r="K583" s="269"/>
      <c r="L583" s="274"/>
      <c r="M583" s="275"/>
      <c r="N583" s="276"/>
      <c r="O583" s="276"/>
      <c r="P583" s="276"/>
      <c r="Q583" s="276"/>
      <c r="R583" s="276"/>
      <c r="S583" s="276"/>
      <c r="T583" s="27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8" t="s">
        <v>238</v>
      </c>
      <c r="AU583" s="278" t="s">
        <v>91</v>
      </c>
      <c r="AV583" s="14" t="s">
        <v>91</v>
      </c>
      <c r="AW583" s="14" t="s">
        <v>36</v>
      </c>
      <c r="AX583" s="14" t="s">
        <v>89</v>
      </c>
      <c r="AY583" s="278" t="s">
        <v>229</v>
      </c>
    </row>
    <row r="584" s="2" customFormat="1" ht="21.75" customHeight="1">
      <c r="A584" s="39"/>
      <c r="B584" s="40"/>
      <c r="C584" s="244" t="s">
        <v>937</v>
      </c>
      <c r="D584" s="244" t="s">
        <v>231</v>
      </c>
      <c r="E584" s="245" t="s">
        <v>938</v>
      </c>
      <c r="F584" s="246" t="s">
        <v>939</v>
      </c>
      <c r="G584" s="247" t="s">
        <v>311</v>
      </c>
      <c r="H584" s="248">
        <v>361.39999999999998</v>
      </c>
      <c r="I584" s="249"/>
      <c r="J584" s="250">
        <f>ROUND(I584*H584,2)</f>
        <v>0</v>
      </c>
      <c r="K584" s="246" t="s">
        <v>235</v>
      </c>
      <c r="L584" s="45"/>
      <c r="M584" s="251" t="s">
        <v>1</v>
      </c>
      <c r="N584" s="252" t="s">
        <v>46</v>
      </c>
      <c r="O584" s="92"/>
      <c r="P584" s="253">
        <f>O584*H584</f>
        <v>0</v>
      </c>
      <c r="Q584" s="253">
        <v>0</v>
      </c>
      <c r="R584" s="253">
        <f>Q584*H584</f>
        <v>0</v>
      </c>
      <c r="S584" s="253">
        <v>0</v>
      </c>
      <c r="T584" s="25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55" t="s">
        <v>236</v>
      </c>
      <c r="AT584" s="255" t="s">
        <v>231</v>
      </c>
      <c r="AU584" s="255" t="s">
        <v>91</v>
      </c>
      <c r="AY584" s="18" t="s">
        <v>229</v>
      </c>
      <c r="BE584" s="256">
        <f>IF(N584="základní",J584,0)</f>
        <v>0</v>
      </c>
      <c r="BF584" s="256">
        <f>IF(N584="snížená",J584,0)</f>
        <v>0</v>
      </c>
      <c r="BG584" s="256">
        <f>IF(N584="zákl. přenesená",J584,0)</f>
        <v>0</v>
      </c>
      <c r="BH584" s="256">
        <f>IF(N584="sníž. přenesená",J584,0)</f>
        <v>0</v>
      </c>
      <c r="BI584" s="256">
        <f>IF(N584="nulová",J584,0)</f>
        <v>0</v>
      </c>
      <c r="BJ584" s="18" t="s">
        <v>89</v>
      </c>
      <c r="BK584" s="256">
        <f>ROUND(I584*H584,2)</f>
        <v>0</v>
      </c>
      <c r="BL584" s="18" t="s">
        <v>236</v>
      </c>
      <c r="BM584" s="255" t="s">
        <v>940</v>
      </c>
    </row>
    <row r="585" s="2" customFormat="1" ht="21.75" customHeight="1">
      <c r="A585" s="39"/>
      <c r="B585" s="40"/>
      <c r="C585" s="244" t="s">
        <v>941</v>
      </c>
      <c r="D585" s="244" t="s">
        <v>231</v>
      </c>
      <c r="E585" s="245" t="s">
        <v>942</v>
      </c>
      <c r="F585" s="246" t="s">
        <v>943</v>
      </c>
      <c r="G585" s="247" t="s">
        <v>311</v>
      </c>
      <c r="H585" s="248">
        <v>157.56</v>
      </c>
      <c r="I585" s="249"/>
      <c r="J585" s="250">
        <f>ROUND(I585*H585,2)</f>
        <v>0</v>
      </c>
      <c r="K585" s="246" t="s">
        <v>1</v>
      </c>
      <c r="L585" s="45"/>
      <c r="M585" s="251" t="s">
        <v>1</v>
      </c>
      <c r="N585" s="252" t="s">
        <v>46</v>
      </c>
      <c r="O585" s="92"/>
      <c r="P585" s="253">
        <f>O585*H585</f>
        <v>0</v>
      </c>
      <c r="Q585" s="253">
        <v>0.0011100000000000001</v>
      </c>
      <c r="R585" s="253">
        <f>Q585*H585</f>
        <v>0.17489160000000001</v>
      </c>
      <c r="S585" s="253">
        <v>0</v>
      </c>
      <c r="T585" s="254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55" t="s">
        <v>236</v>
      </c>
      <c r="AT585" s="255" t="s">
        <v>231</v>
      </c>
      <c r="AU585" s="255" t="s">
        <v>91</v>
      </c>
      <c r="AY585" s="18" t="s">
        <v>229</v>
      </c>
      <c r="BE585" s="256">
        <f>IF(N585="základní",J585,0)</f>
        <v>0</v>
      </c>
      <c r="BF585" s="256">
        <f>IF(N585="snížená",J585,0)</f>
        <v>0</v>
      </c>
      <c r="BG585" s="256">
        <f>IF(N585="zákl. přenesená",J585,0)</f>
        <v>0</v>
      </c>
      <c r="BH585" s="256">
        <f>IF(N585="sníž. přenesená",J585,0)</f>
        <v>0</v>
      </c>
      <c r="BI585" s="256">
        <f>IF(N585="nulová",J585,0)</f>
        <v>0</v>
      </c>
      <c r="BJ585" s="18" t="s">
        <v>89</v>
      </c>
      <c r="BK585" s="256">
        <f>ROUND(I585*H585,2)</f>
        <v>0</v>
      </c>
      <c r="BL585" s="18" t="s">
        <v>236</v>
      </c>
      <c r="BM585" s="255" t="s">
        <v>944</v>
      </c>
    </row>
    <row r="586" s="2" customFormat="1">
      <c r="A586" s="39"/>
      <c r="B586" s="40"/>
      <c r="C586" s="41"/>
      <c r="D586" s="259" t="s">
        <v>262</v>
      </c>
      <c r="E586" s="41"/>
      <c r="F586" s="290" t="s">
        <v>945</v>
      </c>
      <c r="G586" s="41"/>
      <c r="H586" s="41"/>
      <c r="I586" s="155"/>
      <c r="J586" s="41"/>
      <c r="K586" s="41"/>
      <c r="L586" s="45"/>
      <c r="M586" s="291"/>
      <c r="N586" s="292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262</v>
      </c>
      <c r="AU586" s="18" t="s">
        <v>91</v>
      </c>
    </row>
    <row r="587" s="13" customFormat="1">
      <c r="A587" s="13"/>
      <c r="B587" s="257"/>
      <c r="C587" s="258"/>
      <c r="D587" s="259" t="s">
        <v>238</v>
      </c>
      <c r="E587" s="260" t="s">
        <v>1</v>
      </c>
      <c r="F587" s="261" t="s">
        <v>896</v>
      </c>
      <c r="G587" s="258"/>
      <c r="H587" s="260" t="s">
        <v>1</v>
      </c>
      <c r="I587" s="262"/>
      <c r="J587" s="258"/>
      <c r="K587" s="258"/>
      <c r="L587" s="263"/>
      <c r="M587" s="264"/>
      <c r="N587" s="265"/>
      <c r="O587" s="265"/>
      <c r="P587" s="265"/>
      <c r="Q587" s="265"/>
      <c r="R587" s="265"/>
      <c r="S587" s="265"/>
      <c r="T587" s="26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7" t="s">
        <v>238</v>
      </c>
      <c r="AU587" s="267" t="s">
        <v>91</v>
      </c>
      <c r="AV587" s="13" t="s">
        <v>89</v>
      </c>
      <c r="AW587" s="13" t="s">
        <v>36</v>
      </c>
      <c r="AX587" s="13" t="s">
        <v>81</v>
      </c>
      <c r="AY587" s="267" t="s">
        <v>229</v>
      </c>
    </row>
    <row r="588" s="14" customFormat="1">
      <c r="A588" s="14"/>
      <c r="B588" s="268"/>
      <c r="C588" s="269"/>
      <c r="D588" s="259" t="s">
        <v>238</v>
      </c>
      <c r="E588" s="270" t="s">
        <v>1</v>
      </c>
      <c r="F588" s="271" t="s">
        <v>946</v>
      </c>
      <c r="G588" s="269"/>
      <c r="H588" s="272">
        <v>157.56</v>
      </c>
      <c r="I588" s="273"/>
      <c r="J588" s="269"/>
      <c r="K588" s="269"/>
      <c r="L588" s="274"/>
      <c r="M588" s="275"/>
      <c r="N588" s="276"/>
      <c r="O588" s="276"/>
      <c r="P588" s="276"/>
      <c r="Q588" s="276"/>
      <c r="R588" s="276"/>
      <c r="S588" s="276"/>
      <c r="T588" s="277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8" t="s">
        <v>238</v>
      </c>
      <c r="AU588" s="278" t="s">
        <v>91</v>
      </c>
      <c r="AV588" s="14" t="s">
        <v>91</v>
      </c>
      <c r="AW588" s="14" t="s">
        <v>36</v>
      </c>
      <c r="AX588" s="14" t="s">
        <v>89</v>
      </c>
      <c r="AY588" s="278" t="s">
        <v>229</v>
      </c>
    </row>
    <row r="589" s="2" customFormat="1" ht="21.75" customHeight="1">
      <c r="A589" s="39"/>
      <c r="B589" s="40"/>
      <c r="C589" s="244" t="s">
        <v>947</v>
      </c>
      <c r="D589" s="244" t="s">
        <v>231</v>
      </c>
      <c r="E589" s="245" t="s">
        <v>948</v>
      </c>
      <c r="F589" s="246" t="s">
        <v>949</v>
      </c>
      <c r="G589" s="247" t="s">
        <v>311</v>
      </c>
      <c r="H589" s="248">
        <v>157.56</v>
      </c>
      <c r="I589" s="249"/>
      <c r="J589" s="250">
        <f>ROUND(I589*H589,2)</f>
        <v>0</v>
      </c>
      <c r="K589" s="246" t="s">
        <v>1</v>
      </c>
      <c r="L589" s="45"/>
      <c r="M589" s="251" t="s">
        <v>1</v>
      </c>
      <c r="N589" s="252" t="s">
        <v>46</v>
      </c>
      <c r="O589" s="92"/>
      <c r="P589" s="253">
        <f>O589*H589</f>
        <v>0</v>
      </c>
      <c r="Q589" s="253">
        <v>0</v>
      </c>
      <c r="R589" s="253">
        <f>Q589*H589</f>
        <v>0</v>
      </c>
      <c r="S589" s="253">
        <v>0</v>
      </c>
      <c r="T589" s="25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55" t="s">
        <v>236</v>
      </c>
      <c r="AT589" s="255" t="s">
        <v>231</v>
      </c>
      <c r="AU589" s="255" t="s">
        <v>91</v>
      </c>
      <c r="AY589" s="18" t="s">
        <v>229</v>
      </c>
      <c r="BE589" s="256">
        <f>IF(N589="základní",J589,0)</f>
        <v>0</v>
      </c>
      <c r="BF589" s="256">
        <f>IF(N589="snížená",J589,0)</f>
        <v>0</v>
      </c>
      <c r="BG589" s="256">
        <f>IF(N589="zákl. přenesená",J589,0)</f>
        <v>0</v>
      </c>
      <c r="BH589" s="256">
        <f>IF(N589="sníž. přenesená",J589,0)</f>
        <v>0</v>
      </c>
      <c r="BI589" s="256">
        <f>IF(N589="nulová",J589,0)</f>
        <v>0</v>
      </c>
      <c r="BJ589" s="18" t="s">
        <v>89</v>
      </c>
      <c r="BK589" s="256">
        <f>ROUND(I589*H589,2)</f>
        <v>0</v>
      </c>
      <c r="BL589" s="18" t="s">
        <v>236</v>
      </c>
      <c r="BM589" s="255" t="s">
        <v>950</v>
      </c>
    </row>
    <row r="590" s="2" customFormat="1">
      <c r="A590" s="39"/>
      <c r="B590" s="40"/>
      <c r="C590" s="41"/>
      <c r="D590" s="259" t="s">
        <v>262</v>
      </c>
      <c r="E590" s="41"/>
      <c r="F590" s="290" t="s">
        <v>927</v>
      </c>
      <c r="G590" s="41"/>
      <c r="H590" s="41"/>
      <c r="I590" s="155"/>
      <c r="J590" s="41"/>
      <c r="K590" s="41"/>
      <c r="L590" s="45"/>
      <c r="M590" s="291"/>
      <c r="N590" s="292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262</v>
      </c>
      <c r="AU590" s="18" t="s">
        <v>91</v>
      </c>
    </row>
    <row r="591" s="2" customFormat="1" ht="16.5" customHeight="1">
      <c r="A591" s="39"/>
      <c r="B591" s="40"/>
      <c r="C591" s="244" t="s">
        <v>951</v>
      </c>
      <c r="D591" s="244" t="s">
        <v>231</v>
      </c>
      <c r="E591" s="245" t="s">
        <v>952</v>
      </c>
      <c r="F591" s="246" t="s">
        <v>953</v>
      </c>
      <c r="G591" s="247" t="s">
        <v>289</v>
      </c>
      <c r="H591" s="248">
        <v>14.472</v>
      </c>
      <c r="I591" s="249"/>
      <c r="J591" s="250">
        <f>ROUND(I591*H591,2)</f>
        <v>0</v>
      </c>
      <c r="K591" s="246" t="s">
        <v>235</v>
      </c>
      <c r="L591" s="45"/>
      <c r="M591" s="251" t="s">
        <v>1</v>
      </c>
      <c r="N591" s="252" t="s">
        <v>46</v>
      </c>
      <c r="O591" s="92"/>
      <c r="P591" s="253">
        <f>O591*H591</f>
        <v>0</v>
      </c>
      <c r="Q591" s="253">
        <v>1.0551600000000001</v>
      </c>
      <c r="R591" s="253">
        <f>Q591*H591</f>
        <v>15.27027552</v>
      </c>
      <c r="S591" s="253">
        <v>0</v>
      </c>
      <c r="T591" s="254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55" t="s">
        <v>236</v>
      </c>
      <c r="AT591" s="255" t="s">
        <v>231</v>
      </c>
      <c r="AU591" s="255" t="s">
        <v>91</v>
      </c>
      <c r="AY591" s="18" t="s">
        <v>229</v>
      </c>
      <c r="BE591" s="256">
        <f>IF(N591="základní",J591,0)</f>
        <v>0</v>
      </c>
      <c r="BF591" s="256">
        <f>IF(N591="snížená",J591,0)</f>
        <v>0</v>
      </c>
      <c r="BG591" s="256">
        <f>IF(N591="zákl. přenesená",J591,0)</f>
        <v>0</v>
      </c>
      <c r="BH591" s="256">
        <f>IF(N591="sníž. přenesená",J591,0)</f>
        <v>0</v>
      </c>
      <c r="BI591" s="256">
        <f>IF(N591="nulová",J591,0)</f>
        <v>0</v>
      </c>
      <c r="BJ591" s="18" t="s">
        <v>89</v>
      </c>
      <c r="BK591" s="256">
        <f>ROUND(I591*H591,2)</f>
        <v>0</v>
      </c>
      <c r="BL591" s="18" t="s">
        <v>236</v>
      </c>
      <c r="BM591" s="255" t="s">
        <v>954</v>
      </c>
    </row>
    <row r="592" s="2" customFormat="1">
      <c r="A592" s="39"/>
      <c r="B592" s="40"/>
      <c r="C592" s="41"/>
      <c r="D592" s="259" t="s">
        <v>262</v>
      </c>
      <c r="E592" s="41"/>
      <c r="F592" s="290" t="s">
        <v>955</v>
      </c>
      <c r="G592" s="41"/>
      <c r="H592" s="41"/>
      <c r="I592" s="155"/>
      <c r="J592" s="41"/>
      <c r="K592" s="41"/>
      <c r="L592" s="45"/>
      <c r="M592" s="291"/>
      <c r="N592" s="292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262</v>
      </c>
      <c r="AU592" s="18" t="s">
        <v>91</v>
      </c>
    </row>
    <row r="593" s="13" customFormat="1">
      <c r="A593" s="13"/>
      <c r="B593" s="257"/>
      <c r="C593" s="258"/>
      <c r="D593" s="259" t="s">
        <v>238</v>
      </c>
      <c r="E593" s="260" t="s">
        <v>1</v>
      </c>
      <c r="F593" s="261" t="s">
        <v>956</v>
      </c>
      <c r="G593" s="258"/>
      <c r="H593" s="260" t="s">
        <v>1</v>
      </c>
      <c r="I593" s="262"/>
      <c r="J593" s="258"/>
      <c r="K593" s="258"/>
      <c r="L593" s="263"/>
      <c r="M593" s="264"/>
      <c r="N593" s="265"/>
      <c r="O593" s="265"/>
      <c r="P593" s="265"/>
      <c r="Q593" s="265"/>
      <c r="R593" s="265"/>
      <c r="S593" s="265"/>
      <c r="T593" s="26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7" t="s">
        <v>238</v>
      </c>
      <c r="AU593" s="267" t="s">
        <v>91</v>
      </c>
      <c r="AV593" s="13" t="s">
        <v>89</v>
      </c>
      <c r="AW593" s="13" t="s">
        <v>36</v>
      </c>
      <c r="AX593" s="13" t="s">
        <v>81</v>
      </c>
      <c r="AY593" s="267" t="s">
        <v>229</v>
      </c>
    </row>
    <row r="594" s="14" customFormat="1">
      <c r="A594" s="14"/>
      <c r="B594" s="268"/>
      <c r="C594" s="269"/>
      <c r="D594" s="259" t="s">
        <v>238</v>
      </c>
      <c r="E594" s="270" t="s">
        <v>1</v>
      </c>
      <c r="F594" s="271" t="s">
        <v>957</v>
      </c>
      <c r="G594" s="269"/>
      <c r="H594" s="272">
        <v>14.472</v>
      </c>
      <c r="I594" s="273"/>
      <c r="J594" s="269"/>
      <c r="K594" s="269"/>
      <c r="L594" s="274"/>
      <c r="M594" s="275"/>
      <c r="N594" s="276"/>
      <c r="O594" s="276"/>
      <c r="P594" s="276"/>
      <c r="Q594" s="276"/>
      <c r="R594" s="276"/>
      <c r="S594" s="276"/>
      <c r="T594" s="27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8" t="s">
        <v>238</v>
      </c>
      <c r="AU594" s="278" t="s">
        <v>91</v>
      </c>
      <c r="AV594" s="14" t="s">
        <v>91</v>
      </c>
      <c r="AW594" s="14" t="s">
        <v>36</v>
      </c>
      <c r="AX594" s="14" t="s">
        <v>89</v>
      </c>
      <c r="AY594" s="278" t="s">
        <v>229</v>
      </c>
    </row>
    <row r="595" s="2" customFormat="1" ht="21.75" customHeight="1">
      <c r="A595" s="39"/>
      <c r="B595" s="40"/>
      <c r="C595" s="244" t="s">
        <v>958</v>
      </c>
      <c r="D595" s="244" t="s">
        <v>231</v>
      </c>
      <c r="E595" s="245" t="s">
        <v>959</v>
      </c>
      <c r="F595" s="246" t="s">
        <v>960</v>
      </c>
      <c r="G595" s="247" t="s">
        <v>234</v>
      </c>
      <c r="H595" s="248">
        <v>6.0419999999999998</v>
      </c>
      <c r="I595" s="249"/>
      <c r="J595" s="250">
        <f>ROUND(I595*H595,2)</f>
        <v>0</v>
      </c>
      <c r="K595" s="246" t="s">
        <v>235</v>
      </c>
      <c r="L595" s="45"/>
      <c r="M595" s="251" t="s">
        <v>1</v>
      </c>
      <c r="N595" s="252" t="s">
        <v>46</v>
      </c>
      <c r="O595" s="92"/>
      <c r="P595" s="253">
        <f>O595*H595</f>
        <v>0</v>
      </c>
      <c r="Q595" s="253">
        <v>0</v>
      </c>
      <c r="R595" s="253">
        <f>Q595*H595</f>
        <v>0</v>
      </c>
      <c r="S595" s="253">
        <v>0</v>
      </c>
      <c r="T595" s="254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55" t="s">
        <v>236</v>
      </c>
      <c r="AT595" s="255" t="s">
        <v>231</v>
      </c>
      <c r="AU595" s="255" t="s">
        <v>91</v>
      </c>
      <c r="AY595" s="18" t="s">
        <v>229</v>
      </c>
      <c r="BE595" s="256">
        <f>IF(N595="základní",J595,0)</f>
        <v>0</v>
      </c>
      <c r="BF595" s="256">
        <f>IF(N595="snížená",J595,0)</f>
        <v>0</v>
      </c>
      <c r="BG595" s="256">
        <f>IF(N595="zákl. přenesená",J595,0)</f>
        <v>0</v>
      </c>
      <c r="BH595" s="256">
        <f>IF(N595="sníž. přenesená",J595,0)</f>
        <v>0</v>
      </c>
      <c r="BI595" s="256">
        <f>IF(N595="nulová",J595,0)</f>
        <v>0</v>
      </c>
      <c r="BJ595" s="18" t="s">
        <v>89</v>
      </c>
      <c r="BK595" s="256">
        <f>ROUND(I595*H595,2)</f>
        <v>0</v>
      </c>
      <c r="BL595" s="18" t="s">
        <v>236</v>
      </c>
      <c r="BM595" s="255" t="s">
        <v>961</v>
      </c>
    </row>
    <row r="596" s="13" customFormat="1">
      <c r="A596" s="13"/>
      <c r="B596" s="257"/>
      <c r="C596" s="258"/>
      <c r="D596" s="259" t="s">
        <v>238</v>
      </c>
      <c r="E596" s="260" t="s">
        <v>1</v>
      </c>
      <c r="F596" s="261" t="s">
        <v>504</v>
      </c>
      <c r="G596" s="258"/>
      <c r="H596" s="260" t="s">
        <v>1</v>
      </c>
      <c r="I596" s="262"/>
      <c r="J596" s="258"/>
      <c r="K596" s="258"/>
      <c r="L596" s="263"/>
      <c r="M596" s="264"/>
      <c r="N596" s="265"/>
      <c r="O596" s="265"/>
      <c r="P596" s="265"/>
      <c r="Q596" s="265"/>
      <c r="R596" s="265"/>
      <c r="S596" s="265"/>
      <c r="T596" s="26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7" t="s">
        <v>238</v>
      </c>
      <c r="AU596" s="267" t="s">
        <v>91</v>
      </c>
      <c r="AV596" s="13" t="s">
        <v>89</v>
      </c>
      <c r="AW596" s="13" t="s">
        <v>36</v>
      </c>
      <c r="AX596" s="13" t="s">
        <v>81</v>
      </c>
      <c r="AY596" s="267" t="s">
        <v>229</v>
      </c>
    </row>
    <row r="597" s="14" customFormat="1">
      <c r="A597" s="14"/>
      <c r="B597" s="268"/>
      <c r="C597" s="269"/>
      <c r="D597" s="259" t="s">
        <v>238</v>
      </c>
      <c r="E597" s="270" t="s">
        <v>1</v>
      </c>
      <c r="F597" s="271" t="s">
        <v>962</v>
      </c>
      <c r="G597" s="269"/>
      <c r="H597" s="272">
        <v>5.827</v>
      </c>
      <c r="I597" s="273"/>
      <c r="J597" s="269"/>
      <c r="K597" s="269"/>
      <c r="L597" s="274"/>
      <c r="M597" s="275"/>
      <c r="N597" s="276"/>
      <c r="O597" s="276"/>
      <c r="P597" s="276"/>
      <c r="Q597" s="276"/>
      <c r="R597" s="276"/>
      <c r="S597" s="276"/>
      <c r="T597" s="27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8" t="s">
        <v>238</v>
      </c>
      <c r="AU597" s="278" t="s">
        <v>91</v>
      </c>
      <c r="AV597" s="14" t="s">
        <v>91</v>
      </c>
      <c r="AW597" s="14" t="s">
        <v>36</v>
      </c>
      <c r="AX597" s="14" t="s">
        <v>81</v>
      </c>
      <c r="AY597" s="278" t="s">
        <v>229</v>
      </c>
    </row>
    <row r="598" s="14" customFormat="1">
      <c r="A598" s="14"/>
      <c r="B598" s="268"/>
      <c r="C598" s="269"/>
      <c r="D598" s="259" t="s">
        <v>238</v>
      </c>
      <c r="E598" s="270" t="s">
        <v>1</v>
      </c>
      <c r="F598" s="271" t="s">
        <v>963</v>
      </c>
      <c r="G598" s="269"/>
      <c r="H598" s="272">
        <v>0.215</v>
      </c>
      <c r="I598" s="273"/>
      <c r="J598" s="269"/>
      <c r="K598" s="269"/>
      <c r="L598" s="274"/>
      <c r="M598" s="275"/>
      <c r="N598" s="276"/>
      <c r="O598" s="276"/>
      <c r="P598" s="276"/>
      <c r="Q598" s="276"/>
      <c r="R598" s="276"/>
      <c r="S598" s="276"/>
      <c r="T598" s="277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8" t="s">
        <v>238</v>
      </c>
      <c r="AU598" s="278" t="s">
        <v>91</v>
      </c>
      <c r="AV598" s="14" t="s">
        <v>91</v>
      </c>
      <c r="AW598" s="14" t="s">
        <v>36</v>
      </c>
      <c r="AX598" s="14" t="s">
        <v>81</v>
      </c>
      <c r="AY598" s="278" t="s">
        <v>229</v>
      </c>
    </row>
    <row r="599" s="15" customFormat="1">
      <c r="A599" s="15"/>
      <c r="B599" s="279"/>
      <c r="C599" s="280"/>
      <c r="D599" s="259" t="s">
        <v>238</v>
      </c>
      <c r="E599" s="281" t="s">
        <v>1</v>
      </c>
      <c r="F599" s="282" t="s">
        <v>252</v>
      </c>
      <c r="G599" s="280"/>
      <c r="H599" s="283">
        <v>6.0419999999999998</v>
      </c>
      <c r="I599" s="284"/>
      <c r="J599" s="280"/>
      <c r="K599" s="280"/>
      <c r="L599" s="285"/>
      <c r="M599" s="286"/>
      <c r="N599" s="287"/>
      <c r="O599" s="287"/>
      <c r="P599" s="287"/>
      <c r="Q599" s="287"/>
      <c r="R599" s="287"/>
      <c r="S599" s="287"/>
      <c r="T599" s="288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9" t="s">
        <v>238</v>
      </c>
      <c r="AU599" s="289" t="s">
        <v>91</v>
      </c>
      <c r="AV599" s="15" t="s">
        <v>236</v>
      </c>
      <c r="AW599" s="15" t="s">
        <v>36</v>
      </c>
      <c r="AX599" s="15" t="s">
        <v>89</v>
      </c>
      <c r="AY599" s="289" t="s">
        <v>229</v>
      </c>
    </row>
    <row r="600" s="12" customFormat="1" ht="22.8" customHeight="1">
      <c r="A600" s="12"/>
      <c r="B600" s="228"/>
      <c r="C600" s="229"/>
      <c r="D600" s="230" t="s">
        <v>80</v>
      </c>
      <c r="E600" s="242" t="s">
        <v>264</v>
      </c>
      <c r="F600" s="242" t="s">
        <v>964</v>
      </c>
      <c r="G600" s="229"/>
      <c r="H600" s="229"/>
      <c r="I600" s="232"/>
      <c r="J600" s="243">
        <f>BK600</f>
        <v>0</v>
      </c>
      <c r="K600" s="229"/>
      <c r="L600" s="234"/>
      <c r="M600" s="235"/>
      <c r="N600" s="236"/>
      <c r="O600" s="236"/>
      <c r="P600" s="237">
        <f>SUM(P601:P1039)</f>
        <v>0</v>
      </c>
      <c r="Q600" s="236"/>
      <c r="R600" s="237">
        <f>SUM(R601:R1039)</f>
        <v>76.602338679999988</v>
      </c>
      <c r="S600" s="236"/>
      <c r="T600" s="238">
        <f>SUM(T601:T1039)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39" t="s">
        <v>89</v>
      </c>
      <c r="AT600" s="240" t="s">
        <v>80</v>
      </c>
      <c r="AU600" s="240" t="s">
        <v>89</v>
      </c>
      <c r="AY600" s="239" t="s">
        <v>229</v>
      </c>
      <c r="BK600" s="241">
        <f>SUM(BK601:BK1039)</f>
        <v>0</v>
      </c>
    </row>
    <row r="601" s="2" customFormat="1" ht="21.75" customHeight="1">
      <c r="A601" s="39"/>
      <c r="B601" s="40"/>
      <c r="C601" s="244" t="s">
        <v>965</v>
      </c>
      <c r="D601" s="244" t="s">
        <v>231</v>
      </c>
      <c r="E601" s="245" t="s">
        <v>966</v>
      </c>
      <c r="F601" s="246" t="s">
        <v>967</v>
      </c>
      <c r="G601" s="247" t="s">
        <v>311</v>
      </c>
      <c r="H601" s="248">
        <v>72.144000000000005</v>
      </c>
      <c r="I601" s="249"/>
      <c r="J601" s="250">
        <f>ROUND(I601*H601,2)</f>
        <v>0</v>
      </c>
      <c r="K601" s="246" t="s">
        <v>235</v>
      </c>
      <c r="L601" s="45"/>
      <c r="M601" s="251" t="s">
        <v>1</v>
      </c>
      <c r="N601" s="252" t="s">
        <v>46</v>
      </c>
      <c r="O601" s="92"/>
      <c r="P601" s="253">
        <f>O601*H601</f>
        <v>0</v>
      </c>
      <c r="Q601" s="253">
        <v>0.020480000000000002</v>
      </c>
      <c r="R601" s="253">
        <f>Q601*H601</f>
        <v>1.4775091200000003</v>
      </c>
      <c r="S601" s="253">
        <v>0</v>
      </c>
      <c r="T601" s="254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55" t="s">
        <v>236</v>
      </c>
      <c r="AT601" s="255" t="s">
        <v>231</v>
      </c>
      <c r="AU601" s="255" t="s">
        <v>91</v>
      </c>
      <c r="AY601" s="18" t="s">
        <v>229</v>
      </c>
      <c r="BE601" s="256">
        <f>IF(N601="základní",J601,0)</f>
        <v>0</v>
      </c>
      <c r="BF601" s="256">
        <f>IF(N601="snížená",J601,0)</f>
        <v>0</v>
      </c>
      <c r="BG601" s="256">
        <f>IF(N601="zákl. přenesená",J601,0)</f>
        <v>0</v>
      </c>
      <c r="BH601" s="256">
        <f>IF(N601="sníž. přenesená",J601,0)</f>
        <v>0</v>
      </c>
      <c r="BI601" s="256">
        <f>IF(N601="nulová",J601,0)</f>
        <v>0</v>
      </c>
      <c r="BJ601" s="18" t="s">
        <v>89</v>
      </c>
      <c r="BK601" s="256">
        <f>ROUND(I601*H601,2)</f>
        <v>0</v>
      </c>
      <c r="BL601" s="18" t="s">
        <v>236</v>
      </c>
      <c r="BM601" s="255" t="s">
        <v>968</v>
      </c>
    </row>
    <row r="602" s="13" customFormat="1">
      <c r="A602" s="13"/>
      <c r="B602" s="257"/>
      <c r="C602" s="258"/>
      <c r="D602" s="259" t="s">
        <v>238</v>
      </c>
      <c r="E602" s="260" t="s">
        <v>1</v>
      </c>
      <c r="F602" s="261" t="s">
        <v>969</v>
      </c>
      <c r="G602" s="258"/>
      <c r="H602" s="260" t="s">
        <v>1</v>
      </c>
      <c r="I602" s="262"/>
      <c r="J602" s="258"/>
      <c r="K602" s="258"/>
      <c r="L602" s="263"/>
      <c r="M602" s="264"/>
      <c r="N602" s="265"/>
      <c r="O602" s="265"/>
      <c r="P602" s="265"/>
      <c r="Q602" s="265"/>
      <c r="R602" s="265"/>
      <c r="S602" s="265"/>
      <c r="T602" s="26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7" t="s">
        <v>238</v>
      </c>
      <c r="AU602" s="267" t="s">
        <v>91</v>
      </c>
      <c r="AV602" s="13" t="s">
        <v>89</v>
      </c>
      <c r="AW602" s="13" t="s">
        <v>36</v>
      </c>
      <c r="AX602" s="13" t="s">
        <v>81</v>
      </c>
      <c r="AY602" s="267" t="s">
        <v>229</v>
      </c>
    </row>
    <row r="603" s="13" customFormat="1">
      <c r="A603" s="13"/>
      <c r="B603" s="257"/>
      <c r="C603" s="258"/>
      <c r="D603" s="259" t="s">
        <v>238</v>
      </c>
      <c r="E603" s="260" t="s">
        <v>1</v>
      </c>
      <c r="F603" s="261" t="s">
        <v>858</v>
      </c>
      <c r="G603" s="258"/>
      <c r="H603" s="260" t="s">
        <v>1</v>
      </c>
      <c r="I603" s="262"/>
      <c r="J603" s="258"/>
      <c r="K603" s="258"/>
      <c r="L603" s="263"/>
      <c r="M603" s="264"/>
      <c r="N603" s="265"/>
      <c r="O603" s="265"/>
      <c r="P603" s="265"/>
      <c r="Q603" s="265"/>
      <c r="R603" s="265"/>
      <c r="S603" s="265"/>
      <c r="T603" s="26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7" t="s">
        <v>238</v>
      </c>
      <c r="AU603" s="267" t="s">
        <v>91</v>
      </c>
      <c r="AV603" s="13" t="s">
        <v>89</v>
      </c>
      <c r="AW603" s="13" t="s">
        <v>36</v>
      </c>
      <c r="AX603" s="13" t="s">
        <v>81</v>
      </c>
      <c r="AY603" s="267" t="s">
        <v>229</v>
      </c>
    </row>
    <row r="604" s="14" customFormat="1">
      <c r="A604" s="14"/>
      <c r="B604" s="268"/>
      <c r="C604" s="269"/>
      <c r="D604" s="259" t="s">
        <v>238</v>
      </c>
      <c r="E604" s="270" t="s">
        <v>1</v>
      </c>
      <c r="F604" s="271" t="s">
        <v>970</v>
      </c>
      <c r="G604" s="269"/>
      <c r="H604" s="272">
        <v>20.169</v>
      </c>
      <c r="I604" s="273"/>
      <c r="J604" s="269"/>
      <c r="K604" s="269"/>
      <c r="L604" s="274"/>
      <c r="M604" s="275"/>
      <c r="N604" s="276"/>
      <c r="O604" s="276"/>
      <c r="P604" s="276"/>
      <c r="Q604" s="276"/>
      <c r="R604" s="276"/>
      <c r="S604" s="276"/>
      <c r="T604" s="27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8" t="s">
        <v>238</v>
      </c>
      <c r="AU604" s="278" t="s">
        <v>91</v>
      </c>
      <c r="AV604" s="14" t="s">
        <v>91</v>
      </c>
      <c r="AW604" s="14" t="s">
        <v>36</v>
      </c>
      <c r="AX604" s="14" t="s">
        <v>81</v>
      </c>
      <c r="AY604" s="278" t="s">
        <v>229</v>
      </c>
    </row>
    <row r="605" s="14" customFormat="1">
      <c r="A605" s="14"/>
      <c r="B605" s="268"/>
      <c r="C605" s="269"/>
      <c r="D605" s="259" t="s">
        <v>238</v>
      </c>
      <c r="E605" s="270" t="s">
        <v>1</v>
      </c>
      <c r="F605" s="271" t="s">
        <v>971</v>
      </c>
      <c r="G605" s="269"/>
      <c r="H605" s="272">
        <v>-2.1600000000000001</v>
      </c>
      <c r="I605" s="273"/>
      <c r="J605" s="269"/>
      <c r="K605" s="269"/>
      <c r="L605" s="274"/>
      <c r="M605" s="275"/>
      <c r="N605" s="276"/>
      <c r="O605" s="276"/>
      <c r="P605" s="276"/>
      <c r="Q605" s="276"/>
      <c r="R605" s="276"/>
      <c r="S605" s="276"/>
      <c r="T605" s="277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8" t="s">
        <v>238</v>
      </c>
      <c r="AU605" s="278" t="s">
        <v>91</v>
      </c>
      <c r="AV605" s="14" t="s">
        <v>91</v>
      </c>
      <c r="AW605" s="14" t="s">
        <v>36</v>
      </c>
      <c r="AX605" s="14" t="s">
        <v>81</v>
      </c>
      <c r="AY605" s="278" t="s">
        <v>229</v>
      </c>
    </row>
    <row r="606" s="14" customFormat="1">
      <c r="A606" s="14"/>
      <c r="B606" s="268"/>
      <c r="C606" s="269"/>
      <c r="D606" s="259" t="s">
        <v>238</v>
      </c>
      <c r="E606" s="270" t="s">
        <v>1</v>
      </c>
      <c r="F606" s="271" t="s">
        <v>972</v>
      </c>
      <c r="G606" s="269"/>
      <c r="H606" s="272">
        <v>-1.76</v>
      </c>
      <c r="I606" s="273"/>
      <c r="J606" s="269"/>
      <c r="K606" s="269"/>
      <c r="L606" s="274"/>
      <c r="M606" s="275"/>
      <c r="N606" s="276"/>
      <c r="O606" s="276"/>
      <c r="P606" s="276"/>
      <c r="Q606" s="276"/>
      <c r="R606" s="276"/>
      <c r="S606" s="276"/>
      <c r="T606" s="277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8" t="s">
        <v>238</v>
      </c>
      <c r="AU606" s="278" t="s">
        <v>91</v>
      </c>
      <c r="AV606" s="14" t="s">
        <v>91</v>
      </c>
      <c r="AW606" s="14" t="s">
        <v>36</v>
      </c>
      <c r="AX606" s="14" t="s">
        <v>81</v>
      </c>
      <c r="AY606" s="278" t="s">
        <v>229</v>
      </c>
    </row>
    <row r="607" s="13" customFormat="1">
      <c r="A607" s="13"/>
      <c r="B607" s="257"/>
      <c r="C607" s="258"/>
      <c r="D607" s="259" t="s">
        <v>238</v>
      </c>
      <c r="E607" s="260" t="s">
        <v>1</v>
      </c>
      <c r="F607" s="261" t="s">
        <v>860</v>
      </c>
      <c r="G607" s="258"/>
      <c r="H607" s="260" t="s">
        <v>1</v>
      </c>
      <c r="I607" s="262"/>
      <c r="J607" s="258"/>
      <c r="K607" s="258"/>
      <c r="L607" s="263"/>
      <c r="M607" s="264"/>
      <c r="N607" s="265"/>
      <c r="O607" s="265"/>
      <c r="P607" s="265"/>
      <c r="Q607" s="265"/>
      <c r="R607" s="265"/>
      <c r="S607" s="265"/>
      <c r="T607" s="26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7" t="s">
        <v>238</v>
      </c>
      <c r="AU607" s="267" t="s">
        <v>91</v>
      </c>
      <c r="AV607" s="13" t="s">
        <v>89</v>
      </c>
      <c r="AW607" s="13" t="s">
        <v>36</v>
      </c>
      <c r="AX607" s="13" t="s">
        <v>81</v>
      </c>
      <c r="AY607" s="267" t="s">
        <v>229</v>
      </c>
    </row>
    <row r="608" s="14" customFormat="1">
      <c r="A608" s="14"/>
      <c r="B608" s="268"/>
      <c r="C608" s="269"/>
      <c r="D608" s="259" t="s">
        <v>238</v>
      </c>
      <c r="E608" s="270" t="s">
        <v>1</v>
      </c>
      <c r="F608" s="271" t="s">
        <v>973</v>
      </c>
      <c r="G608" s="269"/>
      <c r="H608" s="272">
        <v>15.795</v>
      </c>
      <c r="I608" s="273"/>
      <c r="J608" s="269"/>
      <c r="K608" s="269"/>
      <c r="L608" s="274"/>
      <c r="M608" s="275"/>
      <c r="N608" s="276"/>
      <c r="O608" s="276"/>
      <c r="P608" s="276"/>
      <c r="Q608" s="276"/>
      <c r="R608" s="276"/>
      <c r="S608" s="276"/>
      <c r="T608" s="27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8" t="s">
        <v>238</v>
      </c>
      <c r="AU608" s="278" t="s">
        <v>91</v>
      </c>
      <c r="AV608" s="14" t="s">
        <v>91</v>
      </c>
      <c r="AW608" s="14" t="s">
        <v>36</v>
      </c>
      <c r="AX608" s="14" t="s">
        <v>81</v>
      </c>
      <c r="AY608" s="278" t="s">
        <v>229</v>
      </c>
    </row>
    <row r="609" s="14" customFormat="1">
      <c r="A609" s="14"/>
      <c r="B609" s="268"/>
      <c r="C609" s="269"/>
      <c r="D609" s="259" t="s">
        <v>238</v>
      </c>
      <c r="E609" s="270" t="s">
        <v>1</v>
      </c>
      <c r="F609" s="271" t="s">
        <v>972</v>
      </c>
      <c r="G609" s="269"/>
      <c r="H609" s="272">
        <v>-1.76</v>
      </c>
      <c r="I609" s="273"/>
      <c r="J609" s="269"/>
      <c r="K609" s="269"/>
      <c r="L609" s="274"/>
      <c r="M609" s="275"/>
      <c r="N609" s="276"/>
      <c r="O609" s="276"/>
      <c r="P609" s="276"/>
      <c r="Q609" s="276"/>
      <c r="R609" s="276"/>
      <c r="S609" s="276"/>
      <c r="T609" s="277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8" t="s">
        <v>238</v>
      </c>
      <c r="AU609" s="278" t="s">
        <v>91</v>
      </c>
      <c r="AV609" s="14" t="s">
        <v>91</v>
      </c>
      <c r="AW609" s="14" t="s">
        <v>36</v>
      </c>
      <c r="AX609" s="14" t="s">
        <v>81</v>
      </c>
      <c r="AY609" s="278" t="s">
        <v>229</v>
      </c>
    </row>
    <row r="610" s="13" customFormat="1">
      <c r="A610" s="13"/>
      <c r="B610" s="257"/>
      <c r="C610" s="258"/>
      <c r="D610" s="259" t="s">
        <v>238</v>
      </c>
      <c r="E610" s="260" t="s">
        <v>1</v>
      </c>
      <c r="F610" s="261" t="s">
        <v>974</v>
      </c>
      <c r="G610" s="258"/>
      <c r="H610" s="260" t="s">
        <v>1</v>
      </c>
      <c r="I610" s="262"/>
      <c r="J610" s="258"/>
      <c r="K610" s="258"/>
      <c r="L610" s="263"/>
      <c r="M610" s="264"/>
      <c r="N610" s="265"/>
      <c r="O610" s="265"/>
      <c r="P610" s="265"/>
      <c r="Q610" s="265"/>
      <c r="R610" s="265"/>
      <c r="S610" s="265"/>
      <c r="T610" s="26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7" t="s">
        <v>238</v>
      </c>
      <c r="AU610" s="267" t="s">
        <v>91</v>
      </c>
      <c r="AV610" s="13" t="s">
        <v>89</v>
      </c>
      <c r="AW610" s="13" t="s">
        <v>36</v>
      </c>
      <c r="AX610" s="13" t="s">
        <v>81</v>
      </c>
      <c r="AY610" s="267" t="s">
        <v>229</v>
      </c>
    </row>
    <row r="611" s="14" customFormat="1">
      <c r="A611" s="14"/>
      <c r="B611" s="268"/>
      <c r="C611" s="269"/>
      <c r="D611" s="259" t="s">
        <v>238</v>
      </c>
      <c r="E611" s="270" t="s">
        <v>1</v>
      </c>
      <c r="F611" s="271" t="s">
        <v>975</v>
      </c>
      <c r="G611" s="269"/>
      <c r="H611" s="272">
        <v>5.0999999999999996</v>
      </c>
      <c r="I611" s="273"/>
      <c r="J611" s="269"/>
      <c r="K611" s="269"/>
      <c r="L611" s="274"/>
      <c r="M611" s="275"/>
      <c r="N611" s="276"/>
      <c r="O611" s="276"/>
      <c r="P611" s="276"/>
      <c r="Q611" s="276"/>
      <c r="R611" s="276"/>
      <c r="S611" s="276"/>
      <c r="T611" s="27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78" t="s">
        <v>238</v>
      </c>
      <c r="AU611" s="278" t="s">
        <v>91</v>
      </c>
      <c r="AV611" s="14" t="s">
        <v>91</v>
      </c>
      <c r="AW611" s="14" t="s">
        <v>36</v>
      </c>
      <c r="AX611" s="14" t="s">
        <v>81</v>
      </c>
      <c r="AY611" s="278" t="s">
        <v>229</v>
      </c>
    </row>
    <row r="612" s="13" customFormat="1">
      <c r="A612" s="13"/>
      <c r="B612" s="257"/>
      <c r="C612" s="258"/>
      <c r="D612" s="259" t="s">
        <v>238</v>
      </c>
      <c r="E612" s="260" t="s">
        <v>1</v>
      </c>
      <c r="F612" s="261" t="s">
        <v>862</v>
      </c>
      <c r="G612" s="258"/>
      <c r="H612" s="260" t="s">
        <v>1</v>
      </c>
      <c r="I612" s="262"/>
      <c r="J612" s="258"/>
      <c r="K612" s="258"/>
      <c r="L612" s="263"/>
      <c r="M612" s="264"/>
      <c r="N612" s="265"/>
      <c r="O612" s="265"/>
      <c r="P612" s="265"/>
      <c r="Q612" s="265"/>
      <c r="R612" s="265"/>
      <c r="S612" s="265"/>
      <c r="T612" s="26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7" t="s">
        <v>238</v>
      </c>
      <c r="AU612" s="267" t="s">
        <v>91</v>
      </c>
      <c r="AV612" s="13" t="s">
        <v>89</v>
      </c>
      <c r="AW612" s="13" t="s">
        <v>36</v>
      </c>
      <c r="AX612" s="13" t="s">
        <v>81</v>
      </c>
      <c r="AY612" s="267" t="s">
        <v>229</v>
      </c>
    </row>
    <row r="613" s="14" customFormat="1">
      <c r="A613" s="14"/>
      <c r="B613" s="268"/>
      <c r="C613" s="269"/>
      <c r="D613" s="259" t="s">
        <v>238</v>
      </c>
      <c r="E613" s="270" t="s">
        <v>1</v>
      </c>
      <c r="F613" s="271" t="s">
        <v>976</v>
      </c>
      <c r="G613" s="269"/>
      <c r="H613" s="272">
        <v>22.491</v>
      </c>
      <c r="I613" s="273"/>
      <c r="J613" s="269"/>
      <c r="K613" s="269"/>
      <c r="L613" s="274"/>
      <c r="M613" s="275"/>
      <c r="N613" s="276"/>
      <c r="O613" s="276"/>
      <c r="P613" s="276"/>
      <c r="Q613" s="276"/>
      <c r="R613" s="276"/>
      <c r="S613" s="276"/>
      <c r="T613" s="277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8" t="s">
        <v>238</v>
      </c>
      <c r="AU613" s="278" t="s">
        <v>91</v>
      </c>
      <c r="AV613" s="14" t="s">
        <v>91</v>
      </c>
      <c r="AW613" s="14" t="s">
        <v>36</v>
      </c>
      <c r="AX613" s="14" t="s">
        <v>81</v>
      </c>
      <c r="AY613" s="278" t="s">
        <v>229</v>
      </c>
    </row>
    <row r="614" s="14" customFormat="1">
      <c r="A614" s="14"/>
      <c r="B614" s="268"/>
      <c r="C614" s="269"/>
      <c r="D614" s="259" t="s">
        <v>238</v>
      </c>
      <c r="E614" s="270" t="s">
        <v>1</v>
      </c>
      <c r="F614" s="271" t="s">
        <v>977</v>
      </c>
      <c r="G614" s="269"/>
      <c r="H614" s="272">
        <v>-2.6800000000000002</v>
      </c>
      <c r="I614" s="273"/>
      <c r="J614" s="269"/>
      <c r="K614" s="269"/>
      <c r="L614" s="274"/>
      <c r="M614" s="275"/>
      <c r="N614" s="276"/>
      <c r="O614" s="276"/>
      <c r="P614" s="276"/>
      <c r="Q614" s="276"/>
      <c r="R614" s="276"/>
      <c r="S614" s="276"/>
      <c r="T614" s="277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8" t="s">
        <v>238</v>
      </c>
      <c r="AU614" s="278" t="s">
        <v>91</v>
      </c>
      <c r="AV614" s="14" t="s">
        <v>91</v>
      </c>
      <c r="AW614" s="14" t="s">
        <v>36</v>
      </c>
      <c r="AX614" s="14" t="s">
        <v>81</v>
      </c>
      <c r="AY614" s="278" t="s">
        <v>229</v>
      </c>
    </row>
    <row r="615" s="13" customFormat="1">
      <c r="A615" s="13"/>
      <c r="B615" s="257"/>
      <c r="C615" s="258"/>
      <c r="D615" s="259" t="s">
        <v>238</v>
      </c>
      <c r="E615" s="260" t="s">
        <v>1</v>
      </c>
      <c r="F615" s="261" t="s">
        <v>852</v>
      </c>
      <c r="G615" s="258"/>
      <c r="H615" s="260" t="s">
        <v>1</v>
      </c>
      <c r="I615" s="262"/>
      <c r="J615" s="258"/>
      <c r="K615" s="258"/>
      <c r="L615" s="263"/>
      <c r="M615" s="264"/>
      <c r="N615" s="265"/>
      <c r="O615" s="265"/>
      <c r="P615" s="265"/>
      <c r="Q615" s="265"/>
      <c r="R615" s="265"/>
      <c r="S615" s="265"/>
      <c r="T615" s="266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7" t="s">
        <v>238</v>
      </c>
      <c r="AU615" s="267" t="s">
        <v>91</v>
      </c>
      <c r="AV615" s="13" t="s">
        <v>89</v>
      </c>
      <c r="AW615" s="13" t="s">
        <v>36</v>
      </c>
      <c r="AX615" s="13" t="s">
        <v>81</v>
      </c>
      <c r="AY615" s="267" t="s">
        <v>229</v>
      </c>
    </row>
    <row r="616" s="14" customFormat="1">
      <c r="A616" s="14"/>
      <c r="B616" s="268"/>
      <c r="C616" s="269"/>
      <c r="D616" s="259" t="s">
        <v>238</v>
      </c>
      <c r="E616" s="270" t="s">
        <v>1</v>
      </c>
      <c r="F616" s="271" t="s">
        <v>978</v>
      </c>
      <c r="G616" s="269"/>
      <c r="H616" s="272">
        <v>19.629000000000001</v>
      </c>
      <c r="I616" s="273"/>
      <c r="J616" s="269"/>
      <c r="K616" s="269"/>
      <c r="L616" s="274"/>
      <c r="M616" s="275"/>
      <c r="N616" s="276"/>
      <c r="O616" s="276"/>
      <c r="P616" s="276"/>
      <c r="Q616" s="276"/>
      <c r="R616" s="276"/>
      <c r="S616" s="276"/>
      <c r="T616" s="277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8" t="s">
        <v>238</v>
      </c>
      <c r="AU616" s="278" t="s">
        <v>91</v>
      </c>
      <c r="AV616" s="14" t="s">
        <v>91</v>
      </c>
      <c r="AW616" s="14" t="s">
        <v>36</v>
      </c>
      <c r="AX616" s="14" t="s">
        <v>81</v>
      </c>
      <c r="AY616" s="278" t="s">
        <v>229</v>
      </c>
    </row>
    <row r="617" s="14" customFormat="1">
      <c r="A617" s="14"/>
      <c r="B617" s="268"/>
      <c r="C617" s="269"/>
      <c r="D617" s="259" t="s">
        <v>238</v>
      </c>
      <c r="E617" s="270" t="s">
        <v>1</v>
      </c>
      <c r="F617" s="271" t="s">
        <v>977</v>
      </c>
      <c r="G617" s="269"/>
      <c r="H617" s="272">
        <v>-2.6800000000000002</v>
      </c>
      <c r="I617" s="273"/>
      <c r="J617" s="269"/>
      <c r="K617" s="269"/>
      <c r="L617" s="274"/>
      <c r="M617" s="275"/>
      <c r="N617" s="276"/>
      <c r="O617" s="276"/>
      <c r="P617" s="276"/>
      <c r="Q617" s="276"/>
      <c r="R617" s="276"/>
      <c r="S617" s="276"/>
      <c r="T617" s="277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78" t="s">
        <v>238</v>
      </c>
      <c r="AU617" s="278" t="s">
        <v>91</v>
      </c>
      <c r="AV617" s="14" t="s">
        <v>91</v>
      </c>
      <c r="AW617" s="14" t="s">
        <v>36</v>
      </c>
      <c r="AX617" s="14" t="s">
        <v>81</v>
      </c>
      <c r="AY617" s="278" t="s">
        <v>229</v>
      </c>
    </row>
    <row r="618" s="15" customFormat="1">
      <c r="A618" s="15"/>
      <c r="B618" s="279"/>
      <c r="C618" s="280"/>
      <c r="D618" s="259" t="s">
        <v>238</v>
      </c>
      <c r="E618" s="281" t="s">
        <v>1</v>
      </c>
      <c r="F618" s="282" t="s">
        <v>252</v>
      </c>
      <c r="G618" s="280"/>
      <c r="H618" s="283">
        <v>72.144000000000005</v>
      </c>
      <c r="I618" s="284"/>
      <c r="J618" s="280"/>
      <c r="K618" s="280"/>
      <c r="L618" s="285"/>
      <c r="M618" s="286"/>
      <c r="N618" s="287"/>
      <c r="O618" s="287"/>
      <c r="P618" s="287"/>
      <c r="Q618" s="287"/>
      <c r="R618" s="287"/>
      <c r="S618" s="287"/>
      <c r="T618" s="288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9" t="s">
        <v>238</v>
      </c>
      <c r="AU618" s="289" t="s">
        <v>91</v>
      </c>
      <c r="AV618" s="15" t="s">
        <v>236</v>
      </c>
      <c r="AW618" s="15" t="s">
        <v>36</v>
      </c>
      <c r="AX618" s="15" t="s">
        <v>89</v>
      </c>
      <c r="AY618" s="289" t="s">
        <v>229</v>
      </c>
    </row>
    <row r="619" s="2" customFormat="1" ht="21.75" customHeight="1">
      <c r="A619" s="39"/>
      <c r="B619" s="40"/>
      <c r="C619" s="244" t="s">
        <v>979</v>
      </c>
      <c r="D619" s="244" t="s">
        <v>231</v>
      </c>
      <c r="E619" s="245" t="s">
        <v>980</v>
      </c>
      <c r="F619" s="246" t="s">
        <v>981</v>
      </c>
      <c r="G619" s="247" t="s">
        <v>311</v>
      </c>
      <c r="H619" s="248">
        <v>132.59899999999999</v>
      </c>
      <c r="I619" s="249"/>
      <c r="J619" s="250">
        <f>ROUND(I619*H619,2)</f>
        <v>0</v>
      </c>
      <c r="K619" s="246" t="s">
        <v>301</v>
      </c>
      <c r="L619" s="45"/>
      <c r="M619" s="251" t="s">
        <v>1</v>
      </c>
      <c r="N619" s="252" t="s">
        <v>46</v>
      </c>
      <c r="O619" s="92"/>
      <c r="P619" s="253">
        <f>O619*H619</f>
        <v>0</v>
      </c>
      <c r="Q619" s="253">
        <v>0.0086499999999999997</v>
      </c>
      <c r="R619" s="253">
        <f>Q619*H619</f>
        <v>1.1469813499999999</v>
      </c>
      <c r="S619" s="253">
        <v>0</v>
      </c>
      <c r="T619" s="254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55" t="s">
        <v>236</v>
      </c>
      <c r="AT619" s="255" t="s">
        <v>231</v>
      </c>
      <c r="AU619" s="255" t="s">
        <v>91</v>
      </c>
      <c r="AY619" s="18" t="s">
        <v>229</v>
      </c>
      <c r="BE619" s="256">
        <f>IF(N619="základní",J619,0)</f>
        <v>0</v>
      </c>
      <c r="BF619" s="256">
        <f>IF(N619="snížená",J619,0)</f>
        <v>0</v>
      </c>
      <c r="BG619" s="256">
        <f>IF(N619="zákl. přenesená",J619,0)</f>
        <v>0</v>
      </c>
      <c r="BH619" s="256">
        <f>IF(N619="sníž. přenesená",J619,0)</f>
        <v>0</v>
      </c>
      <c r="BI619" s="256">
        <f>IF(N619="nulová",J619,0)</f>
        <v>0</v>
      </c>
      <c r="BJ619" s="18" t="s">
        <v>89</v>
      </c>
      <c r="BK619" s="256">
        <f>ROUND(I619*H619,2)</f>
        <v>0</v>
      </c>
      <c r="BL619" s="18" t="s">
        <v>236</v>
      </c>
      <c r="BM619" s="255" t="s">
        <v>982</v>
      </c>
    </row>
    <row r="620" s="13" customFormat="1">
      <c r="A620" s="13"/>
      <c r="B620" s="257"/>
      <c r="C620" s="258"/>
      <c r="D620" s="259" t="s">
        <v>238</v>
      </c>
      <c r="E620" s="260" t="s">
        <v>1</v>
      </c>
      <c r="F620" s="261" t="s">
        <v>983</v>
      </c>
      <c r="G620" s="258"/>
      <c r="H620" s="260" t="s">
        <v>1</v>
      </c>
      <c r="I620" s="262"/>
      <c r="J620" s="258"/>
      <c r="K620" s="258"/>
      <c r="L620" s="263"/>
      <c r="M620" s="264"/>
      <c r="N620" s="265"/>
      <c r="O620" s="265"/>
      <c r="P620" s="265"/>
      <c r="Q620" s="265"/>
      <c r="R620" s="265"/>
      <c r="S620" s="265"/>
      <c r="T620" s="26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7" t="s">
        <v>238</v>
      </c>
      <c r="AU620" s="267" t="s">
        <v>91</v>
      </c>
      <c r="AV620" s="13" t="s">
        <v>89</v>
      </c>
      <c r="AW620" s="13" t="s">
        <v>36</v>
      </c>
      <c r="AX620" s="13" t="s">
        <v>81</v>
      </c>
      <c r="AY620" s="267" t="s">
        <v>229</v>
      </c>
    </row>
    <row r="621" s="13" customFormat="1">
      <c r="A621" s="13"/>
      <c r="B621" s="257"/>
      <c r="C621" s="258"/>
      <c r="D621" s="259" t="s">
        <v>238</v>
      </c>
      <c r="E621" s="260" t="s">
        <v>1</v>
      </c>
      <c r="F621" s="261" t="s">
        <v>984</v>
      </c>
      <c r="G621" s="258"/>
      <c r="H621" s="260" t="s">
        <v>1</v>
      </c>
      <c r="I621" s="262"/>
      <c r="J621" s="258"/>
      <c r="K621" s="258"/>
      <c r="L621" s="263"/>
      <c r="M621" s="264"/>
      <c r="N621" s="265"/>
      <c r="O621" s="265"/>
      <c r="P621" s="265"/>
      <c r="Q621" s="265"/>
      <c r="R621" s="265"/>
      <c r="S621" s="265"/>
      <c r="T621" s="26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7" t="s">
        <v>238</v>
      </c>
      <c r="AU621" s="267" t="s">
        <v>91</v>
      </c>
      <c r="AV621" s="13" t="s">
        <v>89</v>
      </c>
      <c r="AW621" s="13" t="s">
        <v>36</v>
      </c>
      <c r="AX621" s="13" t="s">
        <v>81</v>
      </c>
      <c r="AY621" s="267" t="s">
        <v>229</v>
      </c>
    </row>
    <row r="622" s="14" customFormat="1">
      <c r="A622" s="14"/>
      <c r="B622" s="268"/>
      <c r="C622" s="269"/>
      <c r="D622" s="259" t="s">
        <v>238</v>
      </c>
      <c r="E622" s="270" t="s">
        <v>1</v>
      </c>
      <c r="F622" s="271" t="s">
        <v>985</v>
      </c>
      <c r="G622" s="269"/>
      <c r="H622" s="272">
        <v>66.150000000000006</v>
      </c>
      <c r="I622" s="273"/>
      <c r="J622" s="269"/>
      <c r="K622" s="269"/>
      <c r="L622" s="274"/>
      <c r="M622" s="275"/>
      <c r="N622" s="276"/>
      <c r="O622" s="276"/>
      <c r="P622" s="276"/>
      <c r="Q622" s="276"/>
      <c r="R622" s="276"/>
      <c r="S622" s="276"/>
      <c r="T622" s="277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8" t="s">
        <v>238</v>
      </c>
      <c r="AU622" s="278" t="s">
        <v>91</v>
      </c>
      <c r="AV622" s="14" t="s">
        <v>91</v>
      </c>
      <c r="AW622" s="14" t="s">
        <v>36</v>
      </c>
      <c r="AX622" s="14" t="s">
        <v>81</v>
      </c>
      <c r="AY622" s="278" t="s">
        <v>229</v>
      </c>
    </row>
    <row r="623" s="13" customFormat="1">
      <c r="A623" s="13"/>
      <c r="B623" s="257"/>
      <c r="C623" s="258"/>
      <c r="D623" s="259" t="s">
        <v>238</v>
      </c>
      <c r="E623" s="260" t="s">
        <v>1</v>
      </c>
      <c r="F623" s="261" t="s">
        <v>986</v>
      </c>
      <c r="G623" s="258"/>
      <c r="H623" s="260" t="s">
        <v>1</v>
      </c>
      <c r="I623" s="262"/>
      <c r="J623" s="258"/>
      <c r="K623" s="258"/>
      <c r="L623" s="263"/>
      <c r="M623" s="264"/>
      <c r="N623" s="265"/>
      <c r="O623" s="265"/>
      <c r="P623" s="265"/>
      <c r="Q623" s="265"/>
      <c r="R623" s="265"/>
      <c r="S623" s="265"/>
      <c r="T623" s="26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7" t="s">
        <v>238</v>
      </c>
      <c r="AU623" s="267" t="s">
        <v>91</v>
      </c>
      <c r="AV623" s="13" t="s">
        <v>89</v>
      </c>
      <c r="AW623" s="13" t="s">
        <v>36</v>
      </c>
      <c r="AX623" s="13" t="s">
        <v>81</v>
      </c>
      <c r="AY623" s="267" t="s">
        <v>229</v>
      </c>
    </row>
    <row r="624" s="14" customFormat="1">
      <c r="A624" s="14"/>
      <c r="B624" s="268"/>
      <c r="C624" s="269"/>
      <c r="D624" s="259" t="s">
        <v>238</v>
      </c>
      <c r="E624" s="270" t="s">
        <v>1</v>
      </c>
      <c r="F624" s="271" t="s">
        <v>987</v>
      </c>
      <c r="G624" s="269"/>
      <c r="H624" s="272">
        <v>13.779999999999999</v>
      </c>
      <c r="I624" s="273"/>
      <c r="J624" s="269"/>
      <c r="K624" s="269"/>
      <c r="L624" s="274"/>
      <c r="M624" s="275"/>
      <c r="N624" s="276"/>
      <c r="O624" s="276"/>
      <c r="P624" s="276"/>
      <c r="Q624" s="276"/>
      <c r="R624" s="276"/>
      <c r="S624" s="276"/>
      <c r="T624" s="277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8" t="s">
        <v>238</v>
      </c>
      <c r="AU624" s="278" t="s">
        <v>91</v>
      </c>
      <c r="AV624" s="14" t="s">
        <v>91</v>
      </c>
      <c r="AW624" s="14" t="s">
        <v>36</v>
      </c>
      <c r="AX624" s="14" t="s">
        <v>81</v>
      </c>
      <c r="AY624" s="278" t="s">
        <v>229</v>
      </c>
    </row>
    <row r="625" s="13" customFormat="1">
      <c r="A625" s="13"/>
      <c r="B625" s="257"/>
      <c r="C625" s="258"/>
      <c r="D625" s="259" t="s">
        <v>238</v>
      </c>
      <c r="E625" s="260" t="s">
        <v>1</v>
      </c>
      <c r="F625" s="261" t="s">
        <v>988</v>
      </c>
      <c r="G625" s="258"/>
      <c r="H625" s="260" t="s">
        <v>1</v>
      </c>
      <c r="I625" s="262"/>
      <c r="J625" s="258"/>
      <c r="K625" s="258"/>
      <c r="L625" s="263"/>
      <c r="M625" s="264"/>
      <c r="N625" s="265"/>
      <c r="O625" s="265"/>
      <c r="P625" s="265"/>
      <c r="Q625" s="265"/>
      <c r="R625" s="265"/>
      <c r="S625" s="265"/>
      <c r="T625" s="26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7" t="s">
        <v>238</v>
      </c>
      <c r="AU625" s="267" t="s">
        <v>91</v>
      </c>
      <c r="AV625" s="13" t="s">
        <v>89</v>
      </c>
      <c r="AW625" s="13" t="s">
        <v>36</v>
      </c>
      <c r="AX625" s="13" t="s">
        <v>81</v>
      </c>
      <c r="AY625" s="267" t="s">
        <v>229</v>
      </c>
    </row>
    <row r="626" s="14" customFormat="1">
      <c r="A626" s="14"/>
      <c r="B626" s="268"/>
      <c r="C626" s="269"/>
      <c r="D626" s="259" t="s">
        <v>238</v>
      </c>
      <c r="E626" s="270" t="s">
        <v>1</v>
      </c>
      <c r="F626" s="271" t="s">
        <v>989</v>
      </c>
      <c r="G626" s="269"/>
      <c r="H626" s="272">
        <v>13.323</v>
      </c>
      <c r="I626" s="273"/>
      <c r="J626" s="269"/>
      <c r="K626" s="269"/>
      <c r="L626" s="274"/>
      <c r="M626" s="275"/>
      <c r="N626" s="276"/>
      <c r="O626" s="276"/>
      <c r="P626" s="276"/>
      <c r="Q626" s="276"/>
      <c r="R626" s="276"/>
      <c r="S626" s="276"/>
      <c r="T626" s="27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8" t="s">
        <v>238</v>
      </c>
      <c r="AU626" s="278" t="s">
        <v>91</v>
      </c>
      <c r="AV626" s="14" t="s">
        <v>91</v>
      </c>
      <c r="AW626" s="14" t="s">
        <v>36</v>
      </c>
      <c r="AX626" s="14" t="s">
        <v>81</v>
      </c>
      <c r="AY626" s="278" t="s">
        <v>229</v>
      </c>
    </row>
    <row r="627" s="13" customFormat="1">
      <c r="A627" s="13"/>
      <c r="B627" s="257"/>
      <c r="C627" s="258"/>
      <c r="D627" s="259" t="s">
        <v>238</v>
      </c>
      <c r="E627" s="260" t="s">
        <v>1</v>
      </c>
      <c r="F627" s="261" t="s">
        <v>990</v>
      </c>
      <c r="G627" s="258"/>
      <c r="H627" s="260" t="s">
        <v>1</v>
      </c>
      <c r="I627" s="262"/>
      <c r="J627" s="258"/>
      <c r="K627" s="258"/>
      <c r="L627" s="263"/>
      <c r="M627" s="264"/>
      <c r="N627" s="265"/>
      <c r="O627" s="265"/>
      <c r="P627" s="265"/>
      <c r="Q627" s="265"/>
      <c r="R627" s="265"/>
      <c r="S627" s="265"/>
      <c r="T627" s="26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7" t="s">
        <v>238</v>
      </c>
      <c r="AU627" s="267" t="s">
        <v>91</v>
      </c>
      <c r="AV627" s="13" t="s">
        <v>89</v>
      </c>
      <c r="AW627" s="13" t="s">
        <v>36</v>
      </c>
      <c r="AX627" s="13" t="s">
        <v>81</v>
      </c>
      <c r="AY627" s="267" t="s">
        <v>229</v>
      </c>
    </row>
    <row r="628" s="14" customFormat="1">
      <c r="A628" s="14"/>
      <c r="B628" s="268"/>
      <c r="C628" s="269"/>
      <c r="D628" s="259" t="s">
        <v>238</v>
      </c>
      <c r="E628" s="270" t="s">
        <v>1</v>
      </c>
      <c r="F628" s="271" t="s">
        <v>991</v>
      </c>
      <c r="G628" s="269"/>
      <c r="H628" s="272">
        <v>13.619999999999999</v>
      </c>
      <c r="I628" s="273"/>
      <c r="J628" s="269"/>
      <c r="K628" s="269"/>
      <c r="L628" s="274"/>
      <c r="M628" s="275"/>
      <c r="N628" s="276"/>
      <c r="O628" s="276"/>
      <c r="P628" s="276"/>
      <c r="Q628" s="276"/>
      <c r="R628" s="276"/>
      <c r="S628" s="276"/>
      <c r="T628" s="277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78" t="s">
        <v>238</v>
      </c>
      <c r="AU628" s="278" t="s">
        <v>91</v>
      </c>
      <c r="AV628" s="14" t="s">
        <v>91</v>
      </c>
      <c r="AW628" s="14" t="s">
        <v>36</v>
      </c>
      <c r="AX628" s="14" t="s">
        <v>81</v>
      </c>
      <c r="AY628" s="278" t="s">
        <v>229</v>
      </c>
    </row>
    <row r="629" s="13" customFormat="1">
      <c r="A629" s="13"/>
      <c r="B629" s="257"/>
      <c r="C629" s="258"/>
      <c r="D629" s="259" t="s">
        <v>238</v>
      </c>
      <c r="E629" s="260" t="s">
        <v>1</v>
      </c>
      <c r="F629" s="261" t="s">
        <v>992</v>
      </c>
      <c r="G629" s="258"/>
      <c r="H629" s="260" t="s">
        <v>1</v>
      </c>
      <c r="I629" s="262"/>
      <c r="J629" s="258"/>
      <c r="K629" s="258"/>
      <c r="L629" s="263"/>
      <c r="M629" s="264"/>
      <c r="N629" s="265"/>
      <c r="O629" s="265"/>
      <c r="P629" s="265"/>
      <c r="Q629" s="265"/>
      <c r="R629" s="265"/>
      <c r="S629" s="265"/>
      <c r="T629" s="26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7" t="s">
        <v>238</v>
      </c>
      <c r="AU629" s="267" t="s">
        <v>91</v>
      </c>
      <c r="AV629" s="13" t="s">
        <v>89</v>
      </c>
      <c r="AW629" s="13" t="s">
        <v>36</v>
      </c>
      <c r="AX629" s="13" t="s">
        <v>81</v>
      </c>
      <c r="AY629" s="267" t="s">
        <v>229</v>
      </c>
    </row>
    <row r="630" s="13" customFormat="1">
      <c r="A630" s="13"/>
      <c r="B630" s="257"/>
      <c r="C630" s="258"/>
      <c r="D630" s="259" t="s">
        <v>238</v>
      </c>
      <c r="E630" s="260" t="s">
        <v>1</v>
      </c>
      <c r="F630" s="261" t="s">
        <v>993</v>
      </c>
      <c r="G630" s="258"/>
      <c r="H630" s="260" t="s">
        <v>1</v>
      </c>
      <c r="I630" s="262"/>
      <c r="J630" s="258"/>
      <c r="K630" s="258"/>
      <c r="L630" s="263"/>
      <c r="M630" s="264"/>
      <c r="N630" s="265"/>
      <c r="O630" s="265"/>
      <c r="P630" s="265"/>
      <c r="Q630" s="265"/>
      <c r="R630" s="265"/>
      <c r="S630" s="265"/>
      <c r="T630" s="26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7" t="s">
        <v>238</v>
      </c>
      <c r="AU630" s="267" t="s">
        <v>91</v>
      </c>
      <c r="AV630" s="13" t="s">
        <v>89</v>
      </c>
      <c r="AW630" s="13" t="s">
        <v>36</v>
      </c>
      <c r="AX630" s="13" t="s">
        <v>81</v>
      </c>
      <c r="AY630" s="267" t="s">
        <v>229</v>
      </c>
    </row>
    <row r="631" s="14" customFormat="1">
      <c r="A631" s="14"/>
      <c r="B631" s="268"/>
      <c r="C631" s="269"/>
      <c r="D631" s="259" t="s">
        <v>238</v>
      </c>
      <c r="E631" s="270" t="s">
        <v>1</v>
      </c>
      <c r="F631" s="271" t="s">
        <v>994</v>
      </c>
      <c r="G631" s="269"/>
      <c r="H631" s="272">
        <v>2.7200000000000002</v>
      </c>
      <c r="I631" s="273"/>
      <c r="J631" s="269"/>
      <c r="K631" s="269"/>
      <c r="L631" s="274"/>
      <c r="M631" s="275"/>
      <c r="N631" s="276"/>
      <c r="O631" s="276"/>
      <c r="P631" s="276"/>
      <c r="Q631" s="276"/>
      <c r="R631" s="276"/>
      <c r="S631" s="276"/>
      <c r="T631" s="277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78" t="s">
        <v>238</v>
      </c>
      <c r="AU631" s="278" t="s">
        <v>91</v>
      </c>
      <c r="AV631" s="14" t="s">
        <v>91</v>
      </c>
      <c r="AW631" s="14" t="s">
        <v>36</v>
      </c>
      <c r="AX631" s="14" t="s">
        <v>81</v>
      </c>
      <c r="AY631" s="278" t="s">
        <v>229</v>
      </c>
    </row>
    <row r="632" s="13" customFormat="1">
      <c r="A632" s="13"/>
      <c r="B632" s="257"/>
      <c r="C632" s="258"/>
      <c r="D632" s="259" t="s">
        <v>238</v>
      </c>
      <c r="E632" s="260" t="s">
        <v>1</v>
      </c>
      <c r="F632" s="261" t="s">
        <v>995</v>
      </c>
      <c r="G632" s="258"/>
      <c r="H632" s="260" t="s">
        <v>1</v>
      </c>
      <c r="I632" s="262"/>
      <c r="J632" s="258"/>
      <c r="K632" s="258"/>
      <c r="L632" s="263"/>
      <c r="M632" s="264"/>
      <c r="N632" s="265"/>
      <c r="O632" s="265"/>
      <c r="P632" s="265"/>
      <c r="Q632" s="265"/>
      <c r="R632" s="265"/>
      <c r="S632" s="265"/>
      <c r="T632" s="26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7" t="s">
        <v>238</v>
      </c>
      <c r="AU632" s="267" t="s">
        <v>91</v>
      </c>
      <c r="AV632" s="13" t="s">
        <v>89</v>
      </c>
      <c r="AW632" s="13" t="s">
        <v>36</v>
      </c>
      <c r="AX632" s="13" t="s">
        <v>81</v>
      </c>
      <c r="AY632" s="267" t="s">
        <v>229</v>
      </c>
    </row>
    <row r="633" s="14" customFormat="1">
      <c r="A633" s="14"/>
      <c r="B633" s="268"/>
      <c r="C633" s="269"/>
      <c r="D633" s="259" t="s">
        <v>238</v>
      </c>
      <c r="E633" s="270" t="s">
        <v>1</v>
      </c>
      <c r="F633" s="271" t="s">
        <v>996</v>
      </c>
      <c r="G633" s="269"/>
      <c r="H633" s="272">
        <v>10.981999999999999</v>
      </c>
      <c r="I633" s="273"/>
      <c r="J633" s="269"/>
      <c r="K633" s="269"/>
      <c r="L633" s="274"/>
      <c r="M633" s="275"/>
      <c r="N633" s="276"/>
      <c r="O633" s="276"/>
      <c r="P633" s="276"/>
      <c r="Q633" s="276"/>
      <c r="R633" s="276"/>
      <c r="S633" s="276"/>
      <c r="T633" s="277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8" t="s">
        <v>238</v>
      </c>
      <c r="AU633" s="278" t="s">
        <v>91</v>
      </c>
      <c r="AV633" s="14" t="s">
        <v>91</v>
      </c>
      <c r="AW633" s="14" t="s">
        <v>36</v>
      </c>
      <c r="AX633" s="14" t="s">
        <v>81</v>
      </c>
      <c r="AY633" s="278" t="s">
        <v>229</v>
      </c>
    </row>
    <row r="634" s="13" customFormat="1">
      <c r="A634" s="13"/>
      <c r="B634" s="257"/>
      <c r="C634" s="258"/>
      <c r="D634" s="259" t="s">
        <v>238</v>
      </c>
      <c r="E634" s="260" t="s">
        <v>1</v>
      </c>
      <c r="F634" s="261" t="s">
        <v>997</v>
      </c>
      <c r="G634" s="258"/>
      <c r="H634" s="260" t="s">
        <v>1</v>
      </c>
      <c r="I634" s="262"/>
      <c r="J634" s="258"/>
      <c r="K634" s="258"/>
      <c r="L634" s="263"/>
      <c r="M634" s="264"/>
      <c r="N634" s="265"/>
      <c r="O634" s="265"/>
      <c r="P634" s="265"/>
      <c r="Q634" s="265"/>
      <c r="R634" s="265"/>
      <c r="S634" s="265"/>
      <c r="T634" s="26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7" t="s">
        <v>238</v>
      </c>
      <c r="AU634" s="267" t="s">
        <v>91</v>
      </c>
      <c r="AV634" s="13" t="s">
        <v>89</v>
      </c>
      <c r="AW634" s="13" t="s">
        <v>36</v>
      </c>
      <c r="AX634" s="13" t="s">
        <v>81</v>
      </c>
      <c r="AY634" s="267" t="s">
        <v>229</v>
      </c>
    </row>
    <row r="635" s="14" customFormat="1">
      <c r="A635" s="14"/>
      <c r="B635" s="268"/>
      <c r="C635" s="269"/>
      <c r="D635" s="259" t="s">
        <v>238</v>
      </c>
      <c r="E635" s="270" t="s">
        <v>1</v>
      </c>
      <c r="F635" s="271" t="s">
        <v>998</v>
      </c>
      <c r="G635" s="269"/>
      <c r="H635" s="272">
        <v>12.023999999999999</v>
      </c>
      <c r="I635" s="273"/>
      <c r="J635" s="269"/>
      <c r="K635" s="269"/>
      <c r="L635" s="274"/>
      <c r="M635" s="275"/>
      <c r="N635" s="276"/>
      <c r="O635" s="276"/>
      <c r="P635" s="276"/>
      <c r="Q635" s="276"/>
      <c r="R635" s="276"/>
      <c r="S635" s="276"/>
      <c r="T635" s="277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78" t="s">
        <v>238</v>
      </c>
      <c r="AU635" s="278" t="s">
        <v>91</v>
      </c>
      <c r="AV635" s="14" t="s">
        <v>91</v>
      </c>
      <c r="AW635" s="14" t="s">
        <v>36</v>
      </c>
      <c r="AX635" s="14" t="s">
        <v>81</v>
      </c>
      <c r="AY635" s="278" t="s">
        <v>229</v>
      </c>
    </row>
    <row r="636" s="15" customFormat="1">
      <c r="A636" s="15"/>
      <c r="B636" s="279"/>
      <c r="C636" s="280"/>
      <c r="D636" s="259" t="s">
        <v>238</v>
      </c>
      <c r="E636" s="281" t="s">
        <v>1</v>
      </c>
      <c r="F636" s="282" t="s">
        <v>252</v>
      </c>
      <c r="G636" s="280"/>
      <c r="H636" s="283">
        <v>132.59899999999999</v>
      </c>
      <c r="I636" s="284"/>
      <c r="J636" s="280"/>
      <c r="K636" s="280"/>
      <c r="L636" s="285"/>
      <c r="M636" s="286"/>
      <c r="N636" s="287"/>
      <c r="O636" s="287"/>
      <c r="P636" s="287"/>
      <c r="Q636" s="287"/>
      <c r="R636" s="287"/>
      <c r="S636" s="287"/>
      <c r="T636" s="288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89" t="s">
        <v>238</v>
      </c>
      <c r="AU636" s="289" t="s">
        <v>91</v>
      </c>
      <c r="AV636" s="15" t="s">
        <v>236</v>
      </c>
      <c r="AW636" s="15" t="s">
        <v>36</v>
      </c>
      <c r="AX636" s="15" t="s">
        <v>89</v>
      </c>
      <c r="AY636" s="289" t="s">
        <v>229</v>
      </c>
    </row>
    <row r="637" s="2" customFormat="1" ht="16.5" customHeight="1">
      <c r="A637" s="39"/>
      <c r="B637" s="40"/>
      <c r="C637" s="318" t="s">
        <v>999</v>
      </c>
      <c r="D637" s="318" t="s">
        <v>492</v>
      </c>
      <c r="E637" s="319" t="s">
        <v>1000</v>
      </c>
      <c r="F637" s="320" t="s">
        <v>1001</v>
      </c>
      <c r="G637" s="321" t="s">
        <v>311</v>
      </c>
      <c r="H637" s="322">
        <v>139.22900000000001</v>
      </c>
      <c r="I637" s="323"/>
      <c r="J637" s="324">
        <f>ROUND(I637*H637,2)</f>
        <v>0</v>
      </c>
      <c r="K637" s="320" t="s">
        <v>235</v>
      </c>
      <c r="L637" s="325"/>
      <c r="M637" s="326" t="s">
        <v>1</v>
      </c>
      <c r="N637" s="327" t="s">
        <v>46</v>
      </c>
      <c r="O637" s="92"/>
      <c r="P637" s="253">
        <f>O637*H637</f>
        <v>0</v>
      </c>
      <c r="Q637" s="253">
        <v>0.0023800000000000002</v>
      </c>
      <c r="R637" s="253">
        <f>Q637*H637</f>
        <v>0.33136502000000007</v>
      </c>
      <c r="S637" s="253">
        <v>0</v>
      </c>
      <c r="T637" s="254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55" t="s">
        <v>319</v>
      </c>
      <c r="AT637" s="255" t="s">
        <v>492</v>
      </c>
      <c r="AU637" s="255" t="s">
        <v>91</v>
      </c>
      <c r="AY637" s="18" t="s">
        <v>229</v>
      </c>
      <c r="BE637" s="256">
        <f>IF(N637="základní",J637,0)</f>
        <v>0</v>
      </c>
      <c r="BF637" s="256">
        <f>IF(N637="snížená",J637,0)</f>
        <v>0</v>
      </c>
      <c r="BG637" s="256">
        <f>IF(N637="zákl. přenesená",J637,0)</f>
        <v>0</v>
      </c>
      <c r="BH637" s="256">
        <f>IF(N637="sníž. přenesená",J637,0)</f>
        <v>0</v>
      </c>
      <c r="BI637" s="256">
        <f>IF(N637="nulová",J637,0)</f>
        <v>0</v>
      </c>
      <c r="BJ637" s="18" t="s">
        <v>89</v>
      </c>
      <c r="BK637" s="256">
        <f>ROUND(I637*H637,2)</f>
        <v>0</v>
      </c>
      <c r="BL637" s="18" t="s">
        <v>236</v>
      </c>
      <c r="BM637" s="255" t="s">
        <v>1002</v>
      </c>
    </row>
    <row r="638" s="14" customFormat="1">
      <c r="A638" s="14"/>
      <c r="B638" s="268"/>
      <c r="C638" s="269"/>
      <c r="D638" s="259" t="s">
        <v>238</v>
      </c>
      <c r="E638" s="269"/>
      <c r="F638" s="271" t="s">
        <v>1003</v>
      </c>
      <c r="G638" s="269"/>
      <c r="H638" s="272">
        <v>139.22900000000001</v>
      </c>
      <c r="I638" s="273"/>
      <c r="J638" s="269"/>
      <c r="K638" s="269"/>
      <c r="L638" s="274"/>
      <c r="M638" s="275"/>
      <c r="N638" s="276"/>
      <c r="O638" s="276"/>
      <c r="P638" s="276"/>
      <c r="Q638" s="276"/>
      <c r="R638" s="276"/>
      <c r="S638" s="276"/>
      <c r="T638" s="27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8" t="s">
        <v>238</v>
      </c>
      <c r="AU638" s="278" t="s">
        <v>91</v>
      </c>
      <c r="AV638" s="14" t="s">
        <v>91</v>
      </c>
      <c r="AW638" s="14" t="s">
        <v>4</v>
      </c>
      <c r="AX638" s="14" t="s">
        <v>89</v>
      </c>
      <c r="AY638" s="278" t="s">
        <v>229</v>
      </c>
    </row>
    <row r="639" s="2" customFormat="1" ht="21.75" customHeight="1">
      <c r="A639" s="39"/>
      <c r="B639" s="40"/>
      <c r="C639" s="244" t="s">
        <v>1004</v>
      </c>
      <c r="D639" s="244" t="s">
        <v>231</v>
      </c>
      <c r="E639" s="245" t="s">
        <v>1005</v>
      </c>
      <c r="F639" s="246" t="s">
        <v>1006</v>
      </c>
      <c r="G639" s="247" t="s">
        <v>311</v>
      </c>
      <c r="H639" s="248">
        <v>132.59899999999999</v>
      </c>
      <c r="I639" s="249"/>
      <c r="J639" s="250">
        <f>ROUND(I639*H639,2)</f>
        <v>0</v>
      </c>
      <c r="K639" s="246" t="s">
        <v>235</v>
      </c>
      <c r="L639" s="45"/>
      <c r="M639" s="251" t="s">
        <v>1</v>
      </c>
      <c r="N639" s="252" t="s">
        <v>46</v>
      </c>
      <c r="O639" s="92"/>
      <c r="P639" s="253">
        <f>O639*H639</f>
        <v>0</v>
      </c>
      <c r="Q639" s="253">
        <v>9.0000000000000006E-05</v>
      </c>
      <c r="R639" s="253">
        <f>Q639*H639</f>
        <v>0.011933909999999999</v>
      </c>
      <c r="S639" s="253">
        <v>0</v>
      </c>
      <c r="T639" s="254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55" t="s">
        <v>236</v>
      </c>
      <c r="AT639" s="255" t="s">
        <v>231</v>
      </c>
      <c r="AU639" s="255" t="s">
        <v>91</v>
      </c>
      <c r="AY639" s="18" t="s">
        <v>229</v>
      </c>
      <c r="BE639" s="256">
        <f>IF(N639="základní",J639,0)</f>
        <v>0</v>
      </c>
      <c r="BF639" s="256">
        <f>IF(N639="snížená",J639,0)</f>
        <v>0</v>
      </c>
      <c r="BG639" s="256">
        <f>IF(N639="zákl. přenesená",J639,0)</f>
        <v>0</v>
      </c>
      <c r="BH639" s="256">
        <f>IF(N639="sníž. přenesená",J639,0)</f>
        <v>0</v>
      </c>
      <c r="BI639" s="256">
        <f>IF(N639="nulová",J639,0)</f>
        <v>0</v>
      </c>
      <c r="BJ639" s="18" t="s">
        <v>89</v>
      </c>
      <c r="BK639" s="256">
        <f>ROUND(I639*H639,2)</f>
        <v>0</v>
      </c>
      <c r="BL639" s="18" t="s">
        <v>236</v>
      </c>
      <c r="BM639" s="255" t="s">
        <v>1007</v>
      </c>
    </row>
    <row r="640" s="2" customFormat="1" ht="21.75" customHeight="1">
      <c r="A640" s="39"/>
      <c r="B640" s="40"/>
      <c r="C640" s="244" t="s">
        <v>1008</v>
      </c>
      <c r="D640" s="244" t="s">
        <v>231</v>
      </c>
      <c r="E640" s="245" t="s">
        <v>1009</v>
      </c>
      <c r="F640" s="246" t="s">
        <v>1010</v>
      </c>
      <c r="G640" s="247" t="s">
        <v>311</v>
      </c>
      <c r="H640" s="248">
        <v>132.59899999999999</v>
      </c>
      <c r="I640" s="249"/>
      <c r="J640" s="250">
        <f>ROUND(I640*H640,2)</f>
        <v>0</v>
      </c>
      <c r="K640" s="246" t="s">
        <v>235</v>
      </c>
      <c r="L640" s="45"/>
      <c r="M640" s="251" t="s">
        <v>1</v>
      </c>
      <c r="N640" s="252" t="s">
        <v>46</v>
      </c>
      <c r="O640" s="92"/>
      <c r="P640" s="253">
        <f>O640*H640</f>
        <v>0</v>
      </c>
      <c r="Q640" s="253">
        <v>0.0026800000000000001</v>
      </c>
      <c r="R640" s="253">
        <f>Q640*H640</f>
        <v>0.35536531999999998</v>
      </c>
      <c r="S640" s="253">
        <v>0</v>
      </c>
      <c r="T640" s="254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55" t="s">
        <v>236</v>
      </c>
      <c r="AT640" s="255" t="s">
        <v>231</v>
      </c>
      <c r="AU640" s="255" t="s">
        <v>91</v>
      </c>
      <c r="AY640" s="18" t="s">
        <v>229</v>
      </c>
      <c r="BE640" s="256">
        <f>IF(N640="základní",J640,0)</f>
        <v>0</v>
      </c>
      <c r="BF640" s="256">
        <f>IF(N640="snížená",J640,0)</f>
        <v>0</v>
      </c>
      <c r="BG640" s="256">
        <f>IF(N640="zákl. přenesená",J640,0)</f>
        <v>0</v>
      </c>
      <c r="BH640" s="256">
        <f>IF(N640="sníž. přenesená",J640,0)</f>
        <v>0</v>
      </c>
      <c r="BI640" s="256">
        <f>IF(N640="nulová",J640,0)</f>
        <v>0</v>
      </c>
      <c r="BJ640" s="18" t="s">
        <v>89</v>
      </c>
      <c r="BK640" s="256">
        <f>ROUND(I640*H640,2)</f>
        <v>0</v>
      </c>
      <c r="BL640" s="18" t="s">
        <v>236</v>
      </c>
      <c r="BM640" s="255" t="s">
        <v>1011</v>
      </c>
    </row>
    <row r="641" s="2" customFormat="1">
      <c r="A641" s="39"/>
      <c r="B641" s="40"/>
      <c r="C641" s="41"/>
      <c r="D641" s="259" t="s">
        <v>262</v>
      </c>
      <c r="E641" s="41"/>
      <c r="F641" s="290" t="s">
        <v>1012</v>
      </c>
      <c r="G641" s="41"/>
      <c r="H641" s="41"/>
      <c r="I641" s="155"/>
      <c r="J641" s="41"/>
      <c r="K641" s="41"/>
      <c r="L641" s="45"/>
      <c r="M641" s="291"/>
      <c r="N641" s="292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262</v>
      </c>
      <c r="AU641" s="18" t="s">
        <v>91</v>
      </c>
    </row>
    <row r="642" s="2" customFormat="1" ht="33" customHeight="1">
      <c r="A642" s="39"/>
      <c r="B642" s="40"/>
      <c r="C642" s="244" t="s">
        <v>1013</v>
      </c>
      <c r="D642" s="244" t="s">
        <v>231</v>
      </c>
      <c r="E642" s="245" t="s">
        <v>1014</v>
      </c>
      <c r="F642" s="246" t="s">
        <v>1015</v>
      </c>
      <c r="G642" s="247" t="s">
        <v>311</v>
      </c>
      <c r="H642" s="248">
        <v>132.59899999999999</v>
      </c>
      <c r="I642" s="249"/>
      <c r="J642" s="250">
        <f>ROUND(I642*H642,2)</f>
        <v>0</v>
      </c>
      <c r="K642" s="246" t="s">
        <v>1</v>
      </c>
      <c r="L642" s="45"/>
      <c r="M642" s="251" t="s">
        <v>1</v>
      </c>
      <c r="N642" s="252" t="s">
        <v>46</v>
      </c>
      <c r="O642" s="92"/>
      <c r="P642" s="253">
        <f>O642*H642</f>
        <v>0</v>
      </c>
      <c r="Q642" s="253">
        <v>0.0047800000000000004</v>
      </c>
      <c r="R642" s="253">
        <f>Q642*H642</f>
        <v>0.63382322000000002</v>
      </c>
      <c r="S642" s="253">
        <v>0</v>
      </c>
      <c r="T642" s="254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55" t="s">
        <v>236</v>
      </c>
      <c r="AT642" s="255" t="s">
        <v>231</v>
      </c>
      <c r="AU642" s="255" t="s">
        <v>91</v>
      </c>
      <c r="AY642" s="18" t="s">
        <v>229</v>
      </c>
      <c r="BE642" s="256">
        <f>IF(N642="základní",J642,0)</f>
        <v>0</v>
      </c>
      <c r="BF642" s="256">
        <f>IF(N642="snížená",J642,0)</f>
        <v>0</v>
      </c>
      <c r="BG642" s="256">
        <f>IF(N642="zákl. přenesená",J642,0)</f>
        <v>0</v>
      </c>
      <c r="BH642" s="256">
        <f>IF(N642="sníž. přenesená",J642,0)</f>
        <v>0</v>
      </c>
      <c r="BI642" s="256">
        <f>IF(N642="nulová",J642,0)</f>
        <v>0</v>
      </c>
      <c r="BJ642" s="18" t="s">
        <v>89</v>
      </c>
      <c r="BK642" s="256">
        <f>ROUND(I642*H642,2)</f>
        <v>0</v>
      </c>
      <c r="BL642" s="18" t="s">
        <v>236</v>
      </c>
      <c r="BM642" s="255" t="s">
        <v>1016</v>
      </c>
    </row>
    <row r="643" s="2" customFormat="1">
      <c r="A643" s="39"/>
      <c r="B643" s="40"/>
      <c r="C643" s="41"/>
      <c r="D643" s="259" t="s">
        <v>262</v>
      </c>
      <c r="E643" s="41"/>
      <c r="F643" s="290" t="s">
        <v>1017</v>
      </c>
      <c r="G643" s="41"/>
      <c r="H643" s="41"/>
      <c r="I643" s="155"/>
      <c r="J643" s="41"/>
      <c r="K643" s="41"/>
      <c r="L643" s="45"/>
      <c r="M643" s="291"/>
      <c r="N643" s="292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262</v>
      </c>
      <c r="AU643" s="18" t="s">
        <v>91</v>
      </c>
    </row>
    <row r="644" s="2" customFormat="1" ht="21.75" customHeight="1">
      <c r="A644" s="39"/>
      <c r="B644" s="40"/>
      <c r="C644" s="244" t="s">
        <v>1018</v>
      </c>
      <c r="D644" s="244" t="s">
        <v>231</v>
      </c>
      <c r="E644" s="245" t="s">
        <v>1019</v>
      </c>
      <c r="F644" s="246" t="s">
        <v>1020</v>
      </c>
      <c r="G644" s="247" t="s">
        <v>311</v>
      </c>
      <c r="H644" s="248">
        <v>214.87799999999999</v>
      </c>
      <c r="I644" s="249"/>
      <c r="J644" s="250">
        <f>ROUND(I644*H644,2)</f>
        <v>0</v>
      </c>
      <c r="K644" s="246" t="s">
        <v>235</v>
      </c>
      <c r="L644" s="45"/>
      <c r="M644" s="251" t="s">
        <v>1</v>
      </c>
      <c r="N644" s="252" t="s">
        <v>46</v>
      </c>
      <c r="O644" s="92"/>
      <c r="P644" s="253">
        <f>O644*H644</f>
        <v>0</v>
      </c>
      <c r="Q644" s="253">
        <v>0.0043800000000000002</v>
      </c>
      <c r="R644" s="253">
        <f>Q644*H644</f>
        <v>0.94116564000000003</v>
      </c>
      <c r="S644" s="253">
        <v>0</v>
      </c>
      <c r="T644" s="254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55" t="s">
        <v>236</v>
      </c>
      <c r="AT644" s="255" t="s">
        <v>231</v>
      </c>
      <c r="AU644" s="255" t="s">
        <v>91</v>
      </c>
      <c r="AY644" s="18" t="s">
        <v>229</v>
      </c>
      <c r="BE644" s="256">
        <f>IF(N644="základní",J644,0)</f>
        <v>0</v>
      </c>
      <c r="BF644" s="256">
        <f>IF(N644="snížená",J644,0)</f>
        <v>0</v>
      </c>
      <c r="BG644" s="256">
        <f>IF(N644="zákl. přenesená",J644,0)</f>
        <v>0</v>
      </c>
      <c r="BH644" s="256">
        <f>IF(N644="sníž. přenesená",J644,0)</f>
        <v>0</v>
      </c>
      <c r="BI644" s="256">
        <f>IF(N644="nulová",J644,0)</f>
        <v>0</v>
      </c>
      <c r="BJ644" s="18" t="s">
        <v>89</v>
      </c>
      <c r="BK644" s="256">
        <f>ROUND(I644*H644,2)</f>
        <v>0</v>
      </c>
      <c r="BL644" s="18" t="s">
        <v>236</v>
      </c>
      <c r="BM644" s="255" t="s">
        <v>1021</v>
      </c>
    </row>
    <row r="645" s="13" customFormat="1">
      <c r="A645" s="13"/>
      <c r="B645" s="257"/>
      <c r="C645" s="258"/>
      <c r="D645" s="259" t="s">
        <v>238</v>
      </c>
      <c r="E645" s="260" t="s">
        <v>1</v>
      </c>
      <c r="F645" s="261" t="s">
        <v>1022</v>
      </c>
      <c r="G645" s="258"/>
      <c r="H645" s="260" t="s">
        <v>1</v>
      </c>
      <c r="I645" s="262"/>
      <c r="J645" s="258"/>
      <c r="K645" s="258"/>
      <c r="L645" s="263"/>
      <c r="M645" s="264"/>
      <c r="N645" s="265"/>
      <c r="O645" s="265"/>
      <c r="P645" s="265"/>
      <c r="Q645" s="265"/>
      <c r="R645" s="265"/>
      <c r="S645" s="265"/>
      <c r="T645" s="26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7" t="s">
        <v>238</v>
      </c>
      <c r="AU645" s="267" t="s">
        <v>91</v>
      </c>
      <c r="AV645" s="13" t="s">
        <v>89</v>
      </c>
      <c r="AW645" s="13" t="s">
        <v>36</v>
      </c>
      <c r="AX645" s="13" t="s">
        <v>81</v>
      </c>
      <c r="AY645" s="267" t="s">
        <v>229</v>
      </c>
    </row>
    <row r="646" s="14" customFormat="1">
      <c r="A646" s="14"/>
      <c r="B646" s="268"/>
      <c r="C646" s="269"/>
      <c r="D646" s="259" t="s">
        <v>238</v>
      </c>
      <c r="E646" s="270" t="s">
        <v>1</v>
      </c>
      <c r="F646" s="271" t="s">
        <v>1023</v>
      </c>
      <c r="G646" s="269"/>
      <c r="H646" s="272">
        <v>1.7829999999999999</v>
      </c>
      <c r="I646" s="273"/>
      <c r="J646" s="269"/>
      <c r="K646" s="269"/>
      <c r="L646" s="274"/>
      <c r="M646" s="275"/>
      <c r="N646" s="276"/>
      <c r="O646" s="276"/>
      <c r="P646" s="276"/>
      <c r="Q646" s="276"/>
      <c r="R646" s="276"/>
      <c r="S646" s="276"/>
      <c r="T646" s="27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8" t="s">
        <v>238</v>
      </c>
      <c r="AU646" s="278" t="s">
        <v>91</v>
      </c>
      <c r="AV646" s="14" t="s">
        <v>91</v>
      </c>
      <c r="AW646" s="14" t="s">
        <v>36</v>
      </c>
      <c r="AX646" s="14" t="s">
        <v>81</v>
      </c>
      <c r="AY646" s="278" t="s">
        <v>229</v>
      </c>
    </row>
    <row r="647" s="14" customFormat="1">
      <c r="A647" s="14"/>
      <c r="B647" s="268"/>
      <c r="C647" s="269"/>
      <c r="D647" s="259" t="s">
        <v>238</v>
      </c>
      <c r="E647" s="270" t="s">
        <v>1</v>
      </c>
      <c r="F647" s="271" t="s">
        <v>1024</v>
      </c>
      <c r="G647" s="269"/>
      <c r="H647" s="272">
        <v>3.8809999999999998</v>
      </c>
      <c r="I647" s="273"/>
      <c r="J647" s="269"/>
      <c r="K647" s="269"/>
      <c r="L647" s="274"/>
      <c r="M647" s="275"/>
      <c r="N647" s="276"/>
      <c r="O647" s="276"/>
      <c r="P647" s="276"/>
      <c r="Q647" s="276"/>
      <c r="R647" s="276"/>
      <c r="S647" s="276"/>
      <c r="T647" s="277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78" t="s">
        <v>238</v>
      </c>
      <c r="AU647" s="278" t="s">
        <v>91</v>
      </c>
      <c r="AV647" s="14" t="s">
        <v>91</v>
      </c>
      <c r="AW647" s="14" t="s">
        <v>36</v>
      </c>
      <c r="AX647" s="14" t="s">
        <v>81</v>
      </c>
      <c r="AY647" s="278" t="s">
        <v>229</v>
      </c>
    </row>
    <row r="648" s="14" customFormat="1">
      <c r="A648" s="14"/>
      <c r="B648" s="268"/>
      <c r="C648" s="269"/>
      <c r="D648" s="259" t="s">
        <v>238</v>
      </c>
      <c r="E648" s="270" t="s">
        <v>1</v>
      </c>
      <c r="F648" s="271" t="s">
        <v>1025</v>
      </c>
      <c r="G648" s="269"/>
      <c r="H648" s="272">
        <v>7.1299999999999999</v>
      </c>
      <c r="I648" s="273"/>
      <c r="J648" s="269"/>
      <c r="K648" s="269"/>
      <c r="L648" s="274"/>
      <c r="M648" s="275"/>
      <c r="N648" s="276"/>
      <c r="O648" s="276"/>
      <c r="P648" s="276"/>
      <c r="Q648" s="276"/>
      <c r="R648" s="276"/>
      <c r="S648" s="276"/>
      <c r="T648" s="277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8" t="s">
        <v>238</v>
      </c>
      <c r="AU648" s="278" t="s">
        <v>91</v>
      </c>
      <c r="AV648" s="14" t="s">
        <v>91</v>
      </c>
      <c r="AW648" s="14" t="s">
        <v>36</v>
      </c>
      <c r="AX648" s="14" t="s">
        <v>81</v>
      </c>
      <c r="AY648" s="278" t="s">
        <v>229</v>
      </c>
    </row>
    <row r="649" s="14" customFormat="1">
      <c r="A649" s="14"/>
      <c r="B649" s="268"/>
      <c r="C649" s="269"/>
      <c r="D649" s="259" t="s">
        <v>238</v>
      </c>
      <c r="E649" s="270" t="s">
        <v>1</v>
      </c>
      <c r="F649" s="271" t="s">
        <v>1024</v>
      </c>
      <c r="G649" s="269"/>
      <c r="H649" s="272">
        <v>3.8809999999999998</v>
      </c>
      <c r="I649" s="273"/>
      <c r="J649" s="269"/>
      <c r="K649" s="269"/>
      <c r="L649" s="274"/>
      <c r="M649" s="275"/>
      <c r="N649" s="276"/>
      <c r="O649" s="276"/>
      <c r="P649" s="276"/>
      <c r="Q649" s="276"/>
      <c r="R649" s="276"/>
      <c r="S649" s="276"/>
      <c r="T649" s="277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78" t="s">
        <v>238</v>
      </c>
      <c r="AU649" s="278" t="s">
        <v>91</v>
      </c>
      <c r="AV649" s="14" t="s">
        <v>91</v>
      </c>
      <c r="AW649" s="14" t="s">
        <v>36</v>
      </c>
      <c r="AX649" s="14" t="s">
        <v>81</v>
      </c>
      <c r="AY649" s="278" t="s">
        <v>229</v>
      </c>
    </row>
    <row r="650" s="14" customFormat="1">
      <c r="A650" s="14"/>
      <c r="B650" s="268"/>
      <c r="C650" s="269"/>
      <c r="D650" s="259" t="s">
        <v>238</v>
      </c>
      <c r="E650" s="270" t="s">
        <v>1</v>
      </c>
      <c r="F650" s="271" t="s">
        <v>1026</v>
      </c>
      <c r="G650" s="269"/>
      <c r="H650" s="272">
        <v>2.3500000000000001</v>
      </c>
      <c r="I650" s="273"/>
      <c r="J650" s="269"/>
      <c r="K650" s="269"/>
      <c r="L650" s="274"/>
      <c r="M650" s="275"/>
      <c r="N650" s="276"/>
      <c r="O650" s="276"/>
      <c r="P650" s="276"/>
      <c r="Q650" s="276"/>
      <c r="R650" s="276"/>
      <c r="S650" s="276"/>
      <c r="T650" s="277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8" t="s">
        <v>238</v>
      </c>
      <c r="AU650" s="278" t="s">
        <v>91</v>
      </c>
      <c r="AV650" s="14" t="s">
        <v>91</v>
      </c>
      <c r="AW650" s="14" t="s">
        <v>36</v>
      </c>
      <c r="AX650" s="14" t="s">
        <v>81</v>
      </c>
      <c r="AY650" s="278" t="s">
        <v>229</v>
      </c>
    </row>
    <row r="651" s="14" customFormat="1">
      <c r="A651" s="14"/>
      <c r="B651" s="268"/>
      <c r="C651" s="269"/>
      <c r="D651" s="259" t="s">
        <v>238</v>
      </c>
      <c r="E651" s="270" t="s">
        <v>1</v>
      </c>
      <c r="F651" s="271" t="s">
        <v>1027</v>
      </c>
      <c r="G651" s="269"/>
      <c r="H651" s="272">
        <v>1.9410000000000001</v>
      </c>
      <c r="I651" s="273"/>
      <c r="J651" s="269"/>
      <c r="K651" s="269"/>
      <c r="L651" s="274"/>
      <c r="M651" s="275"/>
      <c r="N651" s="276"/>
      <c r="O651" s="276"/>
      <c r="P651" s="276"/>
      <c r="Q651" s="276"/>
      <c r="R651" s="276"/>
      <c r="S651" s="276"/>
      <c r="T651" s="277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78" t="s">
        <v>238</v>
      </c>
      <c r="AU651" s="278" t="s">
        <v>91</v>
      </c>
      <c r="AV651" s="14" t="s">
        <v>91</v>
      </c>
      <c r="AW651" s="14" t="s">
        <v>36</v>
      </c>
      <c r="AX651" s="14" t="s">
        <v>81</v>
      </c>
      <c r="AY651" s="278" t="s">
        <v>229</v>
      </c>
    </row>
    <row r="652" s="16" customFormat="1">
      <c r="A652" s="16"/>
      <c r="B652" s="307"/>
      <c r="C652" s="308"/>
      <c r="D652" s="259" t="s">
        <v>238</v>
      </c>
      <c r="E652" s="309" t="s">
        <v>1</v>
      </c>
      <c r="F652" s="310" t="s">
        <v>455</v>
      </c>
      <c r="G652" s="308"/>
      <c r="H652" s="311">
        <v>20.966000000000001</v>
      </c>
      <c r="I652" s="312"/>
      <c r="J652" s="308"/>
      <c r="K652" s="308"/>
      <c r="L652" s="313"/>
      <c r="M652" s="314"/>
      <c r="N652" s="315"/>
      <c r="O652" s="315"/>
      <c r="P652" s="315"/>
      <c r="Q652" s="315"/>
      <c r="R652" s="315"/>
      <c r="S652" s="315"/>
      <c r="T652" s="3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317" t="s">
        <v>238</v>
      </c>
      <c r="AU652" s="317" t="s">
        <v>91</v>
      </c>
      <c r="AV652" s="16" t="s">
        <v>244</v>
      </c>
      <c r="AW652" s="16" t="s">
        <v>36</v>
      </c>
      <c r="AX652" s="16" t="s">
        <v>81</v>
      </c>
      <c r="AY652" s="317" t="s">
        <v>229</v>
      </c>
    </row>
    <row r="653" s="13" customFormat="1">
      <c r="A653" s="13"/>
      <c r="B653" s="257"/>
      <c r="C653" s="258"/>
      <c r="D653" s="259" t="s">
        <v>238</v>
      </c>
      <c r="E653" s="260" t="s">
        <v>1</v>
      </c>
      <c r="F653" s="261" t="s">
        <v>1028</v>
      </c>
      <c r="G653" s="258"/>
      <c r="H653" s="260" t="s">
        <v>1</v>
      </c>
      <c r="I653" s="262"/>
      <c r="J653" s="258"/>
      <c r="K653" s="258"/>
      <c r="L653" s="263"/>
      <c r="M653" s="264"/>
      <c r="N653" s="265"/>
      <c r="O653" s="265"/>
      <c r="P653" s="265"/>
      <c r="Q653" s="265"/>
      <c r="R653" s="265"/>
      <c r="S653" s="265"/>
      <c r="T653" s="26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7" t="s">
        <v>238</v>
      </c>
      <c r="AU653" s="267" t="s">
        <v>91</v>
      </c>
      <c r="AV653" s="13" t="s">
        <v>89</v>
      </c>
      <c r="AW653" s="13" t="s">
        <v>36</v>
      </c>
      <c r="AX653" s="13" t="s">
        <v>81</v>
      </c>
      <c r="AY653" s="267" t="s">
        <v>229</v>
      </c>
    </row>
    <row r="654" s="13" customFormat="1">
      <c r="A654" s="13"/>
      <c r="B654" s="257"/>
      <c r="C654" s="258"/>
      <c r="D654" s="259" t="s">
        <v>238</v>
      </c>
      <c r="E654" s="260" t="s">
        <v>1</v>
      </c>
      <c r="F654" s="261" t="s">
        <v>1029</v>
      </c>
      <c r="G654" s="258"/>
      <c r="H654" s="260" t="s">
        <v>1</v>
      </c>
      <c r="I654" s="262"/>
      <c r="J654" s="258"/>
      <c r="K654" s="258"/>
      <c r="L654" s="263"/>
      <c r="M654" s="264"/>
      <c r="N654" s="265"/>
      <c r="O654" s="265"/>
      <c r="P654" s="265"/>
      <c r="Q654" s="265"/>
      <c r="R654" s="265"/>
      <c r="S654" s="265"/>
      <c r="T654" s="26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7" t="s">
        <v>238</v>
      </c>
      <c r="AU654" s="267" t="s">
        <v>91</v>
      </c>
      <c r="AV654" s="13" t="s">
        <v>89</v>
      </c>
      <c r="AW654" s="13" t="s">
        <v>36</v>
      </c>
      <c r="AX654" s="13" t="s">
        <v>81</v>
      </c>
      <c r="AY654" s="267" t="s">
        <v>229</v>
      </c>
    </row>
    <row r="655" s="14" customFormat="1">
      <c r="A655" s="14"/>
      <c r="B655" s="268"/>
      <c r="C655" s="269"/>
      <c r="D655" s="259" t="s">
        <v>238</v>
      </c>
      <c r="E655" s="270" t="s">
        <v>1</v>
      </c>
      <c r="F655" s="271" t="s">
        <v>1030</v>
      </c>
      <c r="G655" s="269"/>
      <c r="H655" s="272">
        <v>28.992000000000001</v>
      </c>
      <c r="I655" s="273"/>
      <c r="J655" s="269"/>
      <c r="K655" s="269"/>
      <c r="L655" s="274"/>
      <c r="M655" s="275"/>
      <c r="N655" s="276"/>
      <c r="O655" s="276"/>
      <c r="P655" s="276"/>
      <c r="Q655" s="276"/>
      <c r="R655" s="276"/>
      <c r="S655" s="276"/>
      <c r="T655" s="27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8" t="s">
        <v>238</v>
      </c>
      <c r="AU655" s="278" t="s">
        <v>91</v>
      </c>
      <c r="AV655" s="14" t="s">
        <v>91</v>
      </c>
      <c r="AW655" s="14" t="s">
        <v>36</v>
      </c>
      <c r="AX655" s="14" t="s">
        <v>81</v>
      </c>
      <c r="AY655" s="278" t="s">
        <v>229</v>
      </c>
    </row>
    <row r="656" s="13" customFormat="1">
      <c r="A656" s="13"/>
      <c r="B656" s="257"/>
      <c r="C656" s="258"/>
      <c r="D656" s="259" t="s">
        <v>238</v>
      </c>
      <c r="E656" s="260" t="s">
        <v>1</v>
      </c>
      <c r="F656" s="261" t="s">
        <v>1031</v>
      </c>
      <c r="G656" s="258"/>
      <c r="H656" s="260" t="s">
        <v>1</v>
      </c>
      <c r="I656" s="262"/>
      <c r="J656" s="258"/>
      <c r="K656" s="258"/>
      <c r="L656" s="263"/>
      <c r="M656" s="264"/>
      <c r="N656" s="265"/>
      <c r="O656" s="265"/>
      <c r="P656" s="265"/>
      <c r="Q656" s="265"/>
      <c r="R656" s="265"/>
      <c r="S656" s="265"/>
      <c r="T656" s="266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7" t="s">
        <v>238</v>
      </c>
      <c r="AU656" s="267" t="s">
        <v>91</v>
      </c>
      <c r="AV656" s="13" t="s">
        <v>89</v>
      </c>
      <c r="AW656" s="13" t="s">
        <v>36</v>
      </c>
      <c r="AX656" s="13" t="s">
        <v>81</v>
      </c>
      <c r="AY656" s="267" t="s">
        <v>229</v>
      </c>
    </row>
    <row r="657" s="16" customFormat="1">
      <c r="A657" s="16"/>
      <c r="B657" s="307"/>
      <c r="C657" s="308"/>
      <c r="D657" s="259" t="s">
        <v>238</v>
      </c>
      <c r="E657" s="309" t="s">
        <v>1</v>
      </c>
      <c r="F657" s="310" t="s">
        <v>455</v>
      </c>
      <c r="G657" s="308"/>
      <c r="H657" s="311">
        <v>28.992000000000001</v>
      </c>
      <c r="I657" s="312"/>
      <c r="J657" s="308"/>
      <c r="K657" s="308"/>
      <c r="L657" s="313"/>
      <c r="M657" s="314"/>
      <c r="N657" s="315"/>
      <c r="O657" s="315"/>
      <c r="P657" s="315"/>
      <c r="Q657" s="315"/>
      <c r="R657" s="315"/>
      <c r="S657" s="315"/>
      <c r="T657" s="3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317" t="s">
        <v>238</v>
      </c>
      <c r="AU657" s="317" t="s">
        <v>91</v>
      </c>
      <c r="AV657" s="16" t="s">
        <v>244</v>
      </c>
      <c r="AW657" s="16" t="s">
        <v>36</v>
      </c>
      <c r="AX657" s="16" t="s">
        <v>81</v>
      </c>
      <c r="AY657" s="317" t="s">
        <v>229</v>
      </c>
    </row>
    <row r="658" s="14" customFormat="1">
      <c r="A658" s="14"/>
      <c r="B658" s="268"/>
      <c r="C658" s="269"/>
      <c r="D658" s="259" t="s">
        <v>238</v>
      </c>
      <c r="E658" s="270" t="s">
        <v>1</v>
      </c>
      <c r="F658" s="271" t="s">
        <v>1032</v>
      </c>
      <c r="G658" s="269"/>
      <c r="H658" s="272">
        <v>164.91999999999999</v>
      </c>
      <c r="I658" s="273"/>
      <c r="J658" s="269"/>
      <c r="K658" s="269"/>
      <c r="L658" s="274"/>
      <c r="M658" s="275"/>
      <c r="N658" s="276"/>
      <c r="O658" s="276"/>
      <c r="P658" s="276"/>
      <c r="Q658" s="276"/>
      <c r="R658" s="276"/>
      <c r="S658" s="276"/>
      <c r="T658" s="27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78" t="s">
        <v>238</v>
      </c>
      <c r="AU658" s="278" t="s">
        <v>91</v>
      </c>
      <c r="AV658" s="14" t="s">
        <v>91</v>
      </c>
      <c r="AW658" s="14" t="s">
        <v>36</v>
      </c>
      <c r="AX658" s="14" t="s">
        <v>81</v>
      </c>
      <c r="AY658" s="278" t="s">
        <v>229</v>
      </c>
    </row>
    <row r="659" s="15" customFormat="1">
      <c r="A659" s="15"/>
      <c r="B659" s="279"/>
      <c r="C659" s="280"/>
      <c r="D659" s="259" t="s">
        <v>238</v>
      </c>
      <c r="E659" s="281" t="s">
        <v>1</v>
      </c>
      <c r="F659" s="282" t="s">
        <v>252</v>
      </c>
      <c r="G659" s="280"/>
      <c r="H659" s="283">
        <v>214.87799999999999</v>
      </c>
      <c r="I659" s="284"/>
      <c r="J659" s="280"/>
      <c r="K659" s="280"/>
      <c r="L659" s="285"/>
      <c r="M659" s="286"/>
      <c r="N659" s="287"/>
      <c r="O659" s="287"/>
      <c r="P659" s="287"/>
      <c r="Q659" s="287"/>
      <c r="R659" s="287"/>
      <c r="S659" s="287"/>
      <c r="T659" s="288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9" t="s">
        <v>238</v>
      </c>
      <c r="AU659" s="289" t="s">
        <v>91</v>
      </c>
      <c r="AV659" s="15" t="s">
        <v>236</v>
      </c>
      <c r="AW659" s="15" t="s">
        <v>36</v>
      </c>
      <c r="AX659" s="15" t="s">
        <v>89</v>
      </c>
      <c r="AY659" s="289" t="s">
        <v>229</v>
      </c>
    </row>
    <row r="660" s="2" customFormat="1" ht="21.75" customHeight="1">
      <c r="A660" s="39"/>
      <c r="B660" s="40"/>
      <c r="C660" s="244" t="s">
        <v>1033</v>
      </c>
      <c r="D660" s="244" t="s">
        <v>231</v>
      </c>
      <c r="E660" s="245" t="s">
        <v>1034</v>
      </c>
      <c r="F660" s="246" t="s">
        <v>1035</v>
      </c>
      <c r="G660" s="247" t="s">
        <v>346</v>
      </c>
      <c r="H660" s="248">
        <v>116.235</v>
      </c>
      <c r="I660" s="249"/>
      <c r="J660" s="250">
        <f>ROUND(I660*H660,2)</f>
        <v>0</v>
      </c>
      <c r="K660" s="246" t="s">
        <v>235</v>
      </c>
      <c r="L660" s="45"/>
      <c r="M660" s="251" t="s">
        <v>1</v>
      </c>
      <c r="N660" s="252" t="s">
        <v>46</v>
      </c>
      <c r="O660" s="92"/>
      <c r="P660" s="253">
        <f>O660*H660</f>
        <v>0</v>
      </c>
      <c r="Q660" s="253">
        <v>0</v>
      </c>
      <c r="R660" s="253">
        <f>Q660*H660</f>
        <v>0</v>
      </c>
      <c r="S660" s="253">
        <v>0</v>
      </c>
      <c r="T660" s="25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55" t="s">
        <v>236</v>
      </c>
      <c r="AT660" s="255" t="s">
        <v>231</v>
      </c>
      <c r="AU660" s="255" t="s">
        <v>91</v>
      </c>
      <c r="AY660" s="18" t="s">
        <v>229</v>
      </c>
      <c r="BE660" s="256">
        <f>IF(N660="základní",J660,0)</f>
        <v>0</v>
      </c>
      <c r="BF660" s="256">
        <f>IF(N660="snížená",J660,0)</f>
        <v>0</v>
      </c>
      <c r="BG660" s="256">
        <f>IF(N660="zákl. přenesená",J660,0)</f>
        <v>0</v>
      </c>
      <c r="BH660" s="256">
        <f>IF(N660="sníž. přenesená",J660,0)</f>
        <v>0</v>
      </c>
      <c r="BI660" s="256">
        <f>IF(N660="nulová",J660,0)</f>
        <v>0</v>
      </c>
      <c r="BJ660" s="18" t="s">
        <v>89</v>
      </c>
      <c r="BK660" s="256">
        <f>ROUND(I660*H660,2)</f>
        <v>0</v>
      </c>
      <c r="BL660" s="18" t="s">
        <v>236</v>
      </c>
      <c r="BM660" s="255" t="s">
        <v>1036</v>
      </c>
    </row>
    <row r="661" s="14" customFormat="1">
      <c r="A661" s="14"/>
      <c r="B661" s="268"/>
      <c r="C661" s="269"/>
      <c r="D661" s="259" t="s">
        <v>238</v>
      </c>
      <c r="E661" s="270" t="s">
        <v>1</v>
      </c>
      <c r="F661" s="271" t="s">
        <v>1037</v>
      </c>
      <c r="G661" s="269"/>
      <c r="H661" s="272">
        <v>10.24</v>
      </c>
      <c r="I661" s="273"/>
      <c r="J661" s="269"/>
      <c r="K661" s="269"/>
      <c r="L661" s="274"/>
      <c r="M661" s="275"/>
      <c r="N661" s="276"/>
      <c r="O661" s="276"/>
      <c r="P661" s="276"/>
      <c r="Q661" s="276"/>
      <c r="R661" s="276"/>
      <c r="S661" s="276"/>
      <c r="T661" s="27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8" t="s">
        <v>238</v>
      </c>
      <c r="AU661" s="278" t="s">
        <v>91</v>
      </c>
      <c r="AV661" s="14" t="s">
        <v>91</v>
      </c>
      <c r="AW661" s="14" t="s">
        <v>36</v>
      </c>
      <c r="AX661" s="14" t="s">
        <v>81</v>
      </c>
      <c r="AY661" s="278" t="s">
        <v>229</v>
      </c>
    </row>
    <row r="662" s="14" customFormat="1">
      <c r="A662" s="14"/>
      <c r="B662" s="268"/>
      <c r="C662" s="269"/>
      <c r="D662" s="259" t="s">
        <v>238</v>
      </c>
      <c r="E662" s="270" t="s">
        <v>1</v>
      </c>
      <c r="F662" s="271" t="s">
        <v>1038</v>
      </c>
      <c r="G662" s="269"/>
      <c r="H662" s="272">
        <v>17.760000000000002</v>
      </c>
      <c r="I662" s="273"/>
      <c r="J662" s="269"/>
      <c r="K662" s="269"/>
      <c r="L662" s="274"/>
      <c r="M662" s="275"/>
      <c r="N662" s="276"/>
      <c r="O662" s="276"/>
      <c r="P662" s="276"/>
      <c r="Q662" s="276"/>
      <c r="R662" s="276"/>
      <c r="S662" s="276"/>
      <c r="T662" s="27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8" t="s">
        <v>238</v>
      </c>
      <c r="AU662" s="278" t="s">
        <v>91</v>
      </c>
      <c r="AV662" s="14" t="s">
        <v>91</v>
      </c>
      <c r="AW662" s="14" t="s">
        <v>36</v>
      </c>
      <c r="AX662" s="14" t="s">
        <v>81</v>
      </c>
      <c r="AY662" s="278" t="s">
        <v>229</v>
      </c>
    </row>
    <row r="663" s="14" customFormat="1">
      <c r="A663" s="14"/>
      <c r="B663" s="268"/>
      <c r="C663" s="269"/>
      <c r="D663" s="259" t="s">
        <v>238</v>
      </c>
      <c r="E663" s="270" t="s">
        <v>1</v>
      </c>
      <c r="F663" s="271" t="s">
        <v>1039</v>
      </c>
      <c r="G663" s="269"/>
      <c r="H663" s="272">
        <v>18.27</v>
      </c>
      <c r="I663" s="273"/>
      <c r="J663" s="269"/>
      <c r="K663" s="269"/>
      <c r="L663" s="274"/>
      <c r="M663" s="275"/>
      <c r="N663" s="276"/>
      <c r="O663" s="276"/>
      <c r="P663" s="276"/>
      <c r="Q663" s="276"/>
      <c r="R663" s="276"/>
      <c r="S663" s="276"/>
      <c r="T663" s="277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78" t="s">
        <v>238</v>
      </c>
      <c r="AU663" s="278" t="s">
        <v>91</v>
      </c>
      <c r="AV663" s="14" t="s">
        <v>91</v>
      </c>
      <c r="AW663" s="14" t="s">
        <v>36</v>
      </c>
      <c r="AX663" s="14" t="s">
        <v>81</v>
      </c>
      <c r="AY663" s="278" t="s">
        <v>229</v>
      </c>
    </row>
    <row r="664" s="14" customFormat="1">
      <c r="A664" s="14"/>
      <c r="B664" s="268"/>
      <c r="C664" s="269"/>
      <c r="D664" s="259" t="s">
        <v>238</v>
      </c>
      <c r="E664" s="270" t="s">
        <v>1</v>
      </c>
      <c r="F664" s="271" t="s">
        <v>1040</v>
      </c>
      <c r="G664" s="269"/>
      <c r="H664" s="272">
        <v>7.875</v>
      </c>
      <c r="I664" s="273"/>
      <c r="J664" s="269"/>
      <c r="K664" s="269"/>
      <c r="L664" s="274"/>
      <c r="M664" s="275"/>
      <c r="N664" s="276"/>
      <c r="O664" s="276"/>
      <c r="P664" s="276"/>
      <c r="Q664" s="276"/>
      <c r="R664" s="276"/>
      <c r="S664" s="276"/>
      <c r="T664" s="277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8" t="s">
        <v>238</v>
      </c>
      <c r="AU664" s="278" t="s">
        <v>91</v>
      </c>
      <c r="AV664" s="14" t="s">
        <v>91</v>
      </c>
      <c r="AW664" s="14" t="s">
        <v>36</v>
      </c>
      <c r="AX664" s="14" t="s">
        <v>81</v>
      </c>
      <c r="AY664" s="278" t="s">
        <v>229</v>
      </c>
    </row>
    <row r="665" s="14" customFormat="1">
      <c r="A665" s="14"/>
      <c r="B665" s="268"/>
      <c r="C665" s="269"/>
      <c r="D665" s="259" t="s">
        <v>238</v>
      </c>
      <c r="E665" s="270" t="s">
        <v>1</v>
      </c>
      <c r="F665" s="271" t="s">
        <v>1041</v>
      </c>
      <c r="G665" s="269"/>
      <c r="H665" s="272">
        <v>7.7599999999999998</v>
      </c>
      <c r="I665" s="273"/>
      <c r="J665" s="269"/>
      <c r="K665" s="269"/>
      <c r="L665" s="274"/>
      <c r="M665" s="275"/>
      <c r="N665" s="276"/>
      <c r="O665" s="276"/>
      <c r="P665" s="276"/>
      <c r="Q665" s="276"/>
      <c r="R665" s="276"/>
      <c r="S665" s="276"/>
      <c r="T665" s="277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78" t="s">
        <v>238</v>
      </c>
      <c r="AU665" s="278" t="s">
        <v>91</v>
      </c>
      <c r="AV665" s="14" t="s">
        <v>91</v>
      </c>
      <c r="AW665" s="14" t="s">
        <v>36</v>
      </c>
      <c r="AX665" s="14" t="s">
        <v>81</v>
      </c>
      <c r="AY665" s="278" t="s">
        <v>229</v>
      </c>
    </row>
    <row r="666" s="14" customFormat="1">
      <c r="A666" s="14"/>
      <c r="B666" s="268"/>
      <c r="C666" s="269"/>
      <c r="D666" s="259" t="s">
        <v>238</v>
      </c>
      <c r="E666" s="270" t="s">
        <v>1</v>
      </c>
      <c r="F666" s="271" t="s">
        <v>1042</v>
      </c>
      <c r="G666" s="269"/>
      <c r="H666" s="272">
        <v>8.1349999999999998</v>
      </c>
      <c r="I666" s="273"/>
      <c r="J666" s="269"/>
      <c r="K666" s="269"/>
      <c r="L666" s="274"/>
      <c r="M666" s="275"/>
      <c r="N666" s="276"/>
      <c r="O666" s="276"/>
      <c r="P666" s="276"/>
      <c r="Q666" s="276"/>
      <c r="R666" s="276"/>
      <c r="S666" s="276"/>
      <c r="T666" s="277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8" t="s">
        <v>238</v>
      </c>
      <c r="AU666" s="278" t="s">
        <v>91</v>
      </c>
      <c r="AV666" s="14" t="s">
        <v>91</v>
      </c>
      <c r="AW666" s="14" t="s">
        <v>36</v>
      </c>
      <c r="AX666" s="14" t="s">
        <v>81</v>
      </c>
      <c r="AY666" s="278" t="s">
        <v>229</v>
      </c>
    </row>
    <row r="667" s="14" customFormat="1">
      <c r="A667" s="14"/>
      <c r="B667" s="268"/>
      <c r="C667" s="269"/>
      <c r="D667" s="259" t="s">
        <v>238</v>
      </c>
      <c r="E667" s="270" t="s">
        <v>1</v>
      </c>
      <c r="F667" s="271" t="s">
        <v>1043</v>
      </c>
      <c r="G667" s="269"/>
      <c r="H667" s="272">
        <v>8.1549999999999994</v>
      </c>
      <c r="I667" s="273"/>
      <c r="J667" s="269"/>
      <c r="K667" s="269"/>
      <c r="L667" s="274"/>
      <c r="M667" s="275"/>
      <c r="N667" s="276"/>
      <c r="O667" s="276"/>
      <c r="P667" s="276"/>
      <c r="Q667" s="276"/>
      <c r="R667" s="276"/>
      <c r="S667" s="276"/>
      <c r="T667" s="27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8" t="s">
        <v>238</v>
      </c>
      <c r="AU667" s="278" t="s">
        <v>91</v>
      </c>
      <c r="AV667" s="14" t="s">
        <v>91</v>
      </c>
      <c r="AW667" s="14" t="s">
        <v>36</v>
      </c>
      <c r="AX667" s="14" t="s">
        <v>81</v>
      </c>
      <c r="AY667" s="278" t="s">
        <v>229</v>
      </c>
    </row>
    <row r="668" s="14" customFormat="1">
      <c r="A668" s="14"/>
      <c r="B668" s="268"/>
      <c r="C668" s="269"/>
      <c r="D668" s="259" t="s">
        <v>238</v>
      </c>
      <c r="E668" s="270" t="s">
        <v>1</v>
      </c>
      <c r="F668" s="271" t="s">
        <v>1044</v>
      </c>
      <c r="G668" s="269"/>
      <c r="H668" s="272">
        <v>7.5599999999999996</v>
      </c>
      <c r="I668" s="273"/>
      <c r="J668" s="269"/>
      <c r="K668" s="269"/>
      <c r="L668" s="274"/>
      <c r="M668" s="275"/>
      <c r="N668" s="276"/>
      <c r="O668" s="276"/>
      <c r="P668" s="276"/>
      <c r="Q668" s="276"/>
      <c r="R668" s="276"/>
      <c r="S668" s="276"/>
      <c r="T668" s="277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78" t="s">
        <v>238</v>
      </c>
      <c r="AU668" s="278" t="s">
        <v>91</v>
      </c>
      <c r="AV668" s="14" t="s">
        <v>91</v>
      </c>
      <c r="AW668" s="14" t="s">
        <v>36</v>
      </c>
      <c r="AX668" s="14" t="s">
        <v>81</v>
      </c>
      <c r="AY668" s="278" t="s">
        <v>229</v>
      </c>
    </row>
    <row r="669" s="14" customFormat="1">
      <c r="A669" s="14"/>
      <c r="B669" s="268"/>
      <c r="C669" s="269"/>
      <c r="D669" s="259" t="s">
        <v>238</v>
      </c>
      <c r="E669" s="270" t="s">
        <v>1</v>
      </c>
      <c r="F669" s="271" t="s">
        <v>1038</v>
      </c>
      <c r="G669" s="269"/>
      <c r="H669" s="272">
        <v>17.760000000000002</v>
      </c>
      <c r="I669" s="273"/>
      <c r="J669" s="269"/>
      <c r="K669" s="269"/>
      <c r="L669" s="274"/>
      <c r="M669" s="275"/>
      <c r="N669" s="276"/>
      <c r="O669" s="276"/>
      <c r="P669" s="276"/>
      <c r="Q669" s="276"/>
      <c r="R669" s="276"/>
      <c r="S669" s="276"/>
      <c r="T669" s="27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8" t="s">
        <v>238</v>
      </c>
      <c r="AU669" s="278" t="s">
        <v>91</v>
      </c>
      <c r="AV669" s="14" t="s">
        <v>91</v>
      </c>
      <c r="AW669" s="14" t="s">
        <v>36</v>
      </c>
      <c r="AX669" s="14" t="s">
        <v>81</v>
      </c>
      <c r="AY669" s="278" t="s">
        <v>229</v>
      </c>
    </row>
    <row r="670" s="14" customFormat="1">
      <c r="A670" s="14"/>
      <c r="B670" s="268"/>
      <c r="C670" s="269"/>
      <c r="D670" s="259" t="s">
        <v>238</v>
      </c>
      <c r="E670" s="270" t="s">
        <v>1</v>
      </c>
      <c r="F670" s="271" t="s">
        <v>1045</v>
      </c>
      <c r="G670" s="269"/>
      <c r="H670" s="272">
        <v>12.720000000000001</v>
      </c>
      <c r="I670" s="273"/>
      <c r="J670" s="269"/>
      <c r="K670" s="269"/>
      <c r="L670" s="274"/>
      <c r="M670" s="275"/>
      <c r="N670" s="276"/>
      <c r="O670" s="276"/>
      <c r="P670" s="276"/>
      <c r="Q670" s="276"/>
      <c r="R670" s="276"/>
      <c r="S670" s="276"/>
      <c r="T670" s="277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8" t="s">
        <v>238</v>
      </c>
      <c r="AU670" s="278" t="s">
        <v>91</v>
      </c>
      <c r="AV670" s="14" t="s">
        <v>91</v>
      </c>
      <c r="AW670" s="14" t="s">
        <v>36</v>
      </c>
      <c r="AX670" s="14" t="s">
        <v>81</v>
      </c>
      <c r="AY670" s="278" t="s">
        <v>229</v>
      </c>
    </row>
    <row r="671" s="15" customFormat="1">
      <c r="A671" s="15"/>
      <c r="B671" s="279"/>
      <c r="C671" s="280"/>
      <c r="D671" s="259" t="s">
        <v>238</v>
      </c>
      <c r="E671" s="281" t="s">
        <v>1</v>
      </c>
      <c r="F671" s="282" t="s">
        <v>252</v>
      </c>
      <c r="G671" s="280"/>
      <c r="H671" s="283">
        <v>116.235</v>
      </c>
      <c r="I671" s="284"/>
      <c r="J671" s="280"/>
      <c r="K671" s="280"/>
      <c r="L671" s="285"/>
      <c r="M671" s="286"/>
      <c r="N671" s="287"/>
      <c r="O671" s="287"/>
      <c r="P671" s="287"/>
      <c r="Q671" s="287"/>
      <c r="R671" s="287"/>
      <c r="S671" s="287"/>
      <c r="T671" s="288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9" t="s">
        <v>238</v>
      </c>
      <c r="AU671" s="289" t="s">
        <v>91</v>
      </c>
      <c r="AV671" s="15" t="s">
        <v>236</v>
      </c>
      <c r="AW671" s="15" t="s">
        <v>36</v>
      </c>
      <c r="AX671" s="15" t="s">
        <v>89</v>
      </c>
      <c r="AY671" s="289" t="s">
        <v>229</v>
      </c>
    </row>
    <row r="672" s="2" customFormat="1" ht="21.75" customHeight="1">
      <c r="A672" s="39"/>
      <c r="B672" s="40"/>
      <c r="C672" s="318" t="s">
        <v>1046</v>
      </c>
      <c r="D672" s="318" t="s">
        <v>492</v>
      </c>
      <c r="E672" s="319" t="s">
        <v>1047</v>
      </c>
      <c r="F672" s="320" t="s">
        <v>1048</v>
      </c>
      <c r="G672" s="321" t="s">
        <v>346</v>
      </c>
      <c r="H672" s="322">
        <v>127.859</v>
      </c>
      <c r="I672" s="323"/>
      <c r="J672" s="324">
        <f>ROUND(I672*H672,2)</f>
        <v>0</v>
      </c>
      <c r="K672" s="320" t="s">
        <v>301</v>
      </c>
      <c r="L672" s="325"/>
      <c r="M672" s="326" t="s">
        <v>1</v>
      </c>
      <c r="N672" s="327" t="s">
        <v>46</v>
      </c>
      <c r="O672" s="92"/>
      <c r="P672" s="253">
        <f>O672*H672</f>
        <v>0</v>
      </c>
      <c r="Q672" s="253">
        <v>4.0000000000000003E-05</v>
      </c>
      <c r="R672" s="253">
        <f>Q672*H672</f>
        <v>0.0051143600000000001</v>
      </c>
      <c r="S672" s="253">
        <v>0</v>
      </c>
      <c r="T672" s="254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55" t="s">
        <v>319</v>
      </c>
      <c r="AT672" s="255" t="s">
        <v>492</v>
      </c>
      <c r="AU672" s="255" t="s">
        <v>91</v>
      </c>
      <c r="AY672" s="18" t="s">
        <v>229</v>
      </c>
      <c r="BE672" s="256">
        <f>IF(N672="základní",J672,0)</f>
        <v>0</v>
      </c>
      <c r="BF672" s="256">
        <f>IF(N672="snížená",J672,0)</f>
        <v>0</v>
      </c>
      <c r="BG672" s="256">
        <f>IF(N672="zákl. přenesená",J672,0)</f>
        <v>0</v>
      </c>
      <c r="BH672" s="256">
        <f>IF(N672="sníž. přenesená",J672,0)</f>
        <v>0</v>
      </c>
      <c r="BI672" s="256">
        <f>IF(N672="nulová",J672,0)</f>
        <v>0</v>
      </c>
      <c r="BJ672" s="18" t="s">
        <v>89</v>
      </c>
      <c r="BK672" s="256">
        <f>ROUND(I672*H672,2)</f>
        <v>0</v>
      </c>
      <c r="BL672" s="18" t="s">
        <v>236</v>
      </c>
      <c r="BM672" s="255" t="s">
        <v>1049</v>
      </c>
    </row>
    <row r="673" s="14" customFormat="1">
      <c r="A673" s="14"/>
      <c r="B673" s="268"/>
      <c r="C673" s="269"/>
      <c r="D673" s="259" t="s">
        <v>238</v>
      </c>
      <c r="E673" s="269"/>
      <c r="F673" s="271" t="s">
        <v>1050</v>
      </c>
      <c r="G673" s="269"/>
      <c r="H673" s="272">
        <v>127.859</v>
      </c>
      <c r="I673" s="273"/>
      <c r="J673" s="269"/>
      <c r="K673" s="269"/>
      <c r="L673" s="274"/>
      <c r="M673" s="275"/>
      <c r="N673" s="276"/>
      <c r="O673" s="276"/>
      <c r="P673" s="276"/>
      <c r="Q673" s="276"/>
      <c r="R673" s="276"/>
      <c r="S673" s="276"/>
      <c r="T673" s="277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78" t="s">
        <v>238</v>
      </c>
      <c r="AU673" s="278" t="s">
        <v>91</v>
      </c>
      <c r="AV673" s="14" t="s">
        <v>91</v>
      </c>
      <c r="AW673" s="14" t="s">
        <v>4</v>
      </c>
      <c r="AX673" s="14" t="s">
        <v>89</v>
      </c>
      <c r="AY673" s="278" t="s">
        <v>229</v>
      </c>
    </row>
    <row r="674" s="2" customFormat="1" ht="21.75" customHeight="1">
      <c r="A674" s="39"/>
      <c r="B674" s="40"/>
      <c r="C674" s="244" t="s">
        <v>1051</v>
      </c>
      <c r="D674" s="244" t="s">
        <v>231</v>
      </c>
      <c r="E674" s="245" t="s">
        <v>1052</v>
      </c>
      <c r="F674" s="246" t="s">
        <v>1053</v>
      </c>
      <c r="G674" s="247" t="s">
        <v>311</v>
      </c>
      <c r="H674" s="248">
        <v>90.119</v>
      </c>
      <c r="I674" s="249"/>
      <c r="J674" s="250">
        <f>ROUND(I674*H674,2)</f>
        <v>0</v>
      </c>
      <c r="K674" s="246" t="s">
        <v>301</v>
      </c>
      <c r="L674" s="45"/>
      <c r="M674" s="251" t="s">
        <v>1</v>
      </c>
      <c r="N674" s="252" t="s">
        <v>46</v>
      </c>
      <c r="O674" s="92"/>
      <c r="P674" s="253">
        <f>O674*H674</f>
        <v>0</v>
      </c>
      <c r="Q674" s="253">
        <v>0.0083199999999999993</v>
      </c>
      <c r="R674" s="253">
        <f>Q674*H674</f>
        <v>0.74979007999999991</v>
      </c>
      <c r="S674" s="253">
        <v>0</v>
      </c>
      <c r="T674" s="254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55" t="s">
        <v>236</v>
      </c>
      <c r="AT674" s="255" t="s">
        <v>231</v>
      </c>
      <c r="AU674" s="255" t="s">
        <v>91</v>
      </c>
      <c r="AY674" s="18" t="s">
        <v>229</v>
      </c>
      <c r="BE674" s="256">
        <f>IF(N674="základní",J674,0)</f>
        <v>0</v>
      </c>
      <c r="BF674" s="256">
        <f>IF(N674="snížená",J674,0)</f>
        <v>0</v>
      </c>
      <c r="BG674" s="256">
        <f>IF(N674="zákl. přenesená",J674,0)</f>
        <v>0</v>
      </c>
      <c r="BH674" s="256">
        <f>IF(N674="sníž. přenesená",J674,0)</f>
        <v>0</v>
      </c>
      <c r="BI674" s="256">
        <f>IF(N674="nulová",J674,0)</f>
        <v>0</v>
      </c>
      <c r="BJ674" s="18" t="s">
        <v>89</v>
      </c>
      <c r="BK674" s="256">
        <f>ROUND(I674*H674,2)</f>
        <v>0</v>
      </c>
      <c r="BL674" s="18" t="s">
        <v>236</v>
      </c>
      <c r="BM674" s="255" t="s">
        <v>1054</v>
      </c>
    </row>
    <row r="675" s="13" customFormat="1">
      <c r="A675" s="13"/>
      <c r="B675" s="257"/>
      <c r="C675" s="258"/>
      <c r="D675" s="259" t="s">
        <v>238</v>
      </c>
      <c r="E675" s="260" t="s">
        <v>1</v>
      </c>
      <c r="F675" s="261" t="s">
        <v>1055</v>
      </c>
      <c r="G675" s="258"/>
      <c r="H675" s="260" t="s">
        <v>1</v>
      </c>
      <c r="I675" s="262"/>
      <c r="J675" s="258"/>
      <c r="K675" s="258"/>
      <c r="L675" s="263"/>
      <c r="M675" s="264"/>
      <c r="N675" s="265"/>
      <c r="O675" s="265"/>
      <c r="P675" s="265"/>
      <c r="Q675" s="265"/>
      <c r="R675" s="265"/>
      <c r="S675" s="265"/>
      <c r="T675" s="26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7" t="s">
        <v>238</v>
      </c>
      <c r="AU675" s="267" t="s">
        <v>91</v>
      </c>
      <c r="AV675" s="13" t="s">
        <v>89</v>
      </c>
      <c r="AW675" s="13" t="s">
        <v>36</v>
      </c>
      <c r="AX675" s="13" t="s">
        <v>81</v>
      </c>
      <c r="AY675" s="267" t="s">
        <v>229</v>
      </c>
    </row>
    <row r="676" s="14" customFormat="1">
      <c r="A676" s="14"/>
      <c r="B676" s="268"/>
      <c r="C676" s="269"/>
      <c r="D676" s="259" t="s">
        <v>238</v>
      </c>
      <c r="E676" s="270" t="s">
        <v>1</v>
      </c>
      <c r="F676" s="271" t="s">
        <v>1056</v>
      </c>
      <c r="G676" s="269"/>
      <c r="H676" s="272">
        <v>82.935000000000002</v>
      </c>
      <c r="I676" s="273"/>
      <c r="J676" s="269"/>
      <c r="K676" s="269"/>
      <c r="L676" s="274"/>
      <c r="M676" s="275"/>
      <c r="N676" s="276"/>
      <c r="O676" s="276"/>
      <c r="P676" s="276"/>
      <c r="Q676" s="276"/>
      <c r="R676" s="276"/>
      <c r="S676" s="276"/>
      <c r="T676" s="27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78" t="s">
        <v>238</v>
      </c>
      <c r="AU676" s="278" t="s">
        <v>91</v>
      </c>
      <c r="AV676" s="14" t="s">
        <v>91</v>
      </c>
      <c r="AW676" s="14" t="s">
        <v>36</v>
      </c>
      <c r="AX676" s="14" t="s">
        <v>81</v>
      </c>
      <c r="AY676" s="278" t="s">
        <v>229</v>
      </c>
    </row>
    <row r="677" s="16" customFormat="1">
      <c r="A677" s="16"/>
      <c r="B677" s="307"/>
      <c r="C677" s="308"/>
      <c r="D677" s="259" t="s">
        <v>238</v>
      </c>
      <c r="E677" s="309" t="s">
        <v>1</v>
      </c>
      <c r="F677" s="310" t="s">
        <v>455</v>
      </c>
      <c r="G677" s="308"/>
      <c r="H677" s="311">
        <v>82.935000000000002</v>
      </c>
      <c r="I677" s="312"/>
      <c r="J677" s="308"/>
      <c r="K677" s="308"/>
      <c r="L677" s="313"/>
      <c r="M677" s="314"/>
      <c r="N677" s="315"/>
      <c r="O677" s="315"/>
      <c r="P677" s="315"/>
      <c r="Q677" s="315"/>
      <c r="R677" s="315"/>
      <c r="S677" s="315"/>
      <c r="T677" s="3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317" t="s">
        <v>238</v>
      </c>
      <c r="AU677" s="317" t="s">
        <v>91</v>
      </c>
      <c r="AV677" s="16" t="s">
        <v>244</v>
      </c>
      <c r="AW677" s="16" t="s">
        <v>36</v>
      </c>
      <c r="AX677" s="16" t="s">
        <v>81</v>
      </c>
      <c r="AY677" s="317" t="s">
        <v>229</v>
      </c>
    </row>
    <row r="678" s="13" customFormat="1">
      <c r="A678" s="13"/>
      <c r="B678" s="257"/>
      <c r="C678" s="258"/>
      <c r="D678" s="259" t="s">
        <v>238</v>
      </c>
      <c r="E678" s="260" t="s">
        <v>1</v>
      </c>
      <c r="F678" s="261" t="s">
        <v>1057</v>
      </c>
      <c r="G678" s="258"/>
      <c r="H678" s="260" t="s">
        <v>1</v>
      </c>
      <c r="I678" s="262"/>
      <c r="J678" s="258"/>
      <c r="K678" s="258"/>
      <c r="L678" s="263"/>
      <c r="M678" s="264"/>
      <c r="N678" s="265"/>
      <c r="O678" s="265"/>
      <c r="P678" s="265"/>
      <c r="Q678" s="265"/>
      <c r="R678" s="265"/>
      <c r="S678" s="265"/>
      <c r="T678" s="26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7" t="s">
        <v>238</v>
      </c>
      <c r="AU678" s="267" t="s">
        <v>91</v>
      </c>
      <c r="AV678" s="13" t="s">
        <v>89</v>
      </c>
      <c r="AW678" s="13" t="s">
        <v>36</v>
      </c>
      <c r="AX678" s="13" t="s">
        <v>81</v>
      </c>
      <c r="AY678" s="267" t="s">
        <v>229</v>
      </c>
    </row>
    <row r="679" s="14" customFormat="1">
      <c r="A679" s="14"/>
      <c r="B679" s="268"/>
      <c r="C679" s="269"/>
      <c r="D679" s="259" t="s">
        <v>238</v>
      </c>
      <c r="E679" s="270" t="s">
        <v>1</v>
      </c>
      <c r="F679" s="271" t="s">
        <v>1058</v>
      </c>
      <c r="G679" s="269"/>
      <c r="H679" s="272">
        <v>12.544000000000001</v>
      </c>
      <c r="I679" s="273"/>
      <c r="J679" s="269"/>
      <c r="K679" s="269"/>
      <c r="L679" s="274"/>
      <c r="M679" s="275"/>
      <c r="N679" s="276"/>
      <c r="O679" s="276"/>
      <c r="P679" s="276"/>
      <c r="Q679" s="276"/>
      <c r="R679" s="276"/>
      <c r="S679" s="276"/>
      <c r="T679" s="27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8" t="s">
        <v>238</v>
      </c>
      <c r="AU679" s="278" t="s">
        <v>91</v>
      </c>
      <c r="AV679" s="14" t="s">
        <v>91</v>
      </c>
      <c r="AW679" s="14" t="s">
        <v>36</v>
      </c>
      <c r="AX679" s="14" t="s">
        <v>81</v>
      </c>
      <c r="AY679" s="278" t="s">
        <v>229</v>
      </c>
    </row>
    <row r="680" s="14" customFormat="1">
      <c r="A680" s="14"/>
      <c r="B680" s="268"/>
      <c r="C680" s="269"/>
      <c r="D680" s="259" t="s">
        <v>238</v>
      </c>
      <c r="E680" s="270" t="s">
        <v>1</v>
      </c>
      <c r="F680" s="271" t="s">
        <v>1059</v>
      </c>
      <c r="G680" s="269"/>
      <c r="H680" s="272">
        <v>-5.3600000000000003</v>
      </c>
      <c r="I680" s="273"/>
      <c r="J680" s="269"/>
      <c r="K680" s="269"/>
      <c r="L680" s="274"/>
      <c r="M680" s="275"/>
      <c r="N680" s="276"/>
      <c r="O680" s="276"/>
      <c r="P680" s="276"/>
      <c r="Q680" s="276"/>
      <c r="R680" s="276"/>
      <c r="S680" s="276"/>
      <c r="T680" s="277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8" t="s">
        <v>238</v>
      </c>
      <c r="AU680" s="278" t="s">
        <v>91</v>
      </c>
      <c r="AV680" s="14" t="s">
        <v>91</v>
      </c>
      <c r="AW680" s="14" t="s">
        <v>36</v>
      </c>
      <c r="AX680" s="14" t="s">
        <v>81</v>
      </c>
      <c r="AY680" s="278" t="s">
        <v>229</v>
      </c>
    </row>
    <row r="681" s="16" customFormat="1">
      <c r="A681" s="16"/>
      <c r="B681" s="307"/>
      <c r="C681" s="308"/>
      <c r="D681" s="259" t="s">
        <v>238</v>
      </c>
      <c r="E681" s="309" t="s">
        <v>1</v>
      </c>
      <c r="F681" s="310" t="s">
        <v>455</v>
      </c>
      <c r="G681" s="308"/>
      <c r="H681" s="311">
        <v>7.1840000000000002</v>
      </c>
      <c r="I681" s="312"/>
      <c r="J681" s="308"/>
      <c r="K681" s="308"/>
      <c r="L681" s="313"/>
      <c r="M681" s="314"/>
      <c r="N681" s="315"/>
      <c r="O681" s="315"/>
      <c r="P681" s="315"/>
      <c r="Q681" s="315"/>
      <c r="R681" s="315"/>
      <c r="S681" s="315"/>
      <c r="T681" s="3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317" t="s">
        <v>238</v>
      </c>
      <c r="AU681" s="317" t="s">
        <v>91</v>
      </c>
      <c r="AV681" s="16" t="s">
        <v>244</v>
      </c>
      <c r="AW681" s="16" t="s">
        <v>36</v>
      </c>
      <c r="AX681" s="16" t="s">
        <v>81</v>
      </c>
      <c r="AY681" s="317" t="s">
        <v>229</v>
      </c>
    </row>
    <row r="682" s="15" customFormat="1">
      <c r="A682" s="15"/>
      <c r="B682" s="279"/>
      <c r="C682" s="280"/>
      <c r="D682" s="259" t="s">
        <v>238</v>
      </c>
      <c r="E682" s="281" t="s">
        <v>1</v>
      </c>
      <c r="F682" s="282" t="s">
        <v>252</v>
      </c>
      <c r="G682" s="280"/>
      <c r="H682" s="283">
        <v>90.119</v>
      </c>
      <c r="I682" s="284"/>
      <c r="J682" s="280"/>
      <c r="K682" s="280"/>
      <c r="L682" s="285"/>
      <c r="M682" s="286"/>
      <c r="N682" s="287"/>
      <c r="O682" s="287"/>
      <c r="P682" s="287"/>
      <c r="Q682" s="287"/>
      <c r="R682" s="287"/>
      <c r="S682" s="287"/>
      <c r="T682" s="288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89" t="s">
        <v>238</v>
      </c>
      <c r="AU682" s="289" t="s">
        <v>91</v>
      </c>
      <c r="AV682" s="15" t="s">
        <v>236</v>
      </c>
      <c r="AW682" s="15" t="s">
        <v>36</v>
      </c>
      <c r="AX682" s="15" t="s">
        <v>89</v>
      </c>
      <c r="AY682" s="289" t="s">
        <v>229</v>
      </c>
    </row>
    <row r="683" s="2" customFormat="1" ht="16.5" customHeight="1">
      <c r="A683" s="39"/>
      <c r="B683" s="40"/>
      <c r="C683" s="318" t="s">
        <v>1060</v>
      </c>
      <c r="D683" s="318" t="s">
        <v>492</v>
      </c>
      <c r="E683" s="319" t="s">
        <v>1061</v>
      </c>
      <c r="F683" s="320" t="s">
        <v>1062</v>
      </c>
      <c r="G683" s="321" t="s">
        <v>311</v>
      </c>
      <c r="H683" s="322">
        <v>87.081999999999994</v>
      </c>
      <c r="I683" s="323"/>
      <c r="J683" s="324">
        <f>ROUND(I683*H683,2)</f>
        <v>0</v>
      </c>
      <c r="K683" s="320" t="s">
        <v>235</v>
      </c>
      <c r="L683" s="325"/>
      <c r="M683" s="326" t="s">
        <v>1</v>
      </c>
      <c r="N683" s="327" t="s">
        <v>46</v>
      </c>
      <c r="O683" s="92"/>
      <c r="P683" s="253">
        <f>O683*H683</f>
        <v>0</v>
      </c>
      <c r="Q683" s="253">
        <v>0.0016999999999999999</v>
      </c>
      <c r="R683" s="253">
        <f>Q683*H683</f>
        <v>0.14803939999999999</v>
      </c>
      <c r="S683" s="253">
        <v>0</v>
      </c>
      <c r="T683" s="254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55" t="s">
        <v>319</v>
      </c>
      <c r="AT683" s="255" t="s">
        <v>492</v>
      </c>
      <c r="AU683" s="255" t="s">
        <v>91</v>
      </c>
      <c r="AY683" s="18" t="s">
        <v>229</v>
      </c>
      <c r="BE683" s="256">
        <f>IF(N683="základní",J683,0)</f>
        <v>0</v>
      </c>
      <c r="BF683" s="256">
        <f>IF(N683="snížená",J683,0)</f>
        <v>0</v>
      </c>
      <c r="BG683" s="256">
        <f>IF(N683="zákl. přenesená",J683,0)</f>
        <v>0</v>
      </c>
      <c r="BH683" s="256">
        <f>IF(N683="sníž. přenesená",J683,0)</f>
        <v>0</v>
      </c>
      <c r="BI683" s="256">
        <f>IF(N683="nulová",J683,0)</f>
        <v>0</v>
      </c>
      <c r="BJ683" s="18" t="s">
        <v>89</v>
      </c>
      <c r="BK683" s="256">
        <f>ROUND(I683*H683,2)</f>
        <v>0</v>
      </c>
      <c r="BL683" s="18" t="s">
        <v>236</v>
      </c>
      <c r="BM683" s="255" t="s">
        <v>1063</v>
      </c>
    </row>
    <row r="684" s="14" customFormat="1">
      <c r="A684" s="14"/>
      <c r="B684" s="268"/>
      <c r="C684" s="269"/>
      <c r="D684" s="259" t="s">
        <v>238</v>
      </c>
      <c r="E684" s="269"/>
      <c r="F684" s="271" t="s">
        <v>1064</v>
      </c>
      <c r="G684" s="269"/>
      <c r="H684" s="272">
        <v>87.081999999999994</v>
      </c>
      <c r="I684" s="273"/>
      <c r="J684" s="269"/>
      <c r="K684" s="269"/>
      <c r="L684" s="274"/>
      <c r="M684" s="275"/>
      <c r="N684" s="276"/>
      <c r="O684" s="276"/>
      <c r="P684" s="276"/>
      <c r="Q684" s="276"/>
      <c r="R684" s="276"/>
      <c r="S684" s="276"/>
      <c r="T684" s="27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78" t="s">
        <v>238</v>
      </c>
      <c r="AU684" s="278" t="s">
        <v>91</v>
      </c>
      <c r="AV684" s="14" t="s">
        <v>91</v>
      </c>
      <c r="AW684" s="14" t="s">
        <v>4</v>
      </c>
      <c r="AX684" s="14" t="s">
        <v>89</v>
      </c>
      <c r="AY684" s="278" t="s">
        <v>229</v>
      </c>
    </row>
    <row r="685" s="2" customFormat="1" ht="16.5" customHeight="1">
      <c r="A685" s="39"/>
      <c r="B685" s="40"/>
      <c r="C685" s="318" t="s">
        <v>1065</v>
      </c>
      <c r="D685" s="318" t="s">
        <v>492</v>
      </c>
      <c r="E685" s="319" t="s">
        <v>1066</v>
      </c>
      <c r="F685" s="320" t="s">
        <v>1067</v>
      </c>
      <c r="G685" s="321" t="s">
        <v>311</v>
      </c>
      <c r="H685" s="322">
        <v>7.5430000000000001</v>
      </c>
      <c r="I685" s="323"/>
      <c r="J685" s="324">
        <f>ROUND(I685*H685,2)</f>
        <v>0</v>
      </c>
      <c r="K685" s="320" t="s">
        <v>235</v>
      </c>
      <c r="L685" s="325"/>
      <c r="M685" s="326" t="s">
        <v>1</v>
      </c>
      <c r="N685" s="327" t="s">
        <v>46</v>
      </c>
      <c r="O685" s="92"/>
      <c r="P685" s="253">
        <f>O685*H685</f>
        <v>0</v>
      </c>
      <c r="Q685" s="253">
        <v>0.0020400000000000001</v>
      </c>
      <c r="R685" s="253">
        <f>Q685*H685</f>
        <v>0.015387720000000001</v>
      </c>
      <c r="S685" s="253">
        <v>0</v>
      </c>
      <c r="T685" s="254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55" t="s">
        <v>319</v>
      </c>
      <c r="AT685" s="255" t="s">
        <v>492</v>
      </c>
      <c r="AU685" s="255" t="s">
        <v>91</v>
      </c>
      <c r="AY685" s="18" t="s">
        <v>229</v>
      </c>
      <c r="BE685" s="256">
        <f>IF(N685="základní",J685,0)</f>
        <v>0</v>
      </c>
      <c r="BF685" s="256">
        <f>IF(N685="snížená",J685,0)</f>
        <v>0</v>
      </c>
      <c r="BG685" s="256">
        <f>IF(N685="zákl. přenesená",J685,0)</f>
        <v>0</v>
      </c>
      <c r="BH685" s="256">
        <f>IF(N685="sníž. přenesená",J685,0)</f>
        <v>0</v>
      </c>
      <c r="BI685" s="256">
        <f>IF(N685="nulová",J685,0)</f>
        <v>0</v>
      </c>
      <c r="BJ685" s="18" t="s">
        <v>89</v>
      </c>
      <c r="BK685" s="256">
        <f>ROUND(I685*H685,2)</f>
        <v>0</v>
      </c>
      <c r="BL685" s="18" t="s">
        <v>236</v>
      </c>
      <c r="BM685" s="255" t="s">
        <v>1068</v>
      </c>
    </row>
    <row r="686" s="14" customFormat="1">
      <c r="A686" s="14"/>
      <c r="B686" s="268"/>
      <c r="C686" s="269"/>
      <c r="D686" s="259" t="s">
        <v>238</v>
      </c>
      <c r="E686" s="269"/>
      <c r="F686" s="271" t="s">
        <v>1069</v>
      </c>
      <c r="G686" s="269"/>
      <c r="H686" s="272">
        <v>7.5430000000000001</v>
      </c>
      <c r="I686" s="273"/>
      <c r="J686" s="269"/>
      <c r="K686" s="269"/>
      <c r="L686" s="274"/>
      <c r="M686" s="275"/>
      <c r="N686" s="276"/>
      <c r="O686" s="276"/>
      <c r="P686" s="276"/>
      <c r="Q686" s="276"/>
      <c r="R686" s="276"/>
      <c r="S686" s="276"/>
      <c r="T686" s="277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78" t="s">
        <v>238</v>
      </c>
      <c r="AU686" s="278" t="s">
        <v>91</v>
      </c>
      <c r="AV686" s="14" t="s">
        <v>91</v>
      </c>
      <c r="AW686" s="14" t="s">
        <v>4</v>
      </c>
      <c r="AX686" s="14" t="s">
        <v>89</v>
      </c>
      <c r="AY686" s="278" t="s">
        <v>229</v>
      </c>
    </row>
    <row r="687" s="2" customFormat="1" ht="21.75" customHeight="1">
      <c r="A687" s="39"/>
      <c r="B687" s="40"/>
      <c r="C687" s="244" t="s">
        <v>1070</v>
      </c>
      <c r="D687" s="244" t="s">
        <v>231</v>
      </c>
      <c r="E687" s="245" t="s">
        <v>1071</v>
      </c>
      <c r="F687" s="246" t="s">
        <v>1072</v>
      </c>
      <c r="G687" s="247" t="s">
        <v>311</v>
      </c>
      <c r="H687" s="248">
        <v>38.030999999999999</v>
      </c>
      <c r="I687" s="249"/>
      <c r="J687" s="250">
        <f>ROUND(I687*H687,2)</f>
        <v>0</v>
      </c>
      <c r="K687" s="246" t="s">
        <v>301</v>
      </c>
      <c r="L687" s="45"/>
      <c r="M687" s="251" t="s">
        <v>1</v>
      </c>
      <c r="N687" s="252" t="s">
        <v>46</v>
      </c>
      <c r="O687" s="92"/>
      <c r="P687" s="253">
        <f>O687*H687</f>
        <v>0</v>
      </c>
      <c r="Q687" s="253">
        <v>0.0085000000000000006</v>
      </c>
      <c r="R687" s="253">
        <f>Q687*H687</f>
        <v>0.32326350000000004</v>
      </c>
      <c r="S687" s="253">
        <v>0</v>
      </c>
      <c r="T687" s="254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55" t="s">
        <v>236</v>
      </c>
      <c r="AT687" s="255" t="s">
        <v>231</v>
      </c>
      <c r="AU687" s="255" t="s">
        <v>91</v>
      </c>
      <c r="AY687" s="18" t="s">
        <v>229</v>
      </c>
      <c r="BE687" s="256">
        <f>IF(N687="základní",J687,0)</f>
        <v>0</v>
      </c>
      <c r="BF687" s="256">
        <f>IF(N687="snížená",J687,0)</f>
        <v>0</v>
      </c>
      <c r="BG687" s="256">
        <f>IF(N687="zákl. přenesená",J687,0)</f>
        <v>0</v>
      </c>
      <c r="BH687" s="256">
        <f>IF(N687="sníž. přenesená",J687,0)</f>
        <v>0</v>
      </c>
      <c r="BI687" s="256">
        <f>IF(N687="nulová",J687,0)</f>
        <v>0</v>
      </c>
      <c r="BJ687" s="18" t="s">
        <v>89</v>
      </c>
      <c r="BK687" s="256">
        <f>ROUND(I687*H687,2)</f>
        <v>0</v>
      </c>
      <c r="BL687" s="18" t="s">
        <v>236</v>
      </c>
      <c r="BM687" s="255" t="s">
        <v>1073</v>
      </c>
    </row>
    <row r="688" s="13" customFormat="1">
      <c r="A688" s="13"/>
      <c r="B688" s="257"/>
      <c r="C688" s="258"/>
      <c r="D688" s="259" t="s">
        <v>238</v>
      </c>
      <c r="E688" s="260" t="s">
        <v>1</v>
      </c>
      <c r="F688" s="261" t="s">
        <v>1074</v>
      </c>
      <c r="G688" s="258"/>
      <c r="H688" s="260" t="s">
        <v>1</v>
      </c>
      <c r="I688" s="262"/>
      <c r="J688" s="258"/>
      <c r="K688" s="258"/>
      <c r="L688" s="263"/>
      <c r="M688" s="264"/>
      <c r="N688" s="265"/>
      <c r="O688" s="265"/>
      <c r="P688" s="265"/>
      <c r="Q688" s="265"/>
      <c r="R688" s="265"/>
      <c r="S688" s="265"/>
      <c r="T688" s="26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7" t="s">
        <v>238</v>
      </c>
      <c r="AU688" s="267" t="s">
        <v>91</v>
      </c>
      <c r="AV688" s="13" t="s">
        <v>89</v>
      </c>
      <c r="AW688" s="13" t="s">
        <v>36</v>
      </c>
      <c r="AX688" s="13" t="s">
        <v>81</v>
      </c>
      <c r="AY688" s="267" t="s">
        <v>229</v>
      </c>
    </row>
    <row r="689" s="14" customFormat="1">
      <c r="A689" s="14"/>
      <c r="B689" s="268"/>
      <c r="C689" s="269"/>
      <c r="D689" s="259" t="s">
        <v>238</v>
      </c>
      <c r="E689" s="270" t="s">
        <v>1</v>
      </c>
      <c r="F689" s="271" t="s">
        <v>1075</v>
      </c>
      <c r="G689" s="269"/>
      <c r="H689" s="272">
        <v>16.481000000000002</v>
      </c>
      <c r="I689" s="273"/>
      <c r="J689" s="269"/>
      <c r="K689" s="269"/>
      <c r="L689" s="274"/>
      <c r="M689" s="275"/>
      <c r="N689" s="276"/>
      <c r="O689" s="276"/>
      <c r="P689" s="276"/>
      <c r="Q689" s="276"/>
      <c r="R689" s="276"/>
      <c r="S689" s="276"/>
      <c r="T689" s="277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78" t="s">
        <v>238</v>
      </c>
      <c r="AU689" s="278" t="s">
        <v>91</v>
      </c>
      <c r="AV689" s="14" t="s">
        <v>91</v>
      </c>
      <c r="AW689" s="14" t="s">
        <v>36</v>
      </c>
      <c r="AX689" s="14" t="s">
        <v>81</v>
      </c>
      <c r="AY689" s="278" t="s">
        <v>229</v>
      </c>
    </row>
    <row r="690" s="13" customFormat="1">
      <c r="A690" s="13"/>
      <c r="B690" s="257"/>
      <c r="C690" s="258"/>
      <c r="D690" s="259" t="s">
        <v>238</v>
      </c>
      <c r="E690" s="260" t="s">
        <v>1</v>
      </c>
      <c r="F690" s="261" t="s">
        <v>1076</v>
      </c>
      <c r="G690" s="258"/>
      <c r="H690" s="260" t="s">
        <v>1</v>
      </c>
      <c r="I690" s="262"/>
      <c r="J690" s="258"/>
      <c r="K690" s="258"/>
      <c r="L690" s="263"/>
      <c r="M690" s="264"/>
      <c r="N690" s="265"/>
      <c r="O690" s="265"/>
      <c r="P690" s="265"/>
      <c r="Q690" s="265"/>
      <c r="R690" s="265"/>
      <c r="S690" s="265"/>
      <c r="T690" s="26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7" t="s">
        <v>238</v>
      </c>
      <c r="AU690" s="267" t="s">
        <v>91</v>
      </c>
      <c r="AV690" s="13" t="s">
        <v>89</v>
      </c>
      <c r="AW690" s="13" t="s">
        <v>36</v>
      </c>
      <c r="AX690" s="13" t="s">
        <v>81</v>
      </c>
      <c r="AY690" s="267" t="s">
        <v>229</v>
      </c>
    </row>
    <row r="691" s="14" customFormat="1">
      <c r="A691" s="14"/>
      <c r="B691" s="268"/>
      <c r="C691" s="269"/>
      <c r="D691" s="259" t="s">
        <v>238</v>
      </c>
      <c r="E691" s="270" t="s">
        <v>1</v>
      </c>
      <c r="F691" s="271" t="s">
        <v>1077</v>
      </c>
      <c r="G691" s="269"/>
      <c r="H691" s="272">
        <v>17.68</v>
      </c>
      <c r="I691" s="273"/>
      <c r="J691" s="269"/>
      <c r="K691" s="269"/>
      <c r="L691" s="274"/>
      <c r="M691" s="275"/>
      <c r="N691" s="276"/>
      <c r="O691" s="276"/>
      <c r="P691" s="276"/>
      <c r="Q691" s="276"/>
      <c r="R691" s="276"/>
      <c r="S691" s="276"/>
      <c r="T691" s="27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8" t="s">
        <v>238</v>
      </c>
      <c r="AU691" s="278" t="s">
        <v>91</v>
      </c>
      <c r="AV691" s="14" t="s">
        <v>91</v>
      </c>
      <c r="AW691" s="14" t="s">
        <v>36</v>
      </c>
      <c r="AX691" s="14" t="s">
        <v>81</v>
      </c>
      <c r="AY691" s="278" t="s">
        <v>229</v>
      </c>
    </row>
    <row r="692" s="13" customFormat="1">
      <c r="A692" s="13"/>
      <c r="B692" s="257"/>
      <c r="C692" s="258"/>
      <c r="D692" s="259" t="s">
        <v>238</v>
      </c>
      <c r="E692" s="260" t="s">
        <v>1</v>
      </c>
      <c r="F692" s="261" t="s">
        <v>1078</v>
      </c>
      <c r="G692" s="258"/>
      <c r="H692" s="260" t="s">
        <v>1</v>
      </c>
      <c r="I692" s="262"/>
      <c r="J692" s="258"/>
      <c r="K692" s="258"/>
      <c r="L692" s="263"/>
      <c r="M692" s="264"/>
      <c r="N692" s="265"/>
      <c r="O692" s="265"/>
      <c r="P692" s="265"/>
      <c r="Q692" s="265"/>
      <c r="R692" s="265"/>
      <c r="S692" s="265"/>
      <c r="T692" s="266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7" t="s">
        <v>238</v>
      </c>
      <c r="AU692" s="267" t="s">
        <v>91</v>
      </c>
      <c r="AV692" s="13" t="s">
        <v>89</v>
      </c>
      <c r="AW692" s="13" t="s">
        <v>36</v>
      </c>
      <c r="AX692" s="13" t="s">
        <v>81</v>
      </c>
      <c r="AY692" s="267" t="s">
        <v>229</v>
      </c>
    </row>
    <row r="693" s="14" customFormat="1">
      <c r="A693" s="14"/>
      <c r="B693" s="268"/>
      <c r="C693" s="269"/>
      <c r="D693" s="259" t="s">
        <v>238</v>
      </c>
      <c r="E693" s="270" t="s">
        <v>1</v>
      </c>
      <c r="F693" s="271" t="s">
        <v>1079</v>
      </c>
      <c r="G693" s="269"/>
      <c r="H693" s="272">
        <v>3.8700000000000001</v>
      </c>
      <c r="I693" s="273"/>
      <c r="J693" s="269"/>
      <c r="K693" s="269"/>
      <c r="L693" s="274"/>
      <c r="M693" s="275"/>
      <c r="N693" s="276"/>
      <c r="O693" s="276"/>
      <c r="P693" s="276"/>
      <c r="Q693" s="276"/>
      <c r="R693" s="276"/>
      <c r="S693" s="276"/>
      <c r="T693" s="277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78" t="s">
        <v>238</v>
      </c>
      <c r="AU693" s="278" t="s">
        <v>91</v>
      </c>
      <c r="AV693" s="14" t="s">
        <v>91</v>
      </c>
      <c r="AW693" s="14" t="s">
        <v>36</v>
      </c>
      <c r="AX693" s="14" t="s">
        <v>81</v>
      </c>
      <c r="AY693" s="278" t="s">
        <v>229</v>
      </c>
    </row>
    <row r="694" s="15" customFormat="1">
      <c r="A694" s="15"/>
      <c r="B694" s="279"/>
      <c r="C694" s="280"/>
      <c r="D694" s="259" t="s">
        <v>238</v>
      </c>
      <c r="E694" s="281" t="s">
        <v>1</v>
      </c>
      <c r="F694" s="282" t="s">
        <v>252</v>
      </c>
      <c r="G694" s="280"/>
      <c r="H694" s="283">
        <v>38.030999999999999</v>
      </c>
      <c r="I694" s="284"/>
      <c r="J694" s="280"/>
      <c r="K694" s="280"/>
      <c r="L694" s="285"/>
      <c r="M694" s="286"/>
      <c r="N694" s="287"/>
      <c r="O694" s="287"/>
      <c r="P694" s="287"/>
      <c r="Q694" s="287"/>
      <c r="R694" s="287"/>
      <c r="S694" s="287"/>
      <c r="T694" s="288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T694" s="289" t="s">
        <v>238</v>
      </c>
      <c r="AU694" s="289" t="s">
        <v>91</v>
      </c>
      <c r="AV694" s="15" t="s">
        <v>236</v>
      </c>
      <c r="AW694" s="15" t="s">
        <v>36</v>
      </c>
      <c r="AX694" s="15" t="s">
        <v>89</v>
      </c>
      <c r="AY694" s="289" t="s">
        <v>229</v>
      </c>
    </row>
    <row r="695" s="2" customFormat="1" ht="16.5" customHeight="1">
      <c r="A695" s="39"/>
      <c r="B695" s="40"/>
      <c r="C695" s="318" t="s">
        <v>1080</v>
      </c>
      <c r="D695" s="318" t="s">
        <v>492</v>
      </c>
      <c r="E695" s="319" t="s">
        <v>1081</v>
      </c>
      <c r="F695" s="320" t="s">
        <v>1082</v>
      </c>
      <c r="G695" s="321" t="s">
        <v>311</v>
      </c>
      <c r="H695" s="322">
        <v>17.305</v>
      </c>
      <c r="I695" s="323"/>
      <c r="J695" s="324">
        <f>ROUND(I695*H695,2)</f>
        <v>0</v>
      </c>
      <c r="K695" s="320" t="s">
        <v>235</v>
      </c>
      <c r="L695" s="325"/>
      <c r="M695" s="326" t="s">
        <v>1</v>
      </c>
      <c r="N695" s="327" t="s">
        <v>46</v>
      </c>
      <c r="O695" s="92"/>
      <c r="P695" s="253">
        <f>O695*H695</f>
        <v>0</v>
      </c>
      <c r="Q695" s="253">
        <v>0.0025500000000000002</v>
      </c>
      <c r="R695" s="253">
        <f>Q695*H695</f>
        <v>0.04412775</v>
      </c>
      <c r="S695" s="253">
        <v>0</v>
      </c>
      <c r="T695" s="254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55" t="s">
        <v>319</v>
      </c>
      <c r="AT695" s="255" t="s">
        <v>492</v>
      </c>
      <c r="AU695" s="255" t="s">
        <v>91</v>
      </c>
      <c r="AY695" s="18" t="s">
        <v>229</v>
      </c>
      <c r="BE695" s="256">
        <f>IF(N695="základní",J695,0)</f>
        <v>0</v>
      </c>
      <c r="BF695" s="256">
        <f>IF(N695="snížená",J695,0)</f>
        <v>0</v>
      </c>
      <c r="BG695" s="256">
        <f>IF(N695="zákl. přenesená",J695,0)</f>
        <v>0</v>
      </c>
      <c r="BH695" s="256">
        <f>IF(N695="sníž. přenesená",J695,0)</f>
        <v>0</v>
      </c>
      <c r="BI695" s="256">
        <f>IF(N695="nulová",J695,0)</f>
        <v>0</v>
      </c>
      <c r="BJ695" s="18" t="s">
        <v>89</v>
      </c>
      <c r="BK695" s="256">
        <f>ROUND(I695*H695,2)</f>
        <v>0</v>
      </c>
      <c r="BL695" s="18" t="s">
        <v>236</v>
      </c>
      <c r="BM695" s="255" t="s">
        <v>1083</v>
      </c>
    </row>
    <row r="696" s="13" customFormat="1">
      <c r="A696" s="13"/>
      <c r="B696" s="257"/>
      <c r="C696" s="258"/>
      <c r="D696" s="259" t="s">
        <v>238</v>
      </c>
      <c r="E696" s="260" t="s">
        <v>1</v>
      </c>
      <c r="F696" s="261" t="s">
        <v>1084</v>
      </c>
      <c r="G696" s="258"/>
      <c r="H696" s="260" t="s">
        <v>1</v>
      </c>
      <c r="I696" s="262"/>
      <c r="J696" s="258"/>
      <c r="K696" s="258"/>
      <c r="L696" s="263"/>
      <c r="M696" s="264"/>
      <c r="N696" s="265"/>
      <c r="O696" s="265"/>
      <c r="P696" s="265"/>
      <c r="Q696" s="265"/>
      <c r="R696" s="265"/>
      <c r="S696" s="265"/>
      <c r="T696" s="26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7" t="s">
        <v>238</v>
      </c>
      <c r="AU696" s="267" t="s">
        <v>91</v>
      </c>
      <c r="AV696" s="13" t="s">
        <v>89</v>
      </c>
      <c r="AW696" s="13" t="s">
        <v>36</v>
      </c>
      <c r="AX696" s="13" t="s">
        <v>81</v>
      </c>
      <c r="AY696" s="267" t="s">
        <v>229</v>
      </c>
    </row>
    <row r="697" s="13" customFormat="1">
      <c r="A697" s="13"/>
      <c r="B697" s="257"/>
      <c r="C697" s="258"/>
      <c r="D697" s="259" t="s">
        <v>238</v>
      </c>
      <c r="E697" s="260" t="s">
        <v>1</v>
      </c>
      <c r="F697" s="261" t="s">
        <v>1085</v>
      </c>
      <c r="G697" s="258"/>
      <c r="H697" s="260" t="s">
        <v>1</v>
      </c>
      <c r="I697" s="262"/>
      <c r="J697" s="258"/>
      <c r="K697" s="258"/>
      <c r="L697" s="263"/>
      <c r="M697" s="264"/>
      <c r="N697" s="265"/>
      <c r="O697" s="265"/>
      <c r="P697" s="265"/>
      <c r="Q697" s="265"/>
      <c r="R697" s="265"/>
      <c r="S697" s="265"/>
      <c r="T697" s="26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7" t="s">
        <v>238</v>
      </c>
      <c r="AU697" s="267" t="s">
        <v>91</v>
      </c>
      <c r="AV697" s="13" t="s">
        <v>89</v>
      </c>
      <c r="AW697" s="13" t="s">
        <v>36</v>
      </c>
      <c r="AX697" s="13" t="s">
        <v>81</v>
      </c>
      <c r="AY697" s="267" t="s">
        <v>229</v>
      </c>
    </row>
    <row r="698" s="14" customFormat="1">
      <c r="A698" s="14"/>
      <c r="B698" s="268"/>
      <c r="C698" s="269"/>
      <c r="D698" s="259" t="s">
        <v>238</v>
      </c>
      <c r="E698" s="270" t="s">
        <v>1</v>
      </c>
      <c r="F698" s="271" t="s">
        <v>1086</v>
      </c>
      <c r="G698" s="269"/>
      <c r="H698" s="272">
        <v>25.234000000000002</v>
      </c>
      <c r="I698" s="273"/>
      <c r="J698" s="269"/>
      <c r="K698" s="269"/>
      <c r="L698" s="274"/>
      <c r="M698" s="275"/>
      <c r="N698" s="276"/>
      <c r="O698" s="276"/>
      <c r="P698" s="276"/>
      <c r="Q698" s="276"/>
      <c r="R698" s="276"/>
      <c r="S698" s="276"/>
      <c r="T698" s="277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78" t="s">
        <v>238</v>
      </c>
      <c r="AU698" s="278" t="s">
        <v>91</v>
      </c>
      <c r="AV698" s="14" t="s">
        <v>91</v>
      </c>
      <c r="AW698" s="14" t="s">
        <v>36</v>
      </c>
      <c r="AX698" s="14" t="s">
        <v>81</v>
      </c>
      <c r="AY698" s="278" t="s">
        <v>229</v>
      </c>
    </row>
    <row r="699" s="14" customFormat="1">
      <c r="A699" s="14"/>
      <c r="B699" s="268"/>
      <c r="C699" s="269"/>
      <c r="D699" s="259" t="s">
        <v>238</v>
      </c>
      <c r="E699" s="270" t="s">
        <v>1</v>
      </c>
      <c r="F699" s="271" t="s">
        <v>1087</v>
      </c>
      <c r="G699" s="269"/>
      <c r="H699" s="272">
        <v>-4.5380000000000003</v>
      </c>
      <c r="I699" s="273"/>
      <c r="J699" s="269"/>
      <c r="K699" s="269"/>
      <c r="L699" s="274"/>
      <c r="M699" s="275"/>
      <c r="N699" s="276"/>
      <c r="O699" s="276"/>
      <c r="P699" s="276"/>
      <c r="Q699" s="276"/>
      <c r="R699" s="276"/>
      <c r="S699" s="276"/>
      <c r="T699" s="27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78" t="s">
        <v>238</v>
      </c>
      <c r="AU699" s="278" t="s">
        <v>91</v>
      </c>
      <c r="AV699" s="14" t="s">
        <v>91</v>
      </c>
      <c r="AW699" s="14" t="s">
        <v>36</v>
      </c>
      <c r="AX699" s="14" t="s">
        <v>81</v>
      </c>
      <c r="AY699" s="278" t="s">
        <v>229</v>
      </c>
    </row>
    <row r="700" s="14" customFormat="1">
      <c r="A700" s="14"/>
      <c r="B700" s="268"/>
      <c r="C700" s="269"/>
      <c r="D700" s="259" t="s">
        <v>238</v>
      </c>
      <c r="E700" s="270" t="s">
        <v>1</v>
      </c>
      <c r="F700" s="271" t="s">
        <v>1088</v>
      </c>
      <c r="G700" s="269"/>
      <c r="H700" s="272">
        <v>-4.2149999999999999</v>
      </c>
      <c r="I700" s="273"/>
      <c r="J700" s="269"/>
      <c r="K700" s="269"/>
      <c r="L700" s="274"/>
      <c r="M700" s="275"/>
      <c r="N700" s="276"/>
      <c r="O700" s="276"/>
      <c r="P700" s="276"/>
      <c r="Q700" s="276"/>
      <c r="R700" s="276"/>
      <c r="S700" s="276"/>
      <c r="T700" s="277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8" t="s">
        <v>238</v>
      </c>
      <c r="AU700" s="278" t="s">
        <v>91</v>
      </c>
      <c r="AV700" s="14" t="s">
        <v>91</v>
      </c>
      <c r="AW700" s="14" t="s">
        <v>36</v>
      </c>
      <c r="AX700" s="14" t="s">
        <v>81</v>
      </c>
      <c r="AY700" s="278" t="s">
        <v>229</v>
      </c>
    </row>
    <row r="701" s="16" customFormat="1">
      <c r="A701" s="16"/>
      <c r="B701" s="307"/>
      <c r="C701" s="308"/>
      <c r="D701" s="259" t="s">
        <v>238</v>
      </c>
      <c r="E701" s="309" t="s">
        <v>1</v>
      </c>
      <c r="F701" s="310" t="s">
        <v>455</v>
      </c>
      <c r="G701" s="308"/>
      <c r="H701" s="311">
        <v>16.481000000000002</v>
      </c>
      <c r="I701" s="312"/>
      <c r="J701" s="308"/>
      <c r="K701" s="308"/>
      <c r="L701" s="313"/>
      <c r="M701" s="314"/>
      <c r="N701" s="315"/>
      <c r="O701" s="315"/>
      <c r="P701" s="315"/>
      <c r="Q701" s="315"/>
      <c r="R701" s="315"/>
      <c r="S701" s="315"/>
      <c r="T701" s="3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317" t="s">
        <v>238</v>
      </c>
      <c r="AU701" s="317" t="s">
        <v>91</v>
      </c>
      <c r="AV701" s="16" t="s">
        <v>244</v>
      </c>
      <c r="AW701" s="16" t="s">
        <v>36</v>
      </c>
      <c r="AX701" s="16" t="s">
        <v>81</v>
      </c>
      <c r="AY701" s="317" t="s">
        <v>229</v>
      </c>
    </row>
    <row r="702" s="15" customFormat="1">
      <c r="A702" s="15"/>
      <c r="B702" s="279"/>
      <c r="C702" s="280"/>
      <c r="D702" s="259" t="s">
        <v>238</v>
      </c>
      <c r="E702" s="281" t="s">
        <v>1</v>
      </c>
      <c r="F702" s="282" t="s">
        <v>252</v>
      </c>
      <c r="G702" s="280"/>
      <c r="H702" s="283">
        <v>16.481000000000002</v>
      </c>
      <c r="I702" s="284"/>
      <c r="J702" s="280"/>
      <c r="K702" s="280"/>
      <c r="L702" s="285"/>
      <c r="M702" s="286"/>
      <c r="N702" s="287"/>
      <c r="O702" s="287"/>
      <c r="P702" s="287"/>
      <c r="Q702" s="287"/>
      <c r="R702" s="287"/>
      <c r="S702" s="287"/>
      <c r="T702" s="288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89" t="s">
        <v>238</v>
      </c>
      <c r="AU702" s="289" t="s">
        <v>91</v>
      </c>
      <c r="AV702" s="15" t="s">
        <v>236</v>
      </c>
      <c r="AW702" s="15" t="s">
        <v>36</v>
      </c>
      <c r="AX702" s="15" t="s">
        <v>89</v>
      </c>
      <c r="AY702" s="289" t="s">
        <v>229</v>
      </c>
    </row>
    <row r="703" s="14" customFormat="1">
      <c r="A703" s="14"/>
      <c r="B703" s="268"/>
      <c r="C703" s="269"/>
      <c r="D703" s="259" t="s">
        <v>238</v>
      </c>
      <c r="E703" s="269"/>
      <c r="F703" s="271" t="s">
        <v>1089</v>
      </c>
      <c r="G703" s="269"/>
      <c r="H703" s="272">
        <v>17.305</v>
      </c>
      <c r="I703" s="273"/>
      <c r="J703" s="269"/>
      <c r="K703" s="269"/>
      <c r="L703" s="274"/>
      <c r="M703" s="275"/>
      <c r="N703" s="276"/>
      <c r="O703" s="276"/>
      <c r="P703" s="276"/>
      <c r="Q703" s="276"/>
      <c r="R703" s="276"/>
      <c r="S703" s="276"/>
      <c r="T703" s="277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8" t="s">
        <v>238</v>
      </c>
      <c r="AU703" s="278" t="s">
        <v>91</v>
      </c>
      <c r="AV703" s="14" t="s">
        <v>91</v>
      </c>
      <c r="AW703" s="14" t="s">
        <v>4</v>
      </c>
      <c r="AX703" s="14" t="s">
        <v>89</v>
      </c>
      <c r="AY703" s="278" t="s">
        <v>229</v>
      </c>
    </row>
    <row r="704" s="2" customFormat="1" ht="16.5" customHeight="1">
      <c r="A704" s="39"/>
      <c r="B704" s="40"/>
      <c r="C704" s="318" t="s">
        <v>1090</v>
      </c>
      <c r="D704" s="318" t="s">
        <v>492</v>
      </c>
      <c r="E704" s="319" t="s">
        <v>1091</v>
      </c>
      <c r="F704" s="320" t="s">
        <v>1092</v>
      </c>
      <c r="G704" s="321" t="s">
        <v>311</v>
      </c>
      <c r="H704" s="322">
        <v>18.564</v>
      </c>
      <c r="I704" s="323"/>
      <c r="J704" s="324">
        <f>ROUND(I704*H704,2)</f>
        <v>0</v>
      </c>
      <c r="K704" s="320" t="s">
        <v>235</v>
      </c>
      <c r="L704" s="325"/>
      <c r="M704" s="326" t="s">
        <v>1</v>
      </c>
      <c r="N704" s="327" t="s">
        <v>46</v>
      </c>
      <c r="O704" s="92"/>
      <c r="P704" s="253">
        <f>O704*H704</f>
        <v>0</v>
      </c>
      <c r="Q704" s="253">
        <v>0.0027200000000000002</v>
      </c>
      <c r="R704" s="253">
        <f>Q704*H704</f>
        <v>0.050494080000000004</v>
      </c>
      <c r="S704" s="253">
        <v>0</v>
      </c>
      <c r="T704" s="254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55" t="s">
        <v>319</v>
      </c>
      <c r="AT704" s="255" t="s">
        <v>492</v>
      </c>
      <c r="AU704" s="255" t="s">
        <v>91</v>
      </c>
      <c r="AY704" s="18" t="s">
        <v>229</v>
      </c>
      <c r="BE704" s="256">
        <f>IF(N704="základní",J704,0)</f>
        <v>0</v>
      </c>
      <c r="BF704" s="256">
        <f>IF(N704="snížená",J704,0)</f>
        <v>0</v>
      </c>
      <c r="BG704" s="256">
        <f>IF(N704="zákl. přenesená",J704,0)</f>
        <v>0</v>
      </c>
      <c r="BH704" s="256">
        <f>IF(N704="sníž. přenesená",J704,0)</f>
        <v>0</v>
      </c>
      <c r="BI704" s="256">
        <f>IF(N704="nulová",J704,0)</f>
        <v>0</v>
      </c>
      <c r="BJ704" s="18" t="s">
        <v>89</v>
      </c>
      <c r="BK704" s="256">
        <f>ROUND(I704*H704,2)</f>
        <v>0</v>
      </c>
      <c r="BL704" s="18" t="s">
        <v>236</v>
      </c>
      <c r="BM704" s="255" t="s">
        <v>1093</v>
      </c>
    </row>
    <row r="705" s="13" customFormat="1">
      <c r="A705" s="13"/>
      <c r="B705" s="257"/>
      <c r="C705" s="258"/>
      <c r="D705" s="259" t="s">
        <v>238</v>
      </c>
      <c r="E705" s="260" t="s">
        <v>1</v>
      </c>
      <c r="F705" s="261" t="s">
        <v>1094</v>
      </c>
      <c r="G705" s="258"/>
      <c r="H705" s="260" t="s">
        <v>1</v>
      </c>
      <c r="I705" s="262"/>
      <c r="J705" s="258"/>
      <c r="K705" s="258"/>
      <c r="L705" s="263"/>
      <c r="M705" s="264"/>
      <c r="N705" s="265"/>
      <c r="O705" s="265"/>
      <c r="P705" s="265"/>
      <c r="Q705" s="265"/>
      <c r="R705" s="265"/>
      <c r="S705" s="265"/>
      <c r="T705" s="26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7" t="s">
        <v>238</v>
      </c>
      <c r="AU705" s="267" t="s">
        <v>91</v>
      </c>
      <c r="AV705" s="13" t="s">
        <v>89</v>
      </c>
      <c r="AW705" s="13" t="s">
        <v>36</v>
      </c>
      <c r="AX705" s="13" t="s">
        <v>81</v>
      </c>
      <c r="AY705" s="267" t="s">
        <v>229</v>
      </c>
    </row>
    <row r="706" s="13" customFormat="1">
      <c r="A706" s="13"/>
      <c r="B706" s="257"/>
      <c r="C706" s="258"/>
      <c r="D706" s="259" t="s">
        <v>238</v>
      </c>
      <c r="E706" s="260" t="s">
        <v>1</v>
      </c>
      <c r="F706" s="261" t="s">
        <v>1095</v>
      </c>
      <c r="G706" s="258"/>
      <c r="H706" s="260" t="s">
        <v>1</v>
      </c>
      <c r="I706" s="262"/>
      <c r="J706" s="258"/>
      <c r="K706" s="258"/>
      <c r="L706" s="263"/>
      <c r="M706" s="264"/>
      <c r="N706" s="265"/>
      <c r="O706" s="265"/>
      <c r="P706" s="265"/>
      <c r="Q706" s="265"/>
      <c r="R706" s="265"/>
      <c r="S706" s="265"/>
      <c r="T706" s="266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7" t="s">
        <v>238</v>
      </c>
      <c r="AU706" s="267" t="s">
        <v>91</v>
      </c>
      <c r="AV706" s="13" t="s">
        <v>89</v>
      </c>
      <c r="AW706" s="13" t="s">
        <v>36</v>
      </c>
      <c r="AX706" s="13" t="s">
        <v>81</v>
      </c>
      <c r="AY706" s="267" t="s">
        <v>229</v>
      </c>
    </row>
    <row r="707" s="14" customFormat="1">
      <c r="A707" s="14"/>
      <c r="B707" s="268"/>
      <c r="C707" s="269"/>
      <c r="D707" s="259" t="s">
        <v>238</v>
      </c>
      <c r="E707" s="270" t="s">
        <v>1</v>
      </c>
      <c r="F707" s="271" t="s">
        <v>1096</v>
      </c>
      <c r="G707" s="269"/>
      <c r="H707" s="272">
        <v>4.6479999999999997</v>
      </c>
      <c r="I707" s="273"/>
      <c r="J707" s="269"/>
      <c r="K707" s="269"/>
      <c r="L707" s="274"/>
      <c r="M707" s="275"/>
      <c r="N707" s="276"/>
      <c r="O707" s="276"/>
      <c r="P707" s="276"/>
      <c r="Q707" s="276"/>
      <c r="R707" s="276"/>
      <c r="S707" s="276"/>
      <c r="T707" s="277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8" t="s">
        <v>238</v>
      </c>
      <c r="AU707" s="278" t="s">
        <v>91</v>
      </c>
      <c r="AV707" s="14" t="s">
        <v>91</v>
      </c>
      <c r="AW707" s="14" t="s">
        <v>36</v>
      </c>
      <c r="AX707" s="14" t="s">
        <v>81</v>
      </c>
      <c r="AY707" s="278" t="s">
        <v>229</v>
      </c>
    </row>
    <row r="708" s="14" customFormat="1">
      <c r="A708" s="14"/>
      <c r="B708" s="268"/>
      <c r="C708" s="269"/>
      <c r="D708" s="259" t="s">
        <v>238</v>
      </c>
      <c r="E708" s="270" t="s">
        <v>1</v>
      </c>
      <c r="F708" s="271" t="s">
        <v>1097</v>
      </c>
      <c r="G708" s="269"/>
      <c r="H708" s="272">
        <v>1.5840000000000001</v>
      </c>
      <c r="I708" s="273"/>
      <c r="J708" s="269"/>
      <c r="K708" s="269"/>
      <c r="L708" s="274"/>
      <c r="M708" s="275"/>
      <c r="N708" s="276"/>
      <c r="O708" s="276"/>
      <c r="P708" s="276"/>
      <c r="Q708" s="276"/>
      <c r="R708" s="276"/>
      <c r="S708" s="276"/>
      <c r="T708" s="277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8" t="s">
        <v>238</v>
      </c>
      <c r="AU708" s="278" t="s">
        <v>91</v>
      </c>
      <c r="AV708" s="14" t="s">
        <v>91</v>
      </c>
      <c r="AW708" s="14" t="s">
        <v>36</v>
      </c>
      <c r="AX708" s="14" t="s">
        <v>81</v>
      </c>
      <c r="AY708" s="278" t="s">
        <v>229</v>
      </c>
    </row>
    <row r="709" s="14" customFormat="1">
      <c r="A709" s="14"/>
      <c r="B709" s="268"/>
      <c r="C709" s="269"/>
      <c r="D709" s="259" t="s">
        <v>238</v>
      </c>
      <c r="E709" s="270" t="s">
        <v>1</v>
      </c>
      <c r="F709" s="271" t="s">
        <v>1098</v>
      </c>
      <c r="G709" s="269"/>
      <c r="H709" s="272">
        <v>2.3479999999999999</v>
      </c>
      <c r="I709" s="273"/>
      <c r="J709" s="269"/>
      <c r="K709" s="269"/>
      <c r="L709" s="274"/>
      <c r="M709" s="275"/>
      <c r="N709" s="276"/>
      <c r="O709" s="276"/>
      <c r="P709" s="276"/>
      <c r="Q709" s="276"/>
      <c r="R709" s="276"/>
      <c r="S709" s="276"/>
      <c r="T709" s="277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78" t="s">
        <v>238</v>
      </c>
      <c r="AU709" s="278" t="s">
        <v>91</v>
      </c>
      <c r="AV709" s="14" t="s">
        <v>91</v>
      </c>
      <c r="AW709" s="14" t="s">
        <v>36</v>
      </c>
      <c r="AX709" s="14" t="s">
        <v>81</v>
      </c>
      <c r="AY709" s="278" t="s">
        <v>229</v>
      </c>
    </row>
    <row r="710" s="14" customFormat="1">
      <c r="A710" s="14"/>
      <c r="B710" s="268"/>
      <c r="C710" s="269"/>
      <c r="D710" s="259" t="s">
        <v>238</v>
      </c>
      <c r="E710" s="270" t="s">
        <v>1</v>
      </c>
      <c r="F710" s="271" t="s">
        <v>1099</v>
      </c>
      <c r="G710" s="269"/>
      <c r="H710" s="272">
        <v>2.016</v>
      </c>
      <c r="I710" s="273"/>
      <c r="J710" s="269"/>
      <c r="K710" s="269"/>
      <c r="L710" s="274"/>
      <c r="M710" s="275"/>
      <c r="N710" s="276"/>
      <c r="O710" s="276"/>
      <c r="P710" s="276"/>
      <c r="Q710" s="276"/>
      <c r="R710" s="276"/>
      <c r="S710" s="276"/>
      <c r="T710" s="277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78" t="s">
        <v>238</v>
      </c>
      <c r="AU710" s="278" t="s">
        <v>91</v>
      </c>
      <c r="AV710" s="14" t="s">
        <v>91</v>
      </c>
      <c r="AW710" s="14" t="s">
        <v>36</v>
      </c>
      <c r="AX710" s="14" t="s">
        <v>81</v>
      </c>
      <c r="AY710" s="278" t="s">
        <v>229</v>
      </c>
    </row>
    <row r="711" s="14" customFormat="1">
      <c r="A711" s="14"/>
      <c r="B711" s="268"/>
      <c r="C711" s="269"/>
      <c r="D711" s="259" t="s">
        <v>238</v>
      </c>
      <c r="E711" s="270" t="s">
        <v>1</v>
      </c>
      <c r="F711" s="271" t="s">
        <v>1100</v>
      </c>
      <c r="G711" s="269"/>
      <c r="H711" s="272">
        <v>1.2490000000000001</v>
      </c>
      <c r="I711" s="273"/>
      <c r="J711" s="269"/>
      <c r="K711" s="269"/>
      <c r="L711" s="274"/>
      <c r="M711" s="275"/>
      <c r="N711" s="276"/>
      <c r="O711" s="276"/>
      <c r="P711" s="276"/>
      <c r="Q711" s="276"/>
      <c r="R711" s="276"/>
      <c r="S711" s="276"/>
      <c r="T711" s="277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78" t="s">
        <v>238</v>
      </c>
      <c r="AU711" s="278" t="s">
        <v>91</v>
      </c>
      <c r="AV711" s="14" t="s">
        <v>91</v>
      </c>
      <c r="AW711" s="14" t="s">
        <v>36</v>
      </c>
      <c r="AX711" s="14" t="s">
        <v>81</v>
      </c>
      <c r="AY711" s="278" t="s">
        <v>229</v>
      </c>
    </row>
    <row r="712" s="14" customFormat="1">
      <c r="A712" s="14"/>
      <c r="B712" s="268"/>
      <c r="C712" s="269"/>
      <c r="D712" s="259" t="s">
        <v>238</v>
      </c>
      <c r="E712" s="270" t="s">
        <v>1</v>
      </c>
      <c r="F712" s="271" t="s">
        <v>1101</v>
      </c>
      <c r="G712" s="269"/>
      <c r="H712" s="272">
        <v>1.847</v>
      </c>
      <c r="I712" s="273"/>
      <c r="J712" s="269"/>
      <c r="K712" s="269"/>
      <c r="L712" s="274"/>
      <c r="M712" s="275"/>
      <c r="N712" s="276"/>
      <c r="O712" s="276"/>
      <c r="P712" s="276"/>
      <c r="Q712" s="276"/>
      <c r="R712" s="276"/>
      <c r="S712" s="276"/>
      <c r="T712" s="277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78" t="s">
        <v>238</v>
      </c>
      <c r="AU712" s="278" t="s">
        <v>91</v>
      </c>
      <c r="AV712" s="14" t="s">
        <v>91</v>
      </c>
      <c r="AW712" s="14" t="s">
        <v>36</v>
      </c>
      <c r="AX712" s="14" t="s">
        <v>81</v>
      </c>
      <c r="AY712" s="278" t="s">
        <v>229</v>
      </c>
    </row>
    <row r="713" s="14" customFormat="1">
      <c r="A713" s="14"/>
      <c r="B713" s="268"/>
      <c r="C713" s="269"/>
      <c r="D713" s="259" t="s">
        <v>238</v>
      </c>
      <c r="E713" s="270" t="s">
        <v>1</v>
      </c>
      <c r="F713" s="271" t="s">
        <v>1102</v>
      </c>
      <c r="G713" s="269"/>
      <c r="H713" s="272">
        <v>2.9529999999999998</v>
      </c>
      <c r="I713" s="273"/>
      <c r="J713" s="269"/>
      <c r="K713" s="269"/>
      <c r="L713" s="274"/>
      <c r="M713" s="275"/>
      <c r="N713" s="276"/>
      <c r="O713" s="276"/>
      <c r="P713" s="276"/>
      <c r="Q713" s="276"/>
      <c r="R713" s="276"/>
      <c r="S713" s="276"/>
      <c r="T713" s="277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8" t="s">
        <v>238</v>
      </c>
      <c r="AU713" s="278" t="s">
        <v>91</v>
      </c>
      <c r="AV713" s="14" t="s">
        <v>91</v>
      </c>
      <c r="AW713" s="14" t="s">
        <v>36</v>
      </c>
      <c r="AX713" s="14" t="s">
        <v>81</v>
      </c>
      <c r="AY713" s="278" t="s">
        <v>229</v>
      </c>
    </row>
    <row r="714" s="14" customFormat="1">
      <c r="A714" s="14"/>
      <c r="B714" s="268"/>
      <c r="C714" s="269"/>
      <c r="D714" s="259" t="s">
        <v>238</v>
      </c>
      <c r="E714" s="270" t="s">
        <v>1</v>
      </c>
      <c r="F714" s="271" t="s">
        <v>1103</v>
      </c>
      <c r="G714" s="269"/>
      <c r="H714" s="272">
        <v>0.36399999999999999</v>
      </c>
      <c r="I714" s="273"/>
      <c r="J714" s="269"/>
      <c r="K714" s="269"/>
      <c r="L714" s="274"/>
      <c r="M714" s="275"/>
      <c r="N714" s="276"/>
      <c r="O714" s="276"/>
      <c r="P714" s="276"/>
      <c r="Q714" s="276"/>
      <c r="R714" s="276"/>
      <c r="S714" s="276"/>
      <c r="T714" s="27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78" t="s">
        <v>238</v>
      </c>
      <c r="AU714" s="278" t="s">
        <v>91</v>
      </c>
      <c r="AV714" s="14" t="s">
        <v>91</v>
      </c>
      <c r="AW714" s="14" t="s">
        <v>36</v>
      </c>
      <c r="AX714" s="14" t="s">
        <v>81</v>
      </c>
      <c r="AY714" s="278" t="s">
        <v>229</v>
      </c>
    </row>
    <row r="715" s="14" customFormat="1">
      <c r="A715" s="14"/>
      <c r="B715" s="268"/>
      <c r="C715" s="269"/>
      <c r="D715" s="259" t="s">
        <v>238</v>
      </c>
      <c r="E715" s="270" t="s">
        <v>1</v>
      </c>
      <c r="F715" s="271" t="s">
        <v>1104</v>
      </c>
      <c r="G715" s="269"/>
      <c r="H715" s="272">
        <v>0.67100000000000004</v>
      </c>
      <c r="I715" s="273"/>
      <c r="J715" s="269"/>
      <c r="K715" s="269"/>
      <c r="L715" s="274"/>
      <c r="M715" s="275"/>
      <c r="N715" s="276"/>
      <c r="O715" s="276"/>
      <c r="P715" s="276"/>
      <c r="Q715" s="276"/>
      <c r="R715" s="276"/>
      <c r="S715" s="276"/>
      <c r="T715" s="277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8" t="s">
        <v>238</v>
      </c>
      <c r="AU715" s="278" t="s">
        <v>91</v>
      </c>
      <c r="AV715" s="14" t="s">
        <v>91</v>
      </c>
      <c r="AW715" s="14" t="s">
        <v>36</v>
      </c>
      <c r="AX715" s="14" t="s">
        <v>81</v>
      </c>
      <c r="AY715" s="278" t="s">
        <v>229</v>
      </c>
    </row>
    <row r="716" s="15" customFormat="1">
      <c r="A716" s="15"/>
      <c r="B716" s="279"/>
      <c r="C716" s="280"/>
      <c r="D716" s="259" t="s">
        <v>238</v>
      </c>
      <c r="E716" s="281" t="s">
        <v>1</v>
      </c>
      <c r="F716" s="282" t="s">
        <v>252</v>
      </c>
      <c r="G716" s="280"/>
      <c r="H716" s="283">
        <v>17.68</v>
      </c>
      <c r="I716" s="284"/>
      <c r="J716" s="280"/>
      <c r="K716" s="280"/>
      <c r="L716" s="285"/>
      <c r="M716" s="286"/>
      <c r="N716" s="287"/>
      <c r="O716" s="287"/>
      <c r="P716" s="287"/>
      <c r="Q716" s="287"/>
      <c r="R716" s="287"/>
      <c r="S716" s="287"/>
      <c r="T716" s="288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9" t="s">
        <v>238</v>
      </c>
      <c r="AU716" s="289" t="s">
        <v>91</v>
      </c>
      <c r="AV716" s="15" t="s">
        <v>236</v>
      </c>
      <c r="AW716" s="15" t="s">
        <v>36</v>
      </c>
      <c r="AX716" s="15" t="s">
        <v>89</v>
      </c>
      <c r="AY716" s="289" t="s">
        <v>229</v>
      </c>
    </row>
    <row r="717" s="14" customFormat="1">
      <c r="A717" s="14"/>
      <c r="B717" s="268"/>
      <c r="C717" s="269"/>
      <c r="D717" s="259" t="s">
        <v>238</v>
      </c>
      <c r="E717" s="269"/>
      <c r="F717" s="271" t="s">
        <v>1105</v>
      </c>
      <c r="G717" s="269"/>
      <c r="H717" s="272">
        <v>18.564</v>
      </c>
      <c r="I717" s="273"/>
      <c r="J717" s="269"/>
      <c r="K717" s="269"/>
      <c r="L717" s="274"/>
      <c r="M717" s="275"/>
      <c r="N717" s="276"/>
      <c r="O717" s="276"/>
      <c r="P717" s="276"/>
      <c r="Q717" s="276"/>
      <c r="R717" s="276"/>
      <c r="S717" s="276"/>
      <c r="T717" s="277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78" t="s">
        <v>238</v>
      </c>
      <c r="AU717" s="278" t="s">
        <v>91</v>
      </c>
      <c r="AV717" s="14" t="s">
        <v>91</v>
      </c>
      <c r="AW717" s="14" t="s">
        <v>4</v>
      </c>
      <c r="AX717" s="14" t="s">
        <v>89</v>
      </c>
      <c r="AY717" s="278" t="s">
        <v>229</v>
      </c>
    </row>
    <row r="718" s="2" customFormat="1" ht="21.75" customHeight="1">
      <c r="A718" s="39"/>
      <c r="B718" s="40"/>
      <c r="C718" s="318" t="s">
        <v>1106</v>
      </c>
      <c r="D718" s="318" t="s">
        <v>492</v>
      </c>
      <c r="E718" s="319" t="s">
        <v>1107</v>
      </c>
      <c r="F718" s="320" t="s">
        <v>1108</v>
      </c>
      <c r="G718" s="321" t="s">
        <v>311</v>
      </c>
      <c r="H718" s="322">
        <v>4.0640000000000001</v>
      </c>
      <c r="I718" s="323"/>
      <c r="J718" s="324">
        <f>ROUND(I718*H718,2)</f>
        <v>0</v>
      </c>
      <c r="K718" s="320" t="s">
        <v>301</v>
      </c>
      <c r="L718" s="325"/>
      <c r="M718" s="326" t="s">
        <v>1</v>
      </c>
      <c r="N718" s="327" t="s">
        <v>46</v>
      </c>
      <c r="O718" s="92"/>
      <c r="P718" s="253">
        <f>O718*H718</f>
        <v>0</v>
      </c>
      <c r="Q718" s="253">
        <v>0.0048999999999999998</v>
      </c>
      <c r="R718" s="253">
        <f>Q718*H718</f>
        <v>0.0199136</v>
      </c>
      <c r="S718" s="253">
        <v>0</v>
      </c>
      <c r="T718" s="254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55" t="s">
        <v>319</v>
      </c>
      <c r="AT718" s="255" t="s">
        <v>492</v>
      </c>
      <c r="AU718" s="255" t="s">
        <v>91</v>
      </c>
      <c r="AY718" s="18" t="s">
        <v>229</v>
      </c>
      <c r="BE718" s="256">
        <f>IF(N718="základní",J718,0)</f>
        <v>0</v>
      </c>
      <c r="BF718" s="256">
        <f>IF(N718="snížená",J718,0)</f>
        <v>0</v>
      </c>
      <c r="BG718" s="256">
        <f>IF(N718="zákl. přenesená",J718,0)</f>
        <v>0</v>
      </c>
      <c r="BH718" s="256">
        <f>IF(N718="sníž. přenesená",J718,0)</f>
        <v>0</v>
      </c>
      <c r="BI718" s="256">
        <f>IF(N718="nulová",J718,0)</f>
        <v>0</v>
      </c>
      <c r="BJ718" s="18" t="s">
        <v>89</v>
      </c>
      <c r="BK718" s="256">
        <f>ROUND(I718*H718,2)</f>
        <v>0</v>
      </c>
      <c r="BL718" s="18" t="s">
        <v>236</v>
      </c>
      <c r="BM718" s="255" t="s">
        <v>1109</v>
      </c>
    </row>
    <row r="719" s="13" customFormat="1">
      <c r="A719" s="13"/>
      <c r="B719" s="257"/>
      <c r="C719" s="258"/>
      <c r="D719" s="259" t="s">
        <v>238</v>
      </c>
      <c r="E719" s="260" t="s">
        <v>1</v>
      </c>
      <c r="F719" s="261" t="s">
        <v>1110</v>
      </c>
      <c r="G719" s="258"/>
      <c r="H719" s="260" t="s">
        <v>1</v>
      </c>
      <c r="I719" s="262"/>
      <c r="J719" s="258"/>
      <c r="K719" s="258"/>
      <c r="L719" s="263"/>
      <c r="M719" s="264"/>
      <c r="N719" s="265"/>
      <c r="O719" s="265"/>
      <c r="P719" s="265"/>
      <c r="Q719" s="265"/>
      <c r="R719" s="265"/>
      <c r="S719" s="265"/>
      <c r="T719" s="26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7" t="s">
        <v>238</v>
      </c>
      <c r="AU719" s="267" t="s">
        <v>91</v>
      </c>
      <c r="AV719" s="13" t="s">
        <v>89</v>
      </c>
      <c r="AW719" s="13" t="s">
        <v>36</v>
      </c>
      <c r="AX719" s="13" t="s">
        <v>81</v>
      </c>
      <c r="AY719" s="267" t="s">
        <v>229</v>
      </c>
    </row>
    <row r="720" s="14" customFormat="1">
      <c r="A720" s="14"/>
      <c r="B720" s="268"/>
      <c r="C720" s="269"/>
      <c r="D720" s="259" t="s">
        <v>238</v>
      </c>
      <c r="E720" s="270" t="s">
        <v>1</v>
      </c>
      <c r="F720" s="271" t="s">
        <v>1111</v>
      </c>
      <c r="G720" s="269"/>
      <c r="H720" s="272">
        <v>2.694</v>
      </c>
      <c r="I720" s="273"/>
      <c r="J720" s="269"/>
      <c r="K720" s="269"/>
      <c r="L720" s="274"/>
      <c r="M720" s="275"/>
      <c r="N720" s="276"/>
      <c r="O720" s="276"/>
      <c r="P720" s="276"/>
      <c r="Q720" s="276"/>
      <c r="R720" s="276"/>
      <c r="S720" s="276"/>
      <c r="T720" s="277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78" t="s">
        <v>238</v>
      </c>
      <c r="AU720" s="278" t="s">
        <v>91</v>
      </c>
      <c r="AV720" s="14" t="s">
        <v>91</v>
      </c>
      <c r="AW720" s="14" t="s">
        <v>36</v>
      </c>
      <c r="AX720" s="14" t="s">
        <v>81</v>
      </c>
      <c r="AY720" s="278" t="s">
        <v>229</v>
      </c>
    </row>
    <row r="721" s="14" customFormat="1">
      <c r="A721" s="14"/>
      <c r="B721" s="268"/>
      <c r="C721" s="269"/>
      <c r="D721" s="259" t="s">
        <v>238</v>
      </c>
      <c r="E721" s="270" t="s">
        <v>1</v>
      </c>
      <c r="F721" s="271" t="s">
        <v>1112</v>
      </c>
      <c r="G721" s="269"/>
      <c r="H721" s="272">
        <v>1.1759999999999999</v>
      </c>
      <c r="I721" s="273"/>
      <c r="J721" s="269"/>
      <c r="K721" s="269"/>
      <c r="L721" s="274"/>
      <c r="M721" s="275"/>
      <c r="N721" s="276"/>
      <c r="O721" s="276"/>
      <c r="P721" s="276"/>
      <c r="Q721" s="276"/>
      <c r="R721" s="276"/>
      <c r="S721" s="276"/>
      <c r="T721" s="277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78" t="s">
        <v>238</v>
      </c>
      <c r="AU721" s="278" t="s">
        <v>91</v>
      </c>
      <c r="AV721" s="14" t="s">
        <v>91</v>
      </c>
      <c r="AW721" s="14" t="s">
        <v>36</v>
      </c>
      <c r="AX721" s="14" t="s">
        <v>81</v>
      </c>
      <c r="AY721" s="278" t="s">
        <v>229</v>
      </c>
    </row>
    <row r="722" s="15" customFormat="1">
      <c r="A722" s="15"/>
      <c r="B722" s="279"/>
      <c r="C722" s="280"/>
      <c r="D722" s="259" t="s">
        <v>238</v>
      </c>
      <c r="E722" s="281" t="s">
        <v>1</v>
      </c>
      <c r="F722" s="282" t="s">
        <v>252</v>
      </c>
      <c r="G722" s="280"/>
      <c r="H722" s="283">
        <v>3.8700000000000001</v>
      </c>
      <c r="I722" s="284"/>
      <c r="J722" s="280"/>
      <c r="K722" s="280"/>
      <c r="L722" s="285"/>
      <c r="M722" s="286"/>
      <c r="N722" s="287"/>
      <c r="O722" s="287"/>
      <c r="P722" s="287"/>
      <c r="Q722" s="287"/>
      <c r="R722" s="287"/>
      <c r="S722" s="287"/>
      <c r="T722" s="288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89" t="s">
        <v>238</v>
      </c>
      <c r="AU722" s="289" t="s">
        <v>91</v>
      </c>
      <c r="AV722" s="15" t="s">
        <v>236</v>
      </c>
      <c r="AW722" s="15" t="s">
        <v>36</v>
      </c>
      <c r="AX722" s="15" t="s">
        <v>89</v>
      </c>
      <c r="AY722" s="289" t="s">
        <v>229</v>
      </c>
    </row>
    <row r="723" s="14" customFormat="1">
      <c r="A723" s="14"/>
      <c r="B723" s="268"/>
      <c r="C723" s="269"/>
      <c r="D723" s="259" t="s">
        <v>238</v>
      </c>
      <c r="E723" s="269"/>
      <c r="F723" s="271" t="s">
        <v>1113</v>
      </c>
      <c r="G723" s="269"/>
      <c r="H723" s="272">
        <v>4.0640000000000001</v>
      </c>
      <c r="I723" s="273"/>
      <c r="J723" s="269"/>
      <c r="K723" s="269"/>
      <c r="L723" s="274"/>
      <c r="M723" s="275"/>
      <c r="N723" s="276"/>
      <c r="O723" s="276"/>
      <c r="P723" s="276"/>
      <c r="Q723" s="276"/>
      <c r="R723" s="276"/>
      <c r="S723" s="276"/>
      <c r="T723" s="277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8" t="s">
        <v>238</v>
      </c>
      <c r="AU723" s="278" t="s">
        <v>91</v>
      </c>
      <c r="AV723" s="14" t="s">
        <v>91</v>
      </c>
      <c r="AW723" s="14" t="s">
        <v>4</v>
      </c>
      <c r="AX723" s="14" t="s">
        <v>89</v>
      </c>
      <c r="AY723" s="278" t="s">
        <v>229</v>
      </c>
    </row>
    <row r="724" s="2" customFormat="1" ht="21.75" customHeight="1">
      <c r="A724" s="39"/>
      <c r="B724" s="40"/>
      <c r="C724" s="244" t="s">
        <v>1114</v>
      </c>
      <c r="D724" s="244" t="s">
        <v>231</v>
      </c>
      <c r="E724" s="245" t="s">
        <v>1115</v>
      </c>
      <c r="F724" s="246" t="s">
        <v>1116</v>
      </c>
      <c r="G724" s="247" t="s">
        <v>311</v>
      </c>
      <c r="H724" s="248">
        <v>23.888000000000002</v>
      </c>
      <c r="I724" s="249"/>
      <c r="J724" s="250">
        <f>ROUND(I724*H724,2)</f>
        <v>0</v>
      </c>
      <c r="K724" s="246" t="s">
        <v>1</v>
      </c>
      <c r="L724" s="45"/>
      <c r="M724" s="251" t="s">
        <v>1</v>
      </c>
      <c r="N724" s="252" t="s">
        <v>46</v>
      </c>
      <c r="O724" s="92"/>
      <c r="P724" s="253">
        <f>O724*H724</f>
        <v>0</v>
      </c>
      <c r="Q724" s="253">
        <v>0.0085000000000000006</v>
      </c>
      <c r="R724" s="253">
        <f>Q724*H724</f>
        <v>0.20304800000000003</v>
      </c>
      <c r="S724" s="253">
        <v>0</v>
      </c>
      <c r="T724" s="254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55" t="s">
        <v>236</v>
      </c>
      <c r="AT724" s="255" t="s">
        <v>231</v>
      </c>
      <c r="AU724" s="255" t="s">
        <v>91</v>
      </c>
      <c r="AY724" s="18" t="s">
        <v>229</v>
      </c>
      <c r="BE724" s="256">
        <f>IF(N724="základní",J724,0)</f>
        <v>0</v>
      </c>
      <c r="BF724" s="256">
        <f>IF(N724="snížená",J724,0)</f>
        <v>0</v>
      </c>
      <c r="BG724" s="256">
        <f>IF(N724="zákl. přenesená",J724,0)</f>
        <v>0</v>
      </c>
      <c r="BH724" s="256">
        <f>IF(N724="sníž. přenesená",J724,0)</f>
        <v>0</v>
      </c>
      <c r="BI724" s="256">
        <f>IF(N724="nulová",J724,0)</f>
        <v>0</v>
      </c>
      <c r="BJ724" s="18" t="s">
        <v>89</v>
      </c>
      <c r="BK724" s="256">
        <f>ROUND(I724*H724,2)</f>
        <v>0</v>
      </c>
      <c r="BL724" s="18" t="s">
        <v>236</v>
      </c>
      <c r="BM724" s="255" t="s">
        <v>1117</v>
      </c>
    </row>
    <row r="725" s="2" customFormat="1">
      <c r="A725" s="39"/>
      <c r="B725" s="40"/>
      <c r="C725" s="41"/>
      <c r="D725" s="259" t="s">
        <v>262</v>
      </c>
      <c r="E725" s="41"/>
      <c r="F725" s="290" t="s">
        <v>1118</v>
      </c>
      <c r="G725" s="41"/>
      <c r="H725" s="41"/>
      <c r="I725" s="155"/>
      <c r="J725" s="41"/>
      <c r="K725" s="41"/>
      <c r="L725" s="45"/>
      <c r="M725" s="291"/>
      <c r="N725" s="292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262</v>
      </c>
      <c r="AU725" s="18" t="s">
        <v>91</v>
      </c>
    </row>
    <row r="726" s="13" customFormat="1">
      <c r="A726" s="13"/>
      <c r="B726" s="257"/>
      <c r="C726" s="258"/>
      <c r="D726" s="259" t="s">
        <v>238</v>
      </c>
      <c r="E726" s="260" t="s">
        <v>1</v>
      </c>
      <c r="F726" s="261" t="s">
        <v>1029</v>
      </c>
      <c r="G726" s="258"/>
      <c r="H726" s="260" t="s">
        <v>1</v>
      </c>
      <c r="I726" s="262"/>
      <c r="J726" s="258"/>
      <c r="K726" s="258"/>
      <c r="L726" s="263"/>
      <c r="M726" s="264"/>
      <c r="N726" s="265"/>
      <c r="O726" s="265"/>
      <c r="P726" s="265"/>
      <c r="Q726" s="265"/>
      <c r="R726" s="265"/>
      <c r="S726" s="265"/>
      <c r="T726" s="266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7" t="s">
        <v>238</v>
      </c>
      <c r="AU726" s="267" t="s">
        <v>91</v>
      </c>
      <c r="AV726" s="13" t="s">
        <v>89</v>
      </c>
      <c r="AW726" s="13" t="s">
        <v>36</v>
      </c>
      <c r="AX726" s="13" t="s">
        <v>81</v>
      </c>
      <c r="AY726" s="267" t="s">
        <v>229</v>
      </c>
    </row>
    <row r="727" s="14" customFormat="1">
      <c r="A727" s="14"/>
      <c r="B727" s="268"/>
      <c r="C727" s="269"/>
      <c r="D727" s="259" t="s">
        <v>238</v>
      </c>
      <c r="E727" s="270" t="s">
        <v>1</v>
      </c>
      <c r="F727" s="271" t="s">
        <v>1119</v>
      </c>
      <c r="G727" s="269"/>
      <c r="H727" s="272">
        <v>4.2880000000000003</v>
      </c>
      <c r="I727" s="273"/>
      <c r="J727" s="269"/>
      <c r="K727" s="269"/>
      <c r="L727" s="274"/>
      <c r="M727" s="275"/>
      <c r="N727" s="276"/>
      <c r="O727" s="276"/>
      <c r="P727" s="276"/>
      <c r="Q727" s="276"/>
      <c r="R727" s="276"/>
      <c r="S727" s="276"/>
      <c r="T727" s="277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8" t="s">
        <v>238</v>
      </c>
      <c r="AU727" s="278" t="s">
        <v>91</v>
      </c>
      <c r="AV727" s="14" t="s">
        <v>91</v>
      </c>
      <c r="AW727" s="14" t="s">
        <v>36</v>
      </c>
      <c r="AX727" s="14" t="s">
        <v>81</v>
      </c>
      <c r="AY727" s="278" t="s">
        <v>229</v>
      </c>
    </row>
    <row r="728" s="13" customFormat="1">
      <c r="A728" s="13"/>
      <c r="B728" s="257"/>
      <c r="C728" s="258"/>
      <c r="D728" s="259" t="s">
        <v>238</v>
      </c>
      <c r="E728" s="260" t="s">
        <v>1</v>
      </c>
      <c r="F728" s="261" t="s">
        <v>1031</v>
      </c>
      <c r="G728" s="258"/>
      <c r="H728" s="260" t="s">
        <v>1</v>
      </c>
      <c r="I728" s="262"/>
      <c r="J728" s="258"/>
      <c r="K728" s="258"/>
      <c r="L728" s="263"/>
      <c r="M728" s="264"/>
      <c r="N728" s="265"/>
      <c r="O728" s="265"/>
      <c r="P728" s="265"/>
      <c r="Q728" s="265"/>
      <c r="R728" s="265"/>
      <c r="S728" s="265"/>
      <c r="T728" s="26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7" t="s">
        <v>238</v>
      </c>
      <c r="AU728" s="267" t="s">
        <v>91</v>
      </c>
      <c r="AV728" s="13" t="s">
        <v>89</v>
      </c>
      <c r="AW728" s="13" t="s">
        <v>36</v>
      </c>
      <c r="AX728" s="13" t="s">
        <v>81</v>
      </c>
      <c r="AY728" s="267" t="s">
        <v>229</v>
      </c>
    </row>
    <row r="729" s="14" customFormat="1">
      <c r="A729" s="14"/>
      <c r="B729" s="268"/>
      <c r="C729" s="269"/>
      <c r="D729" s="259" t="s">
        <v>238</v>
      </c>
      <c r="E729" s="270" t="s">
        <v>1</v>
      </c>
      <c r="F729" s="271" t="s">
        <v>1120</v>
      </c>
      <c r="G729" s="269"/>
      <c r="H729" s="272">
        <v>19.600000000000001</v>
      </c>
      <c r="I729" s="273"/>
      <c r="J729" s="269"/>
      <c r="K729" s="269"/>
      <c r="L729" s="274"/>
      <c r="M729" s="275"/>
      <c r="N729" s="276"/>
      <c r="O729" s="276"/>
      <c r="P729" s="276"/>
      <c r="Q729" s="276"/>
      <c r="R729" s="276"/>
      <c r="S729" s="276"/>
      <c r="T729" s="277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8" t="s">
        <v>238</v>
      </c>
      <c r="AU729" s="278" t="s">
        <v>91</v>
      </c>
      <c r="AV729" s="14" t="s">
        <v>91</v>
      </c>
      <c r="AW729" s="14" t="s">
        <v>36</v>
      </c>
      <c r="AX729" s="14" t="s">
        <v>81</v>
      </c>
      <c r="AY729" s="278" t="s">
        <v>229</v>
      </c>
    </row>
    <row r="730" s="15" customFormat="1">
      <c r="A730" s="15"/>
      <c r="B730" s="279"/>
      <c r="C730" s="280"/>
      <c r="D730" s="259" t="s">
        <v>238</v>
      </c>
      <c r="E730" s="281" t="s">
        <v>1</v>
      </c>
      <c r="F730" s="282" t="s">
        <v>252</v>
      </c>
      <c r="G730" s="280"/>
      <c r="H730" s="283">
        <v>23.888000000000002</v>
      </c>
      <c r="I730" s="284"/>
      <c r="J730" s="280"/>
      <c r="K730" s="280"/>
      <c r="L730" s="285"/>
      <c r="M730" s="286"/>
      <c r="N730" s="287"/>
      <c r="O730" s="287"/>
      <c r="P730" s="287"/>
      <c r="Q730" s="287"/>
      <c r="R730" s="287"/>
      <c r="S730" s="287"/>
      <c r="T730" s="288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89" t="s">
        <v>238</v>
      </c>
      <c r="AU730" s="289" t="s">
        <v>91</v>
      </c>
      <c r="AV730" s="15" t="s">
        <v>236</v>
      </c>
      <c r="AW730" s="15" t="s">
        <v>36</v>
      </c>
      <c r="AX730" s="15" t="s">
        <v>89</v>
      </c>
      <c r="AY730" s="289" t="s">
        <v>229</v>
      </c>
    </row>
    <row r="731" s="2" customFormat="1" ht="21.75" customHeight="1">
      <c r="A731" s="39"/>
      <c r="B731" s="40"/>
      <c r="C731" s="318" t="s">
        <v>1121</v>
      </c>
      <c r="D731" s="318" t="s">
        <v>492</v>
      </c>
      <c r="E731" s="319" t="s">
        <v>1122</v>
      </c>
      <c r="F731" s="320" t="s">
        <v>1123</v>
      </c>
      <c r="G731" s="321" t="s">
        <v>311</v>
      </c>
      <c r="H731" s="322">
        <v>25.082000000000001</v>
      </c>
      <c r="I731" s="323"/>
      <c r="J731" s="324">
        <f>ROUND(I731*H731,2)</f>
        <v>0</v>
      </c>
      <c r="K731" s="320" t="s">
        <v>1</v>
      </c>
      <c r="L731" s="325"/>
      <c r="M731" s="326" t="s">
        <v>1</v>
      </c>
      <c r="N731" s="327" t="s">
        <v>46</v>
      </c>
      <c r="O731" s="92"/>
      <c r="P731" s="253">
        <f>O731*H731</f>
        <v>0</v>
      </c>
      <c r="Q731" s="253">
        <v>0</v>
      </c>
      <c r="R731" s="253">
        <f>Q731*H731</f>
        <v>0</v>
      </c>
      <c r="S731" s="253">
        <v>0</v>
      </c>
      <c r="T731" s="254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55" t="s">
        <v>319</v>
      </c>
      <c r="AT731" s="255" t="s">
        <v>492</v>
      </c>
      <c r="AU731" s="255" t="s">
        <v>91</v>
      </c>
      <c r="AY731" s="18" t="s">
        <v>229</v>
      </c>
      <c r="BE731" s="256">
        <f>IF(N731="základní",J731,0)</f>
        <v>0</v>
      </c>
      <c r="BF731" s="256">
        <f>IF(N731="snížená",J731,0)</f>
        <v>0</v>
      </c>
      <c r="BG731" s="256">
        <f>IF(N731="zákl. přenesená",J731,0)</f>
        <v>0</v>
      </c>
      <c r="BH731" s="256">
        <f>IF(N731="sníž. přenesená",J731,0)</f>
        <v>0</v>
      </c>
      <c r="BI731" s="256">
        <f>IF(N731="nulová",J731,0)</f>
        <v>0</v>
      </c>
      <c r="BJ731" s="18" t="s">
        <v>89</v>
      </c>
      <c r="BK731" s="256">
        <f>ROUND(I731*H731,2)</f>
        <v>0</v>
      </c>
      <c r="BL731" s="18" t="s">
        <v>236</v>
      </c>
      <c r="BM731" s="255" t="s">
        <v>1124</v>
      </c>
    </row>
    <row r="732" s="14" customFormat="1">
      <c r="A732" s="14"/>
      <c r="B732" s="268"/>
      <c r="C732" s="269"/>
      <c r="D732" s="259" t="s">
        <v>238</v>
      </c>
      <c r="E732" s="269"/>
      <c r="F732" s="271" t="s">
        <v>1125</v>
      </c>
      <c r="G732" s="269"/>
      <c r="H732" s="272">
        <v>25.082000000000001</v>
      </c>
      <c r="I732" s="273"/>
      <c r="J732" s="269"/>
      <c r="K732" s="269"/>
      <c r="L732" s="274"/>
      <c r="M732" s="275"/>
      <c r="N732" s="276"/>
      <c r="O732" s="276"/>
      <c r="P732" s="276"/>
      <c r="Q732" s="276"/>
      <c r="R732" s="276"/>
      <c r="S732" s="276"/>
      <c r="T732" s="277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8" t="s">
        <v>238</v>
      </c>
      <c r="AU732" s="278" t="s">
        <v>91</v>
      </c>
      <c r="AV732" s="14" t="s">
        <v>91</v>
      </c>
      <c r="AW732" s="14" t="s">
        <v>4</v>
      </c>
      <c r="AX732" s="14" t="s">
        <v>89</v>
      </c>
      <c r="AY732" s="278" t="s">
        <v>229</v>
      </c>
    </row>
    <row r="733" s="2" customFormat="1" ht="21.75" customHeight="1">
      <c r="A733" s="39"/>
      <c r="B733" s="40"/>
      <c r="C733" s="244" t="s">
        <v>1126</v>
      </c>
      <c r="D733" s="244" t="s">
        <v>231</v>
      </c>
      <c r="E733" s="245" t="s">
        <v>1127</v>
      </c>
      <c r="F733" s="246" t="s">
        <v>1128</v>
      </c>
      <c r="G733" s="247" t="s">
        <v>311</v>
      </c>
      <c r="H733" s="248">
        <v>193.91200000000001</v>
      </c>
      <c r="I733" s="249"/>
      <c r="J733" s="250">
        <f>ROUND(I733*H733,2)</f>
        <v>0</v>
      </c>
      <c r="K733" s="246" t="s">
        <v>1</v>
      </c>
      <c r="L733" s="45"/>
      <c r="M733" s="251" t="s">
        <v>1</v>
      </c>
      <c r="N733" s="252" t="s">
        <v>46</v>
      </c>
      <c r="O733" s="92"/>
      <c r="P733" s="253">
        <f>O733*H733</f>
        <v>0</v>
      </c>
      <c r="Q733" s="253">
        <v>0.0085000000000000006</v>
      </c>
      <c r="R733" s="253">
        <f>Q733*H733</f>
        <v>1.6482520000000003</v>
      </c>
      <c r="S733" s="253">
        <v>0</v>
      </c>
      <c r="T733" s="254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55" t="s">
        <v>236</v>
      </c>
      <c r="AT733" s="255" t="s">
        <v>231</v>
      </c>
      <c r="AU733" s="255" t="s">
        <v>91</v>
      </c>
      <c r="AY733" s="18" t="s">
        <v>229</v>
      </c>
      <c r="BE733" s="256">
        <f>IF(N733="základní",J733,0)</f>
        <v>0</v>
      </c>
      <c r="BF733" s="256">
        <f>IF(N733="snížená",J733,0)</f>
        <v>0</v>
      </c>
      <c r="BG733" s="256">
        <f>IF(N733="zákl. přenesená",J733,0)</f>
        <v>0</v>
      </c>
      <c r="BH733" s="256">
        <f>IF(N733="sníž. přenesená",J733,0)</f>
        <v>0</v>
      </c>
      <c r="BI733" s="256">
        <f>IF(N733="nulová",J733,0)</f>
        <v>0</v>
      </c>
      <c r="BJ733" s="18" t="s">
        <v>89</v>
      </c>
      <c r="BK733" s="256">
        <f>ROUND(I733*H733,2)</f>
        <v>0</v>
      </c>
      <c r="BL733" s="18" t="s">
        <v>236</v>
      </c>
      <c r="BM733" s="255" t="s">
        <v>1129</v>
      </c>
    </row>
    <row r="734" s="2" customFormat="1">
      <c r="A734" s="39"/>
      <c r="B734" s="40"/>
      <c r="C734" s="41"/>
      <c r="D734" s="259" t="s">
        <v>262</v>
      </c>
      <c r="E734" s="41"/>
      <c r="F734" s="290" t="s">
        <v>1118</v>
      </c>
      <c r="G734" s="41"/>
      <c r="H734" s="41"/>
      <c r="I734" s="155"/>
      <c r="J734" s="41"/>
      <c r="K734" s="41"/>
      <c r="L734" s="45"/>
      <c r="M734" s="291"/>
      <c r="N734" s="292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262</v>
      </c>
      <c r="AU734" s="18" t="s">
        <v>91</v>
      </c>
    </row>
    <row r="735" s="13" customFormat="1">
      <c r="A735" s="13"/>
      <c r="B735" s="257"/>
      <c r="C735" s="258"/>
      <c r="D735" s="259" t="s">
        <v>238</v>
      </c>
      <c r="E735" s="260" t="s">
        <v>1</v>
      </c>
      <c r="F735" s="261" t="s">
        <v>1029</v>
      </c>
      <c r="G735" s="258"/>
      <c r="H735" s="260" t="s">
        <v>1</v>
      </c>
      <c r="I735" s="262"/>
      <c r="J735" s="258"/>
      <c r="K735" s="258"/>
      <c r="L735" s="263"/>
      <c r="M735" s="264"/>
      <c r="N735" s="265"/>
      <c r="O735" s="265"/>
      <c r="P735" s="265"/>
      <c r="Q735" s="265"/>
      <c r="R735" s="265"/>
      <c r="S735" s="265"/>
      <c r="T735" s="266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7" t="s">
        <v>238</v>
      </c>
      <c r="AU735" s="267" t="s">
        <v>91</v>
      </c>
      <c r="AV735" s="13" t="s">
        <v>89</v>
      </c>
      <c r="AW735" s="13" t="s">
        <v>36</v>
      </c>
      <c r="AX735" s="13" t="s">
        <v>81</v>
      </c>
      <c r="AY735" s="267" t="s">
        <v>229</v>
      </c>
    </row>
    <row r="736" s="14" customFormat="1">
      <c r="A736" s="14"/>
      <c r="B736" s="268"/>
      <c r="C736" s="269"/>
      <c r="D736" s="259" t="s">
        <v>238</v>
      </c>
      <c r="E736" s="270" t="s">
        <v>1</v>
      </c>
      <c r="F736" s="271" t="s">
        <v>1030</v>
      </c>
      <c r="G736" s="269"/>
      <c r="H736" s="272">
        <v>28.992000000000001</v>
      </c>
      <c r="I736" s="273"/>
      <c r="J736" s="269"/>
      <c r="K736" s="269"/>
      <c r="L736" s="274"/>
      <c r="M736" s="275"/>
      <c r="N736" s="276"/>
      <c r="O736" s="276"/>
      <c r="P736" s="276"/>
      <c r="Q736" s="276"/>
      <c r="R736" s="276"/>
      <c r="S736" s="276"/>
      <c r="T736" s="277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8" t="s">
        <v>238</v>
      </c>
      <c r="AU736" s="278" t="s">
        <v>91</v>
      </c>
      <c r="AV736" s="14" t="s">
        <v>91</v>
      </c>
      <c r="AW736" s="14" t="s">
        <v>36</v>
      </c>
      <c r="AX736" s="14" t="s">
        <v>81</v>
      </c>
      <c r="AY736" s="278" t="s">
        <v>229</v>
      </c>
    </row>
    <row r="737" s="13" customFormat="1">
      <c r="A737" s="13"/>
      <c r="B737" s="257"/>
      <c r="C737" s="258"/>
      <c r="D737" s="259" t="s">
        <v>238</v>
      </c>
      <c r="E737" s="260" t="s">
        <v>1</v>
      </c>
      <c r="F737" s="261" t="s">
        <v>1031</v>
      </c>
      <c r="G737" s="258"/>
      <c r="H737" s="260" t="s">
        <v>1</v>
      </c>
      <c r="I737" s="262"/>
      <c r="J737" s="258"/>
      <c r="K737" s="258"/>
      <c r="L737" s="263"/>
      <c r="M737" s="264"/>
      <c r="N737" s="265"/>
      <c r="O737" s="265"/>
      <c r="P737" s="265"/>
      <c r="Q737" s="265"/>
      <c r="R737" s="265"/>
      <c r="S737" s="265"/>
      <c r="T737" s="26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7" t="s">
        <v>238</v>
      </c>
      <c r="AU737" s="267" t="s">
        <v>91</v>
      </c>
      <c r="AV737" s="13" t="s">
        <v>89</v>
      </c>
      <c r="AW737" s="13" t="s">
        <v>36</v>
      </c>
      <c r="AX737" s="13" t="s">
        <v>81</v>
      </c>
      <c r="AY737" s="267" t="s">
        <v>229</v>
      </c>
    </row>
    <row r="738" s="14" customFormat="1">
      <c r="A738" s="14"/>
      <c r="B738" s="268"/>
      <c r="C738" s="269"/>
      <c r="D738" s="259" t="s">
        <v>238</v>
      </c>
      <c r="E738" s="270" t="s">
        <v>1</v>
      </c>
      <c r="F738" s="271" t="s">
        <v>1032</v>
      </c>
      <c r="G738" s="269"/>
      <c r="H738" s="272">
        <v>164.91999999999999</v>
      </c>
      <c r="I738" s="273"/>
      <c r="J738" s="269"/>
      <c r="K738" s="269"/>
      <c r="L738" s="274"/>
      <c r="M738" s="275"/>
      <c r="N738" s="276"/>
      <c r="O738" s="276"/>
      <c r="P738" s="276"/>
      <c r="Q738" s="276"/>
      <c r="R738" s="276"/>
      <c r="S738" s="276"/>
      <c r="T738" s="277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78" t="s">
        <v>238</v>
      </c>
      <c r="AU738" s="278" t="s">
        <v>91</v>
      </c>
      <c r="AV738" s="14" t="s">
        <v>91</v>
      </c>
      <c r="AW738" s="14" t="s">
        <v>36</v>
      </c>
      <c r="AX738" s="14" t="s">
        <v>81</v>
      </c>
      <c r="AY738" s="278" t="s">
        <v>229</v>
      </c>
    </row>
    <row r="739" s="15" customFormat="1">
      <c r="A739" s="15"/>
      <c r="B739" s="279"/>
      <c r="C739" s="280"/>
      <c r="D739" s="259" t="s">
        <v>238</v>
      </c>
      <c r="E739" s="281" t="s">
        <v>1</v>
      </c>
      <c r="F739" s="282" t="s">
        <v>252</v>
      </c>
      <c r="G739" s="280"/>
      <c r="H739" s="283">
        <v>193.91199999999998</v>
      </c>
      <c r="I739" s="284"/>
      <c r="J739" s="280"/>
      <c r="K739" s="280"/>
      <c r="L739" s="285"/>
      <c r="M739" s="286"/>
      <c r="N739" s="287"/>
      <c r="O739" s="287"/>
      <c r="P739" s="287"/>
      <c r="Q739" s="287"/>
      <c r="R739" s="287"/>
      <c r="S739" s="287"/>
      <c r="T739" s="288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9" t="s">
        <v>238</v>
      </c>
      <c r="AU739" s="289" t="s">
        <v>91</v>
      </c>
      <c r="AV739" s="15" t="s">
        <v>236</v>
      </c>
      <c r="AW739" s="15" t="s">
        <v>36</v>
      </c>
      <c r="AX739" s="15" t="s">
        <v>89</v>
      </c>
      <c r="AY739" s="289" t="s">
        <v>229</v>
      </c>
    </row>
    <row r="740" s="2" customFormat="1" ht="21.75" customHeight="1">
      <c r="A740" s="39"/>
      <c r="B740" s="40"/>
      <c r="C740" s="318" t="s">
        <v>1130</v>
      </c>
      <c r="D740" s="318" t="s">
        <v>492</v>
      </c>
      <c r="E740" s="319" t="s">
        <v>1131</v>
      </c>
      <c r="F740" s="320" t="s">
        <v>1132</v>
      </c>
      <c r="G740" s="321" t="s">
        <v>311</v>
      </c>
      <c r="H740" s="322">
        <v>203.608</v>
      </c>
      <c r="I740" s="323"/>
      <c r="J740" s="324">
        <f>ROUND(I740*H740,2)</f>
        <v>0</v>
      </c>
      <c r="K740" s="320" t="s">
        <v>1</v>
      </c>
      <c r="L740" s="325"/>
      <c r="M740" s="326" t="s">
        <v>1</v>
      </c>
      <c r="N740" s="327" t="s">
        <v>46</v>
      </c>
      <c r="O740" s="92"/>
      <c r="P740" s="253">
        <f>O740*H740</f>
        <v>0</v>
      </c>
      <c r="Q740" s="253">
        <v>0</v>
      </c>
      <c r="R740" s="253">
        <f>Q740*H740</f>
        <v>0</v>
      </c>
      <c r="S740" s="253">
        <v>0</v>
      </c>
      <c r="T740" s="254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55" t="s">
        <v>319</v>
      </c>
      <c r="AT740" s="255" t="s">
        <v>492</v>
      </c>
      <c r="AU740" s="255" t="s">
        <v>91</v>
      </c>
      <c r="AY740" s="18" t="s">
        <v>229</v>
      </c>
      <c r="BE740" s="256">
        <f>IF(N740="základní",J740,0)</f>
        <v>0</v>
      </c>
      <c r="BF740" s="256">
        <f>IF(N740="snížená",J740,0)</f>
        <v>0</v>
      </c>
      <c r="BG740" s="256">
        <f>IF(N740="zákl. přenesená",J740,0)</f>
        <v>0</v>
      </c>
      <c r="BH740" s="256">
        <f>IF(N740="sníž. přenesená",J740,0)</f>
        <v>0</v>
      </c>
      <c r="BI740" s="256">
        <f>IF(N740="nulová",J740,0)</f>
        <v>0</v>
      </c>
      <c r="BJ740" s="18" t="s">
        <v>89</v>
      </c>
      <c r="BK740" s="256">
        <f>ROUND(I740*H740,2)</f>
        <v>0</v>
      </c>
      <c r="BL740" s="18" t="s">
        <v>236</v>
      </c>
      <c r="BM740" s="255" t="s">
        <v>1133</v>
      </c>
    </row>
    <row r="741" s="14" customFormat="1">
      <c r="A741" s="14"/>
      <c r="B741" s="268"/>
      <c r="C741" s="269"/>
      <c r="D741" s="259" t="s">
        <v>238</v>
      </c>
      <c r="E741" s="269"/>
      <c r="F741" s="271" t="s">
        <v>1134</v>
      </c>
      <c r="G741" s="269"/>
      <c r="H741" s="272">
        <v>203.608</v>
      </c>
      <c r="I741" s="273"/>
      <c r="J741" s="269"/>
      <c r="K741" s="269"/>
      <c r="L741" s="274"/>
      <c r="M741" s="275"/>
      <c r="N741" s="276"/>
      <c r="O741" s="276"/>
      <c r="P741" s="276"/>
      <c r="Q741" s="276"/>
      <c r="R741" s="276"/>
      <c r="S741" s="276"/>
      <c r="T741" s="277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8" t="s">
        <v>238</v>
      </c>
      <c r="AU741" s="278" t="s">
        <v>91</v>
      </c>
      <c r="AV741" s="14" t="s">
        <v>91</v>
      </c>
      <c r="AW741" s="14" t="s">
        <v>4</v>
      </c>
      <c r="AX741" s="14" t="s">
        <v>89</v>
      </c>
      <c r="AY741" s="278" t="s">
        <v>229</v>
      </c>
    </row>
    <row r="742" s="2" customFormat="1" ht="21.75" customHeight="1">
      <c r="A742" s="39"/>
      <c r="B742" s="40"/>
      <c r="C742" s="244" t="s">
        <v>1135</v>
      </c>
      <c r="D742" s="244" t="s">
        <v>231</v>
      </c>
      <c r="E742" s="245" t="s">
        <v>1136</v>
      </c>
      <c r="F742" s="246" t="s">
        <v>1137</v>
      </c>
      <c r="G742" s="247" t="s">
        <v>311</v>
      </c>
      <c r="H742" s="248">
        <v>128.15000000000001</v>
      </c>
      <c r="I742" s="249"/>
      <c r="J742" s="250">
        <f>ROUND(I742*H742,2)</f>
        <v>0</v>
      </c>
      <c r="K742" s="246" t="s">
        <v>235</v>
      </c>
      <c r="L742" s="45"/>
      <c r="M742" s="251" t="s">
        <v>1</v>
      </c>
      <c r="N742" s="252" t="s">
        <v>46</v>
      </c>
      <c r="O742" s="92"/>
      <c r="P742" s="253">
        <f>O742*H742</f>
        <v>0</v>
      </c>
      <c r="Q742" s="253">
        <v>6.0000000000000002E-05</v>
      </c>
      <c r="R742" s="253">
        <f>Q742*H742</f>
        <v>0.0076890000000000005</v>
      </c>
      <c r="S742" s="253">
        <v>0</v>
      </c>
      <c r="T742" s="254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55" t="s">
        <v>236</v>
      </c>
      <c r="AT742" s="255" t="s">
        <v>231</v>
      </c>
      <c r="AU742" s="255" t="s">
        <v>91</v>
      </c>
      <c r="AY742" s="18" t="s">
        <v>229</v>
      </c>
      <c r="BE742" s="256">
        <f>IF(N742="základní",J742,0)</f>
        <v>0</v>
      </c>
      <c r="BF742" s="256">
        <f>IF(N742="snížená",J742,0)</f>
        <v>0</v>
      </c>
      <c r="BG742" s="256">
        <f>IF(N742="zákl. přenesená",J742,0)</f>
        <v>0</v>
      </c>
      <c r="BH742" s="256">
        <f>IF(N742="sníž. přenesená",J742,0)</f>
        <v>0</v>
      </c>
      <c r="BI742" s="256">
        <f>IF(N742="nulová",J742,0)</f>
        <v>0</v>
      </c>
      <c r="BJ742" s="18" t="s">
        <v>89</v>
      </c>
      <c r="BK742" s="256">
        <f>ROUND(I742*H742,2)</f>
        <v>0</v>
      </c>
      <c r="BL742" s="18" t="s">
        <v>236</v>
      </c>
      <c r="BM742" s="255" t="s">
        <v>1138</v>
      </c>
    </row>
    <row r="743" s="14" customFormat="1">
      <c r="A743" s="14"/>
      <c r="B743" s="268"/>
      <c r="C743" s="269"/>
      <c r="D743" s="259" t="s">
        <v>238</v>
      </c>
      <c r="E743" s="270" t="s">
        <v>1</v>
      </c>
      <c r="F743" s="271" t="s">
        <v>1139</v>
      </c>
      <c r="G743" s="269"/>
      <c r="H743" s="272">
        <v>128.15000000000001</v>
      </c>
      <c r="I743" s="273"/>
      <c r="J743" s="269"/>
      <c r="K743" s="269"/>
      <c r="L743" s="274"/>
      <c r="M743" s="275"/>
      <c r="N743" s="276"/>
      <c r="O743" s="276"/>
      <c r="P743" s="276"/>
      <c r="Q743" s="276"/>
      <c r="R743" s="276"/>
      <c r="S743" s="276"/>
      <c r="T743" s="277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8" t="s">
        <v>238</v>
      </c>
      <c r="AU743" s="278" t="s">
        <v>91</v>
      </c>
      <c r="AV743" s="14" t="s">
        <v>91</v>
      </c>
      <c r="AW743" s="14" t="s">
        <v>36</v>
      </c>
      <c r="AX743" s="14" t="s">
        <v>89</v>
      </c>
      <c r="AY743" s="278" t="s">
        <v>229</v>
      </c>
    </row>
    <row r="744" s="2" customFormat="1" ht="21.75" customHeight="1">
      <c r="A744" s="39"/>
      <c r="B744" s="40"/>
      <c r="C744" s="244" t="s">
        <v>1140</v>
      </c>
      <c r="D744" s="244" t="s">
        <v>231</v>
      </c>
      <c r="E744" s="245" t="s">
        <v>1141</v>
      </c>
      <c r="F744" s="246" t="s">
        <v>1142</v>
      </c>
      <c r="G744" s="247" t="s">
        <v>311</v>
      </c>
      <c r="H744" s="248">
        <v>3.8700000000000001</v>
      </c>
      <c r="I744" s="249"/>
      <c r="J744" s="250">
        <f>ROUND(I744*H744,2)</f>
        <v>0</v>
      </c>
      <c r="K744" s="246" t="s">
        <v>235</v>
      </c>
      <c r="L744" s="45"/>
      <c r="M744" s="251" t="s">
        <v>1</v>
      </c>
      <c r="N744" s="252" t="s">
        <v>46</v>
      </c>
      <c r="O744" s="92"/>
      <c r="P744" s="253">
        <f>O744*H744</f>
        <v>0</v>
      </c>
      <c r="Q744" s="253">
        <v>0</v>
      </c>
      <c r="R744" s="253">
        <f>Q744*H744</f>
        <v>0</v>
      </c>
      <c r="S744" s="253">
        <v>0</v>
      </c>
      <c r="T744" s="254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55" t="s">
        <v>236</v>
      </c>
      <c r="AT744" s="255" t="s">
        <v>231</v>
      </c>
      <c r="AU744" s="255" t="s">
        <v>91</v>
      </c>
      <c r="AY744" s="18" t="s">
        <v>229</v>
      </c>
      <c r="BE744" s="256">
        <f>IF(N744="základní",J744,0)</f>
        <v>0</v>
      </c>
      <c r="BF744" s="256">
        <f>IF(N744="snížená",J744,0)</f>
        <v>0</v>
      </c>
      <c r="BG744" s="256">
        <f>IF(N744="zákl. přenesená",J744,0)</f>
        <v>0</v>
      </c>
      <c r="BH744" s="256">
        <f>IF(N744="sníž. přenesená",J744,0)</f>
        <v>0</v>
      </c>
      <c r="BI744" s="256">
        <f>IF(N744="nulová",J744,0)</f>
        <v>0</v>
      </c>
      <c r="BJ744" s="18" t="s">
        <v>89</v>
      </c>
      <c r="BK744" s="256">
        <f>ROUND(I744*H744,2)</f>
        <v>0</v>
      </c>
      <c r="BL744" s="18" t="s">
        <v>236</v>
      </c>
      <c r="BM744" s="255" t="s">
        <v>1143</v>
      </c>
    </row>
    <row r="745" s="13" customFormat="1">
      <c r="A745" s="13"/>
      <c r="B745" s="257"/>
      <c r="C745" s="258"/>
      <c r="D745" s="259" t="s">
        <v>238</v>
      </c>
      <c r="E745" s="260" t="s">
        <v>1</v>
      </c>
      <c r="F745" s="261" t="s">
        <v>1144</v>
      </c>
      <c r="G745" s="258"/>
      <c r="H745" s="260" t="s">
        <v>1</v>
      </c>
      <c r="I745" s="262"/>
      <c r="J745" s="258"/>
      <c r="K745" s="258"/>
      <c r="L745" s="263"/>
      <c r="M745" s="264"/>
      <c r="N745" s="265"/>
      <c r="O745" s="265"/>
      <c r="P745" s="265"/>
      <c r="Q745" s="265"/>
      <c r="R745" s="265"/>
      <c r="S745" s="265"/>
      <c r="T745" s="266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7" t="s">
        <v>238</v>
      </c>
      <c r="AU745" s="267" t="s">
        <v>91</v>
      </c>
      <c r="AV745" s="13" t="s">
        <v>89</v>
      </c>
      <c r="AW745" s="13" t="s">
        <v>36</v>
      </c>
      <c r="AX745" s="13" t="s">
        <v>81</v>
      </c>
      <c r="AY745" s="267" t="s">
        <v>229</v>
      </c>
    </row>
    <row r="746" s="13" customFormat="1">
      <c r="A746" s="13"/>
      <c r="B746" s="257"/>
      <c r="C746" s="258"/>
      <c r="D746" s="259" t="s">
        <v>238</v>
      </c>
      <c r="E746" s="260" t="s">
        <v>1</v>
      </c>
      <c r="F746" s="261" t="s">
        <v>1110</v>
      </c>
      <c r="G746" s="258"/>
      <c r="H746" s="260" t="s">
        <v>1</v>
      </c>
      <c r="I746" s="262"/>
      <c r="J746" s="258"/>
      <c r="K746" s="258"/>
      <c r="L746" s="263"/>
      <c r="M746" s="264"/>
      <c r="N746" s="265"/>
      <c r="O746" s="265"/>
      <c r="P746" s="265"/>
      <c r="Q746" s="265"/>
      <c r="R746" s="265"/>
      <c r="S746" s="265"/>
      <c r="T746" s="266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7" t="s">
        <v>238</v>
      </c>
      <c r="AU746" s="267" t="s">
        <v>91</v>
      </c>
      <c r="AV746" s="13" t="s">
        <v>89</v>
      </c>
      <c r="AW746" s="13" t="s">
        <v>36</v>
      </c>
      <c r="AX746" s="13" t="s">
        <v>81</v>
      </c>
      <c r="AY746" s="267" t="s">
        <v>229</v>
      </c>
    </row>
    <row r="747" s="14" customFormat="1">
      <c r="A747" s="14"/>
      <c r="B747" s="268"/>
      <c r="C747" s="269"/>
      <c r="D747" s="259" t="s">
        <v>238</v>
      </c>
      <c r="E747" s="270" t="s">
        <v>1</v>
      </c>
      <c r="F747" s="271" t="s">
        <v>1111</v>
      </c>
      <c r="G747" s="269"/>
      <c r="H747" s="272">
        <v>2.694</v>
      </c>
      <c r="I747" s="273"/>
      <c r="J747" s="269"/>
      <c r="K747" s="269"/>
      <c r="L747" s="274"/>
      <c r="M747" s="275"/>
      <c r="N747" s="276"/>
      <c r="O747" s="276"/>
      <c r="P747" s="276"/>
      <c r="Q747" s="276"/>
      <c r="R747" s="276"/>
      <c r="S747" s="276"/>
      <c r="T747" s="277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78" t="s">
        <v>238</v>
      </c>
      <c r="AU747" s="278" t="s">
        <v>91</v>
      </c>
      <c r="AV747" s="14" t="s">
        <v>91</v>
      </c>
      <c r="AW747" s="14" t="s">
        <v>36</v>
      </c>
      <c r="AX747" s="14" t="s">
        <v>81</v>
      </c>
      <c r="AY747" s="278" t="s">
        <v>229</v>
      </c>
    </row>
    <row r="748" s="14" customFormat="1">
      <c r="A748" s="14"/>
      <c r="B748" s="268"/>
      <c r="C748" s="269"/>
      <c r="D748" s="259" t="s">
        <v>238</v>
      </c>
      <c r="E748" s="270" t="s">
        <v>1</v>
      </c>
      <c r="F748" s="271" t="s">
        <v>1112</v>
      </c>
      <c r="G748" s="269"/>
      <c r="H748" s="272">
        <v>1.1759999999999999</v>
      </c>
      <c r="I748" s="273"/>
      <c r="J748" s="269"/>
      <c r="K748" s="269"/>
      <c r="L748" s="274"/>
      <c r="M748" s="275"/>
      <c r="N748" s="276"/>
      <c r="O748" s="276"/>
      <c r="P748" s="276"/>
      <c r="Q748" s="276"/>
      <c r="R748" s="276"/>
      <c r="S748" s="276"/>
      <c r="T748" s="277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8" t="s">
        <v>238</v>
      </c>
      <c r="AU748" s="278" t="s">
        <v>91</v>
      </c>
      <c r="AV748" s="14" t="s">
        <v>91</v>
      </c>
      <c r="AW748" s="14" t="s">
        <v>36</v>
      </c>
      <c r="AX748" s="14" t="s">
        <v>81</v>
      </c>
      <c r="AY748" s="278" t="s">
        <v>229</v>
      </c>
    </row>
    <row r="749" s="15" customFormat="1">
      <c r="A749" s="15"/>
      <c r="B749" s="279"/>
      <c r="C749" s="280"/>
      <c r="D749" s="259" t="s">
        <v>238</v>
      </c>
      <c r="E749" s="281" t="s">
        <v>1</v>
      </c>
      <c r="F749" s="282" t="s">
        <v>252</v>
      </c>
      <c r="G749" s="280"/>
      <c r="H749" s="283">
        <v>3.8700000000000001</v>
      </c>
      <c r="I749" s="284"/>
      <c r="J749" s="280"/>
      <c r="K749" s="280"/>
      <c r="L749" s="285"/>
      <c r="M749" s="286"/>
      <c r="N749" s="287"/>
      <c r="O749" s="287"/>
      <c r="P749" s="287"/>
      <c r="Q749" s="287"/>
      <c r="R749" s="287"/>
      <c r="S749" s="287"/>
      <c r="T749" s="288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9" t="s">
        <v>238</v>
      </c>
      <c r="AU749" s="289" t="s">
        <v>91</v>
      </c>
      <c r="AV749" s="15" t="s">
        <v>236</v>
      </c>
      <c r="AW749" s="15" t="s">
        <v>36</v>
      </c>
      <c r="AX749" s="15" t="s">
        <v>89</v>
      </c>
      <c r="AY749" s="289" t="s">
        <v>229</v>
      </c>
    </row>
    <row r="750" s="2" customFormat="1" ht="16.5" customHeight="1">
      <c r="A750" s="39"/>
      <c r="B750" s="40"/>
      <c r="C750" s="244" t="s">
        <v>1145</v>
      </c>
      <c r="D750" s="244" t="s">
        <v>231</v>
      </c>
      <c r="E750" s="245" t="s">
        <v>1146</v>
      </c>
      <c r="F750" s="246" t="s">
        <v>1147</v>
      </c>
      <c r="G750" s="247" t="s">
        <v>346</v>
      </c>
      <c r="H750" s="248">
        <v>8.0250000000000004</v>
      </c>
      <c r="I750" s="249"/>
      <c r="J750" s="250">
        <f>ROUND(I750*H750,2)</f>
        <v>0</v>
      </c>
      <c r="K750" s="246" t="s">
        <v>301</v>
      </c>
      <c r="L750" s="45"/>
      <c r="M750" s="251" t="s">
        <v>1</v>
      </c>
      <c r="N750" s="252" t="s">
        <v>46</v>
      </c>
      <c r="O750" s="92"/>
      <c r="P750" s="253">
        <f>O750*H750</f>
        <v>0</v>
      </c>
      <c r="Q750" s="253">
        <v>6.0000000000000002E-05</v>
      </c>
      <c r="R750" s="253">
        <f>Q750*H750</f>
        <v>0.00048150000000000005</v>
      </c>
      <c r="S750" s="253">
        <v>0</v>
      </c>
      <c r="T750" s="254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55" t="s">
        <v>236</v>
      </c>
      <c r="AT750" s="255" t="s">
        <v>231</v>
      </c>
      <c r="AU750" s="255" t="s">
        <v>91</v>
      </c>
      <c r="AY750" s="18" t="s">
        <v>229</v>
      </c>
      <c r="BE750" s="256">
        <f>IF(N750="základní",J750,0)</f>
        <v>0</v>
      </c>
      <c r="BF750" s="256">
        <f>IF(N750="snížená",J750,0)</f>
        <v>0</v>
      </c>
      <c r="BG750" s="256">
        <f>IF(N750="zákl. přenesená",J750,0)</f>
        <v>0</v>
      </c>
      <c r="BH750" s="256">
        <f>IF(N750="sníž. přenesená",J750,0)</f>
        <v>0</v>
      </c>
      <c r="BI750" s="256">
        <f>IF(N750="nulová",J750,0)</f>
        <v>0</v>
      </c>
      <c r="BJ750" s="18" t="s">
        <v>89</v>
      </c>
      <c r="BK750" s="256">
        <f>ROUND(I750*H750,2)</f>
        <v>0</v>
      </c>
      <c r="BL750" s="18" t="s">
        <v>236</v>
      </c>
      <c r="BM750" s="255" t="s">
        <v>1148</v>
      </c>
    </row>
    <row r="751" s="13" customFormat="1">
      <c r="A751" s="13"/>
      <c r="B751" s="257"/>
      <c r="C751" s="258"/>
      <c r="D751" s="259" t="s">
        <v>238</v>
      </c>
      <c r="E751" s="260" t="s">
        <v>1</v>
      </c>
      <c r="F751" s="261" t="s">
        <v>1149</v>
      </c>
      <c r="G751" s="258"/>
      <c r="H751" s="260" t="s">
        <v>1</v>
      </c>
      <c r="I751" s="262"/>
      <c r="J751" s="258"/>
      <c r="K751" s="258"/>
      <c r="L751" s="263"/>
      <c r="M751" s="264"/>
      <c r="N751" s="265"/>
      <c r="O751" s="265"/>
      <c r="P751" s="265"/>
      <c r="Q751" s="265"/>
      <c r="R751" s="265"/>
      <c r="S751" s="265"/>
      <c r="T751" s="266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7" t="s">
        <v>238</v>
      </c>
      <c r="AU751" s="267" t="s">
        <v>91</v>
      </c>
      <c r="AV751" s="13" t="s">
        <v>89</v>
      </c>
      <c r="AW751" s="13" t="s">
        <v>36</v>
      </c>
      <c r="AX751" s="13" t="s">
        <v>81</v>
      </c>
      <c r="AY751" s="267" t="s">
        <v>229</v>
      </c>
    </row>
    <row r="752" s="14" customFormat="1">
      <c r="A752" s="14"/>
      <c r="B752" s="268"/>
      <c r="C752" s="269"/>
      <c r="D752" s="259" t="s">
        <v>238</v>
      </c>
      <c r="E752" s="270" t="s">
        <v>1</v>
      </c>
      <c r="F752" s="271" t="s">
        <v>1150</v>
      </c>
      <c r="G752" s="269"/>
      <c r="H752" s="272">
        <v>2.0800000000000001</v>
      </c>
      <c r="I752" s="273"/>
      <c r="J752" s="269"/>
      <c r="K752" s="269"/>
      <c r="L752" s="274"/>
      <c r="M752" s="275"/>
      <c r="N752" s="276"/>
      <c r="O752" s="276"/>
      <c r="P752" s="276"/>
      <c r="Q752" s="276"/>
      <c r="R752" s="276"/>
      <c r="S752" s="276"/>
      <c r="T752" s="277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8" t="s">
        <v>238</v>
      </c>
      <c r="AU752" s="278" t="s">
        <v>91</v>
      </c>
      <c r="AV752" s="14" t="s">
        <v>91</v>
      </c>
      <c r="AW752" s="14" t="s">
        <v>36</v>
      </c>
      <c r="AX752" s="14" t="s">
        <v>81</v>
      </c>
      <c r="AY752" s="278" t="s">
        <v>229</v>
      </c>
    </row>
    <row r="753" s="13" customFormat="1">
      <c r="A753" s="13"/>
      <c r="B753" s="257"/>
      <c r="C753" s="258"/>
      <c r="D753" s="259" t="s">
        <v>238</v>
      </c>
      <c r="E753" s="260" t="s">
        <v>1</v>
      </c>
      <c r="F753" s="261" t="s">
        <v>1151</v>
      </c>
      <c r="G753" s="258"/>
      <c r="H753" s="260" t="s">
        <v>1</v>
      </c>
      <c r="I753" s="262"/>
      <c r="J753" s="258"/>
      <c r="K753" s="258"/>
      <c r="L753" s="263"/>
      <c r="M753" s="264"/>
      <c r="N753" s="265"/>
      <c r="O753" s="265"/>
      <c r="P753" s="265"/>
      <c r="Q753" s="265"/>
      <c r="R753" s="265"/>
      <c r="S753" s="265"/>
      <c r="T753" s="266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7" t="s">
        <v>238</v>
      </c>
      <c r="AU753" s="267" t="s">
        <v>91</v>
      </c>
      <c r="AV753" s="13" t="s">
        <v>89</v>
      </c>
      <c r="AW753" s="13" t="s">
        <v>36</v>
      </c>
      <c r="AX753" s="13" t="s">
        <v>81</v>
      </c>
      <c r="AY753" s="267" t="s">
        <v>229</v>
      </c>
    </row>
    <row r="754" s="14" customFormat="1">
      <c r="A754" s="14"/>
      <c r="B754" s="268"/>
      <c r="C754" s="269"/>
      <c r="D754" s="259" t="s">
        <v>238</v>
      </c>
      <c r="E754" s="270" t="s">
        <v>1</v>
      </c>
      <c r="F754" s="271" t="s">
        <v>1152</v>
      </c>
      <c r="G754" s="269"/>
      <c r="H754" s="272">
        <v>5.9450000000000003</v>
      </c>
      <c r="I754" s="273"/>
      <c r="J754" s="269"/>
      <c r="K754" s="269"/>
      <c r="L754" s="274"/>
      <c r="M754" s="275"/>
      <c r="N754" s="276"/>
      <c r="O754" s="276"/>
      <c r="P754" s="276"/>
      <c r="Q754" s="276"/>
      <c r="R754" s="276"/>
      <c r="S754" s="276"/>
      <c r="T754" s="277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8" t="s">
        <v>238</v>
      </c>
      <c r="AU754" s="278" t="s">
        <v>91</v>
      </c>
      <c r="AV754" s="14" t="s">
        <v>91</v>
      </c>
      <c r="AW754" s="14" t="s">
        <v>36</v>
      </c>
      <c r="AX754" s="14" t="s">
        <v>81</v>
      </c>
      <c r="AY754" s="278" t="s">
        <v>229</v>
      </c>
    </row>
    <row r="755" s="15" customFormat="1">
      <c r="A755" s="15"/>
      <c r="B755" s="279"/>
      <c r="C755" s="280"/>
      <c r="D755" s="259" t="s">
        <v>238</v>
      </c>
      <c r="E755" s="281" t="s">
        <v>1</v>
      </c>
      <c r="F755" s="282" t="s">
        <v>252</v>
      </c>
      <c r="G755" s="280"/>
      <c r="H755" s="283">
        <v>8.0250000000000004</v>
      </c>
      <c r="I755" s="284"/>
      <c r="J755" s="280"/>
      <c r="K755" s="280"/>
      <c r="L755" s="285"/>
      <c r="M755" s="286"/>
      <c r="N755" s="287"/>
      <c r="O755" s="287"/>
      <c r="P755" s="287"/>
      <c r="Q755" s="287"/>
      <c r="R755" s="287"/>
      <c r="S755" s="287"/>
      <c r="T755" s="288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9" t="s">
        <v>238</v>
      </c>
      <c r="AU755" s="289" t="s">
        <v>91</v>
      </c>
      <c r="AV755" s="15" t="s">
        <v>236</v>
      </c>
      <c r="AW755" s="15" t="s">
        <v>36</v>
      </c>
      <c r="AX755" s="15" t="s">
        <v>89</v>
      </c>
      <c r="AY755" s="289" t="s">
        <v>229</v>
      </c>
    </row>
    <row r="756" s="2" customFormat="1" ht="21.75" customHeight="1">
      <c r="A756" s="39"/>
      <c r="B756" s="40"/>
      <c r="C756" s="318" t="s">
        <v>1153</v>
      </c>
      <c r="D756" s="318" t="s">
        <v>492</v>
      </c>
      <c r="E756" s="319" t="s">
        <v>1154</v>
      </c>
      <c r="F756" s="320" t="s">
        <v>1149</v>
      </c>
      <c r="G756" s="321" t="s">
        <v>346</v>
      </c>
      <c r="H756" s="322">
        <v>2.1840000000000002</v>
      </c>
      <c r="I756" s="323"/>
      <c r="J756" s="324">
        <f>ROUND(I756*H756,2)</f>
        <v>0</v>
      </c>
      <c r="K756" s="320" t="s">
        <v>301</v>
      </c>
      <c r="L756" s="325"/>
      <c r="M756" s="326" t="s">
        <v>1</v>
      </c>
      <c r="N756" s="327" t="s">
        <v>46</v>
      </c>
      <c r="O756" s="92"/>
      <c r="P756" s="253">
        <f>O756*H756</f>
        <v>0</v>
      </c>
      <c r="Q756" s="253">
        <v>0.00042000000000000002</v>
      </c>
      <c r="R756" s="253">
        <f>Q756*H756</f>
        <v>0.00091728000000000014</v>
      </c>
      <c r="S756" s="253">
        <v>0</v>
      </c>
      <c r="T756" s="254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55" t="s">
        <v>319</v>
      </c>
      <c r="AT756" s="255" t="s">
        <v>492</v>
      </c>
      <c r="AU756" s="255" t="s">
        <v>91</v>
      </c>
      <c r="AY756" s="18" t="s">
        <v>229</v>
      </c>
      <c r="BE756" s="256">
        <f>IF(N756="základní",J756,0)</f>
        <v>0</v>
      </c>
      <c r="BF756" s="256">
        <f>IF(N756="snížená",J756,0)</f>
        <v>0</v>
      </c>
      <c r="BG756" s="256">
        <f>IF(N756="zákl. přenesená",J756,0)</f>
        <v>0</v>
      </c>
      <c r="BH756" s="256">
        <f>IF(N756="sníž. přenesená",J756,0)</f>
        <v>0</v>
      </c>
      <c r="BI756" s="256">
        <f>IF(N756="nulová",J756,0)</f>
        <v>0</v>
      </c>
      <c r="BJ756" s="18" t="s">
        <v>89</v>
      </c>
      <c r="BK756" s="256">
        <f>ROUND(I756*H756,2)</f>
        <v>0</v>
      </c>
      <c r="BL756" s="18" t="s">
        <v>236</v>
      </c>
      <c r="BM756" s="255" t="s">
        <v>1155</v>
      </c>
    </row>
    <row r="757" s="14" customFormat="1">
      <c r="A757" s="14"/>
      <c r="B757" s="268"/>
      <c r="C757" s="269"/>
      <c r="D757" s="259" t="s">
        <v>238</v>
      </c>
      <c r="E757" s="270" t="s">
        <v>1</v>
      </c>
      <c r="F757" s="271" t="s">
        <v>1150</v>
      </c>
      <c r="G757" s="269"/>
      <c r="H757" s="272">
        <v>2.0800000000000001</v>
      </c>
      <c r="I757" s="273"/>
      <c r="J757" s="269"/>
      <c r="K757" s="269"/>
      <c r="L757" s="274"/>
      <c r="M757" s="275"/>
      <c r="N757" s="276"/>
      <c r="O757" s="276"/>
      <c r="P757" s="276"/>
      <c r="Q757" s="276"/>
      <c r="R757" s="276"/>
      <c r="S757" s="276"/>
      <c r="T757" s="277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78" t="s">
        <v>238</v>
      </c>
      <c r="AU757" s="278" t="s">
        <v>91</v>
      </c>
      <c r="AV757" s="14" t="s">
        <v>91</v>
      </c>
      <c r="AW757" s="14" t="s">
        <v>36</v>
      </c>
      <c r="AX757" s="14" t="s">
        <v>89</v>
      </c>
      <c r="AY757" s="278" t="s">
        <v>229</v>
      </c>
    </row>
    <row r="758" s="14" customFormat="1">
      <c r="A758" s="14"/>
      <c r="B758" s="268"/>
      <c r="C758" s="269"/>
      <c r="D758" s="259" t="s">
        <v>238</v>
      </c>
      <c r="E758" s="269"/>
      <c r="F758" s="271" t="s">
        <v>1156</v>
      </c>
      <c r="G758" s="269"/>
      <c r="H758" s="272">
        <v>2.1840000000000002</v>
      </c>
      <c r="I758" s="273"/>
      <c r="J758" s="269"/>
      <c r="K758" s="269"/>
      <c r="L758" s="274"/>
      <c r="M758" s="275"/>
      <c r="N758" s="276"/>
      <c r="O758" s="276"/>
      <c r="P758" s="276"/>
      <c r="Q758" s="276"/>
      <c r="R758" s="276"/>
      <c r="S758" s="276"/>
      <c r="T758" s="277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8" t="s">
        <v>238</v>
      </c>
      <c r="AU758" s="278" t="s">
        <v>91</v>
      </c>
      <c r="AV758" s="14" t="s">
        <v>91</v>
      </c>
      <c r="AW758" s="14" t="s">
        <v>4</v>
      </c>
      <c r="AX758" s="14" t="s">
        <v>89</v>
      </c>
      <c r="AY758" s="278" t="s">
        <v>229</v>
      </c>
    </row>
    <row r="759" s="2" customFormat="1" ht="21.75" customHeight="1">
      <c r="A759" s="39"/>
      <c r="B759" s="40"/>
      <c r="C759" s="318" t="s">
        <v>1157</v>
      </c>
      <c r="D759" s="318" t="s">
        <v>492</v>
      </c>
      <c r="E759" s="319" t="s">
        <v>1158</v>
      </c>
      <c r="F759" s="320" t="s">
        <v>1151</v>
      </c>
      <c r="G759" s="321" t="s">
        <v>346</v>
      </c>
      <c r="H759" s="322">
        <v>6.242</v>
      </c>
      <c r="I759" s="323"/>
      <c r="J759" s="324">
        <f>ROUND(I759*H759,2)</f>
        <v>0</v>
      </c>
      <c r="K759" s="320" t="s">
        <v>1</v>
      </c>
      <c r="L759" s="325"/>
      <c r="M759" s="326" t="s">
        <v>1</v>
      </c>
      <c r="N759" s="327" t="s">
        <v>46</v>
      </c>
      <c r="O759" s="92"/>
      <c r="P759" s="253">
        <f>O759*H759</f>
        <v>0</v>
      </c>
      <c r="Q759" s="253">
        <v>0.00059999999999999995</v>
      </c>
      <c r="R759" s="253">
        <f>Q759*H759</f>
        <v>0.0037451999999999997</v>
      </c>
      <c r="S759" s="253">
        <v>0</v>
      </c>
      <c r="T759" s="254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55" t="s">
        <v>319</v>
      </c>
      <c r="AT759" s="255" t="s">
        <v>492</v>
      </c>
      <c r="AU759" s="255" t="s">
        <v>91</v>
      </c>
      <c r="AY759" s="18" t="s">
        <v>229</v>
      </c>
      <c r="BE759" s="256">
        <f>IF(N759="základní",J759,0)</f>
        <v>0</v>
      </c>
      <c r="BF759" s="256">
        <f>IF(N759="snížená",J759,0)</f>
        <v>0</v>
      </c>
      <c r="BG759" s="256">
        <f>IF(N759="zákl. přenesená",J759,0)</f>
        <v>0</v>
      </c>
      <c r="BH759" s="256">
        <f>IF(N759="sníž. přenesená",J759,0)</f>
        <v>0</v>
      </c>
      <c r="BI759" s="256">
        <f>IF(N759="nulová",J759,0)</f>
        <v>0</v>
      </c>
      <c r="BJ759" s="18" t="s">
        <v>89</v>
      </c>
      <c r="BK759" s="256">
        <f>ROUND(I759*H759,2)</f>
        <v>0</v>
      </c>
      <c r="BL759" s="18" t="s">
        <v>236</v>
      </c>
      <c r="BM759" s="255" t="s">
        <v>1159</v>
      </c>
    </row>
    <row r="760" s="14" customFormat="1">
      <c r="A760" s="14"/>
      <c r="B760" s="268"/>
      <c r="C760" s="269"/>
      <c r="D760" s="259" t="s">
        <v>238</v>
      </c>
      <c r="E760" s="270" t="s">
        <v>1</v>
      </c>
      <c r="F760" s="271" t="s">
        <v>1152</v>
      </c>
      <c r="G760" s="269"/>
      <c r="H760" s="272">
        <v>5.9450000000000003</v>
      </c>
      <c r="I760" s="273"/>
      <c r="J760" s="269"/>
      <c r="K760" s="269"/>
      <c r="L760" s="274"/>
      <c r="M760" s="275"/>
      <c r="N760" s="276"/>
      <c r="O760" s="276"/>
      <c r="P760" s="276"/>
      <c r="Q760" s="276"/>
      <c r="R760" s="276"/>
      <c r="S760" s="276"/>
      <c r="T760" s="277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8" t="s">
        <v>238</v>
      </c>
      <c r="AU760" s="278" t="s">
        <v>91</v>
      </c>
      <c r="AV760" s="14" t="s">
        <v>91</v>
      </c>
      <c r="AW760" s="14" t="s">
        <v>36</v>
      </c>
      <c r="AX760" s="14" t="s">
        <v>89</v>
      </c>
      <c r="AY760" s="278" t="s">
        <v>229</v>
      </c>
    </row>
    <row r="761" s="14" customFormat="1">
      <c r="A761" s="14"/>
      <c r="B761" s="268"/>
      <c r="C761" s="269"/>
      <c r="D761" s="259" t="s">
        <v>238</v>
      </c>
      <c r="E761" s="269"/>
      <c r="F761" s="271" t="s">
        <v>1160</v>
      </c>
      <c r="G761" s="269"/>
      <c r="H761" s="272">
        <v>6.242</v>
      </c>
      <c r="I761" s="273"/>
      <c r="J761" s="269"/>
      <c r="K761" s="269"/>
      <c r="L761" s="274"/>
      <c r="M761" s="275"/>
      <c r="N761" s="276"/>
      <c r="O761" s="276"/>
      <c r="P761" s="276"/>
      <c r="Q761" s="276"/>
      <c r="R761" s="276"/>
      <c r="S761" s="276"/>
      <c r="T761" s="27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8" t="s">
        <v>238</v>
      </c>
      <c r="AU761" s="278" t="s">
        <v>91</v>
      </c>
      <c r="AV761" s="14" t="s">
        <v>91</v>
      </c>
      <c r="AW761" s="14" t="s">
        <v>4</v>
      </c>
      <c r="AX761" s="14" t="s">
        <v>89</v>
      </c>
      <c r="AY761" s="278" t="s">
        <v>229</v>
      </c>
    </row>
    <row r="762" s="2" customFormat="1" ht="16.5" customHeight="1">
      <c r="A762" s="39"/>
      <c r="B762" s="40"/>
      <c r="C762" s="244" t="s">
        <v>1161</v>
      </c>
      <c r="D762" s="244" t="s">
        <v>231</v>
      </c>
      <c r="E762" s="245" t="s">
        <v>1162</v>
      </c>
      <c r="F762" s="246" t="s">
        <v>1163</v>
      </c>
      <c r="G762" s="247" t="s">
        <v>346</v>
      </c>
      <c r="H762" s="248">
        <v>542.48500000000001</v>
      </c>
      <c r="I762" s="249"/>
      <c r="J762" s="250">
        <f>ROUND(I762*H762,2)</f>
        <v>0</v>
      </c>
      <c r="K762" s="246" t="s">
        <v>301</v>
      </c>
      <c r="L762" s="45"/>
      <c r="M762" s="251" t="s">
        <v>1</v>
      </c>
      <c r="N762" s="252" t="s">
        <v>46</v>
      </c>
      <c r="O762" s="92"/>
      <c r="P762" s="253">
        <f>O762*H762</f>
        <v>0</v>
      </c>
      <c r="Q762" s="253">
        <v>0.00025000000000000001</v>
      </c>
      <c r="R762" s="253">
        <f>Q762*H762</f>
        <v>0.13562125</v>
      </c>
      <c r="S762" s="253">
        <v>0</v>
      </c>
      <c r="T762" s="254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55" t="s">
        <v>236</v>
      </c>
      <c r="AT762" s="255" t="s">
        <v>231</v>
      </c>
      <c r="AU762" s="255" t="s">
        <v>91</v>
      </c>
      <c r="AY762" s="18" t="s">
        <v>229</v>
      </c>
      <c r="BE762" s="256">
        <f>IF(N762="základní",J762,0)</f>
        <v>0</v>
      </c>
      <c r="BF762" s="256">
        <f>IF(N762="snížená",J762,0)</f>
        <v>0</v>
      </c>
      <c r="BG762" s="256">
        <f>IF(N762="zákl. přenesená",J762,0)</f>
        <v>0</v>
      </c>
      <c r="BH762" s="256">
        <f>IF(N762="sníž. přenesená",J762,0)</f>
        <v>0</v>
      </c>
      <c r="BI762" s="256">
        <f>IF(N762="nulová",J762,0)</f>
        <v>0</v>
      </c>
      <c r="BJ762" s="18" t="s">
        <v>89</v>
      </c>
      <c r="BK762" s="256">
        <f>ROUND(I762*H762,2)</f>
        <v>0</v>
      </c>
      <c r="BL762" s="18" t="s">
        <v>236</v>
      </c>
      <c r="BM762" s="255" t="s">
        <v>1164</v>
      </c>
    </row>
    <row r="763" s="13" customFormat="1">
      <c r="A763" s="13"/>
      <c r="B763" s="257"/>
      <c r="C763" s="258"/>
      <c r="D763" s="259" t="s">
        <v>238</v>
      </c>
      <c r="E763" s="260" t="s">
        <v>1</v>
      </c>
      <c r="F763" s="261" t="s">
        <v>1165</v>
      </c>
      <c r="G763" s="258"/>
      <c r="H763" s="260" t="s">
        <v>1</v>
      </c>
      <c r="I763" s="262"/>
      <c r="J763" s="258"/>
      <c r="K763" s="258"/>
      <c r="L763" s="263"/>
      <c r="M763" s="264"/>
      <c r="N763" s="265"/>
      <c r="O763" s="265"/>
      <c r="P763" s="265"/>
      <c r="Q763" s="265"/>
      <c r="R763" s="265"/>
      <c r="S763" s="265"/>
      <c r="T763" s="266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7" t="s">
        <v>238</v>
      </c>
      <c r="AU763" s="267" t="s">
        <v>91</v>
      </c>
      <c r="AV763" s="13" t="s">
        <v>89</v>
      </c>
      <c r="AW763" s="13" t="s">
        <v>36</v>
      </c>
      <c r="AX763" s="13" t="s">
        <v>81</v>
      </c>
      <c r="AY763" s="267" t="s">
        <v>229</v>
      </c>
    </row>
    <row r="764" s="14" customFormat="1">
      <c r="A764" s="14"/>
      <c r="B764" s="268"/>
      <c r="C764" s="269"/>
      <c r="D764" s="259" t="s">
        <v>238</v>
      </c>
      <c r="E764" s="270" t="s">
        <v>1</v>
      </c>
      <c r="F764" s="271" t="s">
        <v>1166</v>
      </c>
      <c r="G764" s="269"/>
      <c r="H764" s="272">
        <v>150.12000000000001</v>
      </c>
      <c r="I764" s="273"/>
      <c r="J764" s="269"/>
      <c r="K764" s="269"/>
      <c r="L764" s="274"/>
      <c r="M764" s="275"/>
      <c r="N764" s="276"/>
      <c r="O764" s="276"/>
      <c r="P764" s="276"/>
      <c r="Q764" s="276"/>
      <c r="R764" s="276"/>
      <c r="S764" s="276"/>
      <c r="T764" s="277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8" t="s">
        <v>238</v>
      </c>
      <c r="AU764" s="278" t="s">
        <v>91</v>
      </c>
      <c r="AV764" s="14" t="s">
        <v>91</v>
      </c>
      <c r="AW764" s="14" t="s">
        <v>36</v>
      </c>
      <c r="AX764" s="14" t="s">
        <v>81</v>
      </c>
      <c r="AY764" s="278" t="s">
        <v>229</v>
      </c>
    </row>
    <row r="765" s="13" customFormat="1">
      <c r="A765" s="13"/>
      <c r="B765" s="257"/>
      <c r="C765" s="258"/>
      <c r="D765" s="259" t="s">
        <v>238</v>
      </c>
      <c r="E765" s="260" t="s">
        <v>1</v>
      </c>
      <c r="F765" s="261" t="s">
        <v>1167</v>
      </c>
      <c r="G765" s="258"/>
      <c r="H765" s="260" t="s">
        <v>1</v>
      </c>
      <c r="I765" s="262"/>
      <c r="J765" s="258"/>
      <c r="K765" s="258"/>
      <c r="L765" s="263"/>
      <c r="M765" s="264"/>
      <c r="N765" s="265"/>
      <c r="O765" s="265"/>
      <c r="P765" s="265"/>
      <c r="Q765" s="265"/>
      <c r="R765" s="265"/>
      <c r="S765" s="265"/>
      <c r="T765" s="266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7" t="s">
        <v>238</v>
      </c>
      <c r="AU765" s="267" t="s">
        <v>91</v>
      </c>
      <c r="AV765" s="13" t="s">
        <v>89</v>
      </c>
      <c r="AW765" s="13" t="s">
        <v>36</v>
      </c>
      <c r="AX765" s="13" t="s">
        <v>81</v>
      </c>
      <c r="AY765" s="267" t="s">
        <v>229</v>
      </c>
    </row>
    <row r="766" s="14" customFormat="1">
      <c r="A766" s="14"/>
      <c r="B766" s="268"/>
      <c r="C766" s="269"/>
      <c r="D766" s="259" t="s">
        <v>238</v>
      </c>
      <c r="E766" s="270" t="s">
        <v>1</v>
      </c>
      <c r="F766" s="271" t="s">
        <v>1168</v>
      </c>
      <c r="G766" s="269"/>
      <c r="H766" s="272">
        <v>164.22</v>
      </c>
      <c r="I766" s="273"/>
      <c r="J766" s="269"/>
      <c r="K766" s="269"/>
      <c r="L766" s="274"/>
      <c r="M766" s="275"/>
      <c r="N766" s="276"/>
      <c r="O766" s="276"/>
      <c r="P766" s="276"/>
      <c r="Q766" s="276"/>
      <c r="R766" s="276"/>
      <c r="S766" s="276"/>
      <c r="T766" s="277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78" t="s">
        <v>238</v>
      </c>
      <c r="AU766" s="278" t="s">
        <v>91</v>
      </c>
      <c r="AV766" s="14" t="s">
        <v>91</v>
      </c>
      <c r="AW766" s="14" t="s">
        <v>36</v>
      </c>
      <c r="AX766" s="14" t="s">
        <v>81</v>
      </c>
      <c r="AY766" s="278" t="s">
        <v>229</v>
      </c>
    </row>
    <row r="767" s="13" customFormat="1">
      <c r="A767" s="13"/>
      <c r="B767" s="257"/>
      <c r="C767" s="258"/>
      <c r="D767" s="259" t="s">
        <v>238</v>
      </c>
      <c r="E767" s="260" t="s">
        <v>1</v>
      </c>
      <c r="F767" s="261" t="s">
        <v>1169</v>
      </c>
      <c r="G767" s="258"/>
      <c r="H767" s="260" t="s">
        <v>1</v>
      </c>
      <c r="I767" s="262"/>
      <c r="J767" s="258"/>
      <c r="K767" s="258"/>
      <c r="L767" s="263"/>
      <c r="M767" s="264"/>
      <c r="N767" s="265"/>
      <c r="O767" s="265"/>
      <c r="P767" s="265"/>
      <c r="Q767" s="265"/>
      <c r="R767" s="265"/>
      <c r="S767" s="265"/>
      <c r="T767" s="266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7" t="s">
        <v>238</v>
      </c>
      <c r="AU767" s="267" t="s">
        <v>91</v>
      </c>
      <c r="AV767" s="13" t="s">
        <v>89</v>
      </c>
      <c r="AW767" s="13" t="s">
        <v>36</v>
      </c>
      <c r="AX767" s="13" t="s">
        <v>81</v>
      </c>
      <c r="AY767" s="267" t="s">
        <v>229</v>
      </c>
    </row>
    <row r="768" s="14" customFormat="1">
      <c r="A768" s="14"/>
      <c r="B768" s="268"/>
      <c r="C768" s="269"/>
      <c r="D768" s="259" t="s">
        <v>238</v>
      </c>
      <c r="E768" s="270" t="s">
        <v>1</v>
      </c>
      <c r="F768" s="271" t="s">
        <v>1170</v>
      </c>
      <c r="G768" s="269"/>
      <c r="H768" s="272">
        <v>127.005</v>
      </c>
      <c r="I768" s="273"/>
      <c r="J768" s="269"/>
      <c r="K768" s="269"/>
      <c r="L768" s="274"/>
      <c r="M768" s="275"/>
      <c r="N768" s="276"/>
      <c r="O768" s="276"/>
      <c r="P768" s="276"/>
      <c r="Q768" s="276"/>
      <c r="R768" s="276"/>
      <c r="S768" s="276"/>
      <c r="T768" s="277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78" t="s">
        <v>238</v>
      </c>
      <c r="AU768" s="278" t="s">
        <v>91</v>
      </c>
      <c r="AV768" s="14" t="s">
        <v>91</v>
      </c>
      <c r="AW768" s="14" t="s">
        <v>36</v>
      </c>
      <c r="AX768" s="14" t="s">
        <v>81</v>
      </c>
      <c r="AY768" s="278" t="s">
        <v>229</v>
      </c>
    </row>
    <row r="769" s="13" customFormat="1">
      <c r="A769" s="13"/>
      <c r="B769" s="257"/>
      <c r="C769" s="258"/>
      <c r="D769" s="259" t="s">
        <v>238</v>
      </c>
      <c r="E769" s="260" t="s">
        <v>1</v>
      </c>
      <c r="F769" s="261" t="s">
        <v>1171</v>
      </c>
      <c r="G769" s="258"/>
      <c r="H769" s="260" t="s">
        <v>1</v>
      </c>
      <c r="I769" s="262"/>
      <c r="J769" s="258"/>
      <c r="K769" s="258"/>
      <c r="L769" s="263"/>
      <c r="M769" s="264"/>
      <c r="N769" s="265"/>
      <c r="O769" s="265"/>
      <c r="P769" s="265"/>
      <c r="Q769" s="265"/>
      <c r="R769" s="265"/>
      <c r="S769" s="265"/>
      <c r="T769" s="26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7" t="s">
        <v>238</v>
      </c>
      <c r="AU769" s="267" t="s">
        <v>91</v>
      </c>
      <c r="AV769" s="13" t="s">
        <v>89</v>
      </c>
      <c r="AW769" s="13" t="s">
        <v>36</v>
      </c>
      <c r="AX769" s="13" t="s">
        <v>81</v>
      </c>
      <c r="AY769" s="267" t="s">
        <v>229</v>
      </c>
    </row>
    <row r="770" s="14" customFormat="1">
      <c r="A770" s="14"/>
      <c r="B770" s="268"/>
      <c r="C770" s="269"/>
      <c r="D770" s="259" t="s">
        <v>238</v>
      </c>
      <c r="E770" s="270" t="s">
        <v>1</v>
      </c>
      <c r="F770" s="271" t="s">
        <v>1172</v>
      </c>
      <c r="G770" s="269"/>
      <c r="H770" s="272">
        <v>101.14</v>
      </c>
      <c r="I770" s="273"/>
      <c r="J770" s="269"/>
      <c r="K770" s="269"/>
      <c r="L770" s="274"/>
      <c r="M770" s="275"/>
      <c r="N770" s="276"/>
      <c r="O770" s="276"/>
      <c r="P770" s="276"/>
      <c r="Q770" s="276"/>
      <c r="R770" s="276"/>
      <c r="S770" s="276"/>
      <c r="T770" s="277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78" t="s">
        <v>238</v>
      </c>
      <c r="AU770" s="278" t="s">
        <v>91</v>
      </c>
      <c r="AV770" s="14" t="s">
        <v>91</v>
      </c>
      <c r="AW770" s="14" t="s">
        <v>36</v>
      </c>
      <c r="AX770" s="14" t="s">
        <v>81</v>
      </c>
      <c r="AY770" s="278" t="s">
        <v>229</v>
      </c>
    </row>
    <row r="771" s="15" customFormat="1">
      <c r="A771" s="15"/>
      <c r="B771" s="279"/>
      <c r="C771" s="280"/>
      <c r="D771" s="259" t="s">
        <v>238</v>
      </c>
      <c r="E771" s="281" t="s">
        <v>1</v>
      </c>
      <c r="F771" s="282" t="s">
        <v>252</v>
      </c>
      <c r="G771" s="280"/>
      <c r="H771" s="283">
        <v>542.48500000000001</v>
      </c>
      <c r="I771" s="284"/>
      <c r="J771" s="280"/>
      <c r="K771" s="280"/>
      <c r="L771" s="285"/>
      <c r="M771" s="286"/>
      <c r="N771" s="287"/>
      <c r="O771" s="287"/>
      <c r="P771" s="287"/>
      <c r="Q771" s="287"/>
      <c r="R771" s="287"/>
      <c r="S771" s="287"/>
      <c r="T771" s="288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89" t="s">
        <v>238</v>
      </c>
      <c r="AU771" s="289" t="s">
        <v>91</v>
      </c>
      <c r="AV771" s="15" t="s">
        <v>236</v>
      </c>
      <c r="AW771" s="15" t="s">
        <v>36</v>
      </c>
      <c r="AX771" s="15" t="s">
        <v>89</v>
      </c>
      <c r="AY771" s="289" t="s">
        <v>229</v>
      </c>
    </row>
    <row r="772" s="2" customFormat="1" ht="16.5" customHeight="1">
      <c r="A772" s="39"/>
      <c r="B772" s="40"/>
      <c r="C772" s="318" t="s">
        <v>251</v>
      </c>
      <c r="D772" s="318" t="s">
        <v>492</v>
      </c>
      <c r="E772" s="319" t="s">
        <v>1173</v>
      </c>
      <c r="F772" s="320" t="s">
        <v>1174</v>
      </c>
      <c r="G772" s="321" t="s">
        <v>346</v>
      </c>
      <c r="H772" s="322">
        <v>172.43100000000001</v>
      </c>
      <c r="I772" s="323"/>
      <c r="J772" s="324">
        <f>ROUND(I772*H772,2)</f>
        <v>0</v>
      </c>
      <c r="K772" s="320" t="s">
        <v>235</v>
      </c>
      <c r="L772" s="325"/>
      <c r="M772" s="326" t="s">
        <v>1</v>
      </c>
      <c r="N772" s="327" t="s">
        <v>46</v>
      </c>
      <c r="O772" s="92"/>
      <c r="P772" s="253">
        <f>O772*H772</f>
        <v>0</v>
      </c>
      <c r="Q772" s="253">
        <v>3.0000000000000001E-05</v>
      </c>
      <c r="R772" s="253">
        <f>Q772*H772</f>
        <v>0.0051729300000000001</v>
      </c>
      <c r="S772" s="253">
        <v>0</v>
      </c>
      <c r="T772" s="254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55" t="s">
        <v>319</v>
      </c>
      <c r="AT772" s="255" t="s">
        <v>492</v>
      </c>
      <c r="AU772" s="255" t="s">
        <v>91</v>
      </c>
      <c r="AY772" s="18" t="s">
        <v>229</v>
      </c>
      <c r="BE772" s="256">
        <f>IF(N772="základní",J772,0)</f>
        <v>0</v>
      </c>
      <c r="BF772" s="256">
        <f>IF(N772="snížená",J772,0)</f>
        <v>0</v>
      </c>
      <c r="BG772" s="256">
        <f>IF(N772="zákl. přenesená",J772,0)</f>
        <v>0</v>
      </c>
      <c r="BH772" s="256">
        <f>IF(N772="sníž. přenesená",J772,0)</f>
        <v>0</v>
      </c>
      <c r="BI772" s="256">
        <f>IF(N772="nulová",J772,0)</f>
        <v>0</v>
      </c>
      <c r="BJ772" s="18" t="s">
        <v>89</v>
      </c>
      <c r="BK772" s="256">
        <f>ROUND(I772*H772,2)</f>
        <v>0</v>
      </c>
      <c r="BL772" s="18" t="s">
        <v>236</v>
      </c>
      <c r="BM772" s="255" t="s">
        <v>1175</v>
      </c>
    </row>
    <row r="773" s="13" customFormat="1">
      <c r="A773" s="13"/>
      <c r="B773" s="257"/>
      <c r="C773" s="258"/>
      <c r="D773" s="259" t="s">
        <v>238</v>
      </c>
      <c r="E773" s="260" t="s">
        <v>1</v>
      </c>
      <c r="F773" s="261" t="s">
        <v>1176</v>
      </c>
      <c r="G773" s="258"/>
      <c r="H773" s="260" t="s">
        <v>1</v>
      </c>
      <c r="I773" s="262"/>
      <c r="J773" s="258"/>
      <c r="K773" s="258"/>
      <c r="L773" s="263"/>
      <c r="M773" s="264"/>
      <c r="N773" s="265"/>
      <c r="O773" s="265"/>
      <c r="P773" s="265"/>
      <c r="Q773" s="265"/>
      <c r="R773" s="265"/>
      <c r="S773" s="265"/>
      <c r="T773" s="266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7" t="s">
        <v>238</v>
      </c>
      <c r="AU773" s="267" t="s">
        <v>91</v>
      </c>
      <c r="AV773" s="13" t="s">
        <v>89</v>
      </c>
      <c r="AW773" s="13" t="s">
        <v>36</v>
      </c>
      <c r="AX773" s="13" t="s">
        <v>81</v>
      </c>
      <c r="AY773" s="267" t="s">
        <v>229</v>
      </c>
    </row>
    <row r="774" s="14" customFormat="1">
      <c r="A774" s="14"/>
      <c r="B774" s="268"/>
      <c r="C774" s="269"/>
      <c r="D774" s="259" t="s">
        <v>238</v>
      </c>
      <c r="E774" s="270" t="s">
        <v>1</v>
      </c>
      <c r="F774" s="271" t="s">
        <v>1177</v>
      </c>
      <c r="G774" s="269"/>
      <c r="H774" s="272">
        <v>4.0999999999999996</v>
      </c>
      <c r="I774" s="273"/>
      <c r="J774" s="269"/>
      <c r="K774" s="269"/>
      <c r="L774" s="274"/>
      <c r="M774" s="275"/>
      <c r="N774" s="276"/>
      <c r="O774" s="276"/>
      <c r="P774" s="276"/>
      <c r="Q774" s="276"/>
      <c r="R774" s="276"/>
      <c r="S774" s="276"/>
      <c r="T774" s="277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78" t="s">
        <v>238</v>
      </c>
      <c r="AU774" s="278" t="s">
        <v>91</v>
      </c>
      <c r="AV774" s="14" t="s">
        <v>91</v>
      </c>
      <c r="AW774" s="14" t="s">
        <v>36</v>
      </c>
      <c r="AX774" s="14" t="s">
        <v>81</v>
      </c>
      <c r="AY774" s="278" t="s">
        <v>229</v>
      </c>
    </row>
    <row r="775" s="13" customFormat="1">
      <c r="A775" s="13"/>
      <c r="B775" s="257"/>
      <c r="C775" s="258"/>
      <c r="D775" s="259" t="s">
        <v>238</v>
      </c>
      <c r="E775" s="260" t="s">
        <v>1</v>
      </c>
      <c r="F775" s="261" t="s">
        <v>1178</v>
      </c>
      <c r="G775" s="258"/>
      <c r="H775" s="260" t="s">
        <v>1</v>
      </c>
      <c r="I775" s="262"/>
      <c r="J775" s="258"/>
      <c r="K775" s="258"/>
      <c r="L775" s="263"/>
      <c r="M775" s="264"/>
      <c r="N775" s="265"/>
      <c r="O775" s="265"/>
      <c r="P775" s="265"/>
      <c r="Q775" s="265"/>
      <c r="R775" s="265"/>
      <c r="S775" s="265"/>
      <c r="T775" s="266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7" t="s">
        <v>238</v>
      </c>
      <c r="AU775" s="267" t="s">
        <v>91</v>
      </c>
      <c r="AV775" s="13" t="s">
        <v>89</v>
      </c>
      <c r="AW775" s="13" t="s">
        <v>36</v>
      </c>
      <c r="AX775" s="13" t="s">
        <v>81</v>
      </c>
      <c r="AY775" s="267" t="s">
        <v>229</v>
      </c>
    </row>
    <row r="776" s="14" customFormat="1">
      <c r="A776" s="14"/>
      <c r="B776" s="268"/>
      <c r="C776" s="269"/>
      <c r="D776" s="259" t="s">
        <v>238</v>
      </c>
      <c r="E776" s="270" t="s">
        <v>1</v>
      </c>
      <c r="F776" s="271" t="s">
        <v>1037</v>
      </c>
      <c r="G776" s="269"/>
      <c r="H776" s="272">
        <v>10.24</v>
      </c>
      <c r="I776" s="273"/>
      <c r="J776" s="269"/>
      <c r="K776" s="269"/>
      <c r="L776" s="274"/>
      <c r="M776" s="275"/>
      <c r="N776" s="276"/>
      <c r="O776" s="276"/>
      <c r="P776" s="276"/>
      <c r="Q776" s="276"/>
      <c r="R776" s="276"/>
      <c r="S776" s="276"/>
      <c r="T776" s="27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78" t="s">
        <v>238</v>
      </c>
      <c r="AU776" s="278" t="s">
        <v>91</v>
      </c>
      <c r="AV776" s="14" t="s">
        <v>91</v>
      </c>
      <c r="AW776" s="14" t="s">
        <v>36</v>
      </c>
      <c r="AX776" s="14" t="s">
        <v>81</v>
      </c>
      <c r="AY776" s="278" t="s">
        <v>229</v>
      </c>
    </row>
    <row r="777" s="14" customFormat="1">
      <c r="A777" s="14"/>
      <c r="B777" s="268"/>
      <c r="C777" s="269"/>
      <c r="D777" s="259" t="s">
        <v>238</v>
      </c>
      <c r="E777" s="270" t="s">
        <v>1</v>
      </c>
      <c r="F777" s="271" t="s">
        <v>1038</v>
      </c>
      <c r="G777" s="269"/>
      <c r="H777" s="272">
        <v>17.760000000000002</v>
      </c>
      <c r="I777" s="273"/>
      <c r="J777" s="269"/>
      <c r="K777" s="269"/>
      <c r="L777" s="274"/>
      <c r="M777" s="275"/>
      <c r="N777" s="276"/>
      <c r="O777" s="276"/>
      <c r="P777" s="276"/>
      <c r="Q777" s="276"/>
      <c r="R777" s="276"/>
      <c r="S777" s="276"/>
      <c r="T777" s="277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8" t="s">
        <v>238</v>
      </c>
      <c r="AU777" s="278" t="s">
        <v>91</v>
      </c>
      <c r="AV777" s="14" t="s">
        <v>91</v>
      </c>
      <c r="AW777" s="14" t="s">
        <v>36</v>
      </c>
      <c r="AX777" s="14" t="s">
        <v>81</v>
      </c>
      <c r="AY777" s="278" t="s">
        <v>229</v>
      </c>
    </row>
    <row r="778" s="14" customFormat="1">
      <c r="A778" s="14"/>
      <c r="B778" s="268"/>
      <c r="C778" s="269"/>
      <c r="D778" s="259" t="s">
        <v>238</v>
      </c>
      <c r="E778" s="270" t="s">
        <v>1</v>
      </c>
      <c r="F778" s="271" t="s">
        <v>1039</v>
      </c>
      <c r="G778" s="269"/>
      <c r="H778" s="272">
        <v>18.27</v>
      </c>
      <c r="I778" s="273"/>
      <c r="J778" s="269"/>
      <c r="K778" s="269"/>
      <c r="L778" s="274"/>
      <c r="M778" s="275"/>
      <c r="N778" s="276"/>
      <c r="O778" s="276"/>
      <c r="P778" s="276"/>
      <c r="Q778" s="276"/>
      <c r="R778" s="276"/>
      <c r="S778" s="276"/>
      <c r="T778" s="27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78" t="s">
        <v>238</v>
      </c>
      <c r="AU778" s="278" t="s">
        <v>91</v>
      </c>
      <c r="AV778" s="14" t="s">
        <v>91</v>
      </c>
      <c r="AW778" s="14" t="s">
        <v>36</v>
      </c>
      <c r="AX778" s="14" t="s">
        <v>81</v>
      </c>
      <c r="AY778" s="278" t="s">
        <v>229</v>
      </c>
    </row>
    <row r="779" s="14" customFormat="1">
      <c r="A779" s="14"/>
      <c r="B779" s="268"/>
      <c r="C779" s="269"/>
      <c r="D779" s="259" t="s">
        <v>238</v>
      </c>
      <c r="E779" s="270" t="s">
        <v>1</v>
      </c>
      <c r="F779" s="271" t="s">
        <v>1040</v>
      </c>
      <c r="G779" s="269"/>
      <c r="H779" s="272">
        <v>7.875</v>
      </c>
      <c r="I779" s="273"/>
      <c r="J779" s="269"/>
      <c r="K779" s="269"/>
      <c r="L779" s="274"/>
      <c r="M779" s="275"/>
      <c r="N779" s="276"/>
      <c r="O779" s="276"/>
      <c r="P779" s="276"/>
      <c r="Q779" s="276"/>
      <c r="R779" s="276"/>
      <c r="S779" s="276"/>
      <c r="T779" s="277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78" t="s">
        <v>238</v>
      </c>
      <c r="AU779" s="278" t="s">
        <v>91</v>
      </c>
      <c r="AV779" s="14" t="s">
        <v>91</v>
      </c>
      <c r="AW779" s="14" t="s">
        <v>36</v>
      </c>
      <c r="AX779" s="14" t="s">
        <v>81</v>
      </c>
      <c r="AY779" s="278" t="s">
        <v>229</v>
      </c>
    </row>
    <row r="780" s="14" customFormat="1">
      <c r="A780" s="14"/>
      <c r="B780" s="268"/>
      <c r="C780" s="269"/>
      <c r="D780" s="259" t="s">
        <v>238</v>
      </c>
      <c r="E780" s="270" t="s">
        <v>1</v>
      </c>
      <c r="F780" s="271" t="s">
        <v>1041</v>
      </c>
      <c r="G780" s="269"/>
      <c r="H780" s="272">
        <v>7.7599999999999998</v>
      </c>
      <c r="I780" s="273"/>
      <c r="J780" s="269"/>
      <c r="K780" s="269"/>
      <c r="L780" s="274"/>
      <c r="M780" s="275"/>
      <c r="N780" s="276"/>
      <c r="O780" s="276"/>
      <c r="P780" s="276"/>
      <c r="Q780" s="276"/>
      <c r="R780" s="276"/>
      <c r="S780" s="276"/>
      <c r="T780" s="277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78" t="s">
        <v>238</v>
      </c>
      <c r="AU780" s="278" t="s">
        <v>91</v>
      </c>
      <c r="AV780" s="14" t="s">
        <v>91</v>
      </c>
      <c r="AW780" s="14" t="s">
        <v>36</v>
      </c>
      <c r="AX780" s="14" t="s">
        <v>81</v>
      </c>
      <c r="AY780" s="278" t="s">
        <v>229</v>
      </c>
    </row>
    <row r="781" s="14" customFormat="1">
      <c r="A781" s="14"/>
      <c r="B781" s="268"/>
      <c r="C781" s="269"/>
      <c r="D781" s="259" t="s">
        <v>238</v>
      </c>
      <c r="E781" s="270" t="s">
        <v>1</v>
      </c>
      <c r="F781" s="271" t="s">
        <v>1042</v>
      </c>
      <c r="G781" s="269"/>
      <c r="H781" s="272">
        <v>8.1349999999999998</v>
      </c>
      <c r="I781" s="273"/>
      <c r="J781" s="269"/>
      <c r="K781" s="269"/>
      <c r="L781" s="274"/>
      <c r="M781" s="275"/>
      <c r="N781" s="276"/>
      <c r="O781" s="276"/>
      <c r="P781" s="276"/>
      <c r="Q781" s="276"/>
      <c r="R781" s="276"/>
      <c r="S781" s="276"/>
      <c r="T781" s="277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78" t="s">
        <v>238</v>
      </c>
      <c r="AU781" s="278" t="s">
        <v>91</v>
      </c>
      <c r="AV781" s="14" t="s">
        <v>91</v>
      </c>
      <c r="AW781" s="14" t="s">
        <v>36</v>
      </c>
      <c r="AX781" s="14" t="s">
        <v>81</v>
      </c>
      <c r="AY781" s="278" t="s">
        <v>229</v>
      </c>
    </row>
    <row r="782" s="14" customFormat="1">
      <c r="A782" s="14"/>
      <c r="B782" s="268"/>
      <c r="C782" s="269"/>
      <c r="D782" s="259" t="s">
        <v>238</v>
      </c>
      <c r="E782" s="270" t="s">
        <v>1</v>
      </c>
      <c r="F782" s="271" t="s">
        <v>1038</v>
      </c>
      <c r="G782" s="269"/>
      <c r="H782" s="272">
        <v>17.760000000000002</v>
      </c>
      <c r="I782" s="273"/>
      <c r="J782" s="269"/>
      <c r="K782" s="269"/>
      <c r="L782" s="274"/>
      <c r="M782" s="275"/>
      <c r="N782" s="276"/>
      <c r="O782" s="276"/>
      <c r="P782" s="276"/>
      <c r="Q782" s="276"/>
      <c r="R782" s="276"/>
      <c r="S782" s="276"/>
      <c r="T782" s="277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78" t="s">
        <v>238</v>
      </c>
      <c r="AU782" s="278" t="s">
        <v>91</v>
      </c>
      <c r="AV782" s="14" t="s">
        <v>91</v>
      </c>
      <c r="AW782" s="14" t="s">
        <v>36</v>
      </c>
      <c r="AX782" s="14" t="s">
        <v>81</v>
      </c>
      <c r="AY782" s="278" t="s">
        <v>229</v>
      </c>
    </row>
    <row r="783" s="14" customFormat="1">
      <c r="A783" s="14"/>
      <c r="B783" s="268"/>
      <c r="C783" s="269"/>
      <c r="D783" s="259" t="s">
        <v>238</v>
      </c>
      <c r="E783" s="270" t="s">
        <v>1</v>
      </c>
      <c r="F783" s="271" t="s">
        <v>1045</v>
      </c>
      <c r="G783" s="269"/>
      <c r="H783" s="272">
        <v>12.720000000000001</v>
      </c>
      <c r="I783" s="273"/>
      <c r="J783" s="269"/>
      <c r="K783" s="269"/>
      <c r="L783" s="274"/>
      <c r="M783" s="275"/>
      <c r="N783" s="276"/>
      <c r="O783" s="276"/>
      <c r="P783" s="276"/>
      <c r="Q783" s="276"/>
      <c r="R783" s="276"/>
      <c r="S783" s="276"/>
      <c r="T783" s="27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78" t="s">
        <v>238</v>
      </c>
      <c r="AU783" s="278" t="s">
        <v>91</v>
      </c>
      <c r="AV783" s="14" t="s">
        <v>91</v>
      </c>
      <c r="AW783" s="14" t="s">
        <v>36</v>
      </c>
      <c r="AX783" s="14" t="s">
        <v>81</v>
      </c>
      <c r="AY783" s="278" t="s">
        <v>229</v>
      </c>
    </row>
    <row r="784" s="16" customFormat="1">
      <c r="A784" s="16"/>
      <c r="B784" s="307"/>
      <c r="C784" s="308"/>
      <c r="D784" s="259" t="s">
        <v>238</v>
      </c>
      <c r="E784" s="309" t="s">
        <v>1</v>
      </c>
      <c r="F784" s="310" t="s">
        <v>455</v>
      </c>
      <c r="G784" s="308"/>
      <c r="H784" s="311">
        <v>104.62000000000002</v>
      </c>
      <c r="I784" s="312"/>
      <c r="J784" s="308"/>
      <c r="K784" s="308"/>
      <c r="L784" s="313"/>
      <c r="M784" s="314"/>
      <c r="N784" s="315"/>
      <c r="O784" s="315"/>
      <c r="P784" s="315"/>
      <c r="Q784" s="315"/>
      <c r="R784" s="315"/>
      <c r="S784" s="315"/>
      <c r="T784" s="3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317" t="s">
        <v>238</v>
      </c>
      <c r="AU784" s="317" t="s">
        <v>91</v>
      </c>
      <c r="AV784" s="16" t="s">
        <v>244</v>
      </c>
      <c r="AW784" s="16" t="s">
        <v>36</v>
      </c>
      <c r="AX784" s="16" t="s">
        <v>81</v>
      </c>
      <c r="AY784" s="317" t="s">
        <v>229</v>
      </c>
    </row>
    <row r="785" s="13" customFormat="1">
      <c r="A785" s="13"/>
      <c r="B785" s="257"/>
      <c r="C785" s="258"/>
      <c r="D785" s="259" t="s">
        <v>238</v>
      </c>
      <c r="E785" s="260" t="s">
        <v>1</v>
      </c>
      <c r="F785" s="261" t="s">
        <v>1179</v>
      </c>
      <c r="G785" s="258"/>
      <c r="H785" s="260" t="s">
        <v>1</v>
      </c>
      <c r="I785" s="262"/>
      <c r="J785" s="258"/>
      <c r="K785" s="258"/>
      <c r="L785" s="263"/>
      <c r="M785" s="264"/>
      <c r="N785" s="265"/>
      <c r="O785" s="265"/>
      <c r="P785" s="265"/>
      <c r="Q785" s="265"/>
      <c r="R785" s="265"/>
      <c r="S785" s="265"/>
      <c r="T785" s="26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7" t="s">
        <v>238</v>
      </c>
      <c r="AU785" s="267" t="s">
        <v>91</v>
      </c>
      <c r="AV785" s="13" t="s">
        <v>89</v>
      </c>
      <c r="AW785" s="13" t="s">
        <v>36</v>
      </c>
      <c r="AX785" s="13" t="s">
        <v>81</v>
      </c>
      <c r="AY785" s="267" t="s">
        <v>229</v>
      </c>
    </row>
    <row r="786" s="14" customFormat="1">
      <c r="A786" s="14"/>
      <c r="B786" s="268"/>
      <c r="C786" s="269"/>
      <c r="D786" s="259" t="s">
        <v>238</v>
      </c>
      <c r="E786" s="270" t="s">
        <v>1</v>
      </c>
      <c r="F786" s="271" t="s">
        <v>1180</v>
      </c>
      <c r="G786" s="269"/>
      <c r="H786" s="272">
        <v>39.600000000000001</v>
      </c>
      <c r="I786" s="273"/>
      <c r="J786" s="269"/>
      <c r="K786" s="269"/>
      <c r="L786" s="274"/>
      <c r="M786" s="275"/>
      <c r="N786" s="276"/>
      <c r="O786" s="276"/>
      <c r="P786" s="276"/>
      <c r="Q786" s="276"/>
      <c r="R786" s="276"/>
      <c r="S786" s="276"/>
      <c r="T786" s="27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8" t="s">
        <v>238</v>
      </c>
      <c r="AU786" s="278" t="s">
        <v>91</v>
      </c>
      <c r="AV786" s="14" t="s">
        <v>91</v>
      </c>
      <c r="AW786" s="14" t="s">
        <v>36</v>
      </c>
      <c r="AX786" s="14" t="s">
        <v>81</v>
      </c>
      <c r="AY786" s="278" t="s">
        <v>229</v>
      </c>
    </row>
    <row r="787" s="13" customFormat="1">
      <c r="A787" s="13"/>
      <c r="B787" s="257"/>
      <c r="C787" s="258"/>
      <c r="D787" s="259" t="s">
        <v>238</v>
      </c>
      <c r="E787" s="260" t="s">
        <v>1</v>
      </c>
      <c r="F787" s="261" t="s">
        <v>1181</v>
      </c>
      <c r="G787" s="258"/>
      <c r="H787" s="260" t="s">
        <v>1</v>
      </c>
      <c r="I787" s="262"/>
      <c r="J787" s="258"/>
      <c r="K787" s="258"/>
      <c r="L787" s="263"/>
      <c r="M787" s="264"/>
      <c r="N787" s="265"/>
      <c r="O787" s="265"/>
      <c r="P787" s="265"/>
      <c r="Q787" s="265"/>
      <c r="R787" s="265"/>
      <c r="S787" s="265"/>
      <c r="T787" s="26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67" t="s">
        <v>238</v>
      </c>
      <c r="AU787" s="267" t="s">
        <v>91</v>
      </c>
      <c r="AV787" s="13" t="s">
        <v>89</v>
      </c>
      <c r="AW787" s="13" t="s">
        <v>36</v>
      </c>
      <c r="AX787" s="13" t="s">
        <v>81</v>
      </c>
      <c r="AY787" s="267" t="s">
        <v>229</v>
      </c>
    </row>
    <row r="788" s="14" customFormat="1">
      <c r="A788" s="14"/>
      <c r="B788" s="268"/>
      <c r="C788" s="269"/>
      <c r="D788" s="259" t="s">
        <v>238</v>
      </c>
      <c r="E788" s="270" t="s">
        <v>1</v>
      </c>
      <c r="F788" s="271" t="s">
        <v>522</v>
      </c>
      <c r="G788" s="269"/>
      <c r="H788" s="272">
        <v>20</v>
      </c>
      <c r="I788" s="273"/>
      <c r="J788" s="269"/>
      <c r="K788" s="269"/>
      <c r="L788" s="274"/>
      <c r="M788" s="275"/>
      <c r="N788" s="276"/>
      <c r="O788" s="276"/>
      <c r="P788" s="276"/>
      <c r="Q788" s="276"/>
      <c r="R788" s="276"/>
      <c r="S788" s="276"/>
      <c r="T788" s="277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8" t="s">
        <v>238</v>
      </c>
      <c r="AU788" s="278" t="s">
        <v>91</v>
      </c>
      <c r="AV788" s="14" t="s">
        <v>91</v>
      </c>
      <c r="AW788" s="14" t="s">
        <v>36</v>
      </c>
      <c r="AX788" s="14" t="s">
        <v>81</v>
      </c>
      <c r="AY788" s="278" t="s">
        <v>229</v>
      </c>
    </row>
    <row r="789" s="15" customFormat="1">
      <c r="A789" s="15"/>
      <c r="B789" s="279"/>
      <c r="C789" s="280"/>
      <c r="D789" s="259" t="s">
        <v>238</v>
      </c>
      <c r="E789" s="281" t="s">
        <v>1</v>
      </c>
      <c r="F789" s="282" t="s">
        <v>252</v>
      </c>
      <c r="G789" s="280"/>
      <c r="H789" s="283">
        <v>164.22000000000003</v>
      </c>
      <c r="I789" s="284"/>
      <c r="J789" s="280"/>
      <c r="K789" s="280"/>
      <c r="L789" s="285"/>
      <c r="M789" s="286"/>
      <c r="N789" s="287"/>
      <c r="O789" s="287"/>
      <c r="P789" s="287"/>
      <c r="Q789" s="287"/>
      <c r="R789" s="287"/>
      <c r="S789" s="287"/>
      <c r="T789" s="288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89" t="s">
        <v>238</v>
      </c>
      <c r="AU789" s="289" t="s">
        <v>91</v>
      </c>
      <c r="AV789" s="15" t="s">
        <v>236</v>
      </c>
      <c r="AW789" s="15" t="s">
        <v>36</v>
      </c>
      <c r="AX789" s="15" t="s">
        <v>89</v>
      </c>
      <c r="AY789" s="289" t="s">
        <v>229</v>
      </c>
    </row>
    <row r="790" s="14" customFormat="1">
      <c r="A790" s="14"/>
      <c r="B790" s="268"/>
      <c r="C790" s="269"/>
      <c r="D790" s="259" t="s">
        <v>238</v>
      </c>
      <c r="E790" s="269"/>
      <c r="F790" s="271" t="s">
        <v>1182</v>
      </c>
      <c r="G790" s="269"/>
      <c r="H790" s="272">
        <v>172.43100000000001</v>
      </c>
      <c r="I790" s="273"/>
      <c r="J790" s="269"/>
      <c r="K790" s="269"/>
      <c r="L790" s="274"/>
      <c r="M790" s="275"/>
      <c r="N790" s="276"/>
      <c r="O790" s="276"/>
      <c r="P790" s="276"/>
      <c r="Q790" s="276"/>
      <c r="R790" s="276"/>
      <c r="S790" s="276"/>
      <c r="T790" s="277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8" t="s">
        <v>238</v>
      </c>
      <c r="AU790" s="278" t="s">
        <v>91</v>
      </c>
      <c r="AV790" s="14" t="s">
        <v>91</v>
      </c>
      <c r="AW790" s="14" t="s">
        <v>4</v>
      </c>
      <c r="AX790" s="14" t="s">
        <v>89</v>
      </c>
      <c r="AY790" s="278" t="s">
        <v>229</v>
      </c>
    </row>
    <row r="791" s="2" customFormat="1" ht="16.5" customHeight="1">
      <c r="A791" s="39"/>
      <c r="B791" s="40"/>
      <c r="C791" s="318" t="s">
        <v>1183</v>
      </c>
      <c r="D791" s="318" t="s">
        <v>492</v>
      </c>
      <c r="E791" s="319" t="s">
        <v>1184</v>
      </c>
      <c r="F791" s="320" t="s">
        <v>1185</v>
      </c>
      <c r="G791" s="321" t="s">
        <v>346</v>
      </c>
      <c r="H791" s="322">
        <v>157.62600000000001</v>
      </c>
      <c r="I791" s="323"/>
      <c r="J791" s="324">
        <f>ROUND(I791*H791,2)</f>
        <v>0</v>
      </c>
      <c r="K791" s="320" t="s">
        <v>1</v>
      </c>
      <c r="L791" s="325"/>
      <c r="M791" s="326" t="s">
        <v>1</v>
      </c>
      <c r="N791" s="327" t="s">
        <v>46</v>
      </c>
      <c r="O791" s="92"/>
      <c r="P791" s="253">
        <f>O791*H791</f>
        <v>0</v>
      </c>
      <c r="Q791" s="253">
        <v>0.00029999999999999997</v>
      </c>
      <c r="R791" s="253">
        <f>Q791*H791</f>
        <v>0.047287799999999998</v>
      </c>
      <c r="S791" s="253">
        <v>0</v>
      </c>
      <c r="T791" s="254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55" t="s">
        <v>319</v>
      </c>
      <c r="AT791" s="255" t="s">
        <v>492</v>
      </c>
      <c r="AU791" s="255" t="s">
        <v>91</v>
      </c>
      <c r="AY791" s="18" t="s">
        <v>229</v>
      </c>
      <c r="BE791" s="256">
        <f>IF(N791="základní",J791,0)</f>
        <v>0</v>
      </c>
      <c r="BF791" s="256">
        <f>IF(N791="snížená",J791,0)</f>
        <v>0</v>
      </c>
      <c r="BG791" s="256">
        <f>IF(N791="zákl. přenesená",J791,0)</f>
        <v>0</v>
      </c>
      <c r="BH791" s="256">
        <f>IF(N791="sníž. přenesená",J791,0)</f>
        <v>0</v>
      </c>
      <c r="BI791" s="256">
        <f>IF(N791="nulová",J791,0)</f>
        <v>0</v>
      </c>
      <c r="BJ791" s="18" t="s">
        <v>89</v>
      </c>
      <c r="BK791" s="256">
        <f>ROUND(I791*H791,2)</f>
        <v>0</v>
      </c>
      <c r="BL791" s="18" t="s">
        <v>236</v>
      </c>
      <c r="BM791" s="255" t="s">
        <v>1186</v>
      </c>
    </row>
    <row r="792" s="13" customFormat="1">
      <c r="A792" s="13"/>
      <c r="B792" s="257"/>
      <c r="C792" s="258"/>
      <c r="D792" s="259" t="s">
        <v>238</v>
      </c>
      <c r="E792" s="260" t="s">
        <v>1</v>
      </c>
      <c r="F792" s="261" t="s">
        <v>1187</v>
      </c>
      <c r="G792" s="258"/>
      <c r="H792" s="260" t="s">
        <v>1</v>
      </c>
      <c r="I792" s="262"/>
      <c r="J792" s="258"/>
      <c r="K792" s="258"/>
      <c r="L792" s="263"/>
      <c r="M792" s="264"/>
      <c r="N792" s="265"/>
      <c r="O792" s="265"/>
      <c r="P792" s="265"/>
      <c r="Q792" s="265"/>
      <c r="R792" s="265"/>
      <c r="S792" s="265"/>
      <c r="T792" s="266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7" t="s">
        <v>238</v>
      </c>
      <c r="AU792" s="267" t="s">
        <v>91</v>
      </c>
      <c r="AV792" s="13" t="s">
        <v>89</v>
      </c>
      <c r="AW792" s="13" t="s">
        <v>36</v>
      </c>
      <c r="AX792" s="13" t="s">
        <v>81</v>
      </c>
      <c r="AY792" s="267" t="s">
        <v>229</v>
      </c>
    </row>
    <row r="793" s="14" customFormat="1">
      <c r="A793" s="14"/>
      <c r="B793" s="268"/>
      <c r="C793" s="269"/>
      <c r="D793" s="259" t="s">
        <v>238</v>
      </c>
      <c r="E793" s="270" t="s">
        <v>1</v>
      </c>
      <c r="F793" s="271" t="s">
        <v>1172</v>
      </c>
      <c r="G793" s="269"/>
      <c r="H793" s="272">
        <v>101.14</v>
      </c>
      <c r="I793" s="273"/>
      <c r="J793" s="269"/>
      <c r="K793" s="269"/>
      <c r="L793" s="274"/>
      <c r="M793" s="275"/>
      <c r="N793" s="276"/>
      <c r="O793" s="276"/>
      <c r="P793" s="276"/>
      <c r="Q793" s="276"/>
      <c r="R793" s="276"/>
      <c r="S793" s="276"/>
      <c r="T793" s="277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78" t="s">
        <v>238</v>
      </c>
      <c r="AU793" s="278" t="s">
        <v>91</v>
      </c>
      <c r="AV793" s="14" t="s">
        <v>91</v>
      </c>
      <c r="AW793" s="14" t="s">
        <v>36</v>
      </c>
      <c r="AX793" s="14" t="s">
        <v>81</v>
      </c>
      <c r="AY793" s="278" t="s">
        <v>229</v>
      </c>
    </row>
    <row r="794" s="13" customFormat="1">
      <c r="A794" s="13"/>
      <c r="B794" s="257"/>
      <c r="C794" s="258"/>
      <c r="D794" s="259" t="s">
        <v>238</v>
      </c>
      <c r="E794" s="260" t="s">
        <v>1</v>
      </c>
      <c r="F794" s="261" t="s">
        <v>1188</v>
      </c>
      <c r="G794" s="258"/>
      <c r="H794" s="260" t="s">
        <v>1</v>
      </c>
      <c r="I794" s="262"/>
      <c r="J794" s="258"/>
      <c r="K794" s="258"/>
      <c r="L794" s="263"/>
      <c r="M794" s="264"/>
      <c r="N794" s="265"/>
      <c r="O794" s="265"/>
      <c r="P794" s="265"/>
      <c r="Q794" s="265"/>
      <c r="R794" s="265"/>
      <c r="S794" s="265"/>
      <c r="T794" s="266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7" t="s">
        <v>238</v>
      </c>
      <c r="AU794" s="267" t="s">
        <v>91</v>
      </c>
      <c r="AV794" s="13" t="s">
        <v>89</v>
      </c>
      <c r="AW794" s="13" t="s">
        <v>36</v>
      </c>
      <c r="AX794" s="13" t="s">
        <v>81</v>
      </c>
      <c r="AY794" s="267" t="s">
        <v>229</v>
      </c>
    </row>
    <row r="795" s="14" customFormat="1">
      <c r="A795" s="14"/>
      <c r="B795" s="268"/>
      <c r="C795" s="269"/>
      <c r="D795" s="259" t="s">
        <v>238</v>
      </c>
      <c r="E795" s="270" t="s">
        <v>1</v>
      </c>
      <c r="F795" s="271" t="s">
        <v>1189</v>
      </c>
      <c r="G795" s="269"/>
      <c r="H795" s="272">
        <v>12</v>
      </c>
      <c r="I795" s="273"/>
      <c r="J795" s="269"/>
      <c r="K795" s="269"/>
      <c r="L795" s="274"/>
      <c r="M795" s="275"/>
      <c r="N795" s="276"/>
      <c r="O795" s="276"/>
      <c r="P795" s="276"/>
      <c r="Q795" s="276"/>
      <c r="R795" s="276"/>
      <c r="S795" s="276"/>
      <c r="T795" s="277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8" t="s">
        <v>238</v>
      </c>
      <c r="AU795" s="278" t="s">
        <v>91</v>
      </c>
      <c r="AV795" s="14" t="s">
        <v>91</v>
      </c>
      <c r="AW795" s="14" t="s">
        <v>36</v>
      </c>
      <c r="AX795" s="14" t="s">
        <v>81</v>
      </c>
      <c r="AY795" s="278" t="s">
        <v>229</v>
      </c>
    </row>
    <row r="796" s="14" customFormat="1">
      <c r="A796" s="14"/>
      <c r="B796" s="268"/>
      <c r="C796" s="269"/>
      <c r="D796" s="259" t="s">
        <v>238</v>
      </c>
      <c r="E796" s="270" t="s">
        <v>1</v>
      </c>
      <c r="F796" s="271" t="s">
        <v>1190</v>
      </c>
      <c r="G796" s="269"/>
      <c r="H796" s="272">
        <v>28</v>
      </c>
      <c r="I796" s="273"/>
      <c r="J796" s="269"/>
      <c r="K796" s="269"/>
      <c r="L796" s="274"/>
      <c r="M796" s="275"/>
      <c r="N796" s="276"/>
      <c r="O796" s="276"/>
      <c r="P796" s="276"/>
      <c r="Q796" s="276"/>
      <c r="R796" s="276"/>
      <c r="S796" s="276"/>
      <c r="T796" s="277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78" t="s">
        <v>238</v>
      </c>
      <c r="AU796" s="278" t="s">
        <v>91</v>
      </c>
      <c r="AV796" s="14" t="s">
        <v>91</v>
      </c>
      <c r="AW796" s="14" t="s">
        <v>36</v>
      </c>
      <c r="AX796" s="14" t="s">
        <v>81</v>
      </c>
      <c r="AY796" s="278" t="s">
        <v>229</v>
      </c>
    </row>
    <row r="797" s="13" customFormat="1">
      <c r="A797" s="13"/>
      <c r="B797" s="257"/>
      <c r="C797" s="258"/>
      <c r="D797" s="259" t="s">
        <v>238</v>
      </c>
      <c r="E797" s="260" t="s">
        <v>1</v>
      </c>
      <c r="F797" s="261" t="s">
        <v>1191</v>
      </c>
      <c r="G797" s="258"/>
      <c r="H797" s="260" t="s">
        <v>1</v>
      </c>
      <c r="I797" s="262"/>
      <c r="J797" s="258"/>
      <c r="K797" s="258"/>
      <c r="L797" s="263"/>
      <c r="M797" s="264"/>
      <c r="N797" s="265"/>
      <c r="O797" s="265"/>
      <c r="P797" s="265"/>
      <c r="Q797" s="265"/>
      <c r="R797" s="265"/>
      <c r="S797" s="265"/>
      <c r="T797" s="266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7" t="s">
        <v>238</v>
      </c>
      <c r="AU797" s="267" t="s">
        <v>91</v>
      </c>
      <c r="AV797" s="13" t="s">
        <v>89</v>
      </c>
      <c r="AW797" s="13" t="s">
        <v>36</v>
      </c>
      <c r="AX797" s="13" t="s">
        <v>81</v>
      </c>
      <c r="AY797" s="267" t="s">
        <v>229</v>
      </c>
    </row>
    <row r="798" s="14" customFormat="1">
      <c r="A798" s="14"/>
      <c r="B798" s="268"/>
      <c r="C798" s="269"/>
      <c r="D798" s="259" t="s">
        <v>238</v>
      </c>
      <c r="E798" s="270" t="s">
        <v>1</v>
      </c>
      <c r="F798" s="271" t="s">
        <v>1192</v>
      </c>
      <c r="G798" s="269"/>
      <c r="H798" s="272">
        <v>8.9800000000000004</v>
      </c>
      <c r="I798" s="273"/>
      <c r="J798" s="269"/>
      <c r="K798" s="269"/>
      <c r="L798" s="274"/>
      <c r="M798" s="275"/>
      <c r="N798" s="276"/>
      <c r="O798" s="276"/>
      <c r="P798" s="276"/>
      <c r="Q798" s="276"/>
      <c r="R798" s="276"/>
      <c r="S798" s="276"/>
      <c r="T798" s="277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8" t="s">
        <v>238</v>
      </c>
      <c r="AU798" s="278" t="s">
        <v>91</v>
      </c>
      <c r="AV798" s="14" t="s">
        <v>91</v>
      </c>
      <c r="AW798" s="14" t="s">
        <v>36</v>
      </c>
      <c r="AX798" s="14" t="s">
        <v>81</v>
      </c>
      <c r="AY798" s="278" t="s">
        <v>229</v>
      </c>
    </row>
    <row r="799" s="15" customFormat="1">
      <c r="A799" s="15"/>
      <c r="B799" s="279"/>
      <c r="C799" s="280"/>
      <c r="D799" s="259" t="s">
        <v>238</v>
      </c>
      <c r="E799" s="281" t="s">
        <v>1</v>
      </c>
      <c r="F799" s="282" t="s">
        <v>252</v>
      </c>
      <c r="G799" s="280"/>
      <c r="H799" s="283">
        <v>150.11999999999998</v>
      </c>
      <c r="I799" s="284"/>
      <c r="J799" s="280"/>
      <c r="K799" s="280"/>
      <c r="L799" s="285"/>
      <c r="M799" s="286"/>
      <c r="N799" s="287"/>
      <c r="O799" s="287"/>
      <c r="P799" s="287"/>
      <c r="Q799" s="287"/>
      <c r="R799" s="287"/>
      <c r="S799" s="287"/>
      <c r="T799" s="288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89" t="s">
        <v>238</v>
      </c>
      <c r="AU799" s="289" t="s">
        <v>91</v>
      </c>
      <c r="AV799" s="15" t="s">
        <v>236</v>
      </c>
      <c r="AW799" s="15" t="s">
        <v>36</v>
      </c>
      <c r="AX799" s="15" t="s">
        <v>89</v>
      </c>
      <c r="AY799" s="289" t="s">
        <v>229</v>
      </c>
    </row>
    <row r="800" s="14" customFormat="1">
      <c r="A800" s="14"/>
      <c r="B800" s="268"/>
      <c r="C800" s="269"/>
      <c r="D800" s="259" t="s">
        <v>238</v>
      </c>
      <c r="E800" s="269"/>
      <c r="F800" s="271" t="s">
        <v>1193</v>
      </c>
      <c r="G800" s="269"/>
      <c r="H800" s="272">
        <v>157.62600000000001</v>
      </c>
      <c r="I800" s="273"/>
      <c r="J800" s="269"/>
      <c r="K800" s="269"/>
      <c r="L800" s="274"/>
      <c r="M800" s="275"/>
      <c r="N800" s="276"/>
      <c r="O800" s="276"/>
      <c r="P800" s="276"/>
      <c r="Q800" s="276"/>
      <c r="R800" s="276"/>
      <c r="S800" s="276"/>
      <c r="T800" s="277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8" t="s">
        <v>238</v>
      </c>
      <c r="AU800" s="278" t="s">
        <v>91</v>
      </c>
      <c r="AV800" s="14" t="s">
        <v>91</v>
      </c>
      <c r="AW800" s="14" t="s">
        <v>4</v>
      </c>
      <c r="AX800" s="14" t="s">
        <v>89</v>
      </c>
      <c r="AY800" s="278" t="s">
        <v>229</v>
      </c>
    </row>
    <row r="801" s="2" customFormat="1" ht="16.5" customHeight="1">
      <c r="A801" s="39"/>
      <c r="B801" s="40"/>
      <c r="C801" s="318" t="s">
        <v>1194</v>
      </c>
      <c r="D801" s="318" t="s">
        <v>492</v>
      </c>
      <c r="E801" s="319" t="s">
        <v>1195</v>
      </c>
      <c r="F801" s="320" t="s">
        <v>1169</v>
      </c>
      <c r="G801" s="321" t="s">
        <v>346</v>
      </c>
      <c r="H801" s="322">
        <v>133.35499999999999</v>
      </c>
      <c r="I801" s="323"/>
      <c r="J801" s="324">
        <f>ROUND(I801*H801,2)</f>
        <v>0</v>
      </c>
      <c r="K801" s="320" t="s">
        <v>1</v>
      </c>
      <c r="L801" s="325"/>
      <c r="M801" s="326" t="s">
        <v>1</v>
      </c>
      <c r="N801" s="327" t="s">
        <v>46</v>
      </c>
      <c r="O801" s="92"/>
      <c r="P801" s="253">
        <f>O801*H801</f>
        <v>0</v>
      </c>
      <c r="Q801" s="253">
        <v>0.00050000000000000001</v>
      </c>
      <c r="R801" s="253">
        <f>Q801*H801</f>
        <v>0.066677500000000001</v>
      </c>
      <c r="S801" s="253">
        <v>0</v>
      </c>
      <c r="T801" s="25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55" t="s">
        <v>319</v>
      </c>
      <c r="AT801" s="255" t="s">
        <v>492</v>
      </c>
      <c r="AU801" s="255" t="s">
        <v>91</v>
      </c>
      <c r="AY801" s="18" t="s">
        <v>229</v>
      </c>
      <c r="BE801" s="256">
        <f>IF(N801="základní",J801,0)</f>
        <v>0</v>
      </c>
      <c r="BF801" s="256">
        <f>IF(N801="snížená",J801,0)</f>
        <v>0</v>
      </c>
      <c r="BG801" s="256">
        <f>IF(N801="zákl. přenesená",J801,0)</f>
        <v>0</v>
      </c>
      <c r="BH801" s="256">
        <f>IF(N801="sníž. přenesená",J801,0)</f>
        <v>0</v>
      </c>
      <c r="BI801" s="256">
        <f>IF(N801="nulová",J801,0)</f>
        <v>0</v>
      </c>
      <c r="BJ801" s="18" t="s">
        <v>89</v>
      </c>
      <c r="BK801" s="256">
        <f>ROUND(I801*H801,2)</f>
        <v>0</v>
      </c>
      <c r="BL801" s="18" t="s">
        <v>236</v>
      </c>
      <c r="BM801" s="255" t="s">
        <v>1196</v>
      </c>
    </row>
    <row r="802" s="2" customFormat="1">
      <c r="A802" s="39"/>
      <c r="B802" s="40"/>
      <c r="C802" s="41"/>
      <c r="D802" s="259" t="s">
        <v>262</v>
      </c>
      <c r="E802" s="41"/>
      <c r="F802" s="290" t="s">
        <v>1197</v>
      </c>
      <c r="G802" s="41"/>
      <c r="H802" s="41"/>
      <c r="I802" s="155"/>
      <c r="J802" s="41"/>
      <c r="K802" s="41"/>
      <c r="L802" s="45"/>
      <c r="M802" s="291"/>
      <c r="N802" s="292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262</v>
      </c>
      <c r="AU802" s="18" t="s">
        <v>91</v>
      </c>
    </row>
    <row r="803" s="13" customFormat="1">
      <c r="A803" s="13"/>
      <c r="B803" s="257"/>
      <c r="C803" s="258"/>
      <c r="D803" s="259" t="s">
        <v>238</v>
      </c>
      <c r="E803" s="260" t="s">
        <v>1</v>
      </c>
      <c r="F803" s="261" t="s">
        <v>1198</v>
      </c>
      <c r="G803" s="258"/>
      <c r="H803" s="260" t="s">
        <v>1</v>
      </c>
      <c r="I803" s="262"/>
      <c r="J803" s="258"/>
      <c r="K803" s="258"/>
      <c r="L803" s="263"/>
      <c r="M803" s="264"/>
      <c r="N803" s="265"/>
      <c r="O803" s="265"/>
      <c r="P803" s="265"/>
      <c r="Q803" s="265"/>
      <c r="R803" s="265"/>
      <c r="S803" s="265"/>
      <c r="T803" s="266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7" t="s">
        <v>238</v>
      </c>
      <c r="AU803" s="267" t="s">
        <v>91</v>
      </c>
      <c r="AV803" s="13" t="s">
        <v>89</v>
      </c>
      <c r="AW803" s="13" t="s">
        <v>36</v>
      </c>
      <c r="AX803" s="13" t="s">
        <v>81</v>
      </c>
      <c r="AY803" s="267" t="s">
        <v>229</v>
      </c>
    </row>
    <row r="804" s="14" customFormat="1">
      <c r="A804" s="14"/>
      <c r="B804" s="268"/>
      <c r="C804" s="269"/>
      <c r="D804" s="259" t="s">
        <v>238</v>
      </c>
      <c r="E804" s="270" t="s">
        <v>1</v>
      </c>
      <c r="F804" s="271" t="s">
        <v>1199</v>
      </c>
      <c r="G804" s="269"/>
      <c r="H804" s="272">
        <v>59.375</v>
      </c>
      <c r="I804" s="273"/>
      <c r="J804" s="269"/>
      <c r="K804" s="269"/>
      <c r="L804" s="274"/>
      <c r="M804" s="275"/>
      <c r="N804" s="276"/>
      <c r="O804" s="276"/>
      <c r="P804" s="276"/>
      <c r="Q804" s="276"/>
      <c r="R804" s="276"/>
      <c r="S804" s="276"/>
      <c r="T804" s="277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8" t="s">
        <v>238</v>
      </c>
      <c r="AU804" s="278" t="s">
        <v>91</v>
      </c>
      <c r="AV804" s="14" t="s">
        <v>91</v>
      </c>
      <c r="AW804" s="14" t="s">
        <v>36</v>
      </c>
      <c r="AX804" s="14" t="s">
        <v>81</v>
      </c>
      <c r="AY804" s="278" t="s">
        <v>229</v>
      </c>
    </row>
    <row r="805" s="13" customFormat="1">
      <c r="A805" s="13"/>
      <c r="B805" s="257"/>
      <c r="C805" s="258"/>
      <c r="D805" s="259" t="s">
        <v>238</v>
      </c>
      <c r="E805" s="260" t="s">
        <v>1</v>
      </c>
      <c r="F805" s="261" t="s">
        <v>1200</v>
      </c>
      <c r="G805" s="258"/>
      <c r="H805" s="260" t="s">
        <v>1</v>
      </c>
      <c r="I805" s="262"/>
      <c r="J805" s="258"/>
      <c r="K805" s="258"/>
      <c r="L805" s="263"/>
      <c r="M805" s="264"/>
      <c r="N805" s="265"/>
      <c r="O805" s="265"/>
      <c r="P805" s="265"/>
      <c r="Q805" s="265"/>
      <c r="R805" s="265"/>
      <c r="S805" s="265"/>
      <c r="T805" s="26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7" t="s">
        <v>238</v>
      </c>
      <c r="AU805" s="267" t="s">
        <v>91</v>
      </c>
      <c r="AV805" s="13" t="s">
        <v>89</v>
      </c>
      <c r="AW805" s="13" t="s">
        <v>36</v>
      </c>
      <c r="AX805" s="13" t="s">
        <v>81</v>
      </c>
      <c r="AY805" s="267" t="s">
        <v>229</v>
      </c>
    </row>
    <row r="806" s="13" customFormat="1">
      <c r="A806" s="13"/>
      <c r="B806" s="257"/>
      <c r="C806" s="258"/>
      <c r="D806" s="259" t="s">
        <v>238</v>
      </c>
      <c r="E806" s="260" t="s">
        <v>1</v>
      </c>
      <c r="F806" s="261" t="s">
        <v>1022</v>
      </c>
      <c r="G806" s="258"/>
      <c r="H806" s="260" t="s">
        <v>1</v>
      </c>
      <c r="I806" s="262"/>
      <c r="J806" s="258"/>
      <c r="K806" s="258"/>
      <c r="L806" s="263"/>
      <c r="M806" s="264"/>
      <c r="N806" s="265"/>
      <c r="O806" s="265"/>
      <c r="P806" s="265"/>
      <c r="Q806" s="265"/>
      <c r="R806" s="265"/>
      <c r="S806" s="265"/>
      <c r="T806" s="266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7" t="s">
        <v>238</v>
      </c>
      <c r="AU806" s="267" t="s">
        <v>91</v>
      </c>
      <c r="AV806" s="13" t="s">
        <v>89</v>
      </c>
      <c r="AW806" s="13" t="s">
        <v>36</v>
      </c>
      <c r="AX806" s="13" t="s">
        <v>81</v>
      </c>
      <c r="AY806" s="267" t="s">
        <v>229</v>
      </c>
    </row>
    <row r="807" s="14" customFormat="1">
      <c r="A807" s="14"/>
      <c r="B807" s="268"/>
      <c r="C807" s="269"/>
      <c r="D807" s="259" t="s">
        <v>238</v>
      </c>
      <c r="E807" s="270" t="s">
        <v>1</v>
      </c>
      <c r="F807" s="271" t="s">
        <v>1201</v>
      </c>
      <c r="G807" s="269"/>
      <c r="H807" s="272">
        <v>5.75</v>
      </c>
      <c r="I807" s="273"/>
      <c r="J807" s="269"/>
      <c r="K807" s="269"/>
      <c r="L807" s="274"/>
      <c r="M807" s="275"/>
      <c r="N807" s="276"/>
      <c r="O807" s="276"/>
      <c r="P807" s="276"/>
      <c r="Q807" s="276"/>
      <c r="R807" s="276"/>
      <c r="S807" s="276"/>
      <c r="T807" s="277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8" t="s">
        <v>238</v>
      </c>
      <c r="AU807" s="278" t="s">
        <v>91</v>
      </c>
      <c r="AV807" s="14" t="s">
        <v>91</v>
      </c>
      <c r="AW807" s="14" t="s">
        <v>36</v>
      </c>
      <c r="AX807" s="14" t="s">
        <v>81</v>
      </c>
      <c r="AY807" s="278" t="s">
        <v>229</v>
      </c>
    </row>
    <row r="808" s="14" customFormat="1">
      <c r="A808" s="14"/>
      <c r="B808" s="268"/>
      <c r="C808" s="269"/>
      <c r="D808" s="259" t="s">
        <v>238</v>
      </c>
      <c r="E808" s="270" t="s">
        <v>1</v>
      </c>
      <c r="F808" s="271" t="s">
        <v>1202</v>
      </c>
      <c r="G808" s="269"/>
      <c r="H808" s="272">
        <v>12.52</v>
      </c>
      <c r="I808" s="273"/>
      <c r="J808" s="269"/>
      <c r="K808" s="269"/>
      <c r="L808" s="274"/>
      <c r="M808" s="275"/>
      <c r="N808" s="276"/>
      <c r="O808" s="276"/>
      <c r="P808" s="276"/>
      <c r="Q808" s="276"/>
      <c r="R808" s="276"/>
      <c r="S808" s="276"/>
      <c r="T808" s="277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78" t="s">
        <v>238</v>
      </c>
      <c r="AU808" s="278" t="s">
        <v>91</v>
      </c>
      <c r="AV808" s="14" t="s">
        <v>91</v>
      </c>
      <c r="AW808" s="14" t="s">
        <v>36</v>
      </c>
      <c r="AX808" s="14" t="s">
        <v>81</v>
      </c>
      <c r="AY808" s="278" t="s">
        <v>229</v>
      </c>
    </row>
    <row r="809" s="14" customFormat="1">
      <c r="A809" s="14"/>
      <c r="B809" s="268"/>
      <c r="C809" s="269"/>
      <c r="D809" s="259" t="s">
        <v>238</v>
      </c>
      <c r="E809" s="270" t="s">
        <v>1</v>
      </c>
      <c r="F809" s="271" t="s">
        <v>1203</v>
      </c>
      <c r="G809" s="269"/>
      <c r="H809" s="272">
        <v>23</v>
      </c>
      <c r="I809" s="273"/>
      <c r="J809" s="269"/>
      <c r="K809" s="269"/>
      <c r="L809" s="274"/>
      <c r="M809" s="275"/>
      <c r="N809" s="276"/>
      <c r="O809" s="276"/>
      <c r="P809" s="276"/>
      <c r="Q809" s="276"/>
      <c r="R809" s="276"/>
      <c r="S809" s="276"/>
      <c r="T809" s="277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78" t="s">
        <v>238</v>
      </c>
      <c r="AU809" s="278" t="s">
        <v>91</v>
      </c>
      <c r="AV809" s="14" t="s">
        <v>91</v>
      </c>
      <c r="AW809" s="14" t="s">
        <v>36</v>
      </c>
      <c r="AX809" s="14" t="s">
        <v>81</v>
      </c>
      <c r="AY809" s="278" t="s">
        <v>229</v>
      </c>
    </row>
    <row r="810" s="14" customFormat="1">
      <c r="A810" s="14"/>
      <c r="B810" s="268"/>
      <c r="C810" s="269"/>
      <c r="D810" s="259" t="s">
        <v>238</v>
      </c>
      <c r="E810" s="270" t="s">
        <v>1</v>
      </c>
      <c r="F810" s="271" t="s">
        <v>1202</v>
      </c>
      <c r="G810" s="269"/>
      <c r="H810" s="272">
        <v>12.52</v>
      </c>
      <c r="I810" s="273"/>
      <c r="J810" s="269"/>
      <c r="K810" s="269"/>
      <c r="L810" s="274"/>
      <c r="M810" s="275"/>
      <c r="N810" s="276"/>
      <c r="O810" s="276"/>
      <c r="P810" s="276"/>
      <c r="Q810" s="276"/>
      <c r="R810" s="276"/>
      <c r="S810" s="276"/>
      <c r="T810" s="277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78" t="s">
        <v>238</v>
      </c>
      <c r="AU810" s="278" t="s">
        <v>91</v>
      </c>
      <c r="AV810" s="14" t="s">
        <v>91</v>
      </c>
      <c r="AW810" s="14" t="s">
        <v>36</v>
      </c>
      <c r="AX810" s="14" t="s">
        <v>81</v>
      </c>
      <c r="AY810" s="278" t="s">
        <v>229</v>
      </c>
    </row>
    <row r="811" s="14" customFormat="1">
      <c r="A811" s="14"/>
      <c r="B811" s="268"/>
      <c r="C811" s="269"/>
      <c r="D811" s="259" t="s">
        <v>238</v>
      </c>
      <c r="E811" s="270" t="s">
        <v>1</v>
      </c>
      <c r="F811" s="271" t="s">
        <v>1204</v>
      </c>
      <c r="G811" s="269"/>
      <c r="H811" s="272">
        <v>7.5800000000000001</v>
      </c>
      <c r="I811" s="273"/>
      <c r="J811" s="269"/>
      <c r="K811" s="269"/>
      <c r="L811" s="274"/>
      <c r="M811" s="275"/>
      <c r="N811" s="276"/>
      <c r="O811" s="276"/>
      <c r="P811" s="276"/>
      <c r="Q811" s="276"/>
      <c r="R811" s="276"/>
      <c r="S811" s="276"/>
      <c r="T811" s="277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78" t="s">
        <v>238</v>
      </c>
      <c r="AU811" s="278" t="s">
        <v>91</v>
      </c>
      <c r="AV811" s="14" t="s">
        <v>91</v>
      </c>
      <c r="AW811" s="14" t="s">
        <v>36</v>
      </c>
      <c r="AX811" s="14" t="s">
        <v>81</v>
      </c>
      <c r="AY811" s="278" t="s">
        <v>229</v>
      </c>
    </row>
    <row r="812" s="14" customFormat="1">
      <c r="A812" s="14"/>
      <c r="B812" s="268"/>
      <c r="C812" s="269"/>
      <c r="D812" s="259" t="s">
        <v>238</v>
      </c>
      <c r="E812" s="270" t="s">
        <v>1</v>
      </c>
      <c r="F812" s="271" t="s">
        <v>1205</v>
      </c>
      <c r="G812" s="269"/>
      <c r="H812" s="272">
        <v>6.2599999999999998</v>
      </c>
      <c r="I812" s="273"/>
      <c r="J812" s="269"/>
      <c r="K812" s="269"/>
      <c r="L812" s="274"/>
      <c r="M812" s="275"/>
      <c r="N812" s="276"/>
      <c r="O812" s="276"/>
      <c r="P812" s="276"/>
      <c r="Q812" s="276"/>
      <c r="R812" s="276"/>
      <c r="S812" s="276"/>
      <c r="T812" s="277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8" t="s">
        <v>238</v>
      </c>
      <c r="AU812" s="278" t="s">
        <v>91</v>
      </c>
      <c r="AV812" s="14" t="s">
        <v>91</v>
      </c>
      <c r="AW812" s="14" t="s">
        <v>36</v>
      </c>
      <c r="AX812" s="14" t="s">
        <v>81</v>
      </c>
      <c r="AY812" s="278" t="s">
        <v>229</v>
      </c>
    </row>
    <row r="813" s="15" customFormat="1">
      <c r="A813" s="15"/>
      <c r="B813" s="279"/>
      <c r="C813" s="280"/>
      <c r="D813" s="259" t="s">
        <v>238</v>
      </c>
      <c r="E813" s="281" t="s">
        <v>1</v>
      </c>
      <c r="F813" s="282" t="s">
        <v>252</v>
      </c>
      <c r="G813" s="280"/>
      <c r="H813" s="283">
        <v>127.005</v>
      </c>
      <c r="I813" s="284"/>
      <c r="J813" s="280"/>
      <c r="K813" s="280"/>
      <c r="L813" s="285"/>
      <c r="M813" s="286"/>
      <c r="N813" s="287"/>
      <c r="O813" s="287"/>
      <c r="P813" s="287"/>
      <c r="Q813" s="287"/>
      <c r="R813" s="287"/>
      <c r="S813" s="287"/>
      <c r="T813" s="288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89" t="s">
        <v>238</v>
      </c>
      <c r="AU813" s="289" t="s">
        <v>91</v>
      </c>
      <c r="AV813" s="15" t="s">
        <v>236</v>
      </c>
      <c r="AW813" s="15" t="s">
        <v>36</v>
      </c>
      <c r="AX813" s="15" t="s">
        <v>89</v>
      </c>
      <c r="AY813" s="289" t="s">
        <v>229</v>
      </c>
    </row>
    <row r="814" s="14" customFormat="1">
      <c r="A814" s="14"/>
      <c r="B814" s="268"/>
      <c r="C814" s="269"/>
      <c r="D814" s="259" t="s">
        <v>238</v>
      </c>
      <c r="E814" s="269"/>
      <c r="F814" s="271" t="s">
        <v>1206</v>
      </c>
      <c r="G814" s="269"/>
      <c r="H814" s="272">
        <v>133.35499999999999</v>
      </c>
      <c r="I814" s="273"/>
      <c r="J814" s="269"/>
      <c r="K814" s="269"/>
      <c r="L814" s="274"/>
      <c r="M814" s="275"/>
      <c r="N814" s="276"/>
      <c r="O814" s="276"/>
      <c r="P814" s="276"/>
      <c r="Q814" s="276"/>
      <c r="R814" s="276"/>
      <c r="S814" s="276"/>
      <c r="T814" s="277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78" t="s">
        <v>238</v>
      </c>
      <c r="AU814" s="278" t="s">
        <v>91</v>
      </c>
      <c r="AV814" s="14" t="s">
        <v>91</v>
      </c>
      <c r="AW814" s="14" t="s">
        <v>4</v>
      </c>
      <c r="AX814" s="14" t="s">
        <v>89</v>
      </c>
      <c r="AY814" s="278" t="s">
        <v>229</v>
      </c>
    </row>
    <row r="815" s="2" customFormat="1" ht="16.5" customHeight="1">
      <c r="A815" s="39"/>
      <c r="B815" s="40"/>
      <c r="C815" s="318" t="s">
        <v>1207</v>
      </c>
      <c r="D815" s="318" t="s">
        <v>492</v>
      </c>
      <c r="E815" s="319" t="s">
        <v>1208</v>
      </c>
      <c r="F815" s="320" t="s">
        <v>1171</v>
      </c>
      <c r="G815" s="321" t="s">
        <v>346</v>
      </c>
      <c r="H815" s="322">
        <v>106.197</v>
      </c>
      <c r="I815" s="323"/>
      <c r="J815" s="324">
        <f>ROUND(I815*H815,2)</f>
        <v>0</v>
      </c>
      <c r="K815" s="320" t="s">
        <v>1</v>
      </c>
      <c r="L815" s="325"/>
      <c r="M815" s="326" t="s">
        <v>1</v>
      </c>
      <c r="N815" s="327" t="s">
        <v>46</v>
      </c>
      <c r="O815" s="92"/>
      <c r="P815" s="253">
        <f>O815*H815</f>
        <v>0</v>
      </c>
      <c r="Q815" s="253">
        <v>0.00050000000000000001</v>
      </c>
      <c r="R815" s="253">
        <f>Q815*H815</f>
        <v>0.0530985</v>
      </c>
      <c r="S815" s="253">
        <v>0</v>
      </c>
      <c r="T815" s="254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55" t="s">
        <v>319</v>
      </c>
      <c r="AT815" s="255" t="s">
        <v>492</v>
      </c>
      <c r="AU815" s="255" t="s">
        <v>91</v>
      </c>
      <c r="AY815" s="18" t="s">
        <v>229</v>
      </c>
      <c r="BE815" s="256">
        <f>IF(N815="základní",J815,0)</f>
        <v>0</v>
      </c>
      <c r="BF815" s="256">
        <f>IF(N815="snížená",J815,0)</f>
        <v>0</v>
      </c>
      <c r="BG815" s="256">
        <f>IF(N815="zákl. přenesená",J815,0)</f>
        <v>0</v>
      </c>
      <c r="BH815" s="256">
        <f>IF(N815="sníž. přenesená",J815,0)</f>
        <v>0</v>
      </c>
      <c r="BI815" s="256">
        <f>IF(N815="nulová",J815,0)</f>
        <v>0</v>
      </c>
      <c r="BJ815" s="18" t="s">
        <v>89</v>
      </c>
      <c r="BK815" s="256">
        <f>ROUND(I815*H815,2)</f>
        <v>0</v>
      </c>
      <c r="BL815" s="18" t="s">
        <v>236</v>
      </c>
      <c r="BM815" s="255" t="s">
        <v>1209</v>
      </c>
    </row>
    <row r="816" s="2" customFormat="1">
      <c r="A816" s="39"/>
      <c r="B816" s="40"/>
      <c r="C816" s="41"/>
      <c r="D816" s="259" t="s">
        <v>262</v>
      </c>
      <c r="E816" s="41"/>
      <c r="F816" s="290" t="s">
        <v>1197</v>
      </c>
      <c r="G816" s="41"/>
      <c r="H816" s="41"/>
      <c r="I816" s="155"/>
      <c r="J816" s="41"/>
      <c r="K816" s="41"/>
      <c r="L816" s="45"/>
      <c r="M816" s="291"/>
      <c r="N816" s="292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262</v>
      </c>
      <c r="AU816" s="18" t="s">
        <v>91</v>
      </c>
    </row>
    <row r="817" s="13" customFormat="1">
      <c r="A817" s="13"/>
      <c r="B817" s="257"/>
      <c r="C817" s="258"/>
      <c r="D817" s="259" t="s">
        <v>238</v>
      </c>
      <c r="E817" s="260" t="s">
        <v>1</v>
      </c>
      <c r="F817" s="261" t="s">
        <v>1210</v>
      </c>
      <c r="G817" s="258"/>
      <c r="H817" s="260" t="s">
        <v>1</v>
      </c>
      <c r="I817" s="262"/>
      <c r="J817" s="258"/>
      <c r="K817" s="258"/>
      <c r="L817" s="263"/>
      <c r="M817" s="264"/>
      <c r="N817" s="265"/>
      <c r="O817" s="265"/>
      <c r="P817" s="265"/>
      <c r="Q817" s="265"/>
      <c r="R817" s="265"/>
      <c r="S817" s="265"/>
      <c r="T817" s="26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7" t="s">
        <v>238</v>
      </c>
      <c r="AU817" s="267" t="s">
        <v>91</v>
      </c>
      <c r="AV817" s="13" t="s">
        <v>89</v>
      </c>
      <c r="AW817" s="13" t="s">
        <v>36</v>
      </c>
      <c r="AX817" s="13" t="s">
        <v>81</v>
      </c>
      <c r="AY817" s="267" t="s">
        <v>229</v>
      </c>
    </row>
    <row r="818" s="14" customFormat="1">
      <c r="A818" s="14"/>
      <c r="B818" s="268"/>
      <c r="C818" s="269"/>
      <c r="D818" s="259" t="s">
        <v>238</v>
      </c>
      <c r="E818" s="270" t="s">
        <v>1</v>
      </c>
      <c r="F818" s="271" t="s">
        <v>1172</v>
      </c>
      <c r="G818" s="269"/>
      <c r="H818" s="272">
        <v>101.14</v>
      </c>
      <c r="I818" s="273"/>
      <c r="J818" s="269"/>
      <c r="K818" s="269"/>
      <c r="L818" s="274"/>
      <c r="M818" s="275"/>
      <c r="N818" s="276"/>
      <c r="O818" s="276"/>
      <c r="P818" s="276"/>
      <c r="Q818" s="276"/>
      <c r="R818" s="276"/>
      <c r="S818" s="276"/>
      <c r="T818" s="277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78" t="s">
        <v>238</v>
      </c>
      <c r="AU818" s="278" t="s">
        <v>91</v>
      </c>
      <c r="AV818" s="14" t="s">
        <v>91</v>
      </c>
      <c r="AW818" s="14" t="s">
        <v>36</v>
      </c>
      <c r="AX818" s="14" t="s">
        <v>89</v>
      </c>
      <c r="AY818" s="278" t="s">
        <v>229</v>
      </c>
    </row>
    <row r="819" s="14" customFormat="1">
      <c r="A819" s="14"/>
      <c r="B819" s="268"/>
      <c r="C819" s="269"/>
      <c r="D819" s="259" t="s">
        <v>238</v>
      </c>
      <c r="E819" s="269"/>
      <c r="F819" s="271" t="s">
        <v>1211</v>
      </c>
      <c r="G819" s="269"/>
      <c r="H819" s="272">
        <v>106.197</v>
      </c>
      <c r="I819" s="273"/>
      <c r="J819" s="269"/>
      <c r="K819" s="269"/>
      <c r="L819" s="274"/>
      <c r="M819" s="275"/>
      <c r="N819" s="276"/>
      <c r="O819" s="276"/>
      <c r="P819" s="276"/>
      <c r="Q819" s="276"/>
      <c r="R819" s="276"/>
      <c r="S819" s="276"/>
      <c r="T819" s="277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8" t="s">
        <v>238</v>
      </c>
      <c r="AU819" s="278" t="s">
        <v>91</v>
      </c>
      <c r="AV819" s="14" t="s">
        <v>91</v>
      </c>
      <c r="AW819" s="14" t="s">
        <v>4</v>
      </c>
      <c r="AX819" s="14" t="s">
        <v>89</v>
      </c>
      <c r="AY819" s="278" t="s">
        <v>229</v>
      </c>
    </row>
    <row r="820" s="2" customFormat="1" ht="21.75" customHeight="1">
      <c r="A820" s="39"/>
      <c r="B820" s="40"/>
      <c r="C820" s="244" t="s">
        <v>1212</v>
      </c>
      <c r="D820" s="244" t="s">
        <v>231</v>
      </c>
      <c r="E820" s="245" t="s">
        <v>1213</v>
      </c>
      <c r="F820" s="246" t="s">
        <v>1214</v>
      </c>
      <c r="G820" s="247" t="s">
        <v>311</v>
      </c>
      <c r="H820" s="248">
        <v>343.02800000000002</v>
      </c>
      <c r="I820" s="249"/>
      <c r="J820" s="250">
        <f>ROUND(I820*H820,2)</f>
        <v>0</v>
      </c>
      <c r="K820" s="246" t="s">
        <v>235</v>
      </c>
      <c r="L820" s="45"/>
      <c r="M820" s="251" t="s">
        <v>1</v>
      </c>
      <c r="N820" s="252" t="s">
        <v>46</v>
      </c>
      <c r="O820" s="92"/>
      <c r="P820" s="253">
        <f>O820*H820</f>
        <v>0</v>
      </c>
      <c r="Q820" s="253">
        <v>0.0026800000000000001</v>
      </c>
      <c r="R820" s="253">
        <f>Q820*H820</f>
        <v>0.91931504000000008</v>
      </c>
      <c r="S820" s="253">
        <v>0</v>
      </c>
      <c r="T820" s="254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55" t="s">
        <v>236</v>
      </c>
      <c r="AT820" s="255" t="s">
        <v>231</v>
      </c>
      <c r="AU820" s="255" t="s">
        <v>91</v>
      </c>
      <c r="AY820" s="18" t="s">
        <v>229</v>
      </c>
      <c r="BE820" s="256">
        <f>IF(N820="základní",J820,0)</f>
        <v>0</v>
      </c>
      <c r="BF820" s="256">
        <f>IF(N820="snížená",J820,0)</f>
        <v>0</v>
      </c>
      <c r="BG820" s="256">
        <f>IF(N820="zákl. přenesená",J820,0)</f>
        <v>0</v>
      </c>
      <c r="BH820" s="256">
        <f>IF(N820="sníž. přenesená",J820,0)</f>
        <v>0</v>
      </c>
      <c r="BI820" s="256">
        <f>IF(N820="nulová",J820,0)</f>
        <v>0</v>
      </c>
      <c r="BJ820" s="18" t="s">
        <v>89</v>
      </c>
      <c r="BK820" s="256">
        <f>ROUND(I820*H820,2)</f>
        <v>0</v>
      </c>
      <c r="BL820" s="18" t="s">
        <v>236</v>
      </c>
      <c r="BM820" s="255" t="s">
        <v>1215</v>
      </c>
    </row>
    <row r="821" s="2" customFormat="1">
      <c r="A821" s="39"/>
      <c r="B821" s="40"/>
      <c r="C821" s="41"/>
      <c r="D821" s="259" t="s">
        <v>262</v>
      </c>
      <c r="E821" s="41"/>
      <c r="F821" s="290" t="s">
        <v>1012</v>
      </c>
      <c r="G821" s="41"/>
      <c r="H821" s="41"/>
      <c r="I821" s="155"/>
      <c r="J821" s="41"/>
      <c r="K821" s="41"/>
      <c r="L821" s="45"/>
      <c r="M821" s="291"/>
      <c r="N821" s="292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262</v>
      </c>
      <c r="AU821" s="18" t="s">
        <v>91</v>
      </c>
    </row>
    <row r="822" s="13" customFormat="1">
      <c r="A822" s="13"/>
      <c r="B822" s="257"/>
      <c r="C822" s="258"/>
      <c r="D822" s="259" t="s">
        <v>238</v>
      </c>
      <c r="E822" s="260" t="s">
        <v>1</v>
      </c>
      <c r="F822" s="261" t="s">
        <v>1216</v>
      </c>
      <c r="G822" s="258"/>
      <c r="H822" s="260" t="s">
        <v>1</v>
      </c>
      <c r="I822" s="262"/>
      <c r="J822" s="258"/>
      <c r="K822" s="258"/>
      <c r="L822" s="263"/>
      <c r="M822" s="264"/>
      <c r="N822" s="265"/>
      <c r="O822" s="265"/>
      <c r="P822" s="265"/>
      <c r="Q822" s="265"/>
      <c r="R822" s="265"/>
      <c r="S822" s="265"/>
      <c r="T822" s="26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7" t="s">
        <v>238</v>
      </c>
      <c r="AU822" s="267" t="s">
        <v>91</v>
      </c>
      <c r="AV822" s="13" t="s">
        <v>89</v>
      </c>
      <c r="AW822" s="13" t="s">
        <v>36</v>
      </c>
      <c r="AX822" s="13" t="s">
        <v>81</v>
      </c>
      <c r="AY822" s="267" t="s">
        <v>229</v>
      </c>
    </row>
    <row r="823" s="14" customFormat="1">
      <c r="A823" s="14"/>
      <c r="B823" s="268"/>
      <c r="C823" s="269"/>
      <c r="D823" s="259" t="s">
        <v>238</v>
      </c>
      <c r="E823" s="270" t="s">
        <v>1</v>
      </c>
      <c r="F823" s="271" t="s">
        <v>1139</v>
      </c>
      <c r="G823" s="269"/>
      <c r="H823" s="272">
        <v>128.15000000000001</v>
      </c>
      <c r="I823" s="273"/>
      <c r="J823" s="269"/>
      <c r="K823" s="269"/>
      <c r="L823" s="274"/>
      <c r="M823" s="275"/>
      <c r="N823" s="276"/>
      <c r="O823" s="276"/>
      <c r="P823" s="276"/>
      <c r="Q823" s="276"/>
      <c r="R823" s="276"/>
      <c r="S823" s="276"/>
      <c r="T823" s="277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78" t="s">
        <v>238</v>
      </c>
      <c r="AU823" s="278" t="s">
        <v>91</v>
      </c>
      <c r="AV823" s="14" t="s">
        <v>91</v>
      </c>
      <c r="AW823" s="14" t="s">
        <v>36</v>
      </c>
      <c r="AX823" s="14" t="s">
        <v>81</v>
      </c>
      <c r="AY823" s="278" t="s">
        <v>229</v>
      </c>
    </row>
    <row r="824" s="13" customFormat="1">
      <c r="A824" s="13"/>
      <c r="B824" s="257"/>
      <c r="C824" s="258"/>
      <c r="D824" s="259" t="s">
        <v>238</v>
      </c>
      <c r="E824" s="260" t="s">
        <v>1</v>
      </c>
      <c r="F824" s="261" t="s">
        <v>1020</v>
      </c>
      <c r="G824" s="258"/>
      <c r="H824" s="260" t="s">
        <v>1</v>
      </c>
      <c r="I824" s="262"/>
      <c r="J824" s="258"/>
      <c r="K824" s="258"/>
      <c r="L824" s="263"/>
      <c r="M824" s="264"/>
      <c r="N824" s="265"/>
      <c r="O824" s="265"/>
      <c r="P824" s="265"/>
      <c r="Q824" s="265"/>
      <c r="R824" s="265"/>
      <c r="S824" s="265"/>
      <c r="T824" s="266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7" t="s">
        <v>238</v>
      </c>
      <c r="AU824" s="267" t="s">
        <v>91</v>
      </c>
      <c r="AV824" s="13" t="s">
        <v>89</v>
      </c>
      <c r="AW824" s="13" t="s">
        <v>36</v>
      </c>
      <c r="AX824" s="13" t="s">
        <v>81</v>
      </c>
      <c r="AY824" s="267" t="s">
        <v>229</v>
      </c>
    </row>
    <row r="825" s="14" customFormat="1">
      <c r="A825" s="14"/>
      <c r="B825" s="268"/>
      <c r="C825" s="269"/>
      <c r="D825" s="259" t="s">
        <v>238</v>
      </c>
      <c r="E825" s="270" t="s">
        <v>1</v>
      </c>
      <c r="F825" s="271" t="s">
        <v>1217</v>
      </c>
      <c r="G825" s="269"/>
      <c r="H825" s="272">
        <v>20.966000000000001</v>
      </c>
      <c r="I825" s="273"/>
      <c r="J825" s="269"/>
      <c r="K825" s="269"/>
      <c r="L825" s="274"/>
      <c r="M825" s="275"/>
      <c r="N825" s="276"/>
      <c r="O825" s="276"/>
      <c r="P825" s="276"/>
      <c r="Q825" s="276"/>
      <c r="R825" s="276"/>
      <c r="S825" s="276"/>
      <c r="T825" s="277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78" t="s">
        <v>238</v>
      </c>
      <c r="AU825" s="278" t="s">
        <v>91</v>
      </c>
      <c r="AV825" s="14" t="s">
        <v>91</v>
      </c>
      <c r="AW825" s="14" t="s">
        <v>36</v>
      </c>
      <c r="AX825" s="14" t="s">
        <v>81</v>
      </c>
      <c r="AY825" s="278" t="s">
        <v>229</v>
      </c>
    </row>
    <row r="826" s="16" customFormat="1">
      <c r="A826" s="16"/>
      <c r="B826" s="307"/>
      <c r="C826" s="308"/>
      <c r="D826" s="259" t="s">
        <v>238</v>
      </c>
      <c r="E826" s="309" t="s">
        <v>1</v>
      </c>
      <c r="F826" s="310" t="s">
        <v>455</v>
      </c>
      <c r="G826" s="308"/>
      <c r="H826" s="311">
        <v>149.11600000000001</v>
      </c>
      <c r="I826" s="312"/>
      <c r="J826" s="308"/>
      <c r="K826" s="308"/>
      <c r="L826" s="313"/>
      <c r="M826" s="314"/>
      <c r="N826" s="315"/>
      <c r="O826" s="315"/>
      <c r="P826" s="315"/>
      <c r="Q826" s="315"/>
      <c r="R826" s="315"/>
      <c r="S826" s="315"/>
      <c r="T826" s="3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317" t="s">
        <v>238</v>
      </c>
      <c r="AU826" s="317" t="s">
        <v>91</v>
      </c>
      <c r="AV826" s="16" t="s">
        <v>244</v>
      </c>
      <c r="AW826" s="16" t="s">
        <v>36</v>
      </c>
      <c r="AX826" s="16" t="s">
        <v>81</v>
      </c>
      <c r="AY826" s="317" t="s">
        <v>229</v>
      </c>
    </row>
    <row r="827" s="13" customFormat="1">
      <c r="A827" s="13"/>
      <c r="B827" s="257"/>
      <c r="C827" s="258"/>
      <c r="D827" s="259" t="s">
        <v>238</v>
      </c>
      <c r="E827" s="260" t="s">
        <v>1</v>
      </c>
      <c r="F827" s="261" t="s">
        <v>1029</v>
      </c>
      <c r="G827" s="258"/>
      <c r="H827" s="260" t="s">
        <v>1</v>
      </c>
      <c r="I827" s="262"/>
      <c r="J827" s="258"/>
      <c r="K827" s="258"/>
      <c r="L827" s="263"/>
      <c r="M827" s="264"/>
      <c r="N827" s="265"/>
      <c r="O827" s="265"/>
      <c r="P827" s="265"/>
      <c r="Q827" s="265"/>
      <c r="R827" s="265"/>
      <c r="S827" s="265"/>
      <c r="T827" s="266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67" t="s">
        <v>238</v>
      </c>
      <c r="AU827" s="267" t="s">
        <v>91</v>
      </c>
      <c r="AV827" s="13" t="s">
        <v>89</v>
      </c>
      <c r="AW827" s="13" t="s">
        <v>36</v>
      </c>
      <c r="AX827" s="13" t="s">
        <v>81</v>
      </c>
      <c r="AY827" s="267" t="s">
        <v>229</v>
      </c>
    </row>
    <row r="828" s="14" customFormat="1">
      <c r="A828" s="14"/>
      <c r="B828" s="268"/>
      <c r="C828" s="269"/>
      <c r="D828" s="259" t="s">
        <v>238</v>
      </c>
      <c r="E828" s="270" t="s">
        <v>1</v>
      </c>
      <c r="F828" s="271" t="s">
        <v>1030</v>
      </c>
      <c r="G828" s="269"/>
      <c r="H828" s="272">
        <v>28.992000000000001</v>
      </c>
      <c r="I828" s="273"/>
      <c r="J828" s="269"/>
      <c r="K828" s="269"/>
      <c r="L828" s="274"/>
      <c r="M828" s="275"/>
      <c r="N828" s="276"/>
      <c r="O828" s="276"/>
      <c r="P828" s="276"/>
      <c r="Q828" s="276"/>
      <c r="R828" s="276"/>
      <c r="S828" s="276"/>
      <c r="T828" s="277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8" t="s">
        <v>238</v>
      </c>
      <c r="AU828" s="278" t="s">
        <v>91</v>
      </c>
      <c r="AV828" s="14" t="s">
        <v>91</v>
      </c>
      <c r="AW828" s="14" t="s">
        <v>36</v>
      </c>
      <c r="AX828" s="14" t="s">
        <v>81</v>
      </c>
      <c r="AY828" s="278" t="s">
        <v>229</v>
      </c>
    </row>
    <row r="829" s="13" customFormat="1">
      <c r="A829" s="13"/>
      <c r="B829" s="257"/>
      <c r="C829" s="258"/>
      <c r="D829" s="259" t="s">
        <v>238</v>
      </c>
      <c r="E829" s="260" t="s">
        <v>1</v>
      </c>
      <c r="F829" s="261" t="s">
        <v>1031</v>
      </c>
      <c r="G829" s="258"/>
      <c r="H829" s="260" t="s">
        <v>1</v>
      </c>
      <c r="I829" s="262"/>
      <c r="J829" s="258"/>
      <c r="K829" s="258"/>
      <c r="L829" s="263"/>
      <c r="M829" s="264"/>
      <c r="N829" s="265"/>
      <c r="O829" s="265"/>
      <c r="P829" s="265"/>
      <c r="Q829" s="265"/>
      <c r="R829" s="265"/>
      <c r="S829" s="265"/>
      <c r="T829" s="26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7" t="s">
        <v>238</v>
      </c>
      <c r="AU829" s="267" t="s">
        <v>91</v>
      </c>
      <c r="AV829" s="13" t="s">
        <v>89</v>
      </c>
      <c r="AW829" s="13" t="s">
        <v>36</v>
      </c>
      <c r="AX829" s="13" t="s">
        <v>81</v>
      </c>
      <c r="AY829" s="267" t="s">
        <v>229</v>
      </c>
    </row>
    <row r="830" s="14" customFormat="1">
      <c r="A830" s="14"/>
      <c r="B830" s="268"/>
      <c r="C830" s="269"/>
      <c r="D830" s="259" t="s">
        <v>238</v>
      </c>
      <c r="E830" s="270" t="s">
        <v>1</v>
      </c>
      <c r="F830" s="271" t="s">
        <v>1032</v>
      </c>
      <c r="G830" s="269"/>
      <c r="H830" s="272">
        <v>164.91999999999999</v>
      </c>
      <c r="I830" s="273"/>
      <c r="J830" s="269"/>
      <c r="K830" s="269"/>
      <c r="L830" s="274"/>
      <c r="M830" s="275"/>
      <c r="N830" s="276"/>
      <c r="O830" s="276"/>
      <c r="P830" s="276"/>
      <c r="Q830" s="276"/>
      <c r="R830" s="276"/>
      <c r="S830" s="276"/>
      <c r="T830" s="277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8" t="s">
        <v>238</v>
      </c>
      <c r="AU830" s="278" t="s">
        <v>91</v>
      </c>
      <c r="AV830" s="14" t="s">
        <v>91</v>
      </c>
      <c r="AW830" s="14" t="s">
        <v>36</v>
      </c>
      <c r="AX830" s="14" t="s">
        <v>81</v>
      </c>
      <c r="AY830" s="278" t="s">
        <v>229</v>
      </c>
    </row>
    <row r="831" s="16" customFormat="1">
      <c r="A831" s="16"/>
      <c r="B831" s="307"/>
      <c r="C831" s="308"/>
      <c r="D831" s="259" t="s">
        <v>238</v>
      </c>
      <c r="E831" s="309" t="s">
        <v>1</v>
      </c>
      <c r="F831" s="310" t="s">
        <v>455</v>
      </c>
      <c r="G831" s="308"/>
      <c r="H831" s="311">
        <v>193.91199999999998</v>
      </c>
      <c r="I831" s="312"/>
      <c r="J831" s="308"/>
      <c r="K831" s="308"/>
      <c r="L831" s="313"/>
      <c r="M831" s="314"/>
      <c r="N831" s="315"/>
      <c r="O831" s="315"/>
      <c r="P831" s="315"/>
      <c r="Q831" s="315"/>
      <c r="R831" s="315"/>
      <c r="S831" s="315"/>
      <c r="T831" s="3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317" t="s">
        <v>238</v>
      </c>
      <c r="AU831" s="317" t="s">
        <v>91</v>
      </c>
      <c r="AV831" s="16" t="s">
        <v>244</v>
      </c>
      <c r="AW831" s="16" t="s">
        <v>36</v>
      </c>
      <c r="AX831" s="16" t="s">
        <v>81</v>
      </c>
      <c r="AY831" s="317" t="s">
        <v>229</v>
      </c>
    </row>
    <row r="832" s="15" customFormat="1">
      <c r="A832" s="15"/>
      <c r="B832" s="279"/>
      <c r="C832" s="280"/>
      <c r="D832" s="259" t="s">
        <v>238</v>
      </c>
      <c r="E832" s="281" t="s">
        <v>1</v>
      </c>
      <c r="F832" s="282" t="s">
        <v>252</v>
      </c>
      <c r="G832" s="280"/>
      <c r="H832" s="283">
        <v>343.02800000000002</v>
      </c>
      <c r="I832" s="284"/>
      <c r="J832" s="280"/>
      <c r="K832" s="280"/>
      <c r="L832" s="285"/>
      <c r="M832" s="286"/>
      <c r="N832" s="287"/>
      <c r="O832" s="287"/>
      <c r="P832" s="287"/>
      <c r="Q832" s="287"/>
      <c r="R832" s="287"/>
      <c r="S832" s="287"/>
      <c r="T832" s="288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89" t="s">
        <v>238</v>
      </c>
      <c r="AU832" s="289" t="s">
        <v>91</v>
      </c>
      <c r="AV832" s="15" t="s">
        <v>236</v>
      </c>
      <c r="AW832" s="15" t="s">
        <v>36</v>
      </c>
      <c r="AX832" s="15" t="s">
        <v>89</v>
      </c>
      <c r="AY832" s="289" t="s">
        <v>229</v>
      </c>
    </row>
    <row r="833" s="2" customFormat="1" ht="33" customHeight="1">
      <c r="A833" s="39"/>
      <c r="B833" s="40"/>
      <c r="C833" s="244" t="s">
        <v>1218</v>
      </c>
      <c r="D833" s="244" t="s">
        <v>231</v>
      </c>
      <c r="E833" s="245" t="s">
        <v>1219</v>
      </c>
      <c r="F833" s="246" t="s">
        <v>1220</v>
      </c>
      <c r="G833" s="247" t="s">
        <v>311</v>
      </c>
      <c r="H833" s="248">
        <v>343.02800000000002</v>
      </c>
      <c r="I833" s="249"/>
      <c r="J833" s="250">
        <f>ROUND(I833*H833,2)</f>
        <v>0</v>
      </c>
      <c r="K833" s="246" t="s">
        <v>1</v>
      </c>
      <c r="L833" s="45"/>
      <c r="M833" s="251" t="s">
        <v>1</v>
      </c>
      <c r="N833" s="252" t="s">
        <v>46</v>
      </c>
      <c r="O833" s="92"/>
      <c r="P833" s="253">
        <f>O833*H833</f>
        <v>0</v>
      </c>
      <c r="Q833" s="253">
        <v>0.0047800000000000004</v>
      </c>
      <c r="R833" s="253">
        <f>Q833*H833</f>
        <v>1.6396738400000002</v>
      </c>
      <c r="S833" s="253">
        <v>0</v>
      </c>
      <c r="T833" s="254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55" t="s">
        <v>236</v>
      </c>
      <c r="AT833" s="255" t="s">
        <v>231</v>
      </c>
      <c r="AU833" s="255" t="s">
        <v>91</v>
      </c>
      <c r="AY833" s="18" t="s">
        <v>229</v>
      </c>
      <c r="BE833" s="256">
        <f>IF(N833="základní",J833,0)</f>
        <v>0</v>
      </c>
      <c r="BF833" s="256">
        <f>IF(N833="snížená",J833,0)</f>
        <v>0</v>
      </c>
      <c r="BG833" s="256">
        <f>IF(N833="zákl. přenesená",J833,0)</f>
        <v>0</v>
      </c>
      <c r="BH833" s="256">
        <f>IF(N833="sníž. přenesená",J833,0)</f>
        <v>0</v>
      </c>
      <c r="BI833" s="256">
        <f>IF(N833="nulová",J833,0)</f>
        <v>0</v>
      </c>
      <c r="BJ833" s="18" t="s">
        <v>89</v>
      </c>
      <c r="BK833" s="256">
        <f>ROUND(I833*H833,2)</f>
        <v>0</v>
      </c>
      <c r="BL833" s="18" t="s">
        <v>236</v>
      </c>
      <c r="BM833" s="255" t="s">
        <v>1221</v>
      </c>
    </row>
    <row r="834" s="2" customFormat="1">
      <c r="A834" s="39"/>
      <c r="B834" s="40"/>
      <c r="C834" s="41"/>
      <c r="D834" s="259" t="s">
        <v>262</v>
      </c>
      <c r="E834" s="41"/>
      <c r="F834" s="290" t="s">
        <v>1017</v>
      </c>
      <c r="G834" s="41"/>
      <c r="H834" s="41"/>
      <c r="I834" s="155"/>
      <c r="J834" s="41"/>
      <c r="K834" s="41"/>
      <c r="L834" s="45"/>
      <c r="M834" s="291"/>
      <c r="N834" s="292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262</v>
      </c>
      <c r="AU834" s="18" t="s">
        <v>91</v>
      </c>
    </row>
    <row r="835" s="13" customFormat="1">
      <c r="A835" s="13"/>
      <c r="B835" s="257"/>
      <c r="C835" s="258"/>
      <c r="D835" s="259" t="s">
        <v>238</v>
      </c>
      <c r="E835" s="260" t="s">
        <v>1</v>
      </c>
      <c r="F835" s="261" t="s">
        <v>1216</v>
      </c>
      <c r="G835" s="258"/>
      <c r="H835" s="260" t="s">
        <v>1</v>
      </c>
      <c r="I835" s="262"/>
      <c r="J835" s="258"/>
      <c r="K835" s="258"/>
      <c r="L835" s="263"/>
      <c r="M835" s="264"/>
      <c r="N835" s="265"/>
      <c r="O835" s="265"/>
      <c r="P835" s="265"/>
      <c r="Q835" s="265"/>
      <c r="R835" s="265"/>
      <c r="S835" s="265"/>
      <c r="T835" s="266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7" t="s">
        <v>238</v>
      </c>
      <c r="AU835" s="267" t="s">
        <v>91</v>
      </c>
      <c r="AV835" s="13" t="s">
        <v>89</v>
      </c>
      <c r="AW835" s="13" t="s">
        <v>36</v>
      </c>
      <c r="AX835" s="13" t="s">
        <v>81</v>
      </c>
      <c r="AY835" s="267" t="s">
        <v>229</v>
      </c>
    </row>
    <row r="836" s="14" customFormat="1">
      <c r="A836" s="14"/>
      <c r="B836" s="268"/>
      <c r="C836" s="269"/>
      <c r="D836" s="259" t="s">
        <v>238</v>
      </c>
      <c r="E836" s="270" t="s">
        <v>1</v>
      </c>
      <c r="F836" s="271" t="s">
        <v>1139</v>
      </c>
      <c r="G836" s="269"/>
      <c r="H836" s="272">
        <v>128.15000000000001</v>
      </c>
      <c r="I836" s="273"/>
      <c r="J836" s="269"/>
      <c r="K836" s="269"/>
      <c r="L836" s="274"/>
      <c r="M836" s="275"/>
      <c r="N836" s="276"/>
      <c r="O836" s="276"/>
      <c r="P836" s="276"/>
      <c r="Q836" s="276"/>
      <c r="R836" s="276"/>
      <c r="S836" s="276"/>
      <c r="T836" s="277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8" t="s">
        <v>238</v>
      </c>
      <c r="AU836" s="278" t="s">
        <v>91</v>
      </c>
      <c r="AV836" s="14" t="s">
        <v>91</v>
      </c>
      <c r="AW836" s="14" t="s">
        <v>36</v>
      </c>
      <c r="AX836" s="14" t="s">
        <v>81</v>
      </c>
      <c r="AY836" s="278" t="s">
        <v>229</v>
      </c>
    </row>
    <row r="837" s="13" customFormat="1">
      <c r="A837" s="13"/>
      <c r="B837" s="257"/>
      <c r="C837" s="258"/>
      <c r="D837" s="259" t="s">
        <v>238</v>
      </c>
      <c r="E837" s="260" t="s">
        <v>1</v>
      </c>
      <c r="F837" s="261" t="s">
        <v>1020</v>
      </c>
      <c r="G837" s="258"/>
      <c r="H837" s="260" t="s">
        <v>1</v>
      </c>
      <c r="I837" s="262"/>
      <c r="J837" s="258"/>
      <c r="K837" s="258"/>
      <c r="L837" s="263"/>
      <c r="M837" s="264"/>
      <c r="N837" s="265"/>
      <c r="O837" s="265"/>
      <c r="P837" s="265"/>
      <c r="Q837" s="265"/>
      <c r="R837" s="265"/>
      <c r="S837" s="265"/>
      <c r="T837" s="266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7" t="s">
        <v>238</v>
      </c>
      <c r="AU837" s="267" t="s">
        <v>91</v>
      </c>
      <c r="AV837" s="13" t="s">
        <v>89</v>
      </c>
      <c r="AW837" s="13" t="s">
        <v>36</v>
      </c>
      <c r="AX837" s="13" t="s">
        <v>81</v>
      </c>
      <c r="AY837" s="267" t="s">
        <v>229</v>
      </c>
    </row>
    <row r="838" s="14" customFormat="1">
      <c r="A838" s="14"/>
      <c r="B838" s="268"/>
      <c r="C838" s="269"/>
      <c r="D838" s="259" t="s">
        <v>238</v>
      </c>
      <c r="E838" s="270" t="s">
        <v>1</v>
      </c>
      <c r="F838" s="271" t="s">
        <v>1217</v>
      </c>
      <c r="G838" s="269"/>
      <c r="H838" s="272">
        <v>20.966000000000001</v>
      </c>
      <c r="I838" s="273"/>
      <c r="J838" s="269"/>
      <c r="K838" s="269"/>
      <c r="L838" s="274"/>
      <c r="M838" s="275"/>
      <c r="N838" s="276"/>
      <c r="O838" s="276"/>
      <c r="P838" s="276"/>
      <c r="Q838" s="276"/>
      <c r="R838" s="276"/>
      <c r="S838" s="276"/>
      <c r="T838" s="277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78" t="s">
        <v>238</v>
      </c>
      <c r="AU838" s="278" t="s">
        <v>91</v>
      </c>
      <c r="AV838" s="14" t="s">
        <v>91</v>
      </c>
      <c r="AW838" s="14" t="s">
        <v>36</v>
      </c>
      <c r="AX838" s="14" t="s">
        <v>81</v>
      </c>
      <c r="AY838" s="278" t="s">
        <v>229</v>
      </c>
    </row>
    <row r="839" s="16" customFormat="1">
      <c r="A839" s="16"/>
      <c r="B839" s="307"/>
      <c r="C839" s="308"/>
      <c r="D839" s="259" t="s">
        <v>238</v>
      </c>
      <c r="E839" s="309" t="s">
        <v>1</v>
      </c>
      <c r="F839" s="310" t="s">
        <v>455</v>
      </c>
      <c r="G839" s="308"/>
      <c r="H839" s="311">
        <v>149.11600000000001</v>
      </c>
      <c r="I839" s="312"/>
      <c r="J839" s="308"/>
      <c r="K839" s="308"/>
      <c r="L839" s="313"/>
      <c r="M839" s="314"/>
      <c r="N839" s="315"/>
      <c r="O839" s="315"/>
      <c r="P839" s="315"/>
      <c r="Q839" s="315"/>
      <c r="R839" s="315"/>
      <c r="S839" s="315"/>
      <c r="T839" s="3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317" t="s">
        <v>238</v>
      </c>
      <c r="AU839" s="317" t="s">
        <v>91</v>
      </c>
      <c r="AV839" s="16" t="s">
        <v>244</v>
      </c>
      <c r="AW839" s="16" t="s">
        <v>36</v>
      </c>
      <c r="AX839" s="16" t="s">
        <v>81</v>
      </c>
      <c r="AY839" s="317" t="s">
        <v>229</v>
      </c>
    </row>
    <row r="840" s="13" customFormat="1">
      <c r="A840" s="13"/>
      <c r="B840" s="257"/>
      <c r="C840" s="258"/>
      <c r="D840" s="259" t="s">
        <v>238</v>
      </c>
      <c r="E840" s="260" t="s">
        <v>1</v>
      </c>
      <c r="F840" s="261" t="s">
        <v>1029</v>
      </c>
      <c r="G840" s="258"/>
      <c r="H840" s="260" t="s">
        <v>1</v>
      </c>
      <c r="I840" s="262"/>
      <c r="J840" s="258"/>
      <c r="K840" s="258"/>
      <c r="L840" s="263"/>
      <c r="M840" s="264"/>
      <c r="N840" s="265"/>
      <c r="O840" s="265"/>
      <c r="P840" s="265"/>
      <c r="Q840" s="265"/>
      <c r="R840" s="265"/>
      <c r="S840" s="265"/>
      <c r="T840" s="266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7" t="s">
        <v>238</v>
      </c>
      <c r="AU840" s="267" t="s">
        <v>91</v>
      </c>
      <c r="AV840" s="13" t="s">
        <v>89</v>
      </c>
      <c r="AW840" s="13" t="s">
        <v>36</v>
      </c>
      <c r="AX840" s="13" t="s">
        <v>81</v>
      </c>
      <c r="AY840" s="267" t="s">
        <v>229</v>
      </c>
    </row>
    <row r="841" s="14" customFormat="1">
      <c r="A841" s="14"/>
      <c r="B841" s="268"/>
      <c r="C841" s="269"/>
      <c r="D841" s="259" t="s">
        <v>238</v>
      </c>
      <c r="E841" s="270" t="s">
        <v>1</v>
      </c>
      <c r="F841" s="271" t="s">
        <v>1030</v>
      </c>
      <c r="G841" s="269"/>
      <c r="H841" s="272">
        <v>28.992000000000001</v>
      </c>
      <c r="I841" s="273"/>
      <c r="J841" s="269"/>
      <c r="K841" s="269"/>
      <c r="L841" s="274"/>
      <c r="M841" s="275"/>
      <c r="N841" s="276"/>
      <c r="O841" s="276"/>
      <c r="P841" s="276"/>
      <c r="Q841" s="276"/>
      <c r="R841" s="276"/>
      <c r="S841" s="276"/>
      <c r="T841" s="277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78" t="s">
        <v>238</v>
      </c>
      <c r="AU841" s="278" t="s">
        <v>91</v>
      </c>
      <c r="AV841" s="14" t="s">
        <v>91</v>
      </c>
      <c r="AW841" s="14" t="s">
        <v>36</v>
      </c>
      <c r="AX841" s="14" t="s">
        <v>81</v>
      </c>
      <c r="AY841" s="278" t="s">
        <v>229</v>
      </c>
    </row>
    <row r="842" s="13" customFormat="1">
      <c r="A842" s="13"/>
      <c r="B842" s="257"/>
      <c r="C842" s="258"/>
      <c r="D842" s="259" t="s">
        <v>238</v>
      </c>
      <c r="E842" s="260" t="s">
        <v>1</v>
      </c>
      <c r="F842" s="261" t="s">
        <v>1031</v>
      </c>
      <c r="G842" s="258"/>
      <c r="H842" s="260" t="s">
        <v>1</v>
      </c>
      <c r="I842" s="262"/>
      <c r="J842" s="258"/>
      <c r="K842" s="258"/>
      <c r="L842" s="263"/>
      <c r="M842" s="264"/>
      <c r="N842" s="265"/>
      <c r="O842" s="265"/>
      <c r="P842" s="265"/>
      <c r="Q842" s="265"/>
      <c r="R842" s="265"/>
      <c r="S842" s="265"/>
      <c r="T842" s="26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7" t="s">
        <v>238</v>
      </c>
      <c r="AU842" s="267" t="s">
        <v>91</v>
      </c>
      <c r="AV842" s="13" t="s">
        <v>89</v>
      </c>
      <c r="AW842" s="13" t="s">
        <v>36</v>
      </c>
      <c r="AX842" s="13" t="s">
        <v>81</v>
      </c>
      <c r="AY842" s="267" t="s">
        <v>229</v>
      </c>
    </row>
    <row r="843" s="14" customFormat="1">
      <c r="A843" s="14"/>
      <c r="B843" s="268"/>
      <c r="C843" s="269"/>
      <c r="D843" s="259" t="s">
        <v>238</v>
      </c>
      <c r="E843" s="270" t="s">
        <v>1</v>
      </c>
      <c r="F843" s="271" t="s">
        <v>1032</v>
      </c>
      <c r="G843" s="269"/>
      <c r="H843" s="272">
        <v>164.91999999999999</v>
      </c>
      <c r="I843" s="273"/>
      <c r="J843" s="269"/>
      <c r="K843" s="269"/>
      <c r="L843" s="274"/>
      <c r="M843" s="275"/>
      <c r="N843" s="276"/>
      <c r="O843" s="276"/>
      <c r="P843" s="276"/>
      <c r="Q843" s="276"/>
      <c r="R843" s="276"/>
      <c r="S843" s="276"/>
      <c r="T843" s="277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8" t="s">
        <v>238</v>
      </c>
      <c r="AU843" s="278" t="s">
        <v>91</v>
      </c>
      <c r="AV843" s="14" t="s">
        <v>91</v>
      </c>
      <c r="AW843" s="14" t="s">
        <v>36</v>
      </c>
      <c r="AX843" s="14" t="s">
        <v>81</v>
      </c>
      <c r="AY843" s="278" t="s">
        <v>229</v>
      </c>
    </row>
    <row r="844" s="16" customFormat="1">
      <c r="A844" s="16"/>
      <c r="B844" s="307"/>
      <c r="C844" s="308"/>
      <c r="D844" s="259" t="s">
        <v>238</v>
      </c>
      <c r="E844" s="309" t="s">
        <v>1</v>
      </c>
      <c r="F844" s="310" t="s">
        <v>455</v>
      </c>
      <c r="G844" s="308"/>
      <c r="H844" s="311">
        <v>193.91199999999998</v>
      </c>
      <c r="I844" s="312"/>
      <c r="J844" s="308"/>
      <c r="K844" s="308"/>
      <c r="L844" s="313"/>
      <c r="M844" s="314"/>
      <c r="N844" s="315"/>
      <c r="O844" s="315"/>
      <c r="P844" s="315"/>
      <c r="Q844" s="315"/>
      <c r="R844" s="315"/>
      <c r="S844" s="315"/>
      <c r="T844" s="3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317" t="s">
        <v>238</v>
      </c>
      <c r="AU844" s="317" t="s">
        <v>91</v>
      </c>
      <c r="AV844" s="16" t="s">
        <v>244</v>
      </c>
      <c r="AW844" s="16" t="s">
        <v>36</v>
      </c>
      <c r="AX844" s="16" t="s">
        <v>81</v>
      </c>
      <c r="AY844" s="317" t="s">
        <v>229</v>
      </c>
    </row>
    <row r="845" s="15" customFormat="1">
      <c r="A845" s="15"/>
      <c r="B845" s="279"/>
      <c r="C845" s="280"/>
      <c r="D845" s="259" t="s">
        <v>238</v>
      </c>
      <c r="E845" s="281" t="s">
        <v>1</v>
      </c>
      <c r="F845" s="282" t="s">
        <v>252</v>
      </c>
      <c r="G845" s="280"/>
      <c r="H845" s="283">
        <v>343.02800000000002</v>
      </c>
      <c r="I845" s="284"/>
      <c r="J845" s="280"/>
      <c r="K845" s="280"/>
      <c r="L845" s="285"/>
      <c r="M845" s="286"/>
      <c r="N845" s="287"/>
      <c r="O845" s="287"/>
      <c r="P845" s="287"/>
      <c r="Q845" s="287"/>
      <c r="R845" s="287"/>
      <c r="S845" s="287"/>
      <c r="T845" s="288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9" t="s">
        <v>238</v>
      </c>
      <c r="AU845" s="289" t="s">
        <v>91</v>
      </c>
      <c r="AV845" s="15" t="s">
        <v>236</v>
      </c>
      <c r="AW845" s="15" t="s">
        <v>36</v>
      </c>
      <c r="AX845" s="15" t="s">
        <v>89</v>
      </c>
      <c r="AY845" s="289" t="s">
        <v>229</v>
      </c>
    </row>
    <row r="846" s="2" customFormat="1" ht="21.75" customHeight="1">
      <c r="A846" s="39"/>
      <c r="B846" s="40"/>
      <c r="C846" s="244" t="s">
        <v>1222</v>
      </c>
      <c r="D846" s="244" t="s">
        <v>231</v>
      </c>
      <c r="E846" s="245" t="s">
        <v>1223</v>
      </c>
      <c r="F846" s="246" t="s">
        <v>1224</v>
      </c>
      <c r="G846" s="247" t="s">
        <v>311</v>
      </c>
      <c r="H846" s="248">
        <v>366.84800000000001</v>
      </c>
      <c r="I846" s="249"/>
      <c r="J846" s="250">
        <f>ROUND(I846*H846,2)</f>
        <v>0</v>
      </c>
      <c r="K846" s="246" t="s">
        <v>235</v>
      </c>
      <c r="L846" s="45"/>
      <c r="M846" s="251" t="s">
        <v>1</v>
      </c>
      <c r="N846" s="252" t="s">
        <v>46</v>
      </c>
      <c r="O846" s="92"/>
      <c r="P846" s="253">
        <f>O846*H846</f>
        <v>0</v>
      </c>
      <c r="Q846" s="253">
        <v>0</v>
      </c>
      <c r="R846" s="253">
        <f>Q846*H846</f>
        <v>0</v>
      </c>
      <c r="S846" s="253">
        <v>0</v>
      </c>
      <c r="T846" s="254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55" t="s">
        <v>236</v>
      </c>
      <c r="AT846" s="255" t="s">
        <v>231</v>
      </c>
      <c r="AU846" s="255" t="s">
        <v>91</v>
      </c>
      <c r="AY846" s="18" t="s">
        <v>229</v>
      </c>
      <c r="BE846" s="256">
        <f>IF(N846="základní",J846,0)</f>
        <v>0</v>
      </c>
      <c r="BF846" s="256">
        <f>IF(N846="snížená",J846,0)</f>
        <v>0</v>
      </c>
      <c r="BG846" s="256">
        <f>IF(N846="zákl. přenesená",J846,0)</f>
        <v>0</v>
      </c>
      <c r="BH846" s="256">
        <f>IF(N846="sníž. přenesená",J846,0)</f>
        <v>0</v>
      </c>
      <c r="BI846" s="256">
        <f>IF(N846="nulová",J846,0)</f>
        <v>0</v>
      </c>
      <c r="BJ846" s="18" t="s">
        <v>89</v>
      </c>
      <c r="BK846" s="256">
        <f>ROUND(I846*H846,2)</f>
        <v>0</v>
      </c>
      <c r="BL846" s="18" t="s">
        <v>236</v>
      </c>
      <c r="BM846" s="255" t="s">
        <v>1225</v>
      </c>
    </row>
    <row r="847" s="13" customFormat="1">
      <c r="A847" s="13"/>
      <c r="B847" s="257"/>
      <c r="C847" s="258"/>
      <c r="D847" s="259" t="s">
        <v>238</v>
      </c>
      <c r="E847" s="260" t="s">
        <v>1</v>
      </c>
      <c r="F847" s="261" t="s">
        <v>1226</v>
      </c>
      <c r="G847" s="258"/>
      <c r="H847" s="260" t="s">
        <v>1</v>
      </c>
      <c r="I847" s="262"/>
      <c r="J847" s="258"/>
      <c r="K847" s="258"/>
      <c r="L847" s="263"/>
      <c r="M847" s="264"/>
      <c r="N847" s="265"/>
      <c r="O847" s="265"/>
      <c r="P847" s="265"/>
      <c r="Q847" s="265"/>
      <c r="R847" s="265"/>
      <c r="S847" s="265"/>
      <c r="T847" s="266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7" t="s">
        <v>238</v>
      </c>
      <c r="AU847" s="267" t="s">
        <v>91</v>
      </c>
      <c r="AV847" s="13" t="s">
        <v>89</v>
      </c>
      <c r="AW847" s="13" t="s">
        <v>36</v>
      </c>
      <c r="AX847" s="13" t="s">
        <v>81</v>
      </c>
      <c r="AY847" s="267" t="s">
        <v>229</v>
      </c>
    </row>
    <row r="848" s="13" customFormat="1">
      <c r="A848" s="13"/>
      <c r="B848" s="257"/>
      <c r="C848" s="258"/>
      <c r="D848" s="259" t="s">
        <v>238</v>
      </c>
      <c r="E848" s="260" t="s">
        <v>1</v>
      </c>
      <c r="F848" s="261" t="s">
        <v>1227</v>
      </c>
      <c r="G848" s="258"/>
      <c r="H848" s="260" t="s">
        <v>1</v>
      </c>
      <c r="I848" s="262"/>
      <c r="J848" s="258"/>
      <c r="K848" s="258"/>
      <c r="L848" s="263"/>
      <c r="M848" s="264"/>
      <c r="N848" s="265"/>
      <c r="O848" s="265"/>
      <c r="P848" s="265"/>
      <c r="Q848" s="265"/>
      <c r="R848" s="265"/>
      <c r="S848" s="265"/>
      <c r="T848" s="266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7" t="s">
        <v>238</v>
      </c>
      <c r="AU848" s="267" t="s">
        <v>91</v>
      </c>
      <c r="AV848" s="13" t="s">
        <v>89</v>
      </c>
      <c r="AW848" s="13" t="s">
        <v>36</v>
      </c>
      <c r="AX848" s="13" t="s">
        <v>81</v>
      </c>
      <c r="AY848" s="267" t="s">
        <v>229</v>
      </c>
    </row>
    <row r="849" s="14" customFormat="1">
      <c r="A849" s="14"/>
      <c r="B849" s="268"/>
      <c r="C849" s="269"/>
      <c r="D849" s="259" t="s">
        <v>238</v>
      </c>
      <c r="E849" s="270" t="s">
        <v>1</v>
      </c>
      <c r="F849" s="271" t="s">
        <v>1228</v>
      </c>
      <c r="G849" s="269"/>
      <c r="H849" s="272">
        <v>12.457000000000001</v>
      </c>
      <c r="I849" s="273"/>
      <c r="J849" s="269"/>
      <c r="K849" s="269"/>
      <c r="L849" s="274"/>
      <c r="M849" s="275"/>
      <c r="N849" s="276"/>
      <c r="O849" s="276"/>
      <c r="P849" s="276"/>
      <c r="Q849" s="276"/>
      <c r="R849" s="276"/>
      <c r="S849" s="276"/>
      <c r="T849" s="277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8" t="s">
        <v>238</v>
      </c>
      <c r="AU849" s="278" t="s">
        <v>91</v>
      </c>
      <c r="AV849" s="14" t="s">
        <v>91</v>
      </c>
      <c r="AW849" s="14" t="s">
        <v>36</v>
      </c>
      <c r="AX849" s="14" t="s">
        <v>81</v>
      </c>
      <c r="AY849" s="278" t="s">
        <v>229</v>
      </c>
    </row>
    <row r="850" s="14" customFormat="1">
      <c r="A850" s="14"/>
      <c r="B850" s="268"/>
      <c r="C850" s="269"/>
      <c r="D850" s="259" t="s">
        <v>238</v>
      </c>
      <c r="E850" s="270" t="s">
        <v>1</v>
      </c>
      <c r="F850" s="271" t="s">
        <v>1229</v>
      </c>
      <c r="G850" s="269"/>
      <c r="H850" s="272">
        <v>35.994999999999997</v>
      </c>
      <c r="I850" s="273"/>
      <c r="J850" s="269"/>
      <c r="K850" s="269"/>
      <c r="L850" s="274"/>
      <c r="M850" s="275"/>
      <c r="N850" s="276"/>
      <c r="O850" s="276"/>
      <c r="P850" s="276"/>
      <c r="Q850" s="276"/>
      <c r="R850" s="276"/>
      <c r="S850" s="276"/>
      <c r="T850" s="277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78" t="s">
        <v>238</v>
      </c>
      <c r="AU850" s="278" t="s">
        <v>91</v>
      </c>
      <c r="AV850" s="14" t="s">
        <v>91</v>
      </c>
      <c r="AW850" s="14" t="s">
        <v>36</v>
      </c>
      <c r="AX850" s="14" t="s">
        <v>81</v>
      </c>
      <c r="AY850" s="278" t="s">
        <v>229</v>
      </c>
    </row>
    <row r="851" s="14" customFormat="1">
      <c r="A851" s="14"/>
      <c r="B851" s="268"/>
      <c r="C851" s="269"/>
      <c r="D851" s="259" t="s">
        <v>238</v>
      </c>
      <c r="E851" s="270" t="s">
        <v>1</v>
      </c>
      <c r="F851" s="271" t="s">
        <v>1230</v>
      </c>
      <c r="G851" s="269"/>
      <c r="H851" s="272">
        <v>17.998000000000001</v>
      </c>
      <c r="I851" s="273"/>
      <c r="J851" s="269"/>
      <c r="K851" s="269"/>
      <c r="L851" s="274"/>
      <c r="M851" s="275"/>
      <c r="N851" s="276"/>
      <c r="O851" s="276"/>
      <c r="P851" s="276"/>
      <c r="Q851" s="276"/>
      <c r="R851" s="276"/>
      <c r="S851" s="276"/>
      <c r="T851" s="277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8" t="s">
        <v>238</v>
      </c>
      <c r="AU851" s="278" t="s">
        <v>91</v>
      </c>
      <c r="AV851" s="14" t="s">
        <v>91</v>
      </c>
      <c r="AW851" s="14" t="s">
        <v>36</v>
      </c>
      <c r="AX851" s="14" t="s">
        <v>81</v>
      </c>
      <c r="AY851" s="278" t="s">
        <v>229</v>
      </c>
    </row>
    <row r="852" s="14" customFormat="1">
      <c r="A852" s="14"/>
      <c r="B852" s="268"/>
      <c r="C852" s="269"/>
      <c r="D852" s="259" t="s">
        <v>238</v>
      </c>
      <c r="E852" s="270" t="s">
        <v>1</v>
      </c>
      <c r="F852" s="271" t="s">
        <v>1231</v>
      </c>
      <c r="G852" s="269"/>
      <c r="H852" s="272">
        <v>5.0549999999999997</v>
      </c>
      <c r="I852" s="273"/>
      <c r="J852" s="269"/>
      <c r="K852" s="269"/>
      <c r="L852" s="274"/>
      <c r="M852" s="275"/>
      <c r="N852" s="276"/>
      <c r="O852" s="276"/>
      <c r="P852" s="276"/>
      <c r="Q852" s="276"/>
      <c r="R852" s="276"/>
      <c r="S852" s="276"/>
      <c r="T852" s="277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78" t="s">
        <v>238</v>
      </c>
      <c r="AU852" s="278" t="s">
        <v>91</v>
      </c>
      <c r="AV852" s="14" t="s">
        <v>91</v>
      </c>
      <c r="AW852" s="14" t="s">
        <v>36</v>
      </c>
      <c r="AX852" s="14" t="s">
        <v>81</v>
      </c>
      <c r="AY852" s="278" t="s">
        <v>229</v>
      </c>
    </row>
    <row r="853" s="14" customFormat="1">
      <c r="A853" s="14"/>
      <c r="B853" s="268"/>
      <c r="C853" s="269"/>
      <c r="D853" s="259" t="s">
        <v>238</v>
      </c>
      <c r="E853" s="270" t="s">
        <v>1</v>
      </c>
      <c r="F853" s="271" t="s">
        <v>1232</v>
      </c>
      <c r="G853" s="269"/>
      <c r="H853" s="272">
        <v>4.6950000000000003</v>
      </c>
      <c r="I853" s="273"/>
      <c r="J853" s="269"/>
      <c r="K853" s="269"/>
      <c r="L853" s="274"/>
      <c r="M853" s="275"/>
      <c r="N853" s="276"/>
      <c r="O853" s="276"/>
      <c r="P853" s="276"/>
      <c r="Q853" s="276"/>
      <c r="R853" s="276"/>
      <c r="S853" s="276"/>
      <c r="T853" s="277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78" t="s">
        <v>238</v>
      </c>
      <c r="AU853" s="278" t="s">
        <v>91</v>
      </c>
      <c r="AV853" s="14" t="s">
        <v>91</v>
      </c>
      <c r="AW853" s="14" t="s">
        <v>36</v>
      </c>
      <c r="AX853" s="14" t="s">
        <v>81</v>
      </c>
      <c r="AY853" s="278" t="s">
        <v>229</v>
      </c>
    </row>
    <row r="854" s="14" customFormat="1">
      <c r="A854" s="14"/>
      <c r="B854" s="268"/>
      <c r="C854" s="269"/>
      <c r="D854" s="259" t="s">
        <v>238</v>
      </c>
      <c r="E854" s="270" t="s">
        <v>1</v>
      </c>
      <c r="F854" s="271" t="s">
        <v>1233</v>
      </c>
      <c r="G854" s="269"/>
      <c r="H854" s="272">
        <v>5.8689999999999998</v>
      </c>
      <c r="I854" s="273"/>
      <c r="J854" s="269"/>
      <c r="K854" s="269"/>
      <c r="L854" s="274"/>
      <c r="M854" s="275"/>
      <c r="N854" s="276"/>
      <c r="O854" s="276"/>
      <c r="P854" s="276"/>
      <c r="Q854" s="276"/>
      <c r="R854" s="276"/>
      <c r="S854" s="276"/>
      <c r="T854" s="277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78" t="s">
        <v>238</v>
      </c>
      <c r="AU854" s="278" t="s">
        <v>91</v>
      </c>
      <c r="AV854" s="14" t="s">
        <v>91</v>
      </c>
      <c r="AW854" s="14" t="s">
        <v>36</v>
      </c>
      <c r="AX854" s="14" t="s">
        <v>81</v>
      </c>
      <c r="AY854" s="278" t="s">
        <v>229</v>
      </c>
    </row>
    <row r="855" s="14" customFormat="1">
      <c r="A855" s="14"/>
      <c r="B855" s="268"/>
      <c r="C855" s="269"/>
      <c r="D855" s="259" t="s">
        <v>238</v>
      </c>
      <c r="E855" s="270" t="s">
        <v>1</v>
      </c>
      <c r="F855" s="271" t="s">
        <v>1234</v>
      </c>
      <c r="G855" s="269"/>
      <c r="H855" s="272">
        <v>5.931</v>
      </c>
      <c r="I855" s="273"/>
      <c r="J855" s="269"/>
      <c r="K855" s="269"/>
      <c r="L855" s="274"/>
      <c r="M855" s="275"/>
      <c r="N855" s="276"/>
      <c r="O855" s="276"/>
      <c r="P855" s="276"/>
      <c r="Q855" s="276"/>
      <c r="R855" s="276"/>
      <c r="S855" s="276"/>
      <c r="T855" s="277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8" t="s">
        <v>238</v>
      </c>
      <c r="AU855" s="278" t="s">
        <v>91</v>
      </c>
      <c r="AV855" s="14" t="s">
        <v>91</v>
      </c>
      <c r="AW855" s="14" t="s">
        <v>36</v>
      </c>
      <c r="AX855" s="14" t="s">
        <v>81</v>
      </c>
      <c r="AY855" s="278" t="s">
        <v>229</v>
      </c>
    </row>
    <row r="856" s="14" customFormat="1">
      <c r="A856" s="14"/>
      <c r="B856" s="268"/>
      <c r="C856" s="269"/>
      <c r="D856" s="259" t="s">
        <v>238</v>
      </c>
      <c r="E856" s="270" t="s">
        <v>1</v>
      </c>
      <c r="F856" s="271" t="s">
        <v>1235</v>
      </c>
      <c r="G856" s="269"/>
      <c r="H856" s="272">
        <v>4.069</v>
      </c>
      <c r="I856" s="273"/>
      <c r="J856" s="269"/>
      <c r="K856" s="269"/>
      <c r="L856" s="274"/>
      <c r="M856" s="275"/>
      <c r="N856" s="276"/>
      <c r="O856" s="276"/>
      <c r="P856" s="276"/>
      <c r="Q856" s="276"/>
      <c r="R856" s="276"/>
      <c r="S856" s="276"/>
      <c r="T856" s="277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78" t="s">
        <v>238</v>
      </c>
      <c r="AU856" s="278" t="s">
        <v>91</v>
      </c>
      <c r="AV856" s="14" t="s">
        <v>91</v>
      </c>
      <c r="AW856" s="14" t="s">
        <v>36</v>
      </c>
      <c r="AX856" s="14" t="s">
        <v>81</v>
      </c>
      <c r="AY856" s="278" t="s">
        <v>229</v>
      </c>
    </row>
    <row r="857" s="14" customFormat="1">
      <c r="A857" s="14"/>
      <c r="B857" s="268"/>
      <c r="C857" s="269"/>
      <c r="D857" s="259" t="s">
        <v>238</v>
      </c>
      <c r="E857" s="270" t="s">
        <v>1</v>
      </c>
      <c r="F857" s="271" t="s">
        <v>1229</v>
      </c>
      <c r="G857" s="269"/>
      <c r="H857" s="272">
        <v>35.994999999999997</v>
      </c>
      <c r="I857" s="273"/>
      <c r="J857" s="269"/>
      <c r="K857" s="269"/>
      <c r="L857" s="274"/>
      <c r="M857" s="275"/>
      <c r="N857" s="276"/>
      <c r="O857" s="276"/>
      <c r="P857" s="276"/>
      <c r="Q857" s="276"/>
      <c r="R857" s="276"/>
      <c r="S857" s="276"/>
      <c r="T857" s="277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8" t="s">
        <v>238</v>
      </c>
      <c r="AU857" s="278" t="s">
        <v>91</v>
      </c>
      <c r="AV857" s="14" t="s">
        <v>91</v>
      </c>
      <c r="AW857" s="14" t="s">
        <v>36</v>
      </c>
      <c r="AX857" s="14" t="s">
        <v>81</v>
      </c>
      <c r="AY857" s="278" t="s">
        <v>229</v>
      </c>
    </row>
    <row r="858" s="14" customFormat="1">
      <c r="A858" s="14"/>
      <c r="B858" s="268"/>
      <c r="C858" s="269"/>
      <c r="D858" s="259" t="s">
        <v>238</v>
      </c>
      <c r="E858" s="270" t="s">
        <v>1</v>
      </c>
      <c r="F858" s="271" t="s">
        <v>1236</v>
      </c>
      <c r="G858" s="269"/>
      <c r="H858" s="272">
        <v>5.3600000000000003</v>
      </c>
      <c r="I858" s="273"/>
      <c r="J858" s="269"/>
      <c r="K858" s="269"/>
      <c r="L858" s="274"/>
      <c r="M858" s="275"/>
      <c r="N858" s="276"/>
      <c r="O858" s="276"/>
      <c r="P858" s="276"/>
      <c r="Q858" s="276"/>
      <c r="R858" s="276"/>
      <c r="S858" s="276"/>
      <c r="T858" s="277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78" t="s">
        <v>238</v>
      </c>
      <c r="AU858" s="278" t="s">
        <v>91</v>
      </c>
      <c r="AV858" s="14" t="s">
        <v>91</v>
      </c>
      <c r="AW858" s="14" t="s">
        <v>36</v>
      </c>
      <c r="AX858" s="14" t="s">
        <v>81</v>
      </c>
      <c r="AY858" s="278" t="s">
        <v>229</v>
      </c>
    </row>
    <row r="859" s="16" customFormat="1">
      <c r="A859" s="16"/>
      <c r="B859" s="307"/>
      <c r="C859" s="308"/>
      <c r="D859" s="259" t="s">
        <v>238</v>
      </c>
      <c r="E859" s="309" t="s">
        <v>1</v>
      </c>
      <c r="F859" s="310" t="s">
        <v>455</v>
      </c>
      <c r="G859" s="308"/>
      <c r="H859" s="311">
        <v>133.42400000000001</v>
      </c>
      <c r="I859" s="312"/>
      <c r="J859" s="308"/>
      <c r="K859" s="308"/>
      <c r="L859" s="313"/>
      <c r="M859" s="314"/>
      <c r="N859" s="315"/>
      <c r="O859" s="315"/>
      <c r="P859" s="315"/>
      <c r="Q859" s="315"/>
      <c r="R859" s="315"/>
      <c r="S859" s="315"/>
      <c r="T859" s="3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T859" s="317" t="s">
        <v>238</v>
      </c>
      <c r="AU859" s="317" t="s">
        <v>91</v>
      </c>
      <c r="AV859" s="16" t="s">
        <v>244</v>
      </c>
      <c r="AW859" s="16" t="s">
        <v>36</v>
      </c>
      <c r="AX859" s="16" t="s">
        <v>81</v>
      </c>
      <c r="AY859" s="317" t="s">
        <v>229</v>
      </c>
    </row>
    <row r="860" s="13" customFormat="1">
      <c r="A860" s="13"/>
      <c r="B860" s="257"/>
      <c r="C860" s="258"/>
      <c r="D860" s="259" t="s">
        <v>238</v>
      </c>
      <c r="E860" s="260" t="s">
        <v>1</v>
      </c>
      <c r="F860" s="261" t="s">
        <v>1237</v>
      </c>
      <c r="G860" s="258"/>
      <c r="H860" s="260" t="s">
        <v>1</v>
      </c>
      <c r="I860" s="262"/>
      <c r="J860" s="258"/>
      <c r="K860" s="258"/>
      <c r="L860" s="263"/>
      <c r="M860" s="264"/>
      <c r="N860" s="265"/>
      <c r="O860" s="265"/>
      <c r="P860" s="265"/>
      <c r="Q860" s="265"/>
      <c r="R860" s="265"/>
      <c r="S860" s="265"/>
      <c r="T860" s="26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7" t="s">
        <v>238</v>
      </c>
      <c r="AU860" s="267" t="s">
        <v>91</v>
      </c>
      <c r="AV860" s="13" t="s">
        <v>89</v>
      </c>
      <c r="AW860" s="13" t="s">
        <v>36</v>
      </c>
      <c r="AX860" s="13" t="s">
        <v>81</v>
      </c>
      <c r="AY860" s="267" t="s">
        <v>229</v>
      </c>
    </row>
    <row r="861" s="14" customFormat="1">
      <c r="A861" s="14"/>
      <c r="B861" s="268"/>
      <c r="C861" s="269"/>
      <c r="D861" s="259" t="s">
        <v>238</v>
      </c>
      <c r="E861" s="270" t="s">
        <v>1</v>
      </c>
      <c r="F861" s="271" t="s">
        <v>1238</v>
      </c>
      <c r="G861" s="269"/>
      <c r="H861" s="272">
        <v>133.42400000000001</v>
      </c>
      <c r="I861" s="273"/>
      <c r="J861" s="269"/>
      <c r="K861" s="269"/>
      <c r="L861" s="274"/>
      <c r="M861" s="275"/>
      <c r="N861" s="276"/>
      <c r="O861" s="276"/>
      <c r="P861" s="276"/>
      <c r="Q861" s="276"/>
      <c r="R861" s="276"/>
      <c r="S861" s="276"/>
      <c r="T861" s="277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78" t="s">
        <v>238</v>
      </c>
      <c r="AU861" s="278" t="s">
        <v>91</v>
      </c>
      <c r="AV861" s="14" t="s">
        <v>91</v>
      </c>
      <c r="AW861" s="14" t="s">
        <v>36</v>
      </c>
      <c r="AX861" s="14" t="s">
        <v>81</v>
      </c>
      <c r="AY861" s="278" t="s">
        <v>229</v>
      </c>
    </row>
    <row r="862" s="13" customFormat="1">
      <c r="A862" s="13"/>
      <c r="B862" s="257"/>
      <c r="C862" s="258"/>
      <c r="D862" s="259" t="s">
        <v>238</v>
      </c>
      <c r="E862" s="260" t="s">
        <v>1</v>
      </c>
      <c r="F862" s="261" t="s">
        <v>456</v>
      </c>
      <c r="G862" s="258"/>
      <c r="H862" s="260" t="s">
        <v>1</v>
      </c>
      <c r="I862" s="262"/>
      <c r="J862" s="258"/>
      <c r="K862" s="258"/>
      <c r="L862" s="263"/>
      <c r="M862" s="264"/>
      <c r="N862" s="265"/>
      <c r="O862" s="265"/>
      <c r="P862" s="265"/>
      <c r="Q862" s="265"/>
      <c r="R862" s="265"/>
      <c r="S862" s="265"/>
      <c r="T862" s="266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7" t="s">
        <v>238</v>
      </c>
      <c r="AU862" s="267" t="s">
        <v>91</v>
      </c>
      <c r="AV862" s="13" t="s">
        <v>89</v>
      </c>
      <c r="AW862" s="13" t="s">
        <v>36</v>
      </c>
      <c r="AX862" s="13" t="s">
        <v>81</v>
      </c>
      <c r="AY862" s="267" t="s">
        <v>229</v>
      </c>
    </row>
    <row r="863" s="14" customFormat="1">
      <c r="A863" s="14"/>
      <c r="B863" s="268"/>
      <c r="C863" s="269"/>
      <c r="D863" s="259" t="s">
        <v>238</v>
      </c>
      <c r="E863" s="270" t="s">
        <v>1</v>
      </c>
      <c r="F863" s="271" t="s">
        <v>251</v>
      </c>
      <c r="G863" s="269"/>
      <c r="H863" s="272">
        <v>100</v>
      </c>
      <c r="I863" s="273"/>
      <c r="J863" s="269"/>
      <c r="K863" s="269"/>
      <c r="L863" s="274"/>
      <c r="M863" s="275"/>
      <c r="N863" s="276"/>
      <c r="O863" s="276"/>
      <c r="P863" s="276"/>
      <c r="Q863" s="276"/>
      <c r="R863" s="276"/>
      <c r="S863" s="276"/>
      <c r="T863" s="277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78" t="s">
        <v>238</v>
      </c>
      <c r="AU863" s="278" t="s">
        <v>91</v>
      </c>
      <c r="AV863" s="14" t="s">
        <v>91</v>
      </c>
      <c r="AW863" s="14" t="s">
        <v>36</v>
      </c>
      <c r="AX863" s="14" t="s">
        <v>81</v>
      </c>
      <c r="AY863" s="278" t="s">
        <v>229</v>
      </c>
    </row>
    <row r="864" s="15" customFormat="1">
      <c r="A864" s="15"/>
      <c r="B864" s="279"/>
      <c r="C864" s="280"/>
      <c r="D864" s="259" t="s">
        <v>238</v>
      </c>
      <c r="E864" s="281" t="s">
        <v>1</v>
      </c>
      <c r="F864" s="282" t="s">
        <v>252</v>
      </c>
      <c r="G864" s="280"/>
      <c r="H864" s="283">
        <v>366.84800000000001</v>
      </c>
      <c r="I864" s="284"/>
      <c r="J864" s="280"/>
      <c r="K864" s="280"/>
      <c r="L864" s="285"/>
      <c r="M864" s="286"/>
      <c r="N864" s="287"/>
      <c r="O864" s="287"/>
      <c r="P864" s="287"/>
      <c r="Q864" s="287"/>
      <c r="R864" s="287"/>
      <c r="S864" s="287"/>
      <c r="T864" s="288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89" t="s">
        <v>238</v>
      </c>
      <c r="AU864" s="289" t="s">
        <v>91</v>
      </c>
      <c r="AV864" s="15" t="s">
        <v>236</v>
      </c>
      <c r="AW864" s="15" t="s">
        <v>36</v>
      </c>
      <c r="AX864" s="15" t="s">
        <v>89</v>
      </c>
      <c r="AY864" s="289" t="s">
        <v>229</v>
      </c>
    </row>
    <row r="865" s="2" customFormat="1" ht="21.75" customHeight="1">
      <c r="A865" s="39"/>
      <c r="B865" s="40"/>
      <c r="C865" s="244" t="s">
        <v>1239</v>
      </c>
      <c r="D865" s="244" t="s">
        <v>231</v>
      </c>
      <c r="E865" s="245" t="s">
        <v>1240</v>
      </c>
      <c r="F865" s="246" t="s">
        <v>1241</v>
      </c>
      <c r="G865" s="247" t="s">
        <v>234</v>
      </c>
      <c r="H865" s="248">
        <v>3.5950000000000002</v>
      </c>
      <c r="I865" s="249"/>
      <c r="J865" s="250">
        <f>ROUND(I865*H865,2)</f>
        <v>0</v>
      </c>
      <c r="K865" s="246" t="s">
        <v>235</v>
      </c>
      <c r="L865" s="45"/>
      <c r="M865" s="251" t="s">
        <v>1</v>
      </c>
      <c r="N865" s="252" t="s">
        <v>46</v>
      </c>
      <c r="O865" s="92"/>
      <c r="P865" s="253">
        <f>O865*H865</f>
        <v>0</v>
      </c>
      <c r="Q865" s="253">
        <v>1.8180000000000001</v>
      </c>
      <c r="R865" s="253">
        <f>Q865*H865</f>
        <v>6.5357100000000008</v>
      </c>
      <c r="S865" s="253">
        <v>0</v>
      </c>
      <c r="T865" s="254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55" t="s">
        <v>236</v>
      </c>
      <c r="AT865" s="255" t="s">
        <v>231</v>
      </c>
      <c r="AU865" s="255" t="s">
        <v>91</v>
      </c>
      <c r="AY865" s="18" t="s">
        <v>229</v>
      </c>
      <c r="BE865" s="256">
        <f>IF(N865="základní",J865,0)</f>
        <v>0</v>
      </c>
      <c r="BF865" s="256">
        <f>IF(N865="snížená",J865,0)</f>
        <v>0</v>
      </c>
      <c r="BG865" s="256">
        <f>IF(N865="zákl. přenesená",J865,0)</f>
        <v>0</v>
      </c>
      <c r="BH865" s="256">
        <f>IF(N865="sníž. přenesená",J865,0)</f>
        <v>0</v>
      </c>
      <c r="BI865" s="256">
        <f>IF(N865="nulová",J865,0)</f>
        <v>0</v>
      </c>
      <c r="BJ865" s="18" t="s">
        <v>89</v>
      </c>
      <c r="BK865" s="256">
        <f>ROUND(I865*H865,2)</f>
        <v>0</v>
      </c>
      <c r="BL865" s="18" t="s">
        <v>236</v>
      </c>
      <c r="BM865" s="255" t="s">
        <v>1242</v>
      </c>
    </row>
    <row r="866" s="13" customFormat="1">
      <c r="A866" s="13"/>
      <c r="B866" s="257"/>
      <c r="C866" s="258"/>
      <c r="D866" s="259" t="s">
        <v>238</v>
      </c>
      <c r="E866" s="260" t="s">
        <v>1</v>
      </c>
      <c r="F866" s="261" t="s">
        <v>1243</v>
      </c>
      <c r="G866" s="258"/>
      <c r="H866" s="260" t="s">
        <v>1</v>
      </c>
      <c r="I866" s="262"/>
      <c r="J866" s="258"/>
      <c r="K866" s="258"/>
      <c r="L866" s="263"/>
      <c r="M866" s="264"/>
      <c r="N866" s="265"/>
      <c r="O866" s="265"/>
      <c r="P866" s="265"/>
      <c r="Q866" s="265"/>
      <c r="R866" s="265"/>
      <c r="S866" s="265"/>
      <c r="T866" s="266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67" t="s">
        <v>238</v>
      </c>
      <c r="AU866" s="267" t="s">
        <v>91</v>
      </c>
      <c r="AV866" s="13" t="s">
        <v>89</v>
      </c>
      <c r="AW866" s="13" t="s">
        <v>36</v>
      </c>
      <c r="AX866" s="13" t="s">
        <v>81</v>
      </c>
      <c r="AY866" s="267" t="s">
        <v>229</v>
      </c>
    </row>
    <row r="867" s="13" customFormat="1">
      <c r="A867" s="13"/>
      <c r="B867" s="257"/>
      <c r="C867" s="258"/>
      <c r="D867" s="259" t="s">
        <v>238</v>
      </c>
      <c r="E867" s="260" t="s">
        <v>1</v>
      </c>
      <c r="F867" s="261" t="s">
        <v>1244</v>
      </c>
      <c r="G867" s="258"/>
      <c r="H867" s="260" t="s">
        <v>1</v>
      </c>
      <c r="I867" s="262"/>
      <c r="J867" s="258"/>
      <c r="K867" s="258"/>
      <c r="L867" s="263"/>
      <c r="M867" s="264"/>
      <c r="N867" s="265"/>
      <c r="O867" s="265"/>
      <c r="P867" s="265"/>
      <c r="Q867" s="265"/>
      <c r="R867" s="265"/>
      <c r="S867" s="265"/>
      <c r="T867" s="266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7" t="s">
        <v>238</v>
      </c>
      <c r="AU867" s="267" t="s">
        <v>91</v>
      </c>
      <c r="AV867" s="13" t="s">
        <v>89</v>
      </c>
      <c r="AW867" s="13" t="s">
        <v>36</v>
      </c>
      <c r="AX867" s="13" t="s">
        <v>81</v>
      </c>
      <c r="AY867" s="267" t="s">
        <v>229</v>
      </c>
    </row>
    <row r="868" s="14" customFormat="1">
      <c r="A868" s="14"/>
      <c r="B868" s="268"/>
      <c r="C868" s="269"/>
      <c r="D868" s="259" t="s">
        <v>238</v>
      </c>
      <c r="E868" s="270" t="s">
        <v>1</v>
      </c>
      <c r="F868" s="271" t="s">
        <v>1245</v>
      </c>
      <c r="G868" s="269"/>
      <c r="H868" s="272">
        <v>3.5950000000000002</v>
      </c>
      <c r="I868" s="273"/>
      <c r="J868" s="269"/>
      <c r="K868" s="269"/>
      <c r="L868" s="274"/>
      <c r="M868" s="275"/>
      <c r="N868" s="276"/>
      <c r="O868" s="276"/>
      <c r="P868" s="276"/>
      <c r="Q868" s="276"/>
      <c r="R868" s="276"/>
      <c r="S868" s="276"/>
      <c r="T868" s="277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78" t="s">
        <v>238</v>
      </c>
      <c r="AU868" s="278" t="s">
        <v>91</v>
      </c>
      <c r="AV868" s="14" t="s">
        <v>91</v>
      </c>
      <c r="AW868" s="14" t="s">
        <v>36</v>
      </c>
      <c r="AX868" s="14" t="s">
        <v>89</v>
      </c>
      <c r="AY868" s="278" t="s">
        <v>229</v>
      </c>
    </row>
    <row r="869" s="2" customFormat="1" ht="16.5" customHeight="1">
      <c r="A869" s="39"/>
      <c r="B869" s="40"/>
      <c r="C869" s="244" t="s">
        <v>1246</v>
      </c>
      <c r="D869" s="244" t="s">
        <v>231</v>
      </c>
      <c r="E869" s="245" t="s">
        <v>1247</v>
      </c>
      <c r="F869" s="246" t="s">
        <v>1248</v>
      </c>
      <c r="G869" s="247" t="s">
        <v>289</v>
      </c>
      <c r="H869" s="248">
        <v>0.46100000000000002</v>
      </c>
      <c r="I869" s="249"/>
      <c r="J869" s="250">
        <f>ROUND(I869*H869,2)</f>
        <v>0</v>
      </c>
      <c r="K869" s="246" t="s">
        <v>235</v>
      </c>
      <c r="L869" s="45"/>
      <c r="M869" s="251" t="s">
        <v>1</v>
      </c>
      <c r="N869" s="252" t="s">
        <v>46</v>
      </c>
      <c r="O869" s="92"/>
      <c r="P869" s="253">
        <f>O869*H869</f>
        <v>0</v>
      </c>
      <c r="Q869" s="253">
        <v>1.06277</v>
      </c>
      <c r="R869" s="253">
        <f>Q869*H869</f>
        <v>0.48993697000000003</v>
      </c>
      <c r="S869" s="253">
        <v>0</v>
      </c>
      <c r="T869" s="254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55" t="s">
        <v>236</v>
      </c>
      <c r="AT869" s="255" t="s">
        <v>231</v>
      </c>
      <c r="AU869" s="255" t="s">
        <v>91</v>
      </c>
      <c r="AY869" s="18" t="s">
        <v>229</v>
      </c>
      <c r="BE869" s="256">
        <f>IF(N869="základní",J869,0)</f>
        <v>0</v>
      </c>
      <c r="BF869" s="256">
        <f>IF(N869="snížená",J869,0)</f>
        <v>0</v>
      </c>
      <c r="BG869" s="256">
        <f>IF(N869="zákl. přenesená",J869,0)</f>
        <v>0</v>
      </c>
      <c r="BH869" s="256">
        <f>IF(N869="sníž. přenesená",J869,0)</f>
        <v>0</v>
      </c>
      <c r="BI869" s="256">
        <f>IF(N869="nulová",J869,0)</f>
        <v>0</v>
      </c>
      <c r="BJ869" s="18" t="s">
        <v>89</v>
      </c>
      <c r="BK869" s="256">
        <f>ROUND(I869*H869,2)</f>
        <v>0</v>
      </c>
      <c r="BL869" s="18" t="s">
        <v>236</v>
      </c>
      <c r="BM869" s="255" t="s">
        <v>1249</v>
      </c>
    </row>
    <row r="870" s="13" customFormat="1">
      <c r="A870" s="13"/>
      <c r="B870" s="257"/>
      <c r="C870" s="258"/>
      <c r="D870" s="259" t="s">
        <v>238</v>
      </c>
      <c r="E870" s="260" t="s">
        <v>1</v>
      </c>
      <c r="F870" s="261" t="s">
        <v>1250</v>
      </c>
      <c r="G870" s="258"/>
      <c r="H870" s="260" t="s">
        <v>1</v>
      </c>
      <c r="I870" s="262"/>
      <c r="J870" s="258"/>
      <c r="K870" s="258"/>
      <c r="L870" s="263"/>
      <c r="M870" s="264"/>
      <c r="N870" s="265"/>
      <c r="O870" s="265"/>
      <c r="P870" s="265"/>
      <c r="Q870" s="265"/>
      <c r="R870" s="265"/>
      <c r="S870" s="265"/>
      <c r="T870" s="26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67" t="s">
        <v>238</v>
      </c>
      <c r="AU870" s="267" t="s">
        <v>91</v>
      </c>
      <c r="AV870" s="13" t="s">
        <v>89</v>
      </c>
      <c r="AW870" s="13" t="s">
        <v>36</v>
      </c>
      <c r="AX870" s="13" t="s">
        <v>81</v>
      </c>
      <c r="AY870" s="267" t="s">
        <v>229</v>
      </c>
    </row>
    <row r="871" s="13" customFormat="1">
      <c r="A871" s="13"/>
      <c r="B871" s="257"/>
      <c r="C871" s="258"/>
      <c r="D871" s="259" t="s">
        <v>238</v>
      </c>
      <c r="E871" s="260" t="s">
        <v>1</v>
      </c>
      <c r="F871" s="261" t="s">
        <v>1251</v>
      </c>
      <c r="G871" s="258"/>
      <c r="H871" s="260" t="s">
        <v>1</v>
      </c>
      <c r="I871" s="262"/>
      <c r="J871" s="258"/>
      <c r="K871" s="258"/>
      <c r="L871" s="263"/>
      <c r="M871" s="264"/>
      <c r="N871" s="265"/>
      <c r="O871" s="265"/>
      <c r="P871" s="265"/>
      <c r="Q871" s="265"/>
      <c r="R871" s="265"/>
      <c r="S871" s="265"/>
      <c r="T871" s="266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7" t="s">
        <v>238</v>
      </c>
      <c r="AU871" s="267" t="s">
        <v>91</v>
      </c>
      <c r="AV871" s="13" t="s">
        <v>89</v>
      </c>
      <c r="AW871" s="13" t="s">
        <v>36</v>
      </c>
      <c r="AX871" s="13" t="s">
        <v>81</v>
      </c>
      <c r="AY871" s="267" t="s">
        <v>229</v>
      </c>
    </row>
    <row r="872" s="13" customFormat="1">
      <c r="A872" s="13"/>
      <c r="B872" s="257"/>
      <c r="C872" s="258"/>
      <c r="D872" s="259" t="s">
        <v>238</v>
      </c>
      <c r="E872" s="260" t="s">
        <v>1</v>
      </c>
      <c r="F872" s="261" t="s">
        <v>1252</v>
      </c>
      <c r="G872" s="258"/>
      <c r="H872" s="260" t="s">
        <v>1</v>
      </c>
      <c r="I872" s="262"/>
      <c r="J872" s="258"/>
      <c r="K872" s="258"/>
      <c r="L872" s="263"/>
      <c r="M872" s="264"/>
      <c r="N872" s="265"/>
      <c r="O872" s="265"/>
      <c r="P872" s="265"/>
      <c r="Q872" s="265"/>
      <c r="R872" s="265"/>
      <c r="S872" s="265"/>
      <c r="T872" s="26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67" t="s">
        <v>238</v>
      </c>
      <c r="AU872" s="267" t="s">
        <v>91</v>
      </c>
      <c r="AV872" s="13" t="s">
        <v>89</v>
      </c>
      <c r="AW872" s="13" t="s">
        <v>36</v>
      </c>
      <c r="AX872" s="13" t="s">
        <v>81</v>
      </c>
      <c r="AY872" s="267" t="s">
        <v>229</v>
      </c>
    </row>
    <row r="873" s="14" customFormat="1">
      <c r="A873" s="14"/>
      <c r="B873" s="268"/>
      <c r="C873" s="269"/>
      <c r="D873" s="259" t="s">
        <v>238</v>
      </c>
      <c r="E873" s="270" t="s">
        <v>1</v>
      </c>
      <c r="F873" s="271" t="s">
        <v>1253</v>
      </c>
      <c r="G873" s="269"/>
      <c r="H873" s="272">
        <v>0.26600000000000001</v>
      </c>
      <c r="I873" s="273"/>
      <c r="J873" s="269"/>
      <c r="K873" s="269"/>
      <c r="L873" s="274"/>
      <c r="M873" s="275"/>
      <c r="N873" s="276"/>
      <c r="O873" s="276"/>
      <c r="P873" s="276"/>
      <c r="Q873" s="276"/>
      <c r="R873" s="276"/>
      <c r="S873" s="276"/>
      <c r="T873" s="277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78" t="s">
        <v>238</v>
      </c>
      <c r="AU873" s="278" t="s">
        <v>91</v>
      </c>
      <c r="AV873" s="14" t="s">
        <v>91</v>
      </c>
      <c r="AW873" s="14" t="s">
        <v>36</v>
      </c>
      <c r="AX873" s="14" t="s">
        <v>81</v>
      </c>
      <c r="AY873" s="278" t="s">
        <v>229</v>
      </c>
    </row>
    <row r="874" s="13" customFormat="1">
      <c r="A874" s="13"/>
      <c r="B874" s="257"/>
      <c r="C874" s="258"/>
      <c r="D874" s="259" t="s">
        <v>238</v>
      </c>
      <c r="E874" s="260" t="s">
        <v>1</v>
      </c>
      <c r="F874" s="261" t="s">
        <v>1254</v>
      </c>
      <c r="G874" s="258"/>
      <c r="H874" s="260" t="s">
        <v>1</v>
      </c>
      <c r="I874" s="262"/>
      <c r="J874" s="258"/>
      <c r="K874" s="258"/>
      <c r="L874" s="263"/>
      <c r="M874" s="264"/>
      <c r="N874" s="265"/>
      <c r="O874" s="265"/>
      <c r="P874" s="265"/>
      <c r="Q874" s="265"/>
      <c r="R874" s="265"/>
      <c r="S874" s="265"/>
      <c r="T874" s="266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7" t="s">
        <v>238</v>
      </c>
      <c r="AU874" s="267" t="s">
        <v>91</v>
      </c>
      <c r="AV874" s="13" t="s">
        <v>89</v>
      </c>
      <c r="AW874" s="13" t="s">
        <v>36</v>
      </c>
      <c r="AX874" s="13" t="s">
        <v>81</v>
      </c>
      <c r="AY874" s="267" t="s">
        <v>229</v>
      </c>
    </row>
    <row r="875" s="14" customFormat="1">
      <c r="A875" s="14"/>
      <c r="B875" s="268"/>
      <c r="C875" s="269"/>
      <c r="D875" s="259" t="s">
        <v>238</v>
      </c>
      <c r="E875" s="270" t="s">
        <v>1</v>
      </c>
      <c r="F875" s="271" t="s">
        <v>1255</v>
      </c>
      <c r="G875" s="269"/>
      <c r="H875" s="272">
        <v>0.019</v>
      </c>
      <c r="I875" s="273"/>
      <c r="J875" s="269"/>
      <c r="K875" s="269"/>
      <c r="L875" s="274"/>
      <c r="M875" s="275"/>
      <c r="N875" s="276"/>
      <c r="O875" s="276"/>
      <c r="P875" s="276"/>
      <c r="Q875" s="276"/>
      <c r="R875" s="276"/>
      <c r="S875" s="276"/>
      <c r="T875" s="27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78" t="s">
        <v>238</v>
      </c>
      <c r="AU875" s="278" t="s">
        <v>91</v>
      </c>
      <c r="AV875" s="14" t="s">
        <v>91</v>
      </c>
      <c r="AW875" s="14" t="s">
        <v>36</v>
      </c>
      <c r="AX875" s="14" t="s">
        <v>81</v>
      </c>
      <c r="AY875" s="278" t="s">
        <v>229</v>
      </c>
    </row>
    <row r="876" s="13" customFormat="1">
      <c r="A876" s="13"/>
      <c r="B876" s="257"/>
      <c r="C876" s="258"/>
      <c r="D876" s="259" t="s">
        <v>238</v>
      </c>
      <c r="E876" s="260" t="s">
        <v>1</v>
      </c>
      <c r="F876" s="261" t="s">
        <v>1244</v>
      </c>
      <c r="G876" s="258"/>
      <c r="H876" s="260" t="s">
        <v>1</v>
      </c>
      <c r="I876" s="262"/>
      <c r="J876" s="258"/>
      <c r="K876" s="258"/>
      <c r="L876" s="263"/>
      <c r="M876" s="264"/>
      <c r="N876" s="265"/>
      <c r="O876" s="265"/>
      <c r="P876" s="265"/>
      <c r="Q876" s="265"/>
      <c r="R876" s="265"/>
      <c r="S876" s="265"/>
      <c r="T876" s="26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7" t="s">
        <v>238</v>
      </c>
      <c r="AU876" s="267" t="s">
        <v>91</v>
      </c>
      <c r="AV876" s="13" t="s">
        <v>89</v>
      </c>
      <c r="AW876" s="13" t="s">
        <v>36</v>
      </c>
      <c r="AX876" s="13" t="s">
        <v>81</v>
      </c>
      <c r="AY876" s="267" t="s">
        <v>229</v>
      </c>
    </row>
    <row r="877" s="14" customFormat="1">
      <c r="A877" s="14"/>
      <c r="B877" s="268"/>
      <c r="C877" s="269"/>
      <c r="D877" s="259" t="s">
        <v>238</v>
      </c>
      <c r="E877" s="270" t="s">
        <v>1</v>
      </c>
      <c r="F877" s="271" t="s">
        <v>1256</v>
      </c>
      <c r="G877" s="269"/>
      <c r="H877" s="272">
        <v>0.01</v>
      </c>
      <c r="I877" s="273"/>
      <c r="J877" s="269"/>
      <c r="K877" s="269"/>
      <c r="L877" s="274"/>
      <c r="M877" s="275"/>
      <c r="N877" s="276"/>
      <c r="O877" s="276"/>
      <c r="P877" s="276"/>
      <c r="Q877" s="276"/>
      <c r="R877" s="276"/>
      <c r="S877" s="276"/>
      <c r="T877" s="277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78" t="s">
        <v>238</v>
      </c>
      <c r="AU877" s="278" t="s">
        <v>91</v>
      </c>
      <c r="AV877" s="14" t="s">
        <v>91</v>
      </c>
      <c r="AW877" s="14" t="s">
        <v>36</v>
      </c>
      <c r="AX877" s="14" t="s">
        <v>81</v>
      </c>
      <c r="AY877" s="278" t="s">
        <v>229</v>
      </c>
    </row>
    <row r="878" s="13" customFormat="1">
      <c r="A878" s="13"/>
      <c r="B878" s="257"/>
      <c r="C878" s="258"/>
      <c r="D878" s="259" t="s">
        <v>238</v>
      </c>
      <c r="E878" s="260" t="s">
        <v>1</v>
      </c>
      <c r="F878" s="261" t="s">
        <v>1257</v>
      </c>
      <c r="G878" s="258"/>
      <c r="H878" s="260" t="s">
        <v>1</v>
      </c>
      <c r="I878" s="262"/>
      <c r="J878" s="258"/>
      <c r="K878" s="258"/>
      <c r="L878" s="263"/>
      <c r="M878" s="264"/>
      <c r="N878" s="265"/>
      <c r="O878" s="265"/>
      <c r="P878" s="265"/>
      <c r="Q878" s="265"/>
      <c r="R878" s="265"/>
      <c r="S878" s="265"/>
      <c r="T878" s="266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7" t="s">
        <v>238</v>
      </c>
      <c r="AU878" s="267" t="s">
        <v>91</v>
      </c>
      <c r="AV878" s="13" t="s">
        <v>89</v>
      </c>
      <c r="AW878" s="13" t="s">
        <v>36</v>
      </c>
      <c r="AX878" s="13" t="s">
        <v>81</v>
      </c>
      <c r="AY878" s="267" t="s">
        <v>229</v>
      </c>
    </row>
    <row r="879" s="14" customFormat="1">
      <c r="A879" s="14"/>
      <c r="B879" s="268"/>
      <c r="C879" s="269"/>
      <c r="D879" s="259" t="s">
        <v>238</v>
      </c>
      <c r="E879" s="270" t="s">
        <v>1</v>
      </c>
      <c r="F879" s="271" t="s">
        <v>1258</v>
      </c>
      <c r="G879" s="269"/>
      <c r="H879" s="272">
        <v>0.076999999999999999</v>
      </c>
      <c r="I879" s="273"/>
      <c r="J879" s="269"/>
      <c r="K879" s="269"/>
      <c r="L879" s="274"/>
      <c r="M879" s="275"/>
      <c r="N879" s="276"/>
      <c r="O879" s="276"/>
      <c r="P879" s="276"/>
      <c r="Q879" s="276"/>
      <c r="R879" s="276"/>
      <c r="S879" s="276"/>
      <c r="T879" s="277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78" t="s">
        <v>238</v>
      </c>
      <c r="AU879" s="278" t="s">
        <v>91</v>
      </c>
      <c r="AV879" s="14" t="s">
        <v>91</v>
      </c>
      <c r="AW879" s="14" t="s">
        <v>36</v>
      </c>
      <c r="AX879" s="14" t="s">
        <v>81</v>
      </c>
      <c r="AY879" s="278" t="s">
        <v>229</v>
      </c>
    </row>
    <row r="880" s="13" customFormat="1">
      <c r="A880" s="13"/>
      <c r="B880" s="257"/>
      <c r="C880" s="258"/>
      <c r="D880" s="259" t="s">
        <v>238</v>
      </c>
      <c r="E880" s="260" t="s">
        <v>1</v>
      </c>
      <c r="F880" s="261" t="s">
        <v>1259</v>
      </c>
      <c r="G880" s="258"/>
      <c r="H880" s="260" t="s">
        <v>1</v>
      </c>
      <c r="I880" s="262"/>
      <c r="J880" s="258"/>
      <c r="K880" s="258"/>
      <c r="L880" s="263"/>
      <c r="M880" s="264"/>
      <c r="N880" s="265"/>
      <c r="O880" s="265"/>
      <c r="P880" s="265"/>
      <c r="Q880" s="265"/>
      <c r="R880" s="265"/>
      <c r="S880" s="265"/>
      <c r="T880" s="266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67" t="s">
        <v>238</v>
      </c>
      <c r="AU880" s="267" t="s">
        <v>91</v>
      </c>
      <c r="AV880" s="13" t="s">
        <v>89</v>
      </c>
      <c r="AW880" s="13" t="s">
        <v>36</v>
      </c>
      <c r="AX880" s="13" t="s">
        <v>81</v>
      </c>
      <c r="AY880" s="267" t="s">
        <v>229</v>
      </c>
    </row>
    <row r="881" s="14" customFormat="1">
      <c r="A881" s="14"/>
      <c r="B881" s="268"/>
      <c r="C881" s="269"/>
      <c r="D881" s="259" t="s">
        <v>238</v>
      </c>
      <c r="E881" s="270" t="s">
        <v>1</v>
      </c>
      <c r="F881" s="271" t="s">
        <v>1260</v>
      </c>
      <c r="G881" s="269"/>
      <c r="H881" s="272">
        <v>0.053999999999999999</v>
      </c>
      <c r="I881" s="273"/>
      <c r="J881" s="269"/>
      <c r="K881" s="269"/>
      <c r="L881" s="274"/>
      <c r="M881" s="275"/>
      <c r="N881" s="276"/>
      <c r="O881" s="276"/>
      <c r="P881" s="276"/>
      <c r="Q881" s="276"/>
      <c r="R881" s="276"/>
      <c r="S881" s="276"/>
      <c r="T881" s="277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8" t="s">
        <v>238</v>
      </c>
      <c r="AU881" s="278" t="s">
        <v>91</v>
      </c>
      <c r="AV881" s="14" t="s">
        <v>91</v>
      </c>
      <c r="AW881" s="14" t="s">
        <v>36</v>
      </c>
      <c r="AX881" s="14" t="s">
        <v>81</v>
      </c>
      <c r="AY881" s="278" t="s">
        <v>229</v>
      </c>
    </row>
    <row r="882" s="16" customFormat="1">
      <c r="A882" s="16"/>
      <c r="B882" s="307"/>
      <c r="C882" s="308"/>
      <c r="D882" s="259" t="s">
        <v>238</v>
      </c>
      <c r="E882" s="309" t="s">
        <v>1</v>
      </c>
      <c r="F882" s="310" t="s">
        <v>455</v>
      </c>
      <c r="G882" s="308"/>
      <c r="H882" s="311">
        <v>0.42599999999999999</v>
      </c>
      <c r="I882" s="312"/>
      <c r="J882" s="308"/>
      <c r="K882" s="308"/>
      <c r="L882" s="313"/>
      <c r="M882" s="314"/>
      <c r="N882" s="315"/>
      <c r="O882" s="315"/>
      <c r="P882" s="315"/>
      <c r="Q882" s="315"/>
      <c r="R882" s="315"/>
      <c r="S882" s="315"/>
      <c r="T882" s="3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317" t="s">
        <v>238</v>
      </c>
      <c r="AU882" s="317" t="s">
        <v>91</v>
      </c>
      <c r="AV882" s="16" t="s">
        <v>244</v>
      </c>
      <c r="AW882" s="16" t="s">
        <v>36</v>
      </c>
      <c r="AX882" s="16" t="s">
        <v>81</v>
      </c>
      <c r="AY882" s="317" t="s">
        <v>229</v>
      </c>
    </row>
    <row r="883" s="13" customFormat="1">
      <c r="A883" s="13"/>
      <c r="B883" s="257"/>
      <c r="C883" s="258"/>
      <c r="D883" s="259" t="s">
        <v>238</v>
      </c>
      <c r="E883" s="260" t="s">
        <v>1</v>
      </c>
      <c r="F883" s="261" t="s">
        <v>1261</v>
      </c>
      <c r="G883" s="258"/>
      <c r="H883" s="260" t="s">
        <v>1</v>
      </c>
      <c r="I883" s="262"/>
      <c r="J883" s="258"/>
      <c r="K883" s="258"/>
      <c r="L883" s="263"/>
      <c r="M883" s="264"/>
      <c r="N883" s="265"/>
      <c r="O883" s="265"/>
      <c r="P883" s="265"/>
      <c r="Q883" s="265"/>
      <c r="R883" s="265"/>
      <c r="S883" s="265"/>
      <c r="T883" s="266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7" t="s">
        <v>238</v>
      </c>
      <c r="AU883" s="267" t="s">
        <v>91</v>
      </c>
      <c r="AV883" s="13" t="s">
        <v>89</v>
      </c>
      <c r="AW883" s="13" t="s">
        <v>36</v>
      </c>
      <c r="AX883" s="13" t="s">
        <v>81</v>
      </c>
      <c r="AY883" s="267" t="s">
        <v>229</v>
      </c>
    </row>
    <row r="884" s="13" customFormat="1">
      <c r="A884" s="13"/>
      <c r="B884" s="257"/>
      <c r="C884" s="258"/>
      <c r="D884" s="259" t="s">
        <v>238</v>
      </c>
      <c r="E884" s="260" t="s">
        <v>1</v>
      </c>
      <c r="F884" s="261" t="s">
        <v>1244</v>
      </c>
      <c r="G884" s="258"/>
      <c r="H884" s="260" t="s">
        <v>1</v>
      </c>
      <c r="I884" s="262"/>
      <c r="J884" s="258"/>
      <c r="K884" s="258"/>
      <c r="L884" s="263"/>
      <c r="M884" s="264"/>
      <c r="N884" s="265"/>
      <c r="O884" s="265"/>
      <c r="P884" s="265"/>
      <c r="Q884" s="265"/>
      <c r="R884" s="265"/>
      <c r="S884" s="265"/>
      <c r="T884" s="266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7" t="s">
        <v>238</v>
      </c>
      <c r="AU884" s="267" t="s">
        <v>91</v>
      </c>
      <c r="AV884" s="13" t="s">
        <v>89</v>
      </c>
      <c r="AW884" s="13" t="s">
        <v>36</v>
      </c>
      <c r="AX884" s="13" t="s">
        <v>81</v>
      </c>
      <c r="AY884" s="267" t="s">
        <v>229</v>
      </c>
    </row>
    <row r="885" s="14" customFormat="1">
      <c r="A885" s="14"/>
      <c r="B885" s="268"/>
      <c r="C885" s="269"/>
      <c r="D885" s="259" t="s">
        <v>238</v>
      </c>
      <c r="E885" s="270" t="s">
        <v>1</v>
      </c>
      <c r="F885" s="271" t="s">
        <v>1262</v>
      </c>
      <c r="G885" s="269"/>
      <c r="H885" s="272">
        <v>0.035000000000000003</v>
      </c>
      <c r="I885" s="273"/>
      <c r="J885" s="269"/>
      <c r="K885" s="269"/>
      <c r="L885" s="274"/>
      <c r="M885" s="275"/>
      <c r="N885" s="276"/>
      <c r="O885" s="276"/>
      <c r="P885" s="276"/>
      <c r="Q885" s="276"/>
      <c r="R885" s="276"/>
      <c r="S885" s="276"/>
      <c r="T885" s="27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8" t="s">
        <v>238</v>
      </c>
      <c r="AU885" s="278" t="s">
        <v>91</v>
      </c>
      <c r="AV885" s="14" t="s">
        <v>91</v>
      </c>
      <c r="AW885" s="14" t="s">
        <v>36</v>
      </c>
      <c r="AX885" s="14" t="s">
        <v>81</v>
      </c>
      <c r="AY885" s="278" t="s">
        <v>229</v>
      </c>
    </row>
    <row r="886" s="16" customFormat="1">
      <c r="A886" s="16"/>
      <c r="B886" s="307"/>
      <c r="C886" s="308"/>
      <c r="D886" s="259" t="s">
        <v>238</v>
      </c>
      <c r="E886" s="309" t="s">
        <v>1</v>
      </c>
      <c r="F886" s="310" t="s">
        <v>455</v>
      </c>
      <c r="G886" s="308"/>
      <c r="H886" s="311">
        <v>0.035000000000000003</v>
      </c>
      <c r="I886" s="312"/>
      <c r="J886" s="308"/>
      <c r="K886" s="308"/>
      <c r="L886" s="313"/>
      <c r="M886" s="314"/>
      <c r="N886" s="315"/>
      <c r="O886" s="315"/>
      <c r="P886" s="315"/>
      <c r="Q886" s="315"/>
      <c r="R886" s="315"/>
      <c r="S886" s="315"/>
      <c r="T886" s="3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317" t="s">
        <v>238</v>
      </c>
      <c r="AU886" s="317" t="s">
        <v>91</v>
      </c>
      <c r="AV886" s="16" t="s">
        <v>244</v>
      </c>
      <c r="AW886" s="16" t="s">
        <v>36</v>
      </c>
      <c r="AX886" s="16" t="s">
        <v>81</v>
      </c>
      <c r="AY886" s="317" t="s">
        <v>229</v>
      </c>
    </row>
    <row r="887" s="15" customFormat="1">
      <c r="A887" s="15"/>
      <c r="B887" s="279"/>
      <c r="C887" s="280"/>
      <c r="D887" s="259" t="s">
        <v>238</v>
      </c>
      <c r="E887" s="281" t="s">
        <v>1</v>
      </c>
      <c r="F887" s="282" t="s">
        <v>252</v>
      </c>
      <c r="G887" s="280"/>
      <c r="H887" s="283">
        <v>0.46100000000000002</v>
      </c>
      <c r="I887" s="284"/>
      <c r="J887" s="280"/>
      <c r="K887" s="280"/>
      <c r="L887" s="285"/>
      <c r="M887" s="286"/>
      <c r="N887" s="287"/>
      <c r="O887" s="287"/>
      <c r="P887" s="287"/>
      <c r="Q887" s="287"/>
      <c r="R887" s="287"/>
      <c r="S887" s="287"/>
      <c r="T887" s="288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89" t="s">
        <v>238</v>
      </c>
      <c r="AU887" s="289" t="s">
        <v>91</v>
      </c>
      <c r="AV887" s="15" t="s">
        <v>236</v>
      </c>
      <c r="AW887" s="15" t="s">
        <v>36</v>
      </c>
      <c r="AX887" s="15" t="s">
        <v>89</v>
      </c>
      <c r="AY887" s="289" t="s">
        <v>229</v>
      </c>
    </row>
    <row r="888" s="2" customFormat="1" ht="21.75" customHeight="1">
      <c r="A888" s="39"/>
      <c r="B888" s="40"/>
      <c r="C888" s="244" t="s">
        <v>1263</v>
      </c>
      <c r="D888" s="244" t="s">
        <v>231</v>
      </c>
      <c r="E888" s="245" t="s">
        <v>1264</v>
      </c>
      <c r="F888" s="246" t="s">
        <v>1265</v>
      </c>
      <c r="G888" s="247" t="s">
        <v>346</v>
      </c>
      <c r="H888" s="248">
        <v>69.844999999999999</v>
      </c>
      <c r="I888" s="249"/>
      <c r="J888" s="250">
        <f>ROUND(I888*H888,2)</f>
        <v>0</v>
      </c>
      <c r="K888" s="246" t="s">
        <v>1</v>
      </c>
      <c r="L888" s="45"/>
      <c r="M888" s="251" t="s">
        <v>1</v>
      </c>
      <c r="N888" s="252" t="s">
        <v>46</v>
      </c>
      <c r="O888" s="92"/>
      <c r="P888" s="253">
        <f>O888*H888</f>
        <v>0</v>
      </c>
      <c r="Q888" s="253">
        <v>0</v>
      </c>
      <c r="R888" s="253">
        <f>Q888*H888</f>
        <v>0</v>
      </c>
      <c r="S888" s="253">
        <v>0</v>
      </c>
      <c r="T888" s="254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55" t="s">
        <v>236</v>
      </c>
      <c r="AT888" s="255" t="s">
        <v>231</v>
      </c>
      <c r="AU888" s="255" t="s">
        <v>91</v>
      </c>
      <c r="AY888" s="18" t="s">
        <v>229</v>
      </c>
      <c r="BE888" s="256">
        <f>IF(N888="základní",J888,0)</f>
        <v>0</v>
      </c>
      <c r="BF888" s="256">
        <f>IF(N888="snížená",J888,0)</f>
        <v>0</v>
      </c>
      <c r="BG888" s="256">
        <f>IF(N888="zákl. přenesená",J888,0)</f>
        <v>0</v>
      </c>
      <c r="BH888" s="256">
        <f>IF(N888="sníž. přenesená",J888,0)</f>
        <v>0</v>
      </c>
      <c r="BI888" s="256">
        <f>IF(N888="nulová",J888,0)</f>
        <v>0</v>
      </c>
      <c r="BJ888" s="18" t="s">
        <v>89</v>
      </c>
      <c r="BK888" s="256">
        <f>ROUND(I888*H888,2)</f>
        <v>0</v>
      </c>
      <c r="BL888" s="18" t="s">
        <v>236</v>
      </c>
      <c r="BM888" s="255" t="s">
        <v>1266</v>
      </c>
    </row>
    <row r="889" s="14" customFormat="1">
      <c r="A889" s="14"/>
      <c r="B889" s="268"/>
      <c r="C889" s="269"/>
      <c r="D889" s="259" t="s">
        <v>238</v>
      </c>
      <c r="E889" s="270" t="s">
        <v>1</v>
      </c>
      <c r="F889" s="271" t="s">
        <v>1267</v>
      </c>
      <c r="G889" s="269"/>
      <c r="H889" s="272">
        <v>69.844999999999999</v>
      </c>
      <c r="I889" s="273"/>
      <c r="J889" s="269"/>
      <c r="K889" s="269"/>
      <c r="L889" s="274"/>
      <c r="M889" s="275"/>
      <c r="N889" s="276"/>
      <c r="O889" s="276"/>
      <c r="P889" s="276"/>
      <c r="Q889" s="276"/>
      <c r="R889" s="276"/>
      <c r="S889" s="276"/>
      <c r="T889" s="277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78" t="s">
        <v>238</v>
      </c>
      <c r="AU889" s="278" t="s">
        <v>91</v>
      </c>
      <c r="AV889" s="14" t="s">
        <v>91</v>
      </c>
      <c r="AW889" s="14" t="s">
        <v>36</v>
      </c>
      <c r="AX889" s="14" t="s">
        <v>89</v>
      </c>
      <c r="AY889" s="278" t="s">
        <v>229</v>
      </c>
    </row>
    <row r="890" s="2" customFormat="1" ht="21.75" customHeight="1">
      <c r="A890" s="39"/>
      <c r="B890" s="40"/>
      <c r="C890" s="244" t="s">
        <v>1268</v>
      </c>
      <c r="D890" s="244" t="s">
        <v>231</v>
      </c>
      <c r="E890" s="245" t="s">
        <v>1269</v>
      </c>
      <c r="F890" s="246" t="s">
        <v>1270</v>
      </c>
      <c r="G890" s="247" t="s">
        <v>311</v>
      </c>
      <c r="H890" s="248">
        <v>20.931999999999999</v>
      </c>
      <c r="I890" s="249"/>
      <c r="J890" s="250">
        <f>ROUND(I890*H890,2)</f>
        <v>0</v>
      </c>
      <c r="K890" s="246" t="s">
        <v>235</v>
      </c>
      <c r="L890" s="45"/>
      <c r="M890" s="251" t="s">
        <v>1</v>
      </c>
      <c r="N890" s="252" t="s">
        <v>46</v>
      </c>
      <c r="O890" s="92"/>
      <c r="P890" s="253">
        <f>O890*H890</f>
        <v>0</v>
      </c>
      <c r="Q890" s="253">
        <v>0.063</v>
      </c>
      <c r="R890" s="253">
        <f>Q890*H890</f>
        <v>1.318716</v>
      </c>
      <c r="S890" s="253">
        <v>0</v>
      </c>
      <c r="T890" s="254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55" t="s">
        <v>236</v>
      </c>
      <c r="AT890" s="255" t="s">
        <v>231</v>
      </c>
      <c r="AU890" s="255" t="s">
        <v>91</v>
      </c>
      <c r="AY890" s="18" t="s">
        <v>229</v>
      </c>
      <c r="BE890" s="256">
        <f>IF(N890="základní",J890,0)</f>
        <v>0</v>
      </c>
      <c r="BF890" s="256">
        <f>IF(N890="snížená",J890,0)</f>
        <v>0</v>
      </c>
      <c r="BG890" s="256">
        <f>IF(N890="zákl. přenesená",J890,0)</f>
        <v>0</v>
      </c>
      <c r="BH890" s="256">
        <f>IF(N890="sníž. přenesená",J890,0)</f>
        <v>0</v>
      </c>
      <c r="BI890" s="256">
        <f>IF(N890="nulová",J890,0)</f>
        <v>0</v>
      </c>
      <c r="BJ890" s="18" t="s">
        <v>89</v>
      </c>
      <c r="BK890" s="256">
        <f>ROUND(I890*H890,2)</f>
        <v>0</v>
      </c>
      <c r="BL890" s="18" t="s">
        <v>236</v>
      </c>
      <c r="BM890" s="255" t="s">
        <v>1271</v>
      </c>
    </row>
    <row r="891" s="13" customFormat="1">
      <c r="A891" s="13"/>
      <c r="B891" s="257"/>
      <c r="C891" s="258"/>
      <c r="D891" s="259" t="s">
        <v>238</v>
      </c>
      <c r="E891" s="260" t="s">
        <v>1</v>
      </c>
      <c r="F891" s="261" t="s">
        <v>1272</v>
      </c>
      <c r="G891" s="258"/>
      <c r="H891" s="260" t="s">
        <v>1</v>
      </c>
      <c r="I891" s="262"/>
      <c r="J891" s="258"/>
      <c r="K891" s="258"/>
      <c r="L891" s="263"/>
      <c r="M891" s="264"/>
      <c r="N891" s="265"/>
      <c r="O891" s="265"/>
      <c r="P891" s="265"/>
      <c r="Q891" s="265"/>
      <c r="R891" s="265"/>
      <c r="S891" s="265"/>
      <c r="T891" s="266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7" t="s">
        <v>238</v>
      </c>
      <c r="AU891" s="267" t="s">
        <v>91</v>
      </c>
      <c r="AV891" s="13" t="s">
        <v>89</v>
      </c>
      <c r="AW891" s="13" t="s">
        <v>36</v>
      </c>
      <c r="AX891" s="13" t="s">
        <v>81</v>
      </c>
      <c r="AY891" s="267" t="s">
        <v>229</v>
      </c>
    </row>
    <row r="892" s="14" customFormat="1">
      <c r="A892" s="14"/>
      <c r="B892" s="268"/>
      <c r="C892" s="269"/>
      <c r="D892" s="259" t="s">
        <v>238</v>
      </c>
      <c r="E892" s="270" t="s">
        <v>1</v>
      </c>
      <c r="F892" s="271" t="s">
        <v>1273</v>
      </c>
      <c r="G892" s="269"/>
      <c r="H892" s="272">
        <v>17.812999999999999</v>
      </c>
      <c r="I892" s="273"/>
      <c r="J892" s="269"/>
      <c r="K892" s="269"/>
      <c r="L892" s="274"/>
      <c r="M892" s="275"/>
      <c r="N892" s="276"/>
      <c r="O892" s="276"/>
      <c r="P892" s="276"/>
      <c r="Q892" s="276"/>
      <c r="R892" s="276"/>
      <c r="S892" s="276"/>
      <c r="T892" s="277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8" t="s">
        <v>238</v>
      </c>
      <c r="AU892" s="278" t="s">
        <v>91</v>
      </c>
      <c r="AV892" s="14" t="s">
        <v>91</v>
      </c>
      <c r="AW892" s="14" t="s">
        <v>36</v>
      </c>
      <c r="AX892" s="14" t="s">
        <v>81</v>
      </c>
      <c r="AY892" s="278" t="s">
        <v>229</v>
      </c>
    </row>
    <row r="893" s="13" customFormat="1">
      <c r="A893" s="13"/>
      <c r="B893" s="257"/>
      <c r="C893" s="258"/>
      <c r="D893" s="259" t="s">
        <v>238</v>
      </c>
      <c r="E893" s="260" t="s">
        <v>1</v>
      </c>
      <c r="F893" s="261" t="s">
        <v>1274</v>
      </c>
      <c r="G893" s="258"/>
      <c r="H893" s="260" t="s">
        <v>1</v>
      </c>
      <c r="I893" s="262"/>
      <c r="J893" s="258"/>
      <c r="K893" s="258"/>
      <c r="L893" s="263"/>
      <c r="M893" s="264"/>
      <c r="N893" s="265"/>
      <c r="O893" s="265"/>
      <c r="P893" s="265"/>
      <c r="Q893" s="265"/>
      <c r="R893" s="265"/>
      <c r="S893" s="265"/>
      <c r="T893" s="266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7" t="s">
        <v>238</v>
      </c>
      <c r="AU893" s="267" t="s">
        <v>91</v>
      </c>
      <c r="AV893" s="13" t="s">
        <v>89</v>
      </c>
      <c r="AW893" s="13" t="s">
        <v>36</v>
      </c>
      <c r="AX893" s="13" t="s">
        <v>81</v>
      </c>
      <c r="AY893" s="267" t="s">
        <v>229</v>
      </c>
    </row>
    <row r="894" s="14" customFormat="1">
      <c r="A894" s="14"/>
      <c r="B894" s="268"/>
      <c r="C894" s="269"/>
      <c r="D894" s="259" t="s">
        <v>238</v>
      </c>
      <c r="E894" s="270" t="s">
        <v>1</v>
      </c>
      <c r="F894" s="271" t="s">
        <v>1275</v>
      </c>
      <c r="G894" s="269"/>
      <c r="H894" s="272">
        <v>3.1190000000000002</v>
      </c>
      <c r="I894" s="273"/>
      <c r="J894" s="269"/>
      <c r="K894" s="269"/>
      <c r="L894" s="274"/>
      <c r="M894" s="275"/>
      <c r="N894" s="276"/>
      <c r="O894" s="276"/>
      <c r="P894" s="276"/>
      <c r="Q894" s="276"/>
      <c r="R894" s="276"/>
      <c r="S894" s="276"/>
      <c r="T894" s="277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8" t="s">
        <v>238</v>
      </c>
      <c r="AU894" s="278" t="s">
        <v>91</v>
      </c>
      <c r="AV894" s="14" t="s">
        <v>91</v>
      </c>
      <c r="AW894" s="14" t="s">
        <v>36</v>
      </c>
      <c r="AX894" s="14" t="s">
        <v>81</v>
      </c>
      <c r="AY894" s="278" t="s">
        <v>229</v>
      </c>
    </row>
    <row r="895" s="15" customFormat="1">
      <c r="A895" s="15"/>
      <c r="B895" s="279"/>
      <c r="C895" s="280"/>
      <c r="D895" s="259" t="s">
        <v>238</v>
      </c>
      <c r="E895" s="281" t="s">
        <v>1</v>
      </c>
      <c r="F895" s="282" t="s">
        <v>252</v>
      </c>
      <c r="G895" s="280"/>
      <c r="H895" s="283">
        <v>20.931999999999999</v>
      </c>
      <c r="I895" s="284"/>
      <c r="J895" s="280"/>
      <c r="K895" s="280"/>
      <c r="L895" s="285"/>
      <c r="M895" s="286"/>
      <c r="N895" s="287"/>
      <c r="O895" s="287"/>
      <c r="P895" s="287"/>
      <c r="Q895" s="287"/>
      <c r="R895" s="287"/>
      <c r="S895" s="287"/>
      <c r="T895" s="28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89" t="s">
        <v>238</v>
      </c>
      <c r="AU895" s="289" t="s">
        <v>91</v>
      </c>
      <c r="AV895" s="15" t="s">
        <v>236</v>
      </c>
      <c r="AW895" s="15" t="s">
        <v>36</v>
      </c>
      <c r="AX895" s="15" t="s">
        <v>89</v>
      </c>
      <c r="AY895" s="289" t="s">
        <v>229</v>
      </c>
    </row>
    <row r="896" s="2" customFormat="1" ht="16.5" customHeight="1">
      <c r="A896" s="39"/>
      <c r="B896" s="40"/>
      <c r="C896" s="244" t="s">
        <v>1276</v>
      </c>
      <c r="D896" s="244" t="s">
        <v>231</v>
      </c>
      <c r="E896" s="245" t="s">
        <v>1277</v>
      </c>
      <c r="F896" s="246" t="s">
        <v>1278</v>
      </c>
      <c r="G896" s="247" t="s">
        <v>311</v>
      </c>
      <c r="H896" s="248">
        <v>288.33100000000002</v>
      </c>
      <c r="I896" s="249"/>
      <c r="J896" s="250">
        <f>ROUND(I896*H896,2)</f>
        <v>0</v>
      </c>
      <c r="K896" s="246" t="s">
        <v>235</v>
      </c>
      <c r="L896" s="45"/>
      <c r="M896" s="251" t="s">
        <v>1</v>
      </c>
      <c r="N896" s="252" t="s">
        <v>46</v>
      </c>
      <c r="O896" s="92"/>
      <c r="P896" s="253">
        <f>O896*H896</f>
        <v>0</v>
      </c>
      <c r="Q896" s="253">
        <v>0.11</v>
      </c>
      <c r="R896" s="253">
        <f>Q896*H896</f>
        <v>31.716410000000003</v>
      </c>
      <c r="S896" s="253">
        <v>0</v>
      </c>
      <c r="T896" s="254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55" t="s">
        <v>236</v>
      </c>
      <c r="AT896" s="255" t="s">
        <v>231</v>
      </c>
      <c r="AU896" s="255" t="s">
        <v>91</v>
      </c>
      <c r="AY896" s="18" t="s">
        <v>229</v>
      </c>
      <c r="BE896" s="256">
        <f>IF(N896="základní",J896,0)</f>
        <v>0</v>
      </c>
      <c r="BF896" s="256">
        <f>IF(N896="snížená",J896,0)</f>
        <v>0</v>
      </c>
      <c r="BG896" s="256">
        <f>IF(N896="zákl. přenesená",J896,0)</f>
        <v>0</v>
      </c>
      <c r="BH896" s="256">
        <f>IF(N896="sníž. přenesená",J896,0)</f>
        <v>0</v>
      </c>
      <c r="BI896" s="256">
        <f>IF(N896="nulová",J896,0)</f>
        <v>0</v>
      </c>
      <c r="BJ896" s="18" t="s">
        <v>89</v>
      </c>
      <c r="BK896" s="256">
        <f>ROUND(I896*H896,2)</f>
        <v>0</v>
      </c>
      <c r="BL896" s="18" t="s">
        <v>236</v>
      </c>
      <c r="BM896" s="255" t="s">
        <v>1279</v>
      </c>
    </row>
    <row r="897" s="13" customFormat="1">
      <c r="A897" s="13"/>
      <c r="B897" s="257"/>
      <c r="C897" s="258"/>
      <c r="D897" s="259" t="s">
        <v>238</v>
      </c>
      <c r="E897" s="260" t="s">
        <v>1</v>
      </c>
      <c r="F897" s="261" t="s">
        <v>1280</v>
      </c>
      <c r="G897" s="258"/>
      <c r="H897" s="260" t="s">
        <v>1</v>
      </c>
      <c r="I897" s="262"/>
      <c r="J897" s="258"/>
      <c r="K897" s="258"/>
      <c r="L897" s="263"/>
      <c r="M897" s="264"/>
      <c r="N897" s="265"/>
      <c r="O897" s="265"/>
      <c r="P897" s="265"/>
      <c r="Q897" s="265"/>
      <c r="R897" s="265"/>
      <c r="S897" s="265"/>
      <c r="T897" s="266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7" t="s">
        <v>238</v>
      </c>
      <c r="AU897" s="267" t="s">
        <v>91</v>
      </c>
      <c r="AV897" s="13" t="s">
        <v>89</v>
      </c>
      <c r="AW897" s="13" t="s">
        <v>36</v>
      </c>
      <c r="AX897" s="13" t="s">
        <v>81</v>
      </c>
      <c r="AY897" s="267" t="s">
        <v>229</v>
      </c>
    </row>
    <row r="898" s="13" customFormat="1">
      <c r="A898" s="13"/>
      <c r="B898" s="257"/>
      <c r="C898" s="258"/>
      <c r="D898" s="259" t="s">
        <v>238</v>
      </c>
      <c r="E898" s="260" t="s">
        <v>1</v>
      </c>
      <c r="F898" s="261" t="s">
        <v>1254</v>
      </c>
      <c r="G898" s="258"/>
      <c r="H898" s="260" t="s">
        <v>1</v>
      </c>
      <c r="I898" s="262"/>
      <c r="J898" s="258"/>
      <c r="K898" s="258"/>
      <c r="L898" s="263"/>
      <c r="M898" s="264"/>
      <c r="N898" s="265"/>
      <c r="O898" s="265"/>
      <c r="P898" s="265"/>
      <c r="Q898" s="265"/>
      <c r="R898" s="265"/>
      <c r="S898" s="265"/>
      <c r="T898" s="26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7" t="s">
        <v>238</v>
      </c>
      <c r="AU898" s="267" t="s">
        <v>91</v>
      </c>
      <c r="AV898" s="13" t="s">
        <v>89</v>
      </c>
      <c r="AW898" s="13" t="s">
        <v>36</v>
      </c>
      <c r="AX898" s="13" t="s">
        <v>81</v>
      </c>
      <c r="AY898" s="267" t="s">
        <v>229</v>
      </c>
    </row>
    <row r="899" s="14" customFormat="1">
      <c r="A899" s="14"/>
      <c r="B899" s="268"/>
      <c r="C899" s="269"/>
      <c r="D899" s="259" t="s">
        <v>238</v>
      </c>
      <c r="E899" s="270" t="s">
        <v>1</v>
      </c>
      <c r="F899" s="271" t="s">
        <v>1281</v>
      </c>
      <c r="G899" s="269"/>
      <c r="H899" s="272">
        <v>12.975</v>
      </c>
      <c r="I899" s="273"/>
      <c r="J899" s="269"/>
      <c r="K899" s="269"/>
      <c r="L899" s="274"/>
      <c r="M899" s="275"/>
      <c r="N899" s="276"/>
      <c r="O899" s="276"/>
      <c r="P899" s="276"/>
      <c r="Q899" s="276"/>
      <c r="R899" s="276"/>
      <c r="S899" s="276"/>
      <c r="T899" s="277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8" t="s">
        <v>238</v>
      </c>
      <c r="AU899" s="278" t="s">
        <v>91</v>
      </c>
      <c r="AV899" s="14" t="s">
        <v>91</v>
      </c>
      <c r="AW899" s="14" t="s">
        <v>36</v>
      </c>
      <c r="AX899" s="14" t="s">
        <v>81</v>
      </c>
      <c r="AY899" s="278" t="s">
        <v>229</v>
      </c>
    </row>
    <row r="900" s="13" customFormat="1">
      <c r="A900" s="13"/>
      <c r="B900" s="257"/>
      <c r="C900" s="258"/>
      <c r="D900" s="259" t="s">
        <v>238</v>
      </c>
      <c r="E900" s="260" t="s">
        <v>1</v>
      </c>
      <c r="F900" s="261" t="s">
        <v>1282</v>
      </c>
      <c r="G900" s="258"/>
      <c r="H900" s="260" t="s">
        <v>1</v>
      </c>
      <c r="I900" s="262"/>
      <c r="J900" s="258"/>
      <c r="K900" s="258"/>
      <c r="L900" s="263"/>
      <c r="M900" s="264"/>
      <c r="N900" s="265"/>
      <c r="O900" s="265"/>
      <c r="P900" s="265"/>
      <c r="Q900" s="265"/>
      <c r="R900" s="265"/>
      <c r="S900" s="265"/>
      <c r="T900" s="266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7" t="s">
        <v>238</v>
      </c>
      <c r="AU900" s="267" t="s">
        <v>91</v>
      </c>
      <c r="AV900" s="13" t="s">
        <v>89</v>
      </c>
      <c r="AW900" s="13" t="s">
        <v>36</v>
      </c>
      <c r="AX900" s="13" t="s">
        <v>81</v>
      </c>
      <c r="AY900" s="267" t="s">
        <v>229</v>
      </c>
    </row>
    <row r="901" s="14" customFormat="1">
      <c r="A901" s="14"/>
      <c r="B901" s="268"/>
      <c r="C901" s="269"/>
      <c r="D901" s="259" t="s">
        <v>238</v>
      </c>
      <c r="E901" s="270" t="s">
        <v>1</v>
      </c>
      <c r="F901" s="271" t="s">
        <v>1283</v>
      </c>
      <c r="G901" s="269"/>
      <c r="H901" s="272">
        <v>9.7309999999999999</v>
      </c>
      <c r="I901" s="273"/>
      <c r="J901" s="269"/>
      <c r="K901" s="269"/>
      <c r="L901" s="274"/>
      <c r="M901" s="275"/>
      <c r="N901" s="276"/>
      <c r="O901" s="276"/>
      <c r="P901" s="276"/>
      <c r="Q901" s="276"/>
      <c r="R901" s="276"/>
      <c r="S901" s="276"/>
      <c r="T901" s="277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8" t="s">
        <v>238</v>
      </c>
      <c r="AU901" s="278" t="s">
        <v>91</v>
      </c>
      <c r="AV901" s="14" t="s">
        <v>91</v>
      </c>
      <c r="AW901" s="14" t="s">
        <v>36</v>
      </c>
      <c r="AX901" s="14" t="s">
        <v>81</v>
      </c>
      <c r="AY901" s="278" t="s">
        <v>229</v>
      </c>
    </row>
    <row r="902" s="16" customFormat="1">
      <c r="A902" s="16"/>
      <c r="B902" s="307"/>
      <c r="C902" s="308"/>
      <c r="D902" s="259" t="s">
        <v>238</v>
      </c>
      <c r="E902" s="309" t="s">
        <v>1</v>
      </c>
      <c r="F902" s="310" t="s">
        <v>455</v>
      </c>
      <c r="G902" s="308"/>
      <c r="H902" s="311">
        <v>22.706</v>
      </c>
      <c r="I902" s="312"/>
      <c r="J902" s="308"/>
      <c r="K902" s="308"/>
      <c r="L902" s="313"/>
      <c r="M902" s="314"/>
      <c r="N902" s="315"/>
      <c r="O902" s="315"/>
      <c r="P902" s="315"/>
      <c r="Q902" s="315"/>
      <c r="R902" s="315"/>
      <c r="S902" s="315"/>
      <c r="T902" s="3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317" t="s">
        <v>238</v>
      </c>
      <c r="AU902" s="317" t="s">
        <v>91</v>
      </c>
      <c r="AV902" s="16" t="s">
        <v>244</v>
      </c>
      <c r="AW902" s="16" t="s">
        <v>36</v>
      </c>
      <c r="AX902" s="16" t="s">
        <v>81</v>
      </c>
      <c r="AY902" s="317" t="s">
        <v>229</v>
      </c>
    </row>
    <row r="903" s="13" customFormat="1">
      <c r="A903" s="13"/>
      <c r="B903" s="257"/>
      <c r="C903" s="258"/>
      <c r="D903" s="259" t="s">
        <v>238</v>
      </c>
      <c r="E903" s="260" t="s">
        <v>1</v>
      </c>
      <c r="F903" s="261" t="s">
        <v>1284</v>
      </c>
      <c r="G903" s="258"/>
      <c r="H903" s="260" t="s">
        <v>1</v>
      </c>
      <c r="I903" s="262"/>
      <c r="J903" s="258"/>
      <c r="K903" s="258"/>
      <c r="L903" s="263"/>
      <c r="M903" s="264"/>
      <c r="N903" s="265"/>
      <c r="O903" s="265"/>
      <c r="P903" s="265"/>
      <c r="Q903" s="265"/>
      <c r="R903" s="265"/>
      <c r="S903" s="265"/>
      <c r="T903" s="266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7" t="s">
        <v>238</v>
      </c>
      <c r="AU903" s="267" t="s">
        <v>91</v>
      </c>
      <c r="AV903" s="13" t="s">
        <v>89</v>
      </c>
      <c r="AW903" s="13" t="s">
        <v>36</v>
      </c>
      <c r="AX903" s="13" t="s">
        <v>81</v>
      </c>
      <c r="AY903" s="267" t="s">
        <v>229</v>
      </c>
    </row>
    <row r="904" s="13" customFormat="1">
      <c r="A904" s="13"/>
      <c r="B904" s="257"/>
      <c r="C904" s="258"/>
      <c r="D904" s="259" t="s">
        <v>238</v>
      </c>
      <c r="E904" s="260" t="s">
        <v>1</v>
      </c>
      <c r="F904" s="261" t="s">
        <v>1252</v>
      </c>
      <c r="G904" s="258"/>
      <c r="H904" s="260" t="s">
        <v>1</v>
      </c>
      <c r="I904" s="262"/>
      <c r="J904" s="258"/>
      <c r="K904" s="258"/>
      <c r="L904" s="263"/>
      <c r="M904" s="264"/>
      <c r="N904" s="265"/>
      <c r="O904" s="265"/>
      <c r="P904" s="265"/>
      <c r="Q904" s="265"/>
      <c r="R904" s="265"/>
      <c r="S904" s="265"/>
      <c r="T904" s="26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7" t="s">
        <v>238</v>
      </c>
      <c r="AU904" s="267" t="s">
        <v>91</v>
      </c>
      <c r="AV904" s="13" t="s">
        <v>89</v>
      </c>
      <c r="AW904" s="13" t="s">
        <v>36</v>
      </c>
      <c r="AX904" s="13" t="s">
        <v>81</v>
      </c>
      <c r="AY904" s="267" t="s">
        <v>229</v>
      </c>
    </row>
    <row r="905" s="14" customFormat="1">
      <c r="A905" s="14"/>
      <c r="B905" s="268"/>
      <c r="C905" s="269"/>
      <c r="D905" s="259" t="s">
        <v>238</v>
      </c>
      <c r="E905" s="270" t="s">
        <v>1</v>
      </c>
      <c r="F905" s="271" t="s">
        <v>1268</v>
      </c>
      <c r="G905" s="269"/>
      <c r="H905" s="272">
        <v>110</v>
      </c>
      <c r="I905" s="273"/>
      <c r="J905" s="269"/>
      <c r="K905" s="269"/>
      <c r="L905" s="274"/>
      <c r="M905" s="275"/>
      <c r="N905" s="276"/>
      <c r="O905" s="276"/>
      <c r="P905" s="276"/>
      <c r="Q905" s="276"/>
      <c r="R905" s="276"/>
      <c r="S905" s="276"/>
      <c r="T905" s="277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78" t="s">
        <v>238</v>
      </c>
      <c r="AU905" s="278" t="s">
        <v>91</v>
      </c>
      <c r="AV905" s="14" t="s">
        <v>91</v>
      </c>
      <c r="AW905" s="14" t="s">
        <v>36</v>
      </c>
      <c r="AX905" s="14" t="s">
        <v>81</v>
      </c>
      <c r="AY905" s="278" t="s">
        <v>229</v>
      </c>
    </row>
    <row r="906" s="13" customFormat="1">
      <c r="A906" s="13"/>
      <c r="B906" s="257"/>
      <c r="C906" s="258"/>
      <c r="D906" s="259" t="s">
        <v>238</v>
      </c>
      <c r="E906" s="260" t="s">
        <v>1</v>
      </c>
      <c r="F906" s="261" t="s">
        <v>1254</v>
      </c>
      <c r="G906" s="258"/>
      <c r="H906" s="260" t="s">
        <v>1</v>
      </c>
      <c r="I906" s="262"/>
      <c r="J906" s="258"/>
      <c r="K906" s="258"/>
      <c r="L906" s="263"/>
      <c r="M906" s="264"/>
      <c r="N906" s="265"/>
      <c r="O906" s="265"/>
      <c r="P906" s="265"/>
      <c r="Q906" s="265"/>
      <c r="R906" s="265"/>
      <c r="S906" s="265"/>
      <c r="T906" s="266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7" t="s">
        <v>238</v>
      </c>
      <c r="AU906" s="267" t="s">
        <v>91</v>
      </c>
      <c r="AV906" s="13" t="s">
        <v>89</v>
      </c>
      <c r="AW906" s="13" t="s">
        <v>36</v>
      </c>
      <c r="AX906" s="13" t="s">
        <v>81</v>
      </c>
      <c r="AY906" s="267" t="s">
        <v>229</v>
      </c>
    </row>
    <row r="907" s="14" customFormat="1">
      <c r="A907" s="14"/>
      <c r="B907" s="268"/>
      <c r="C907" s="269"/>
      <c r="D907" s="259" t="s">
        <v>238</v>
      </c>
      <c r="E907" s="270" t="s">
        <v>1</v>
      </c>
      <c r="F907" s="271" t="s">
        <v>1285</v>
      </c>
      <c r="G907" s="269"/>
      <c r="H907" s="272">
        <v>8.0250000000000004</v>
      </c>
      <c r="I907" s="273"/>
      <c r="J907" s="269"/>
      <c r="K907" s="269"/>
      <c r="L907" s="274"/>
      <c r="M907" s="275"/>
      <c r="N907" s="276"/>
      <c r="O907" s="276"/>
      <c r="P907" s="276"/>
      <c r="Q907" s="276"/>
      <c r="R907" s="276"/>
      <c r="S907" s="276"/>
      <c r="T907" s="277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78" t="s">
        <v>238</v>
      </c>
      <c r="AU907" s="278" t="s">
        <v>91</v>
      </c>
      <c r="AV907" s="14" t="s">
        <v>91</v>
      </c>
      <c r="AW907" s="14" t="s">
        <v>36</v>
      </c>
      <c r="AX907" s="14" t="s">
        <v>81</v>
      </c>
      <c r="AY907" s="278" t="s">
        <v>229</v>
      </c>
    </row>
    <row r="908" s="13" customFormat="1">
      <c r="A908" s="13"/>
      <c r="B908" s="257"/>
      <c r="C908" s="258"/>
      <c r="D908" s="259" t="s">
        <v>238</v>
      </c>
      <c r="E908" s="260" t="s">
        <v>1</v>
      </c>
      <c r="F908" s="261" t="s">
        <v>1244</v>
      </c>
      <c r="G908" s="258"/>
      <c r="H908" s="260" t="s">
        <v>1</v>
      </c>
      <c r="I908" s="262"/>
      <c r="J908" s="258"/>
      <c r="K908" s="258"/>
      <c r="L908" s="263"/>
      <c r="M908" s="264"/>
      <c r="N908" s="265"/>
      <c r="O908" s="265"/>
      <c r="P908" s="265"/>
      <c r="Q908" s="265"/>
      <c r="R908" s="265"/>
      <c r="S908" s="265"/>
      <c r="T908" s="266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7" t="s">
        <v>238</v>
      </c>
      <c r="AU908" s="267" t="s">
        <v>91</v>
      </c>
      <c r="AV908" s="13" t="s">
        <v>89</v>
      </c>
      <c r="AW908" s="13" t="s">
        <v>36</v>
      </c>
      <c r="AX908" s="13" t="s">
        <v>81</v>
      </c>
      <c r="AY908" s="267" t="s">
        <v>229</v>
      </c>
    </row>
    <row r="909" s="14" customFormat="1">
      <c r="A909" s="14"/>
      <c r="B909" s="268"/>
      <c r="C909" s="269"/>
      <c r="D909" s="259" t="s">
        <v>238</v>
      </c>
      <c r="E909" s="270" t="s">
        <v>1</v>
      </c>
      <c r="F909" s="271" t="s">
        <v>1286</v>
      </c>
      <c r="G909" s="269"/>
      <c r="H909" s="272">
        <v>4.0220000000000002</v>
      </c>
      <c r="I909" s="273"/>
      <c r="J909" s="269"/>
      <c r="K909" s="269"/>
      <c r="L909" s="274"/>
      <c r="M909" s="275"/>
      <c r="N909" s="276"/>
      <c r="O909" s="276"/>
      <c r="P909" s="276"/>
      <c r="Q909" s="276"/>
      <c r="R909" s="276"/>
      <c r="S909" s="276"/>
      <c r="T909" s="27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8" t="s">
        <v>238</v>
      </c>
      <c r="AU909" s="278" t="s">
        <v>91</v>
      </c>
      <c r="AV909" s="14" t="s">
        <v>91</v>
      </c>
      <c r="AW909" s="14" t="s">
        <v>36</v>
      </c>
      <c r="AX909" s="14" t="s">
        <v>81</v>
      </c>
      <c r="AY909" s="278" t="s">
        <v>229</v>
      </c>
    </row>
    <row r="910" s="13" customFormat="1">
      <c r="A910" s="13"/>
      <c r="B910" s="257"/>
      <c r="C910" s="258"/>
      <c r="D910" s="259" t="s">
        <v>238</v>
      </c>
      <c r="E910" s="260" t="s">
        <v>1</v>
      </c>
      <c r="F910" s="261" t="s">
        <v>1257</v>
      </c>
      <c r="G910" s="258"/>
      <c r="H910" s="260" t="s">
        <v>1</v>
      </c>
      <c r="I910" s="262"/>
      <c r="J910" s="258"/>
      <c r="K910" s="258"/>
      <c r="L910" s="263"/>
      <c r="M910" s="264"/>
      <c r="N910" s="265"/>
      <c r="O910" s="265"/>
      <c r="P910" s="265"/>
      <c r="Q910" s="265"/>
      <c r="R910" s="265"/>
      <c r="S910" s="265"/>
      <c r="T910" s="26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7" t="s">
        <v>238</v>
      </c>
      <c r="AU910" s="267" t="s">
        <v>91</v>
      </c>
      <c r="AV910" s="13" t="s">
        <v>89</v>
      </c>
      <c r="AW910" s="13" t="s">
        <v>36</v>
      </c>
      <c r="AX910" s="13" t="s">
        <v>81</v>
      </c>
      <c r="AY910" s="267" t="s">
        <v>229</v>
      </c>
    </row>
    <row r="911" s="14" customFormat="1">
      <c r="A911" s="14"/>
      <c r="B911" s="268"/>
      <c r="C911" s="269"/>
      <c r="D911" s="259" t="s">
        <v>238</v>
      </c>
      <c r="E911" s="270" t="s">
        <v>1</v>
      </c>
      <c r="F911" s="271" t="s">
        <v>587</v>
      </c>
      <c r="G911" s="269"/>
      <c r="H911" s="272">
        <v>32</v>
      </c>
      <c r="I911" s="273"/>
      <c r="J911" s="269"/>
      <c r="K911" s="269"/>
      <c r="L911" s="274"/>
      <c r="M911" s="275"/>
      <c r="N911" s="276"/>
      <c r="O911" s="276"/>
      <c r="P911" s="276"/>
      <c r="Q911" s="276"/>
      <c r="R911" s="276"/>
      <c r="S911" s="276"/>
      <c r="T911" s="277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78" t="s">
        <v>238</v>
      </c>
      <c r="AU911" s="278" t="s">
        <v>91</v>
      </c>
      <c r="AV911" s="14" t="s">
        <v>91</v>
      </c>
      <c r="AW911" s="14" t="s">
        <v>36</v>
      </c>
      <c r="AX911" s="14" t="s">
        <v>81</v>
      </c>
      <c r="AY911" s="278" t="s">
        <v>229</v>
      </c>
    </row>
    <row r="912" s="13" customFormat="1">
      <c r="A912" s="13"/>
      <c r="B912" s="257"/>
      <c r="C912" s="258"/>
      <c r="D912" s="259" t="s">
        <v>238</v>
      </c>
      <c r="E912" s="260" t="s">
        <v>1</v>
      </c>
      <c r="F912" s="261" t="s">
        <v>1259</v>
      </c>
      <c r="G912" s="258"/>
      <c r="H912" s="260" t="s">
        <v>1</v>
      </c>
      <c r="I912" s="262"/>
      <c r="J912" s="258"/>
      <c r="K912" s="258"/>
      <c r="L912" s="263"/>
      <c r="M912" s="264"/>
      <c r="N912" s="265"/>
      <c r="O912" s="265"/>
      <c r="P912" s="265"/>
      <c r="Q912" s="265"/>
      <c r="R912" s="265"/>
      <c r="S912" s="265"/>
      <c r="T912" s="266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67" t="s">
        <v>238</v>
      </c>
      <c r="AU912" s="267" t="s">
        <v>91</v>
      </c>
      <c r="AV912" s="13" t="s">
        <v>89</v>
      </c>
      <c r="AW912" s="13" t="s">
        <v>36</v>
      </c>
      <c r="AX912" s="13" t="s">
        <v>81</v>
      </c>
      <c r="AY912" s="267" t="s">
        <v>229</v>
      </c>
    </row>
    <row r="913" s="14" customFormat="1">
      <c r="A913" s="14"/>
      <c r="B913" s="268"/>
      <c r="C913" s="269"/>
      <c r="D913" s="259" t="s">
        <v>238</v>
      </c>
      <c r="E913" s="270" t="s">
        <v>1</v>
      </c>
      <c r="F913" s="271" t="s">
        <v>1287</v>
      </c>
      <c r="G913" s="269"/>
      <c r="H913" s="272">
        <v>22.5</v>
      </c>
      <c r="I913" s="273"/>
      <c r="J913" s="269"/>
      <c r="K913" s="269"/>
      <c r="L913" s="274"/>
      <c r="M913" s="275"/>
      <c r="N913" s="276"/>
      <c r="O913" s="276"/>
      <c r="P913" s="276"/>
      <c r="Q913" s="276"/>
      <c r="R913" s="276"/>
      <c r="S913" s="276"/>
      <c r="T913" s="277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78" t="s">
        <v>238</v>
      </c>
      <c r="AU913" s="278" t="s">
        <v>91</v>
      </c>
      <c r="AV913" s="14" t="s">
        <v>91</v>
      </c>
      <c r="AW913" s="14" t="s">
        <v>36</v>
      </c>
      <c r="AX913" s="14" t="s">
        <v>81</v>
      </c>
      <c r="AY913" s="278" t="s">
        <v>229</v>
      </c>
    </row>
    <row r="914" s="16" customFormat="1">
      <c r="A914" s="16"/>
      <c r="B914" s="307"/>
      <c r="C914" s="308"/>
      <c r="D914" s="259" t="s">
        <v>238</v>
      </c>
      <c r="E914" s="309" t="s">
        <v>1</v>
      </c>
      <c r="F914" s="310" t="s">
        <v>455</v>
      </c>
      <c r="G914" s="308"/>
      <c r="H914" s="311">
        <v>176.547</v>
      </c>
      <c r="I914" s="312"/>
      <c r="J914" s="308"/>
      <c r="K914" s="308"/>
      <c r="L914" s="313"/>
      <c r="M914" s="314"/>
      <c r="N914" s="315"/>
      <c r="O914" s="315"/>
      <c r="P914" s="315"/>
      <c r="Q914" s="315"/>
      <c r="R914" s="315"/>
      <c r="S914" s="315"/>
      <c r="T914" s="3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317" t="s">
        <v>238</v>
      </c>
      <c r="AU914" s="317" t="s">
        <v>91</v>
      </c>
      <c r="AV914" s="16" t="s">
        <v>244</v>
      </c>
      <c r="AW914" s="16" t="s">
        <v>36</v>
      </c>
      <c r="AX914" s="16" t="s">
        <v>81</v>
      </c>
      <c r="AY914" s="317" t="s">
        <v>229</v>
      </c>
    </row>
    <row r="915" s="13" customFormat="1">
      <c r="A915" s="13"/>
      <c r="B915" s="257"/>
      <c r="C915" s="258"/>
      <c r="D915" s="259" t="s">
        <v>238</v>
      </c>
      <c r="E915" s="260" t="s">
        <v>1</v>
      </c>
      <c r="F915" s="261" t="s">
        <v>1243</v>
      </c>
      <c r="G915" s="258"/>
      <c r="H915" s="260" t="s">
        <v>1</v>
      </c>
      <c r="I915" s="262"/>
      <c r="J915" s="258"/>
      <c r="K915" s="258"/>
      <c r="L915" s="263"/>
      <c r="M915" s="264"/>
      <c r="N915" s="265"/>
      <c r="O915" s="265"/>
      <c r="P915" s="265"/>
      <c r="Q915" s="265"/>
      <c r="R915" s="265"/>
      <c r="S915" s="265"/>
      <c r="T915" s="266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7" t="s">
        <v>238</v>
      </c>
      <c r="AU915" s="267" t="s">
        <v>91</v>
      </c>
      <c r="AV915" s="13" t="s">
        <v>89</v>
      </c>
      <c r="AW915" s="13" t="s">
        <v>36</v>
      </c>
      <c r="AX915" s="13" t="s">
        <v>81</v>
      </c>
      <c r="AY915" s="267" t="s">
        <v>229</v>
      </c>
    </row>
    <row r="916" s="13" customFormat="1">
      <c r="A916" s="13"/>
      <c r="B916" s="257"/>
      <c r="C916" s="258"/>
      <c r="D916" s="259" t="s">
        <v>238</v>
      </c>
      <c r="E916" s="260" t="s">
        <v>1</v>
      </c>
      <c r="F916" s="261" t="s">
        <v>1244</v>
      </c>
      <c r="G916" s="258"/>
      <c r="H916" s="260" t="s">
        <v>1</v>
      </c>
      <c r="I916" s="262"/>
      <c r="J916" s="258"/>
      <c r="K916" s="258"/>
      <c r="L916" s="263"/>
      <c r="M916" s="264"/>
      <c r="N916" s="265"/>
      <c r="O916" s="265"/>
      <c r="P916" s="265"/>
      <c r="Q916" s="265"/>
      <c r="R916" s="265"/>
      <c r="S916" s="265"/>
      <c r="T916" s="266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7" t="s">
        <v>238</v>
      </c>
      <c r="AU916" s="267" t="s">
        <v>91</v>
      </c>
      <c r="AV916" s="13" t="s">
        <v>89</v>
      </c>
      <c r="AW916" s="13" t="s">
        <v>36</v>
      </c>
      <c r="AX916" s="13" t="s">
        <v>81</v>
      </c>
      <c r="AY916" s="267" t="s">
        <v>229</v>
      </c>
    </row>
    <row r="917" s="14" customFormat="1">
      <c r="A917" s="14"/>
      <c r="B917" s="268"/>
      <c r="C917" s="269"/>
      <c r="D917" s="259" t="s">
        <v>238</v>
      </c>
      <c r="E917" s="270" t="s">
        <v>1</v>
      </c>
      <c r="F917" s="271" t="s">
        <v>1288</v>
      </c>
      <c r="G917" s="269"/>
      <c r="H917" s="272">
        <v>14.378</v>
      </c>
      <c r="I917" s="273"/>
      <c r="J917" s="269"/>
      <c r="K917" s="269"/>
      <c r="L917" s="274"/>
      <c r="M917" s="275"/>
      <c r="N917" s="276"/>
      <c r="O917" s="276"/>
      <c r="P917" s="276"/>
      <c r="Q917" s="276"/>
      <c r="R917" s="276"/>
      <c r="S917" s="276"/>
      <c r="T917" s="277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8" t="s">
        <v>238</v>
      </c>
      <c r="AU917" s="278" t="s">
        <v>91</v>
      </c>
      <c r="AV917" s="14" t="s">
        <v>91</v>
      </c>
      <c r="AW917" s="14" t="s">
        <v>36</v>
      </c>
      <c r="AX917" s="14" t="s">
        <v>81</v>
      </c>
      <c r="AY917" s="278" t="s">
        <v>229</v>
      </c>
    </row>
    <row r="918" s="16" customFormat="1">
      <c r="A918" s="16"/>
      <c r="B918" s="307"/>
      <c r="C918" s="308"/>
      <c r="D918" s="259" t="s">
        <v>238</v>
      </c>
      <c r="E918" s="309" t="s">
        <v>1</v>
      </c>
      <c r="F918" s="310" t="s">
        <v>455</v>
      </c>
      <c r="G918" s="308"/>
      <c r="H918" s="311">
        <v>14.378</v>
      </c>
      <c r="I918" s="312"/>
      <c r="J918" s="308"/>
      <c r="K918" s="308"/>
      <c r="L918" s="313"/>
      <c r="M918" s="314"/>
      <c r="N918" s="315"/>
      <c r="O918" s="315"/>
      <c r="P918" s="315"/>
      <c r="Q918" s="315"/>
      <c r="R918" s="315"/>
      <c r="S918" s="315"/>
      <c r="T918" s="3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317" t="s">
        <v>238</v>
      </c>
      <c r="AU918" s="317" t="s">
        <v>91</v>
      </c>
      <c r="AV918" s="16" t="s">
        <v>244</v>
      </c>
      <c r="AW918" s="16" t="s">
        <v>36</v>
      </c>
      <c r="AX918" s="16" t="s">
        <v>81</v>
      </c>
      <c r="AY918" s="317" t="s">
        <v>229</v>
      </c>
    </row>
    <row r="919" s="13" customFormat="1">
      <c r="A919" s="13"/>
      <c r="B919" s="257"/>
      <c r="C919" s="258"/>
      <c r="D919" s="259" t="s">
        <v>238</v>
      </c>
      <c r="E919" s="260" t="s">
        <v>1</v>
      </c>
      <c r="F919" s="261" t="s">
        <v>1289</v>
      </c>
      <c r="G919" s="258"/>
      <c r="H919" s="260" t="s">
        <v>1</v>
      </c>
      <c r="I919" s="262"/>
      <c r="J919" s="258"/>
      <c r="K919" s="258"/>
      <c r="L919" s="263"/>
      <c r="M919" s="264"/>
      <c r="N919" s="265"/>
      <c r="O919" s="265"/>
      <c r="P919" s="265"/>
      <c r="Q919" s="265"/>
      <c r="R919" s="265"/>
      <c r="S919" s="265"/>
      <c r="T919" s="266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67" t="s">
        <v>238</v>
      </c>
      <c r="AU919" s="267" t="s">
        <v>91</v>
      </c>
      <c r="AV919" s="13" t="s">
        <v>89</v>
      </c>
      <c r="AW919" s="13" t="s">
        <v>36</v>
      </c>
      <c r="AX919" s="13" t="s">
        <v>81</v>
      </c>
      <c r="AY919" s="267" t="s">
        <v>229</v>
      </c>
    </row>
    <row r="920" s="13" customFormat="1">
      <c r="A920" s="13"/>
      <c r="B920" s="257"/>
      <c r="C920" s="258"/>
      <c r="D920" s="259" t="s">
        <v>238</v>
      </c>
      <c r="E920" s="260" t="s">
        <v>1</v>
      </c>
      <c r="F920" s="261" t="s">
        <v>1290</v>
      </c>
      <c r="G920" s="258"/>
      <c r="H920" s="260" t="s">
        <v>1</v>
      </c>
      <c r="I920" s="262"/>
      <c r="J920" s="258"/>
      <c r="K920" s="258"/>
      <c r="L920" s="263"/>
      <c r="M920" s="264"/>
      <c r="N920" s="265"/>
      <c r="O920" s="265"/>
      <c r="P920" s="265"/>
      <c r="Q920" s="265"/>
      <c r="R920" s="265"/>
      <c r="S920" s="265"/>
      <c r="T920" s="266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7" t="s">
        <v>238</v>
      </c>
      <c r="AU920" s="267" t="s">
        <v>91</v>
      </c>
      <c r="AV920" s="13" t="s">
        <v>89</v>
      </c>
      <c r="AW920" s="13" t="s">
        <v>36</v>
      </c>
      <c r="AX920" s="13" t="s">
        <v>81</v>
      </c>
      <c r="AY920" s="267" t="s">
        <v>229</v>
      </c>
    </row>
    <row r="921" s="14" customFormat="1">
      <c r="A921" s="14"/>
      <c r="B921" s="268"/>
      <c r="C921" s="269"/>
      <c r="D921" s="259" t="s">
        <v>238</v>
      </c>
      <c r="E921" s="270" t="s">
        <v>1</v>
      </c>
      <c r="F921" s="271" t="s">
        <v>274</v>
      </c>
      <c r="G921" s="269"/>
      <c r="H921" s="272">
        <v>9</v>
      </c>
      <c r="I921" s="273"/>
      <c r="J921" s="269"/>
      <c r="K921" s="269"/>
      <c r="L921" s="274"/>
      <c r="M921" s="275"/>
      <c r="N921" s="276"/>
      <c r="O921" s="276"/>
      <c r="P921" s="276"/>
      <c r="Q921" s="276"/>
      <c r="R921" s="276"/>
      <c r="S921" s="276"/>
      <c r="T921" s="277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78" t="s">
        <v>238</v>
      </c>
      <c r="AU921" s="278" t="s">
        <v>91</v>
      </c>
      <c r="AV921" s="14" t="s">
        <v>91</v>
      </c>
      <c r="AW921" s="14" t="s">
        <v>36</v>
      </c>
      <c r="AX921" s="14" t="s">
        <v>81</v>
      </c>
      <c r="AY921" s="278" t="s">
        <v>229</v>
      </c>
    </row>
    <row r="922" s="13" customFormat="1">
      <c r="A922" s="13"/>
      <c r="B922" s="257"/>
      <c r="C922" s="258"/>
      <c r="D922" s="259" t="s">
        <v>238</v>
      </c>
      <c r="E922" s="260" t="s">
        <v>1</v>
      </c>
      <c r="F922" s="261" t="s">
        <v>1291</v>
      </c>
      <c r="G922" s="258"/>
      <c r="H922" s="260" t="s">
        <v>1</v>
      </c>
      <c r="I922" s="262"/>
      <c r="J922" s="258"/>
      <c r="K922" s="258"/>
      <c r="L922" s="263"/>
      <c r="M922" s="264"/>
      <c r="N922" s="265"/>
      <c r="O922" s="265"/>
      <c r="P922" s="265"/>
      <c r="Q922" s="265"/>
      <c r="R922" s="265"/>
      <c r="S922" s="265"/>
      <c r="T922" s="266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7" t="s">
        <v>238</v>
      </c>
      <c r="AU922" s="267" t="s">
        <v>91</v>
      </c>
      <c r="AV922" s="13" t="s">
        <v>89</v>
      </c>
      <c r="AW922" s="13" t="s">
        <v>36</v>
      </c>
      <c r="AX922" s="13" t="s">
        <v>81</v>
      </c>
      <c r="AY922" s="267" t="s">
        <v>229</v>
      </c>
    </row>
    <row r="923" s="14" customFormat="1">
      <c r="A923" s="14"/>
      <c r="B923" s="268"/>
      <c r="C923" s="269"/>
      <c r="D923" s="259" t="s">
        <v>238</v>
      </c>
      <c r="E923" s="270" t="s">
        <v>1</v>
      </c>
      <c r="F923" s="271" t="s">
        <v>322</v>
      </c>
      <c r="G923" s="269"/>
      <c r="H923" s="272">
        <v>10</v>
      </c>
      <c r="I923" s="273"/>
      <c r="J923" s="269"/>
      <c r="K923" s="269"/>
      <c r="L923" s="274"/>
      <c r="M923" s="275"/>
      <c r="N923" s="276"/>
      <c r="O923" s="276"/>
      <c r="P923" s="276"/>
      <c r="Q923" s="276"/>
      <c r="R923" s="276"/>
      <c r="S923" s="276"/>
      <c r="T923" s="277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78" t="s">
        <v>238</v>
      </c>
      <c r="AU923" s="278" t="s">
        <v>91</v>
      </c>
      <c r="AV923" s="14" t="s">
        <v>91</v>
      </c>
      <c r="AW923" s="14" t="s">
        <v>36</v>
      </c>
      <c r="AX923" s="14" t="s">
        <v>81</v>
      </c>
      <c r="AY923" s="278" t="s">
        <v>229</v>
      </c>
    </row>
    <row r="924" s="13" customFormat="1">
      <c r="A924" s="13"/>
      <c r="B924" s="257"/>
      <c r="C924" s="258"/>
      <c r="D924" s="259" t="s">
        <v>238</v>
      </c>
      <c r="E924" s="260" t="s">
        <v>1</v>
      </c>
      <c r="F924" s="261" t="s">
        <v>858</v>
      </c>
      <c r="G924" s="258"/>
      <c r="H924" s="260" t="s">
        <v>1</v>
      </c>
      <c r="I924" s="262"/>
      <c r="J924" s="258"/>
      <c r="K924" s="258"/>
      <c r="L924" s="263"/>
      <c r="M924" s="264"/>
      <c r="N924" s="265"/>
      <c r="O924" s="265"/>
      <c r="P924" s="265"/>
      <c r="Q924" s="265"/>
      <c r="R924" s="265"/>
      <c r="S924" s="265"/>
      <c r="T924" s="266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7" t="s">
        <v>238</v>
      </c>
      <c r="AU924" s="267" t="s">
        <v>91</v>
      </c>
      <c r="AV924" s="13" t="s">
        <v>89</v>
      </c>
      <c r="AW924" s="13" t="s">
        <v>36</v>
      </c>
      <c r="AX924" s="13" t="s">
        <v>81</v>
      </c>
      <c r="AY924" s="267" t="s">
        <v>229</v>
      </c>
    </row>
    <row r="925" s="14" customFormat="1">
      <c r="A925" s="14"/>
      <c r="B925" s="268"/>
      <c r="C925" s="269"/>
      <c r="D925" s="259" t="s">
        <v>238</v>
      </c>
      <c r="E925" s="270" t="s">
        <v>1</v>
      </c>
      <c r="F925" s="271" t="s">
        <v>1292</v>
      </c>
      <c r="G925" s="269"/>
      <c r="H925" s="272">
        <v>2.7000000000000002</v>
      </c>
      <c r="I925" s="273"/>
      <c r="J925" s="269"/>
      <c r="K925" s="269"/>
      <c r="L925" s="274"/>
      <c r="M925" s="275"/>
      <c r="N925" s="276"/>
      <c r="O925" s="276"/>
      <c r="P925" s="276"/>
      <c r="Q925" s="276"/>
      <c r="R925" s="276"/>
      <c r="S925" s="276"/>
      <c r="T925" s="277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78" t="s">
        <v>238</v>
      </c>
      <c r="AU925" s="278" t="s">
        <v>91</v>
      </c>
      <c r="AV925" s="14" t="s">
        <v>91</v>
      </c>
      <c r="AW925" s="14" t="s">
        <v>36</v>
      </c>
      <c r="AX925" s="14" t="s">
        <v>81</v>
      </c>
      <c r="AY925" s="278" t="s">
        <v>229</v>
      </c>
    </row>
    <row r="926" s="13" customFormat="1">
      <c r="A926" s="13"/>
      <c r="B926" s="257"/>
      <c r="C926" s="258"/>
      <c r="D926" s="259" t="s">
        <v>238</v>
      </c>
      <c r="E926" s="260" t="s">
        <v>1</v>
      </c>
      <c r="F926" s="261" t="s">
        <v>860</v>
      </c>
      <c r="G926" s="258"/>
      <c r="H926" s="260" t="s">
        <v>1</v>
      </c>
      <c r="I926" s="262"/>
      <c r="J926" s="258"/>
      <c r="K926" s="258"/>
      <c r="L926" s="263"/>
      <c r="M926" s="264"/>
      <c r="N926" s="265"/>
      <c r="O926" s="265"/>
      <c r="P926" s="265"/>
      <c r="Q926" s="265"/>
      <c r="R926" s="265"/>
      <c r="S926" s="265"/>
      <c r="T926" s="266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7" t="s">
        <v>238</v>
      </c>
      <c r="AU926" s="267" t="s">
        <v>91</v>
      </c>
      <c r="AV926" s="13" t="s">
        <v>89</v>
      </c>
      <c r="AW926" s="13" t="s">
        <v>36</v>
      </c>
      <c r="AX926" s="13" t="s">
        <v>81</v>
      </c>
      <c r="AY926" s="267" t="s">
        <v>229</v>
      </c>
    </row>
    <row r="927" s="14" customFormat="1">
      <c r="A927" s="14"/>
      <c r="B927" s="268"/>
      <c r="C927" s="269"/>
      <c r="D927" s="259" t="s">
        <v>238</v>
      </c>
      <c r="E927" s="270" t="s">
        <v>1</v>
      </c>
      <c r="F927" s="271" t="s">
        <v>1293</v>
      </c>
      <c r="G927" s="269"/>
      <c r="H927" s="272">
        <v>1.8</v>
      </c>
      <c r="I927" s="273"/>
      <c r="J927" s="269"/>
      <c r="K927" s="269"/>
      <c r="L927" s="274"/>
      <c r="M927" s="275"/>
      <c r="N927" s="276"/>
      <c r="O927" s="276"/>
      <c r="P927" s="276"/>
      <c r="Q927" s="276"/>
      <c r="R927" s="276"/>
      <c r="S927" s="276"/>
      <c r="T927" s="277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78" t="s">
        <v>238</v>
      </c>
      <c r="AU927" s="278" t="s">
        <v>91</v>
      </c>
      <c r="AV927" s="14" t="s">
        <v>91</v>
      </c>
      <c r="AW927" s="14" t="s">
        <v>36</v>
      </c>
      <c r="AX927" s="14" t="s">
        <v>81</v>
      </c>
      <c r="AY927" s="278" t="s">
        <v>229</v>
      </c>
    </row>
    <row r="928" s="13" customFormat="1">
      <c r="A928" s="13"/>
      <c r="B928" s="257"/>
      <c r="C928" s="258"/>
      <c r="D928" s="259" t="s">
        <v>238</v>
      </c>
      <c r="E928" s="260" t="s">
        <v>1</v>
      </c>
      <c r="F928" s="261" t="s">
        <v>862</v>
      </c>
      <c r="G928" s="258"/>
      <c r="H928" s="260" t="s">
        <v>1</v>
      </c>
      <c r="I928" s="262"/>
      <c r="J928" s="258"/>
      <c r="K928" s="258"/>
      <c r="L928" s="263"/>
      <c r="M928" s="264"/>
      <c r="N928" s="265"/>
      <c r="O928" s="265"/>
      <c r="P928" s="265"/>
      <c r="Q928" s="265"/>
      <c r="R928" s="265"/>
      <c r="S928" s="265"/>
      <c r="T928" s="266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7" t="s">
        <v>238</v>
      </c>
      <c r="AU928" s="267" t="s">
        <v>91</v>
      </c>
      <c r="AV928" s="13" t="s">
        <v>89</v>
      </c>
      <c r="AW928" s="13" t="s">
        <v>36</v>
      </c>
      <c r="AX928" s="13" t="s">
        <v>81</v>
      </c>
      <c r="AY928" s="267" t="s">
        <v>229</v>
      </c>
    </row>
    <row r="929" s="14" customFormat="1">
      <c r="A929" s="14"/>
      <c r="B929" s="268"/>
      <c r="C929" s="269"/>
      <c r="D929" s="259" t="s">
        <v>238</v>
      </c>
      <c r="E929" s="270" t="s">
        <v>1</v>
      </c>
      <c r="F929" s="271" t="s">
        <v>236</v>
      </c>
      <c r="G929" s="269"/>
      <c r="H929" s="272">
        <v>4</v>
      </c>
      <c r="I929" s="273"/>
      <c r="J929" s="269"/>
      <c r="K929" s="269"/>
      <c r="L929" s="274"/>
      <c r="M929" s="275"/>
      <c r="N929" s="276"/>
      <c r="O929" s="276"/>
      <c r="P929" s="276"/>
      <c r="Q929" s="276"/>
      <c r="R929" s="276"/>
      <c r="S929" s="276"/>
      <c r="T929" s="277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78" t="s">
        <v>238</v>
      </c>
      <c r="AU929" s="278" t="s">
        <v>91</v>
      </c>
      <c r="AV929" s="14" t="s">
        <v>91</v>
      </c>
      <c r="AW929" s="14" t="s">
        <v>36</v>
      </c>
      <c r="AX929" s="14" t="s">
        <v>81</v>
      </c>
      <c r="AY929" s="278" t="s">
        <v>229</v>
      </c>
    </row>
    <row r="930" s="13" customFormat="1">
      <c r="A930" s="13"/>
      <c r="B930" s="257"/>
      <c r="C930" s="258"/>
      <c r="D930" s="259" t="s">
        <v>238</v>
      </c>
      <c r="E930" s="260" t="s">
        <v>1</v>
      </c>
      <c r="F930" s="261" t="s">
        <v>852</v>
      </c>
      <c r="G930" s="258"/>
      <c r="H930" s="260" t="s">
        <v>1</v>
      </c>
      <c r="I930" s="262"/>
      <c r="J930" s="258"/>
      <c r="K930" s="258"/>
      <c r="L930" s="263"/>
      <c r="M930" s="264"/>
      <c r="N930" s="265"/>
      <c r="O930" s="265"/>
      <c r="P930" s="265"/>
      <c r="Q930" s="265"/>
      <c r="R930" s="265"/>
      <c r="S930" s="265"/>
      <c r="T930" s="266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7" t="s">
        <v>238</v>
      </c>
      <c r="AU930" s="267" t="s">
        <v>91</v>
      </c>
      <c r="AV930" s="13" t="s">
        <v>89</v>
      </c>
      <c r="AW930" s="13" t="s">
        <v>36</v>
      </c>
      <c r="AX930" s="13" t="s">
        <v>81</v>
      </c>
      <c r="AY930" s="267" t="s">
        <v>229</v>
      </c>
    </row>
    <row r="931" s="14" customFormat="1">
      <c r="A931" s="14"/>
      <c r="B931" s="268"/>
      <c r="C931" s="269"/>
      <c r="D931" s="259" t="s">
        <v>238</v>
      </c>
      <c r="E931" s="270" t="s">
        <v>1</v>
      </c>
      <c r="F931" s="271" t="s">
        <v>1294</v>
      </c>
      <c r="G931" s="269"/>
      <c r="H931" s="272">
        <v>3.2999999999999998</v>
      </c>
      <c r="I931" s="273"/>
      <c r="J931" s="269"/>
      <c r="K931" s="269"/>
      <c r="L931" s="274"/>
      <c r="M931" s="275"/>
      <c r="N931" s="276"/>
      <c r="O931" s="276"/>
      <c r="P931" s="276"/>
      <c r="Q931" s="276"/>
      <c r="R931" s="276"/>
      <c r="S931" s="276"/>
      <c r="T931" s="277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8" t="s">
        <v>238</v>
      </c>
      <c r="AU931" s="278" t="s">
        <v>91</v>
      </c>
      <c r="AV931" s="14" t="s">
        <v>91</v>
      </c>
      <c r="AW931" s="14" t="s">
        <v>36</v>
      </c>
      <c r="AX931" s="14" t="s">
        <v>81</v>
      </c>
      <c r="AY931" s="278" t="s">
        <v>229</v>
      </c>
    </row>
    <row r="932" s="16" customFormat="1">
      <c r="A932" s="16"/>
      <c r="B932" s="307"/>
      <c r="C932" s="308"/>
      <c r="D932" s="259" t="s">
        <v>238</v>
      </c>
      <c r="E932" s="309" t="s">
        <v>1</v>
      </c>
      <c r="F932" s="310" t="s">
        <v>455</v>
      </c>
      <c r="G932" s="308"/>
      <c r="H932" s="311">
        <v>30.800000000000001</v>
      </c>
      <c r="I932" s="312"/>
      <c r="J932" s="308"/>
      <c r="K932" s="308"/>
      <c r="L932" s="313"/>
      <c r="M932" s="314"/>
      <c r="N932" s="315"/>
      <c r="O932" s="315"/>
      <c r="P932" s="315"/>
      <c r="Q932" s="315"/>
      <c r="R932" s="315"/>
      <c r="S932" s="315"/>
      <c r="T932" s="3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317" t="s">
        <v>238</v>
      </c>
      <c r="AU932" s="317" t="s">
        <v>91</v>
      </c>
      <c r="AV932" s="16" t="s">
        <v>244</v>
      </c>
      <c r="AW932" s="16" t="s">
        <v>36</v>
      </c>
      <c r="AX932" s="16" t="s">
        <v>81</v>
      </c>
      <c r="AY932" s="317" t="s">
        <v>229</v>
      </c>
    </row>
    <row r="933" s="13" customFormat="1">
      <c r="A933" s="13"/>
      <c r="B933" s="257"/>
      <c r="C933" s="258"/>
      <c r="D933" s="259" t="s">
        <v>238</v>
      </c>
      <c r="E933" s="260" t="s">
        <v>1</v>
      </c>
      <c r="F933" s="261" t="s">
        <v>1295</v>
      </c>
      <c r="G933" s="258"/>
      <c r="H933" s="260" t="s">
        <v>1</v>
      </c>
      <c r="I933" s="262"/>
      <c r="J933" s="258"/>
      <c r="K933" s="258"/>
      <c r="L933" s="263"/>
      <c r="M933" s="264"/>
      <c r="N933" s="265"/>
      <c r="O933" s="265"/>
      <c r="P933" s="265"/>
      <c r="Q933" s="265"/>
      <c r="R933" s="265"/>
      <c r="S933" s="265"/>
      <c r="T933" s="266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7" t="s">
        <v>238</v>
      </c>
      <c r="AU933" s="267" t="s">
        <v>91</v>
      </c>
      <c r="AV933" s="13" t="s">
        <v>89</v>
      </c>
      <c r="AW933" s="13" t="s">
        <v>36</v>
      </c>
      <c r="AX933" s="13" t="s">
        <v>81</v>
      </c>
      <c r="AY933" s="267" t="s">
        <v>229</v>
      </c>
    </row>
    <row r="934" s="13" customFormat="1">
      <c r="A934" s="13"/>
      <c r="B934" s="257"/>
      <c r="C934" s="258"/>
      <c r="D934" s="259" t="s">
        <v>238</v>
      </c>
      <c r="E934" s="260" t="s">
        <v>1</v>
      </c>
      <c r="F934" s="261" t="s">
        <v>1296</v>
      </c>
      <c r="G934" s="258"/>
      <c r="H934" s="260" t="s">
        <v>1</v>
      </c>
      <c r="I934" s="262"/>
      <c r="J934" s="258"/>
      <c r="K934" s="258"/>
      <c r="L934" s="263"/>
      <c r="M934" s="264"/>
      <c r="N934" s="265"/>
      <c r="O934" s="265"/>
      <c r="P934" s="265"/>
      <c r="Q934" s="265"/>
      <c r="R934" s="265"/>
      <c r="S934" s="265"/>
      <c r="T934" s="266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7" t="s">
        <v>238</v>
      </c>
      <c r="AU934" s="267" t="s">
        <v>91</v>
      </c>
      <c r="AV934" s="13" t="s">
        <v>89</v>
      </c>
      <c r="AW934" s="13" t="s">
        <v>36</v>
      </c>
      <c r="AX934" s="13" t="s">
        <v>81</v>
      </c>
      <c r="AY934" s="267" t="s">
        <v>229</v>
      </c>
    </row>
    <row r="935" s="14" customFormat="1">
      <c r="A935" s="14"/>
      <c r="B935" s="268"/>
      <c r="C935" s="269"/>
      <c r="D935" s="259" t="s">
        <v>238</v>
      </c>
      <c r="E935" s="270" t="s">
        <v>1</v>
      </c>
      <c r="F935" s="271" t="s">
        <v>1297</v>
      </c>
      <c r="G935" s="269"/>
      <c r="H935" s="272">
        <v>6.2999999999999998</v>
      </c>
      <c r="I935" s="273"/>
      <c r="J935" s="269"/>
      <c r="K935" s="269"/>
      <c r="L935" s="274"/>
      <c r="M935" s="275"/>
      <c r="N935" s="276"/>
      <c r="O935" s="276"/>
      <c r="P935" s="276"/>
      <c r="Q935" s="276"/>
      <c r="R935" s="276"/>
      <c r="S935" s="276"/>
      <c r="T935" s="277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78" t="s">
        <v>238</v>
      </c>
      <c r="AU935" s="278" t="s">
        <v>91</v>
      </c>
      <c r="AV935" s="14" t="s">
        <v>91</v>
      </c>
      <c r="AW935" s="14" t="s">
        <v>36</v>
      </c>
      <c r="AX935" s="14" t="s">
        <v>81</v>
      </c>
      <c r="AY935" s="278" t="s">
        <v>229</v>
      </c>
    </row>
    <row r="936" s="13" customFormat="1">
      <c r="A936" s="13"/>
      <c r="B936" s="257"/>
      <c r="C936" s="258"/>
      <c r="D936" s="259" t="s">
        <v>238</v>
      </c>
      <c r="E936" s="260" t="s">
        <v>1</v>
      </c>
      <c r="F936" s="261" t="s">
        <v>974</v>
      </c>
      <c r="G936" s="258"/>
      <c r="H936" s="260" t="s">
        <v>1</v>
      </c>
      <c r="I936" s="262"/>
      <c r="J936" s="258"/>
      <c r="K936" s="258"/>
      <c r="L936" s="263"/>
      <c r="M936" s="264"/>
      <c r="N936" s="265"/>
      <c r="O936" s="265"/>
      <c r="P936" s="265"/>
      <c r="Q936" s="265"/>
      <c r="R936" s="265"/>
      <c r="S936" s="265"/>
      <c r="T936" s="266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7" t="s">
        <v>238</v>
      </c>
      <c r="AU936" s="267" t="s">
        <v>91</v>
      </c>
      <c r="AV936" s="13" t="s">
        <v>89</v>
      </c>
      <c r="AW936" s="13" t="s">
        <v>36</v>
      </c>
      <c r="AX936" s="13" t="s">
        <v>81</v>
      </c>
      <c r="AY936" s="267" t="s">
        <v>229</v>
      </c>
    </row>
    <row r="937" s="14" customFormat="1">
      <c r="A937" s="14"/>
      <c r="B937" s="268"/>
      <c r="C937" s="269"/>
      <c r="D937" s="259" t="s">
        <v>238</v>
      </c>
      <c r="E937" s="270" t="s">
        <v>1</v>
      </c>
      <c r="F937" s="271" t="s">
        <v>1298</v>
      </c>
      <c r="G937" s="269"/>
      <c r="H937" s="272">
        <v>30.699999999999999</v>
      </c>
      <c r="I937" s="273"/>
      <c r="J937" s="269"/>
      <c r="K937" s="269"/>
      <c r="L937" s="274"/>
      <c r="M937" s="275"/>
      <c r="N937" s="276"/>
      <c r="O937" s="276"/>
      <c r="P937" s="276"/>
      <c r="Q937" s="276"/>
      <c r="R937" s="276"/>
      <c r="S937" s="276"/>
      <c r="T937" s="277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78" t="s">
        <v>238</v>
      </c>
      <c r="AU937" s="278" t="s">
        <v>91</v>
      </c>
      <c r="AV937" s="14" t="s">
        <v>91</v>
      </c>
      <c r="AW937" s="14" t="s">
        <v>36</v>
      </c>
      <c r="AX937" s="14" t="s">
        <v>81</v>
      </c>
      <c r="AY937" s="278" t="s">
        <v>229</v>
      </c>
    </row>
    <row r="938" s="13" customFormat="1">
      <c r="A938" s="13"/>
      <c r="B938" s="257"/>
      <c r="C938" s="258"/>
      <c r="D938" s="259" t="s">
        <v>238</v>
      </c>
      <c r="E938" s="260" t="s">
        <v>1</v>
      </c>
      <c r="F938" s="261" t="s">
        <v>1299</v>
      </c>
      <c r="G938" s="258"/>
      <c r="H938" s="260" t="s">
        <v>1</v>
      </c>
      <c r="I938" s="262"/>
      <c r="J938" s="258"/>
      <c r="K938" s="258"/>
      <c r="L938" s="263"/>
      <c r="M938" s="264"/>
      <c r="N938" s="265"/>
      <c r="O938" s="265"/>
      <c r="P938" s="265"/>
      <c r="Q938" s="265"/>
      <c r="R938" s="265"/>
      <c r="S938" s="265"/>
      <c r="T938" s="266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7" t="s">
        <v>238</v>
      </c>
      <c r="AU938" s="267" t="s">
        <v>91</v>
      </c>
      <c r="AV938" s="13" t="s">
        <v>89</v>
      </c>
      <c r="AW938" s="13" t="s">
        <v>36</v>
      </c>
      <c r="AX938" s="13" t="s">
        <v>81</v>
      </c>
      <c r="AY938" s="267" t="s">
        <v>229</v>
      </c>
    </row>
    <row r="939" s="14" customFormat="1">
      <c r="A939" s="14"/>
      <c r="B939" s="268"/>
      <c r="C939" s="269"/>
      <c r="D939" s="259" t="s">
        <v>238</v>
      </c>
      <c r="E939" s="270" t="s">
        <v>1</v>
      </c>
      <c r="F939" s="271" t="s">
        <v>1300</v>
      </c>
      <c r="G939" s="269"/>
      <c r="H939" s="272">
        <v>6.9000000000000004</v>
      </c>
      <c r="I939" s="273"/>
      <c r="J939" s="269"/>
      <c r="K939" s="269"/>
      <c r="L939" s="274"/>
      <c r="M939" s="275"/>
      <c r="N939" s="276"/>
      <c r="O939" s="276"/>
      <c r="P939" s="276"/>
      <c r="Q939" s="276"/>
      <c r="R939" s="276"/>
      <c r="S939" s="276"/>
      <c r="T939" s="277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78" t="s">
        <v>238</v>
      </c>
      <c r="AU939" s="278" t="s">
        <v>91</v>
      </c>
      <c r="AV939" s="14" t="s">
        <v>91</v>
      </c>
      <c r="AW939" s="14" t="s">
        <v>36</v>
      </c>
      <c r="AX939" s="14" t="s">
        <v>81</v>
      </c>
      <c r="AY939" s="278" t="s">
        <v>229</v>
      </c>
    </row>
    <row r="940" s="16" customFormat="1">
      <c r="A940" s="16"/>
      <c r="B940" s="307"/>
      <c r="C940" s="308"/>
      <c r="D940" s="259" t="s">
        <v>238</v>
      </c>
      <c r="E940" s="309" t="s">
        <v>1</v>
      </c>
      <c r="F940" s="310" t="s">
        <v>455</v>
      </c>
      <c r="G940" s="308"/>
      <c r="H940" s="311">
        <v>43.899999999999999</v>
      </c>
      <c r="I940" s="312"/>
      <c r="J940" s="308"/>
      <c r="K940" s="308"/>
      <c r="L940" s="313"/>
      <c r="M940" s="314"/>
      <c r="N940" s="315"/>
      <c r="O940" s="315"/>
      <c r="P940" s="315"/>
      <c r="Q940" s="315"/>
      <c r="R940" s="315"/>
      <c r="S940" s="315"/>
      <c r="T940" s="3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T940" s="317" t="s">
        <v>238</v>
      </c>
      <c r="AU940" s="317" t="s">
        <v>91</v>
      </c>
      <c r="AV940" s="16" t="s">
        <v>244</v>
      </c>
      <c r="AW940" s="16" t="s">
        <v>36</v>
      </c>
      <c r="AX940" s="16" t="s">
        <v>81</v>
      </c>
      <c r="AY940" s="317" t="s">
        <v>229</v>
      </c>
    </row>
    <row r="941" s="15" customFormat="1">
      <c r="A941" s="15"/>
      <c r="B941" s="279"/>
      <c r="C941" s="280"/>
      <c r="D941" s="259" t="s">
        <v>238</v>
      </c>
      <c r="E941" s="281" t="s">
        <v>1</v>
      </c>
      <c r="F941" s="282" t="s">
        <v>252</v>
      </c>
      <c r="G941" s="280"/>
      <c r="H941" s="283">
        <v>288.33100000000002</v>
      </c>
      <c r="I941" s="284"/>
      <c r="J941" s="280"/>
      <c r="K941" s="280"/>
      <c r="L941" s="285"/>
      <c r="M941" s="286"/>
      <c r="N941" s="287"/>
      <c r="O941" s="287"/>
      <c r="P941" s="287"/>
      <c r="Q941" s="287"/>
      <c r="R941" s="287"/>
      <c r="S941" s="287"/>
      <c r="T941" s="288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89" t="s">
        <v>238</v>
      </c>
      <c r="AU941" s="289" t="s">
        <v>91</v>
      </c>
      <c r="AV941" s="15" t="s">
        <v>236</v>
      </c>
      <c r="AW941" s="15" t="s">
        <v>36</v>
      </c>
      <c r="AX941" s="15" t="s">
        <v>89</v>
      </c>
      <c r="AY941" s="289" t="s">
        <v>229</v>
      </c>
    </row>
    <row r="942" s="2" customFormat="1" ht="21.75" customHeight="1">
      <c r="A942" s="39"/>
      <c r="B942" s="40"/>
      <c r="C942" s="244" t="s">
        <v>1301</v>
      </c>
      <c r="D942" s="244" t="s">
        <v>231</v>
      </c>
      <c r="E942" s="245" t="s">
        <v>1302</v>
      </c>
      <c r="F942" s="246" t="s">
        <v>1303</v>
      </c>
      <c r="G942" s="247" t="s">
        <v>311</v>
      </c>
      <c r="H942" s="248">
        <v>1525.0899999999999</v>
      </c>
      <c r="I942" s="249"/>
      <c r="J942" s="250">
        <f>ROUND(I942*H942,2)</f>
        <v>0</v>
      </c>
      <c r="K942" s="246" t="s">
        <v>235</v>
      </c>
      <c r="L942" s="45"/>
      <c r="M942" s="251" t="s">
        <v>1</v>
      </c>
      <c r="N942" s="252" t="s">
        <v>46</v>
      </c>
      <c r="O942" s="92"/>
      <c r="P942" s="253">
        <f>O942*H942</f>
        <v>0</v>
      </c>
      <c r="Q942" s="253">
        <v>0.010999999999999999</v>
      </c>
      <c r="R942" s="253">
        <f>Q942*H942</f>
        <v>16.775989999999997</v>
      </c>
      <c r="S942" s="253">
        <v>0</v>
      </c>
      <c r="T942" s="254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55" t="s">
        <v>236</v>
      </c>
      <c r="AT942" s="255" t="s">
        <v>231</v>
      </c>
      <c r="AU942" s="255" t="s">
        <v>91</v>
      </c>
      <c r="AY942" s="18" t="s">
        <v>229</v>
      </c>
      <c r="BE942" s="256">
        <f>IF(N942="základní",J942,0)</f>
        <v>0</v>
      </c>
      <c r="BF942" s="256">
        <f>IF(N942="snížená",J942,0)</f>
        <v>0</v>
      </c>
      <c r="BG942" s="256">
        <f>IF(N942="zákl. přenesená",J942,0)</f>
        <v>0</v>
      </c>
      <c r="BH942" s="256">
        <f>IF(N942="sníž. přenesená",J942,0)</f>
        <v>0</v>
      </c>
      <c r="BI942" s="256">
        <f>IF(N942="nulová",J942,0)</f>
        <v>0</v>
      </c>
      <c r="BJ942" s="18" t="s">
        <v>89</v>
      </c>
      <c r="BK942" s="256">
        <f>ROUND(I942*H942,2)</f>
        <v>0</v>
      </c>
      <c r="BL942" s="18" t="s">
        <v>236</v>
      </c>
      <c r="BM942" s="255" t="s">
        <v>1304</v>
      </c>
    </row>
    <row r="943" s="13" customFormat="1">
      <c r="A943" s="13"/>
      <c r="B943" s="257"/>
      <c r="C943" s="258"/>
      <c r="D943" s="259" t="s">
        <v>238</v>
      </c>
      <c r="E943" s="260" t="s">
        <v>1</v>
      </c>
      <c r="F943" s="261" t="s">
        <v>1305</v>
      </c>
      <c r="G943" s="258"/>
      <c r="H943" s="260" t="s">
        <v>1</v>
      </c>
      <c r="I943" s="262"/>
      <c r="J943" s="258"/>
      <c r="K943" s="258"/>
      <c r="L943" s="263"/>
      <c r="M943" s="264"/>
      <c r="N943" s="265"/>
      <c r="O943" s="265"/>
      <c r="P943" s="265"/>
      <c r="Q943" s="265"/>
      <c r="R943" s="265"/>
      <c r="S943" s="265"/>
      <c r="T943" s="266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7" t="s">
        <v>238</v>
      </c>
      <c r="AU943" s="267" t="s">
        <v>91</v>
      </c>
      <c r="AV943" s="13" t="s">
        <v>89</v>
      </c>
      <c r="AW943" s="13" t="s">
        <v>36</v>
      </c>
      <c r="AX943" s="13" t="s">
        <v>81</v>
      </c>
      <c r="AY943" s="267" t="s">
        <v>229</v>
      </c>
    </row>
    <row r="944" s="13" customFormat="1">
      <c r="A944" s="13"/>
      <c r="B944" s="257"/>
      <c r="C944" s="258"/>
      <c r="D944" s="259" t="s">
        <v>238</v>
      </c>
      <c r="E944" s="260" t="s">
        <v>1</v>
      </c>
      <c r="F944" s="261" t="s">
        <v>1254</v>
      </c>
      <c r="G944" s="258"/>
      <c r="H944" s="260" t="s">
        <v>1</v>
      </c>
      <c r="I944" s="262"/>
      <c r="J944" s="258"/>
      <c r="K944" s="258"/>
      <c r="L944" s="263"/>
      <c r="M944" s="264"/>
      <c r="N944" s="265"/>
      <c r="O944" s="265"/>
      <c r="P944" s="265"/>
      <c r="Q944" s="265"/>
      <c r="R944" s="265"/>
      <c r="S944" s="265"/>
      <c r="T944" s="266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7" t="s">
        <v>238</v>
      </c>
      <c r="AU944" s="267" t="s">
        <v>91</v>
      </c>
      <c r="AV944" s="13" t="s">
        <v>89</v>
      </c>
      <c r="AW944" s="13" t="s">
        <v>36</v>
      </c>
      <c r="AX944" s="13" t="s">
        <v>81</v>
      </c>
      <c r="AY944" s="267" t="s">
        <v>229</v>
      </c>
    </row>
    <row r="945" s="14" customFormat="1">
      <c r="A945" s="14"/>
      <c r="B945" s="268"/>
      <c r="C945" s="269"/>
      <c r="D945" s="259" t="s">
        <v>238</v>
      </c>
      <c r="E945" s="270" t="s">
        <v>1</v>
      </c>
      <c r="F945" s="271" t="s">
        <v>1306</v>
      </c>
      <c r="G945" s="269"/>
      <c r="H945" s="272">
        <v>103.798</v>
      </c>
      <c r="I945" s="273"/>
      <c r="J945" s="269"/>
      <c r="K945" s="269"/>
      <c r="L945" s="274"/>
      <c r="M945" s="275"/>
      <c r="N945" s="276"/>
      <c r="O945" s="276"/>
      <c r="P945" s="276"/>
      <c r="Q945" s="276"/>
      <c r="R945" s="276"/>
      <c r="S945" s="276"/>
      <c r="T945" s="277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78" t="s">
        <v>238</v>
      </c>
      <c r="AU945" s="278" t="s">
        <v>91</v>
      </c>
      <c r="AV945" s="14" t="s">
        <v>91</v>
      </c>
      <c r="AW945" s="14" t="s">
        <v>36</v>
      </c>
      <c r="AX945" s="14" t="s">
        <v>81</v>
      </c>
      <c r="AY945" s="278" t="s">
        <v>229</v>
      </c>
    </row>
    <row r="946" s="13" customFormat="1">
      <c r="A946" s="13"/>
      <c r="B946" s="257"/>
      <c r="C946" s="258"/>
      <c r="D946" s="259" t="s">
        <v>238</v>
      </c>
      <c r="E946" s="260" t="s">
        <v>1</v>
      </c>
      <c r="F946" s="261" t="s">
        <v>1282</v>
      </c>
      <c r="G946" s="258"/>
      <c r="H946" s="260" t="s">
        <v>1</v>
      </c>
      <c r="I946" s="262"/>
      <c r="J946" s="258"/>
      <c r="K946" s="258"/>
      <c r="L946" s="263"/>
      <c r="M946" s="264"/>
      <c r="N946" s="265"/>
      <c r="O946" s="265"/>
      <c r="P946" s="265"/>
      <c r="Q946" s="265"/>
      <c r="R946" s="265"/>
      <c r="S946" s="265"/>
      <c r="T946" s="266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7" t="s">
        <v>238</v>
      </c>
      <c r="AU946" s="267" t="s">
        <v>91</v>
      </c>
      <c r="AV946" s="13" t="s">
        <v>89</v>
      </c>
      <c r="AW946" s="13" t="s">
        <v>36</v>
      </c>
      <c r="AX946" s="13" t="s">
        <v>81</v>
      </c>
      <c r="AY946" s="267" t="s">
        <v>229</v>
      </c>
    </row>
    <row r="947" s="14" customFormat="1">
      <c r="A947" s="14"/>
      <c r="B947" s="268"/>
      <c r="C947" s="269"/>
      <c r="D947" s="259" t="s">
        <v>238</v>
      </c>
      <c r="E947" s="270" t="s">
        <v>1</v>
      </c>
      <c r="F947" s="271" t="s">
        <v>1307</v>
      </c>
      <c r="G947" s="269"/>
      <c r="H947" s="272">
        <v>77.843999999999994</v>
      </c>
      <c r="I947" s="273"/>
      <c r="J947" s="269"/>
      <c r="K947" s="269"/>
      <c r="L947" s="274"/>
      <c r="M947" s="275"/>
      <c r="N947" s="276"/>
      <c r="O947" s="276"/>
      <c r="P947" s="276"/>
      <c r="Q947" s="276"/>
      <c r="R947" s="276"/>
      <c r="S947" s="276"/>
      <c r="T947" s="277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8" t="s">
        <v>238</v>
      </c>
      <c r="AU947" s="278" t="s">
        <v>91</v>
      </c>
      <c r="AV947" s="14" t="s">
        <v>91</v>
      </c>
      <c r="AW947" s="14" t="s">
        <v>36</v>
      </c>
      <c r="AX947" s="14" t="s">
        <v>81</v>
      </c>
      <c r="AY947" s="278" t="s">
        <v>229</v>
      </c>
    </row>
    <row r="948" s="16" customFormat="1">
      <c r="A948" s="16"/>
      <c r="B948" s="307"/>
      <c r="C948" s="308"/>
      <c r="D948" s="259" t="s">
        <v>238</v>
      </c>
      <c r="E948" s="309" t="s">
        <v>1</v>
      </c>
      <c r="F948" s="310" t="s">
        <v>455</v>
      </c>
      <c r="G948" s="308"/>
      <c r="H948" s="311">
        <v>181.642</v>
      </c>
      <c r="I948" s="312"/>
      <c r="J948" s="308"/>
      <c r="K948" s="308"/>
      <c r="L948" s="313"/>
      <c r="M948" s="314"/>
      <c r="N948" s="315"/>
      <c r="O948" s="315"/>
      <c r="P948" s="315"/>
      <c r="Q948" s="315"/>
      <c r="R948" s="315"/>
      <c r="S948" s="315"/>
      <c r="T948" s="3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317" t="s">
        <v>238</v>
      </c>
      <c r="AU948" s="317" t="s">
        <v>91</v>
      </c>
      <c r="AV948" s="16" t="s">
        <v>244</v>
      </c>
      <c r="AW948" s="16" t="s">
        <v>36</v>
      </c>
      <c r="AX948" s="16" t="s">
        <v>81</v>
      </c>
      <c r="AY948" s="317" t="s">
        <v>229</v>
      </c>
    </row>
    <row r="949" s="13" customFormat="1">
      <c r="A949" s="13"/>
      <c r="B949" s="257"/>
      <c r="C949" s="258"/>
      <c r="D949" s="259" t="s">
        <v>238</v>
      </c>
      <c r="E949" s="260" t="s">
        <v>1</v>
      </c>
      <c r="F949" s="261" t="s">
        <v>1308</v>
      </c>
      <c r="G949" s="258"/>
      <c r="H949" s="260" t="s">
        <v>1</v>
      </c>
      <c r="I949" s="262"/>
      <c r="J949" s="258"/>
      <c r="K949" s="258"/>
      <c r="L949" s="263"/>
      <c r="M949" s="264"/>
      <c r="N949" s="265"/>
      <c r="O949" s="265"/>
      <c r="P949" s="265"/>
      <c r="Q949" s="265"/>
      <c r="R949" s="265"/>
      <c r="S949" s="265"/>
      <c r="T949" s="266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7" t="s">
        <v>238</v>
      </c>
      <c r="AU949" s="267" t="s">
        <v>91</v>
      </c>
      <c r="AV949" s="13" t="s">
        <v>89</v>
      </c>
      <c r="AW949" s="13" t="s">
        <v>36</v>
      </c>
      <c r="AX949" s="13" t="s">
        <v>81</v>
      </c>
      <c r="AY949" s="267" t="s">
        <v>229</v>
      </c>
    </row>
    <row r="950" s="13" customFormat="1">
      <c r="A950" s="13"/>
      <c r="B950" s="257"/>
      <c r="C950" s="258"/>
      <c r="D950" s="259" t="s">
        <v>238</v>
      </c>
      <c r="E950" s="260" t="s">
        <v>1</v>
      </c>
      <c r="F950" s="261" t="s">
        <v>1252</v>
      </c>
      <c r="G950" s="258"/>
      <c r="H950" s="260" t="s">
        <v>1</v>
      </c>
      <c r="I950" s="262"/>
      <c r="J950" s="258"/>
      <c r="K950" s="258"/>
      <c r="L950" s="263"/>
      <c r="M950" s="264"/>
      <c r="N950" s="265"/>
      <c r="O950" s="265"/>
      <c r="P950" s="265"/>
      <c r="Q950" s="265"/>
      <c r="R950" s="265"/>
      <c r="S950" s="265"/>
      <c r="T950" s="266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7" t="s">
        <v>238</v>
      </c>
      <c r="AU950" s="267" t="s">
        <v>91</v>
      </c>
      <c r="AV950" s="13" t="s">
        <v>89</v>
      </c>
      <c r="AW950" s="13" t="s">
        <v>36</v>
      </c>
      <c r="AX950" s="13" t="s">
        <v>81</v>
      </c>
      <c r="AY950" s="267" t="s">
        <v>229</v>
      </c>
    </row>
    <row r="951" s="14" customFormat="1">
      <c r="A951" s="14"/>
      <c r="B951" s="268"/>
      <c r="C951" s="269"/>
      <c r="D951" s="259" t="s">
        <v>238</v>
      </c>
      <c r="E951" s="270" t="s">
        <v>1</v>
      </c>
      <c r="F951" s="271" t="s">
        <v>1309</v>
      </c>
      <c r="G951" s="269"/>
      <c r="H951" s="272">
        <v>660</v>
      </c>
      <c r="I951" s="273"/>
      <c r="J951" s="269"/>
      <c r="K951" s="269"/>
      <c r="L951" s="274"/>
      <c r="M951" s="275"/>
      <c r="N951" s="276"/>
      <c r="O951" s="276"/>
      <c r="P951" s="276"/>
      <c r="Q951" s="276"/>
      <c r="R951" s="276"/>
      <c r="S951" s="276"/>
      <c r="T951" s="277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78" t="s">
        <v>238</v>
      </c>
      <c r="AU951" s="278" t="s">
        <v>91</v>
      </c>
      <c r="AV951" s="14" t="s">
        <v>91</v>
      </c>
      <c r="AW951" s="14" t="s">
        <v>36</v>
      </c>
      <c r="AX951" s="14" t="s">
        <v>81</v>
      </c>
      <c r="AY951" s="278" t="s">
        <v>229</v>
      </c>
    </row>
    <row r="952" s="13" customFormat="1">
      <c r="A952" s="13"/>
      <c r="B952" s="257"/>
      <c r="C952" s="258"/>
      <c r="D952" s="259" t="s">
        <v>238</v>
      </c>
      <c r="E952" s="260" t="s">
        <v>1</v>
      </c>
      <c r="F952" s="261" t="s">
        <v>1254</v>
      </c>
      <c r="G952" s="258"/>
      <c r="H952" s="260" t="s">
        <v>1</v>
      </c>
      <c r="I952" s="262"/>
      <c r="J952" s="258"/>
      <c r="K952" s="258"/>
      <c r="L952" s="263"/>
      <c r="M952" s="264"/>
      <c r="N952" s="265"/>
      <c r="O952" s="265"/>
      <c r="P952" s="265"/>
      <c r="Q952" s="265"/>
      <c r="R952" s="265"/>
      <c r="S952" s="265"/>
      <c r="T952" s="266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7" t="s">
        <v>238</v>
      </c>
      <c r="AU952" s="267" t="s">
        <v>91</v>
      </c>
      <c r="AV952" s="13" t="s">
        <v>89</v>
      </c>
      <c r="AW952" s="13" t="s">
        <v>36</v>
      </c>
      <c r="AX952" s="13" t="s">
        <v>81</v>
      </c>
      <c r="AY952" s="267" t="s">
        <v>229</v>
      </c>
    </row>
    <row r="953" s="14" customFormat="1">
      <c r="A953" s="14"/>
      <c r="B953" s="268"/>
      <c r="C953" s="269"/>
      <c r="D953" s="259" t="s">
        <v>238</v>
      </c>
      <c r="E953" s="270" t="s">
        <v>1</v>
      </c>
      <c r="F953" s="271" t="s">
        <v>1310</v>
      </c>
      <c r="G953" s="269"/>
      <c r="H953" s="272">
        <v>48.149999999999999</v>
      </c>
      <c r="I953" s="273"/>
      <c r="J953" s="269"/>
      <c r="K953" s="269"/>
      <c r="L953" s="274"/>
      <c r="M953" s="275"/>
      <c r="N953" s="276"/>
      <c r="O953" s="276"/>
      <c r="P953" s="276"/>
      <c r="Q953" s="276"/>
      <c r="R953" s="276"/>
      <c r="S953" s="276"/>
      <c r="T953" s="277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8" t="s">
        <v>238</v>
      </c>
      <c r="AU953" s="278" t="s">
        <v>91</v>
      </c>
      <c r="AV953" s="14" t="s">
        <v>91</v>
      </c>
      <c r="AW953" s="14" t="s">
        <v>36</v>
      </c>
      <c r="AX953" s="14" t="s">
        <v>81</v>
      </c>
      <c r="AY953" s="278" t="s">
        <v>229</v>
      </c>
    </row>
    <row r="954" s="13" customFormat="1">
      <c r="A954" s="13"/>
      <c r="B954" s="257"/>
      <c r="C954" s="258"/>
      <c r="D954" s="259" t="s">
        <v>238</v>
      </c>
      <c r="E954" s="260" t="s">
        <v>1</v>
      </c>
      <c r="F954" s="261" t="s">
        <v>1244</v>
      </c>
      <c r="G954" s="258"/>
      <c r="H954" s="260" t="s">
        <v>1</v>
      </c>
      <c r="I954" s="262"/>
      <c r="J954" s="258"/>
      <c r="K954" s="258"/>
      <c r="L954" s="263"/>
      <c r="M954" s="264"/>
      <c r="N954" s="265"/>
      <c r="O954" s="265"/>
      <c r="P954" s="265"/>
      <c r="Q954" s="265"/>
      <c r="R954" s="265"/>
      <c r="S954" s="265"/>
      <c r="T954" s="266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7" t="s">
        <v>238</v>
      </c>
      <c r="AU954" s="267" t="s">
        <v>91</v>
      </c>
      <c r="AV954" s="13" t="s">
        <v>89</v>
      </c>
      <c r="AW954" s="13" t="s">
        <v>36</v>
      </c>
      <c r="AX954" s="13" t="s">
        <v>81</v>
      </c>
      <c r="AY954" s="267" t="s">
        <v>229</v>
      </c>
    </row>
    <row r="955" s="14" customFormat="1">
      <c r="A955" s="14"/>
      <c r="B955" s="268"/>
      <c r="C955" s="269"/>
      <c r="D955" s="259" t="s">
        <v>238</v>
      </c>
      <c r="E955" s="270" t="s">
        <v>1</v>
      </c>
      <c r="F955" s="271" t="s">
        <v>1311</v>
      </c>
      <c r="G955" s="269"/>
      <c r="H955" s="272">
        <v>24.129999999999999</v>
      </c>
      <c r="I955" s="273"/>
      <c r="J955" s="269"/>
      <c r="K955" s="269"/>
      <c r="L955" s="274"/>
      <c r="M955" s="275"/>
      <c r="N955" s="276"/>
      <c r="O955" s="276"/>
      <c r="P955" s="276"/>
      <c r="Q955" s="276"/>
      <c r="R955" s="276"/>
      <c r="S955" s="276"/>
      <c r="T955" s="277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8" t="s">
        <v>238</v>
      </c>
      <c r="AU955" s="278" t="s">
        <v>91</v>
      </c>
      <c r="AV955" s="14" t="s">
        <v>91</v>
      </c>
      <c r="AW955" s="14" t="s">
        <v>36</v>
      </c>
      <c r="AX955" s="14" t="s">
        <v>81</v>
      </c>
      <c r="AY955" s="278" t="s">
        <v>229</v>
      </c>
    </row>
    <row r="956" s="13" customFormat="1">
      <c r="A956" s="13"/>
      <c r="B956" s="257"/>
      <c r="C956" s="258"/>
      <c r="D956" s="259" t="s">
        <v>238</v>
      </c>
      <c r="E956" s="260" t="s">
        <v>1</v>
      </c>
      <c r="F956" s="261" t="s">
        <v>1257</v>
      </c>
      <c r="G956" s="258"/>
      <c r="H956" s="260" t="s">
        <v>1</v>
      </c>
      <c r="I956" s="262"/>
      <c r="J956" s="258"/>
      <c r="K956" s="258"/>
      <c r="L956" s="263"/>
      <c r="M956" s="264"/>
      <c r="N956" s="265"/>
      <c r="O956" s="265"/>
      <c r="P956" s="265"/>
      <c r="Q956" s="265"/>
      <c r="R956" s="265"/>
      <c r="S956" s="265"/>
      <c r="T956" s="266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7" t="s">
        <v>238</v>
      </c>
      <c r="AU956" s="267" t="s">
        <v>91</v>
      </c>
      <c r="AV956" s="13" t="s">
        <v>89</v>
      </c>
      <c r="AW956" s="13" t="s">
        <v>36</v>
      </c>
      <c r="AX956" s="13" t="s">
        <v>81</v>
      </c>
      <c r="AY956" s="267" t="s">
        <v>229</v>
      </c>
    </row>
    <row r="957" s="14" customFormat="1">
      <c r="A957" s="14"/>
      <c r="B957" s="268"/>
      <c r="C957" s="269"/>
      <c r="D957" s="259" t="s">
        <v>238</v>
      </c>
      <c r="E957" s="270" t="s">
        <v>1</v>
      </c>
      <c r="F957" s="271" t="s">
        <v>1312</v>
      </c>
      <c r="G957" s="269"/>
      <c r="H957" s="272">
        <v>192</v>
      </c>
      <c r="I957" s="273"/>
      <c r="J957" s="269"/>
      <c r="K957" s="269"/>
      <c r="L957" s="274"/>
      <c r="M957" s="275"/>
      <c r="N957" s="276"/>
      <c r="O957" s="276"/>
      <c r="P957" s="276"/>
      <c r="Q957" s="276"/>
      <c r="R957" s="276"/>
      <c r="S957" s="276"/>
      <c r="T957" s="277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8" t="s">
        <v>238</v>
      </c>
      <c r="AU957" s="278" t="s">
        <v>91</v>
      </c>
      <c r="AV957" s="14" t="s">
        <v>91</v>
      </c>
      <c r="AW957" s="14" t="s">
        <v>4</v>
      </c>
      <c r="AX957" s="14" t="s">
        <v>81</v>
      </c>
      <c r="AY957" s="278" t="s">
        <v>229</v>
      </c>
    </row>
    <row r="958" s="13" customFormat="1">
      <c r="A958" s="13"/>
      <c r="B958" s="257"/>
      <c r="C958" s="258"/>
      <c r="D958" s="259" t="s">
        <v>238</v>
      </c>
      <c r="E958" s="260" t="s">
        <v>1</v>
      </c>
      <c r="F958" s="261" t="s">
        <v>1259</v>
      </c>
      <c r="G958" s="258"/>
      <c r="H958" s="260" t="s">
        <v>1</v>
      </c>
      <c r="I958" s="262"/>
      <c r="J958" s="258"/>
      <c r="K958" s="258"/>
      <c r="L958" s="263"/>
      <c r="M958" s="264"/>
      <c r="N958" s="265"/>
      <c r="O958" s="265"/>
      <c r="P958" s="265"/>
      <c r="Q958" s="265"/>
      <c r="R958" s="265"/>
      <c r="S958" s="265"/>
      <c r="T958" s="26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7" t="s">
        <v>238</v>
      </c>
      <c r="AU958" s="267" t="s">
        <v>91</v>
      </c>
      <c r="AV958" s="13" t="s">
        <v>89</v>
      </c>
      <c r="AW958" s="13" t="s">
        <v>36</v>
      </c>
      <c r="AX958" s="13" t="s">
        <v>81</v>
      </c>
      <c r="AY958" s="267" t="s">
        <v>229</v>
      </c>
    </row>
    <row r="959" s="14" customFormat="1">
      <c r="A959" s="14"/>
      <c r="B959" s="268"/>
      <c r="C959" s="269"/>
      <c r="D959" s="259" t="s">
        <v>238</v>
      </c>
      <c r="E959" s="270" t="s">
        <v>1</v>
      </c>
      <c r="F959" s="271" t="s">
        <v>1313</v>
      </c>
      <c r="G959" s="269"/>
      <c r="H959" s="272">
        <v>135</v>
      </c>
      <c r="I959" s="273"/>
      <c r="J959" s="269"/>
      <c r="K959" s="269"/>
      <c r="L959" s="274"/>
      <c r="M959" s="275"/>
      <c r="N959" s="276"/>
      <c r="O959" s="276"/>
      <c r="P959" s="276"/>
      <c r="Q959" s="276"/>
      <c r="R959" s="276"/>
      <c r="S959" s="276"/>
      <c r="T959" s="277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8" t="s">
        <v>238</v>
      </c>
      <c r="AU959" s="278" t="s">
        <v>91</v>
      </c>
      <c r="AV959" s="14" t="s">
        <v>91</v>
      </c>
      <c r="AW959" s="14" t="s">
        <v>36</v>
      </c>
      <c r="AX959" s="14" t="s">
        <v>81</v>
      </c>
      <c r="AY959" s="278" t="s">
        <v>229</v>
      </c>
    </row>
    <row r="960" s="16" customFormat="1">
      <c r="A960" s="16"/>
      <c r="B960" s="307"/>
      <c r="C960" s="308"/>
      <c r="D960" s="259" t="s">
        <v>238</v>
      </c>
      <c r="E960" s="309" t="s">
        <v>1</v>
      </c>
      <c r="F960" s="310" t="s">
        <v>455</v>
      </c>
      <c r="G960" s="308"/>
      <c r="H960" s="311">
        <v>1059.28</v>
      </c>
      <c r="I960" s="312"/>
      <c r="J960" s="308"/>
      <c r="K960" s="308"/>
      <c r="L960" s="313"/>
      <c r="M960" s="314"/>
      <c r="N960" s="315"/>
      <c r="O960" s="315"/>
      <c r="P960" s="315"/>
      <c r="Q960" s="315"/>
      <c r="R960" s="315"/>
      <c r="S960" s="315"/>
      <c r="T960" s="3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317" t="s">
        <v>238</v>
      </c>
      <c r="AU960" s="317" t="s">
        <v>91</v>
      </c>
      <c r="AV960" s="16" t="s">
        <v>244</v>
      </c>
      <c r="AW960" s="16" t="s">
        <v>36</v>
      </c>
      <c r="AX960" s="16" t="s">
        <v>81</v>
      </c>
      <c r="AY960" s="317" t="s">
        <v>229</v>
      </c>
    </row>
    <row r="961" s="13" customFormat="1">
      <c r="A961" s="13"/>
      <c r="B961" s="257"/>
      <c r="C961" s="258"/>
      <c r="D961" s="259" t="s">
        <v>238</v>
      </c>
      <c r="E961" s="260" t="s">
        <v>1</v>
      </c>
      <c r="F961" s="261" t="s">
        <v>1314</v>
      </c>
      <c r="G961" s="258"/>
      <c r="H961" s="260" t="s">
        <v>1</v>
      </c>
      <c r="I961" s="262"/>
      <c r="J961" s="258"/>
      <c r="K961" s="258"/>
      <c r="L961" s="263"/>
      <c r="M961" s="264"/>
      <c r="N961" s="265"/>
      <c r="O961" s="265"/>
      <c r="P961" s="265"/>
      <c r="Q961" s="265"/>
      <c r="R961" s="265"/>
      <c r="S961" s="265"/>
      <c r="T961" s="266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7" t="s">
        <v>238</v>
      </c>
      <c r="AU961" s="267" t="s">
        <v>91</v>
      </c>
      <c r="AV961" s="13" t="s">
        <v>89</v>
      </c>
      <c r="AW961" s="13" t="s">
        <v>36</v>
      </c>
      <c r="AX961" s="13" t="s">
        <v>81</v>
      </c>
      <c r="AY961" s="267" t="s">
        <v>229</v>
      </c>
    </row>
    <row r="962" s="13" customFormat="1">
      <c r="A962" s="13"/>
      <c r="B962" s="257"/>
      <c r="C962" s="258"/>
      <c r="D962" s="259" t="s">
        <v>238</v>
      </c>
      <c r="E962" s="260" t="s">
        <v>1</v>
      </c>
      <c r="F962" s="261" t="s">
        <v>1244</v>
      </c>
      <c r="G962" s="258"/>
      <c r="H962" s="260" t="s">
        <v>1</v>
      </c>
      <c r="I962" s="262"/>
      <c r="J962" s="258"/>
      <c r="K962" s="258"/>
      <c r="L962" s="263"/>
      <c r="M962" s="264"/>
      <c r="N962" s="265"/>
      <c r="O962" s="265"/>
      <c r="P962" s="265"/>
      <c r="Q962" s="265"/>
      <c r="R962" s="265"/>
      <c r="S962" s="265"/>
      <c r="T962" s="266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7" t="s">
        <v>238</v>
      </c>
      <c r="AU962" s="267" t="s">
        <v>91</v>
      </c>
      <c r="AV962" s="13" t="s">
        <v>89</v>
      </c>
      <c r="AW962" s="13" t="s">
        <v>36</v>
      </c>
      <c r="AX962" s="13" t="s">
        <v>81</v>
      </c>
      <c r="AY962" s="267" t="s">
        <v>229</v>
      </c>
    </row>
    <row r="963" s="14" customFormat="1">
      <c r="A963" s="14"/>
      <c r="B963" s="268"/>
      <c r="C963" s="269"/>
      <c r="D963" s="259" t="s">
        <v>238</v>
      </c>
      <c r="E963" s="270" t="s">
        <v>1</v>
      </c>
      <c r="F963" s="271" t="s">
        <v>1315</v>
      </c>
      <c r="G963" s="269"/>
      <c r="H963" s="272">
        <v>86.268000000000001</v>
      </c>
      <c r="I963" s="273"/>
      <c r="J963" s="269"/>
      <c r="K963" s="269"/>
      <c r="L963" s="274"/>
      <c r="M963" s="275"/>
      <c r="N963" s="276"/>
      <c r="O963" s="276"/>
      <c r="P963" s="276"/>
      <c r="Q963" s="276"/>
      <c r="R963" s="276"/>
      <c r="S963" s="276"/>
      <c r="T963" s="277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8" t="s">
        <v>238</v>
      </c>
      <c r="AU963" s="278" t="s">
        <v>91</v>
      </c>
      <c r="AV963" s="14" t="s">
        <v>91</v>
      </c>
      <c r="AW963" s="14" t="s">
        <v>36</v>
      </c>
      <c r="AX963" s="14" t="s">
        <v>81</v>
      </c>
      <c r="AY963" s="278" t="s">
        <v>229</v>
      </c>
    </row>
    <row r="964" s="16" customFormat="1">
      <c r="A964" s="16"/>
      <c r="B964" s="307"/>
      <c r="C964" s="308"/>
      <c r="D964" s="259" t="s">
        <v>238</v>
      </c>
      <c r="E964" s="309" t="s">
        <v>1</v>
      </c>
      <c r="F964" s="310" t="s">
        <v>455</v>
      </c>
      <c r="G964" s="308"/>
      <c r="H964" s="311">
        <v>86.268000000000001</v>
      </c>
      <c r="I964" s="312"/>
      <c r="J964" s="308"/>
      <c r="K964" s="308"/>
      <c r="L964" s="313"/>
      <c r="M964" s="314"/>
      <c r="N964" s="315"/>
      <c r="O964" s="315"/>
      <c r="P964" s="315"/>
      <c r="Q964" s="315"/>
      <c r="R964" s="315"/>
      <c r="S964" s="315"/>
      <c r="T964" s="3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T964" s="317" t="s">
        <v>238</v>
      </c>
      <c r="AU964" s="317" t="s">
        <v>91</v>
      </c>
      <c r="AV964" s="16" t="s">
        <v>244</v>
      </c>
      <c r="AW964" s="16" t="s">
        <v>36</v>
      </c>
      <c r="AX964" s="16" t="s">
        <v>81</v>
      </c>
      <c r="AY964" s="317" t="s">
        <v>229</v>
      </c>
    </row>
    <row r="965" s="13" customFormat="1">
      <c r="A965" s="13"/>
      <c r="B965" s="257"/>
      <c r="C965" s="258"/>
      <c r="D965" s="259" t="s">
        <v>238</v>
      </c>
      <c r="E965" s="260" t="s">
        <v>1</v>
      </c>
      <c r="F965" s="261" t="s">
        <v>1316</v>
      </c>
      <c r="G965" s="258"/>
      <c r="H965" s="260" t="s">
        <v>1</v>
      </c>
      <c r="I965" s="262"/>
      <c r="J965" s="258"/>
      <c r="K965" s="258"/>
      <c r="L965" s="263"/>
      <c r="M965" s="264"/>
      <c r="N965" s="265"/>
      <c r="O965" s="265"/>
      <c r="P965" s="265"/>
      <c r="Q965" s="265"/>
      <c r="R965" s="265"/>
      <c r="S965" s="265"/>
      <c r="T965" s="266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67" t="s">
        <v>238</v>
      </c>
      <c r="AU965" s="267" t="s">
        <v>91</v>
      </c>
      <c r="AV965" s="13" t="s">
        <v>89</v>
      </c>
      <c r="AW965" s="13" t="s">
        <v>36</v>
      </c>
      <c r="AX965" s="13" t="s">
        <v>81</v>
      </c>
      <c r="AY965" s="267" t="s">
        <v>229</v>
      </c>
    </row>
    <row r="966" s="13" customFormat="1">
      <c r="A966" s="13"/>
      <c r="B966" s="257"/>
      <c r="C966" s="258"/>
      <c r="D966" s="259" t="s">
        <v>238</v>
      </c>
      <c r="E966" s="260" t="s">
        <v>1</v>
      </c>
      <c r="F966" s="261" t="s">
        <v>1290</v>
      </c>
      <c r="G966" s="258"/>
      <c r="H966" s="260" t="s">
        <v>1</v>
      </c>
      <c r="I966" s="262"/>
      <c r="J966" s="258"/>
      <c r="K966" s="258"/>
      <c r="L966" s="263"/>
      <c r="M966" s="264"/>
      <c r="N966" s="265"/>
      <c r="O966" s="265"/>
      <c r="P966" s="265"/>
      <c r="Q966" s="265"/>
      <c r="R966" s="265"/>
      <c r="S966" s="265"/>
      <c r="T966" s="26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67" t="s">
        <v>238</v>
      </c>
      <c r="AU966" s="267" t="s">
        <v>91</v>
      </c>
      <c r="AV966" s="13" t="s">
        <v>89</v>
      </c>
      <c r="AW966" s="13" t="s">
        <v>36</v>
      </c>
      <c r="AX966" s="13" t="s">
        <v>81</v>
      </c>
      <c r="AY966" s="267" t="s">
        <v>229</v>
      </c>
    </row>
    <row r="967" s="14" customFormat="1">
      <c r="A967" s="14"/>
      <c r="B967" s="268"/>
      <c r="C967" s="269"/>
      <c r="D967" s="259" t="s">
        <v>238</v>
      </c>
      <c r="E967" s="270" t="s">
        <v>1</v>
      </c>
      <c r="F967" s="271" t="s">
        <v>1317</v>
      </c>
      <c r="G967" s="269"/>
      <c r="H967" s="272">
        <v>45</v>
      </c>
      <c r="I967" s="273"/>
      <c r="J967" s="269"/>
      <c r="K967" s="269"/>
      <c r="L967" s="274"/>
      <c r="M967" s="275"/>
      <c r="N967" s="276"/>
      <c r="O967" s="276"/>
      <c r="P967" s="276"/>
      <c r="Q967" s="276"/>
      <c r="R967" s="276"/>
      <c r="S967" s="276"/>
      <c r="T967" s="277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78" t="s">
        <v>238</v>
      </c>
      <c r="AU967" s="278" t="s">
        <v>91</v>
      </c>
      <c r="AV967" s="14" t="s">
        <v>91</v>
      </c>
      <c r="AW967" s="14" t="s">
        <v>36</v>
      </c>
      <c r="AX967" s="14" t="s">
        <v>81</v>
      </c>
      <c r="AY967" s="278" t="s">
        <v>229</v>
      </c>
    </row>
    <row r="968" s="13" customFormat="1">
      <c r="A968" s="13"/>
      <c r="B968" s="257"/>
      <c r="C968" s="258"/>
      <c r="D968" s="259" t="s">
        <v>238</v>
      </c>
      <c r="E968" s="260" t="s">
        <v>1</v>
      </c>
      <c r="F968" s="261" t="s">
        <v>1291</v>
      </c>
      <c r="G968" s="258"/>
      <c r="H968" s="260" t="s">
        <v>1</v>
      </c>
      <c r="I968" s="262"/>
      <c r="J968" s="258"/>
      <c r="K968" s="258"/>
      <c r="L968" s="263"/>
      <c r="M968" s="264"/>
      <c r="N968" s="265"/>
      <c r="O968" s="265"/>
      <c r="P968" s="265"/>
      <c r="Q968" s="265"/>
      <c r="R968" s="265"/>
      <c r="S968" s="265"/>
      <c r="T968" s="266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7" t="s">
        <v>238</v>
      </c>
      <c r="AU968" s="267" t="s">
        <v>91</v>
      </c>
      <c r="AV968" s="13" t="s">
        <v>89</v>
      </c>
      <c r="AW968" s="13" t="s">
        <v>36</v>
      </c>
      <c r="AX968" s="13" t="s">
        <v>81</v>
      </c>
      <c r="AY968" s="267" t="s">
        <v>229</v>
      </c>
    </row>
    <row r="969" s="14" customFormat="1">
      <c r="A969" s="14"/>
      <c r="B969" s="268"/>
      <c r="C969" s="269"/>
      <c r="D969" s="259" t="s">
        <v>238</v>
      </c>
      <c r="E969" s="270" t="s">
        <v>1</v>
      </c>
      <c r="F969" s="271" t="s">
        <v>1318</v>
      </c>
      <c r="G969" s="269"/>
      <c r="H969" s="272">
        <v>50</v>
      </c>
      <c r="I969" s="273"/>
      <c r="J969" s="269"/>
      <c r="K969" s="269"/>
      <c r="L969" s="274"/>
      <c r="M969" s="275"/>
      <c r="N969" s="276"/>
      <c r="O969" s="276"/>
      <c r="P969" s="276"/>
      <c r="Q969" s="276"/>
      <c r="R969" s="276"/>
      <c r="S969" s="276"/>
      <c r="T969" s="277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8" t="s">
        <v>238</v>
      </c>
      <c r="AU969" s="278" t="s">
        <v>91</v>
      </c>
      <c r="AV969" s="14" t="s">
        <v>91</v>
      </c>
      <c r="AW969" s="14" t="s">
        <v>36</v>
      </c>
      <c r="AX969" s="14" t="s">
        <v>81</v>
      </c>
      <c r="AY969" s="278" t="s">
        <v>229</v>
      </c>
    </row>
    <row r="970" s="13" customFormat="1">
      <c r="A970" s="13"/>
      <c r="B970" s="257"/>
      <c r="C970" s="258"/>
      <c r="D970" s="259" t="s">
        <v>238</v>
      </c>
      <c r="E970" s="260" t="s">
        <v>1</v>
      </c>
      <c r="F970" s="261" t="s">
        <v>858</v>
      </c>
      <c r="G970" s="258"/>
      <c r="H970" s="260" t="s">
        <v>1</v>
      </c>
      <c r="I970" s="262"/>
      <c r="J970" s="258"/>
      <c r="K970" s="258"/>
      <c r="L970" s="263"/>
      <c r="M970" s="264"/>
      <c r="N970" s="265"/>
      <c r="O970" s="265"/>
      <c r="P970" s="265"/>
      <c r="Q970" s="265"/>
      <c r="R970" s="265"/>
      <c r="S970" s="265"/>
      <c r="T970" s="266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7" t="s">
        <v>238</v>
      </c>
      <c r="AU970" s="267" t="s">
        <v>91</v>
      </c>
      <c r="AV970" s="13" t="s">
        <v>89</v>
      </c>
      <c r="AW970" s="13" t="s">
        <v>36</v>
      </c>
      <c r="AX970" s="13" t="s">
        <v>81</v>
      </c>
      <c r="AY970" s="267" t="s">
        <v>229</v>
      </c>
    </row>
    <row r="971" s="14" customFormat="1">
      <c r="A971" s="14"/>
      <c r="B971" s="268"/>
      <c r="C971" s="269"/>
      <c r="D971" s="259" t="s">
        <v>238</v>
      </c>
      <c r="E971" s="270" t="s">
        <v>1</v>
      </c>
      <c r="F971" s="271" t="s">
        <v>1319</v>
      </c>
      <c r="G971" s="269"/>
      <c r="H971" s="272">
        <v>13.5</v>
      </c>
      <c r="I971" s="273"/>
      <c r="J971" s="269"/>
      <c r="K971" s="269"/>
      <c r="L971" s="274"/>
      <c r="M971" s="275"/>
      <c r="N971" s="276"/>
      <c r="O971" s="276"/>
      <c r="P971" s="276"/>
      <c r="Q971" s="276"/>
      <c r="R971" s="276"/>
      <c r="S971" s="276"/>
      <c r="T971" s="277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78" t="s">
        <v>238</v>
      </c>
      <c r="AU971" s="278" t="s">
        <v>91</v>
      </c>
      <c r="AV971" s="14" t="s">
        <v>91</v>
      </c>
      <c r="AW971" s="14" t="s">
        <v>36</v>
      </c>
      <c r="AX971" s="14" t="s">
        <v>81</v>
      </c>
      <c r="AY971" s="278" t="s">
        <v>229</v>
      </c>
    </row>
    <row r="972" s="13" customFormat="1">
      <c r="A972" s="13"/>
      <c r="B972" s="257"/>
      <c r="C972" s="258"/>
      <c r="D972" s="259" t="s">
        <v>238</v>
      </c>
      <c r="E972" s="260" t="s">
        <v>1</v>
      </c>
      <c r="F972" s="261" t="s">
        <v>860</v>
      </c>
      <c r="G972" s="258"/>
      <c r="H972" s="260" t="s">
        <v>1</v>
      </c>
      <c r="I972" s="262"/>
      <c r="J972" s="258"/>
      <c r="K972" s="258"/>
      <c r="L972" s="263"/>
      <c r="M972" s="264"/>
      <c r="N972" s="265"/>
      <c r="O972" s="265"/>
      <c r="P972" s="265"/>
      <c r="Q972" s="265"/>
      <c r="R972" s="265"/>
      <c r="S972" s="265"/>
      <c r="T972" s="266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67" t="s">
        <v>238</v>
      </c>
      <c r="AU972" s="267" t="s">
        <v>91</v>
      </c>
      <c r="AV972" s="13" t="s">
        <v>89</v>
      </c>
      <c r="AW972" s="13" t="s">
        <v>36</v>
      </c>
      <c r="AX972" s="13" t="s">
        <v>81</v>
      </c>
      <c r="AY972" s="267" t="s">
        <v>229</v>
      </c>
    </row>
    <row r="973" s="14" customFormat="1">
      <c r="A973" s="14"/>
      <c r="B973" s="268"/>
      <c r="C973" s="269"/>
      <c r="D973" s="259" t="s">
        <v>238</v>
      </c>
      <c r="E973" s="270" t="s">
        <v>1</v>
      </c>
      <c r="F973" s="271" t="s">
        <v>1320</v>
      </c>
      <c r="G973" s="269"/>
      <c r="H973" s="272">
        <v>9</v>
      </c>
      <c r="I973" s="273"/>
      <c r="J973" s="269"/>
      <c r="K973" s="269"/>
      <c r="L973" s="274"/>
      <c r="M973" s="275"/>
      <c r="N973" s="276"/>
      <c r="O973" s="276"/>
      <c r="P973" s="276"/>
      <c r="Q973" s="276"/>
      <c r="R973" s="276"/>
      <c r="S973" s="276"/>
      <c r="T973" s="277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78" t="s">
        <v>238</v>
      </c>
      <c r="AU973" s="278" t="s">
        <v>91</v>
      </c>
      <c r="AV973" s="14" t="s">
        <v>91</v>
      </c>
      <c r="AW973" s="14" t="s">
        <v>36</v>
      </c>
      <c r="AX973" s="14" t="s">
        <v>81</v>
      </c>
      <c r="AY973" s="278" t="s">
        <v>229</v>
      </c>
    </row>
    <row r="974" s="13" customFormat="1">
      <c r="A974" s="13"/>
      <c r="B974" s="257"/>
      <c r="C974" s="258"/>
      <c r="D974" s="259" t="s">
        <v>238</v>
      </c>
      <c r="E974" s="260" t="s">
        <v>1</v>
      </c>
      <c r="F974" s="261" t="s">
        <v>862</v>
      </c>
      <c r="G974" s="258"/>
      <c r="H974" s="260" t="s">
        <v>1</v>
      </c>
      <c r="I974" s="262"/>
      <c r="J974" s="258"/>
      <c r="K974" s="258"/>
      <c r="L974" s="263"/>
      <c r="M974" s="264"/>
      <c r="N974" s="265"/>
      <c r="O974" s="265"/>
      <c r="P974" s="265"/>
      <c r="Q974" s="265"/>
      <c r="R974" s="265"/>
      <c r="S974" s="265"/>
      <c r="T974" s="266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7" t="s">
        <v>238</v>
      </c>
      <c r="AU974" s="267" t="s">
        <v>91</v>
      </c>
      <c r="AV974" s="13" t="s">
        <v>89</v>
      </c>
      <c r="AW974" s="13" t="s">
        <v>36</v>
      </c>
      <c r="AX974" s="13" t="s">
        <v>81</v>
      </c>
      <c r="AY974" s="267" t="s">
        <v>229</v>
      </c>
    </row>
    <row r="975" s="14" customFormat="1">
      <c r="A975" s="14"/>
      <c r="B975" s="268"/>
      <c r="C975" s="269"/>
      <c r="D975" s="259" t="s">
        <v>238</v>
      </c>
      <c r="E975" s="270" t="s">
        <v>1</v>
      </c>
      <c r="F975" s="271" t="s">
        <v>1321</v>
      </c>
      <c r="G975" s="269"/>
      <c r="H975" s="272">
        <v>20</v>
      </c>
      <c r="I975" s="273"/>
      <c r="J975" s="269"/>
      <c r="K975" s="269"/>
      <c r="L975" s="274"/>
      <c r="M975" s="275"/>
      <c r="N975" s="276"/>
      <c r="O975" s="276"/>
      <c r="P975" s="276"/>
      <c r="Q975" s="276"/>
      <c r="R975" s="276"/>
      <c r="S975" s="276"/>
      <c r="T975" s="277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78" t="s">
        <v>238</v>
      </c>
      <c r="AU975" s="278" t="s">
        <v>91</v>
      </c>
      <c r="AV975" s="14" t="s">
        <v>91</v>
      </c>
      <c r="AW975" s="14" t="s">
        <v>36</v>
      </c>
      <c r="AX975" s="14" t="s">
        <v>81</v>
      </c>
      <c r="AY975" s="278" t="s">
        <v>229</v>
      </c>
    </row>
    <row r="976" s="13" customFormat="1">
      <c r="A976" s="13"/>
      <c r="B976" s="257"/>
      <c r="C976" s="258"/>
      <c r="D976" s="259" t="s">
        <v>238</v>
      </c>
      <c r="E976" s="260" t="s">
        <v>1</v>
      </c>
      <c r="F976" s="261" t="s">
        <v>852</v>
      </c>
      <c r="G976" s="258"/>
      <c r="H976" s="260" t="s">
        <v>1</v>
      </c>
      <c r="I976" s="262"/>
      <c r="J976" s="258"/>
      <c r="K976" s="258"/>
      <c r="L976" s="263"/>
      <c r="M976" s="264"/>
      <c r="N976" s="265"/>
      <c r="O976" s="265"/>
      <c r="P976" s="265"/>
      <c r="Q976" s="265"/>
      <c r="R976" s="265"/>
      <c r="S976" s="265"/>
      <c r="T976" s="266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7" t="s">
        <v>238</v>
      </c>
      <c r="AU976" s="267" t="s">
        <v>91</v>
      </c>
      <c r="AV976" s="13" t="s">
        <v>89</v>
      </c>
      <c r="AW976" s="13" t="s">
        <v>36</v>
      </c>
      <c r="AX976" s="13" t="s">
        <v>81</v>
      </c>
      <c r="AY976" s="267" t="s">
        <v>229</v>
      </c>
    </row>
    <row r="977" s="14" customFormat="1">
      <c r="A977" s="14"/>
      <c r="B977" s="268"/>
      <c r="C977" s="269"/>
      <c r="D977" s="259" t="s">
        <v>238</v>
      </c>
      <c r="E977" s="270" t="s">
        <v>1</v>
      </c>
      <c r="F977" s="271" t="s">
        <v>1322</v>
      </c>
      <c r="G977" s="269"/>
      <c r="H977" s="272">
        <v>16.5</v>
      </c>
      <c r="I977" s="273"/>
      <c r="J977" s="269"/>
      <c r="K977" s="269"/>
      <c r="L977" s="274"/>
      <c r="M977" s="275"/>
      <c r="N977" s="276"/>
      <c r="O977" s="276"/>
      <c r="P977" s="276"/>
      <c r="Q977" s="276"/>
      <c r="R977" s="276"/>
      <c r="S977" s="276"/>
      <c r="T977" s="277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8" t="s">
        <v>238</v>
      </c>
      <c r="AU977" s="278" t="s">
        <v>91</v>
      </c>
      <c r="AV977" s="14" t="s">
        <v>91</v>
      </c>
      <c r="AW977" s="14" t="s">
        <v>36</v>
      </c>
      <c r="AX977" s="14" t="s">
        <v>81</v>
      </c>
      <c r="AY977" s="278" t="s">
        <v>229</v>
      </c>
    </row>
    <row r="978" s="16" customFormat="1">
      <c r="A978" s="16"/>
      <c r="B978" s="307"/>
      <c r="C978" s="308"/>
      <c r="D978" s="259" t="s">
        <v>238</v>
      </c>
      <c r="E978" s="309" t="s">
        <v>1</v>
      </c>
      <c r="F978" s="310" t="s">
        <v>455</v>
      </c>
      <c r="G978" s="308"/>
      <c r="H978" s="311">
        <v>154</v>
      </c>
      <c r="I978" s="312"/>
      <c r="J978" s="308"/>
      <c r="K978" s="308"/>
      <c r="L978" s="313"/>
      <c r="M978" s="314"/>
      <c r="N978" s="315"/>
      <c r="O978" s="315"/>
      <c r="P978" s="315"/>
      <c r="Q978" s="315"/>
      <c r="R978" s="315"/>
      <c r="S978" s="315"/>
      <c r="T978" s="3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317" t="s">
        <v>238</v>
      </c>
      <c r="AU978" s="317" t="s">
        <v>91</v>
      </c>
      <c r="AV978" s="16" t="s">
        <v>244</v>
      </c>
      <c r="AW978" s="16" t="s">
        <v>36</v>
      </c>
      <c r="AX978" s="16" t="s">
        <v>81</v>
      </c>
      <c r="AY978" s="317" t="s">
        <v>229</v>
      </c>
    </row>
    <row r="979" s="13" customFormat="1">
      <c r="A979" s="13"/>
      <c r="B979" s="257"/>
      <c r="C979" s="258"/>
      <c r="D979" s="259" t="s">
        <v>238</v>
      </c>
      <c r="E979" s="260" t="s">
        <v>1</v>
      </c>
      <c r="F979" s="261" t="s">
        <v>1323</v>
      </c>
      <c r="G979" s="258"/>
      <c r="H979" s="260" t="s">
        <v>1</v>
      </c>
      <c r="I979" s="262"/>
      <c r="J979" s="258"/>
      <c r="K979" s="258"/>
      <c r="L979" s="263"/>
      <c r="M979" s="264"/>
      <c r="N979" s="265"/>
      <c r="O979" s="265"/>
      <c r="P979" s="265"/>
      <c r="Q979" s="265"/>
      <c r="R979" s="265"/>
      <c r="S979" s="265"/>
      <c r="T979" s="266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7" t="s">
        <v>238</v>
      </c>
      <c r="AU979" s="267" t="s">
        <v>91</v>
      </c>
      <c r="AV979" s="13" t="s">
        <v>89</v>
      </c>
      <c r="AW979" s="13" t="s">
        <v>36</v>
      </c>
      <c r="AX979" s="13" t="s">
        <v>81</v>
      </c>
      <c r="AY979" s="267" t="s">
        <v>229</v>
      </c>
    </row>
    <row r="980" s="13" customFormat="1">
      <c r="A980" s="13"/>
      <c r="B980" s="257"/>
      <c r="C980" s="258"/>
      <c r="D980" s="259" t="s">
        <v>238</v>
      </c>
      <c r="E980" s="260" t="s">
        <v>1</v>
      </c>
      <c r="F980" s="261" t="s">
        <v>1296</v>
      </c>
      <c r="G980" s="258"/>
      <c r="H980" s="260" t="s">
        <v>1</v>
      </c>
      <c r="I980" s="262"/>
      <c r="J980" s="258"/>
      <c r="K980" s="258"/>
      <c r="L980" s="263"/>
      <c r="M980" s="264"/>
      <c r="N980" s="265"/>
      <c r="O980" s="265"/>
      <c r="P980" s="265"/>
      <c r="Q980" s="265"/>
      <c r="R980" s="265"/>
      <c r="S980" s="265"/>
      <c r="T980" s="266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7" t="s">
        <v>238</v>
      </c>
      <c r="AU980" s="267" t="s">
        <v>91</v>
      </c>
      <c r="AV980" s="13" t="s">
        <v>89</v>
      </c>
      <c r="AW980" s="13" t="s">
        <v>36</v>
      </c>
      <c r="AX980" s="13" t="s">
        <v>81</v>
      </c>
      <c r="AY980" s="267" t="s">
        <v>229</v>
      </c>
    </row>
    <row r="981" s="14" customFormat="1">
      <c r="A981" s="14"/>
      <c r="B981" s="268"/>
      <c r="C981" s="269"/>
      <c r="D981" s="259" t="s">
        <v>238</v>
      </c>
      <c r="E981" s="270" t="s">
        <v>1</v>
      </c>
      <c r="F981" s="271" t="s">
        <v>1297</v>
      </c>
      <c r="G981" s="269"/>
      <c r="H981" s="272">
        <v>6.2999999999999998</v>
      </c>
      <c r="I981" s="273"/>
      <c r="J981" s="269"/>
      <c r="K981" s="269"/>
      <c r="L981" s="274"/>
      <c r="M981" s="275"/>
      <c r="N981" s="276"/>
      <c r="O981" s="276"/>
      <c r="P981" s="276"/>
      <c r="Q981" s="276"/>
      <c r="R981" s="276"/>
      <c r="S981" s="276"/>
      <c r="T981" s="277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8" t="s">
        <v>238</v>
      </c>
      <c r="AU981" s="278" t="s">
        <v>91</v>
      </c>
      <c r="AV981" s="14" t="s">
        <v>91</v>
      </c>
      <c r="AW981" s="14" t="s">
        <v>36</v>
      </c>
      <c r="AX981" s="14" t="s">
        <v>81</v>
      </c>
      <c r="AY981" s="278" t="s">
        <v>229</v>
      </c>
    </row>
    <row r="982" s="13" customFormat="1">
      <c r="A982" s="13"/>
      <c r="B982" s="257"/>
      <c r="C982" s="258"/>
      <c r="D982" s="259" t="s">
        <v>238</v>
      </c>
      <c r="E982" s="260" t="s">
        <v>1</v>
      </c>
      <c r="F982" s="261" t="s">
        <v>974</v>
      </c>
      <c r="G982" s="258"/>
      <c r="H982" s="260" t="s">
        <v>1</v>
      </c>
      <c r="I982" s="262"/>
      <c r="J982" s="258"/>
      <c r="K982" s="258"/>
      <c r="L982" s="263"/>
      <c r="M982" s="264"/>
      <c r="N982" s="265"/>
      <c r="O982" s="265"/>
      <c r="P982" s="265"/>
      <c r="Q982" s="265"/>
      <c r="R982" s="265"/>
      <c r="S982" s="265"/>
      <c r="T982" s="266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7" t="s">
        <v>238</v>
      </c>
      <c r="AU982" s="267" t="s">
        <v>91</v>
      </c>
      <c r="AV982" s="13" t="s">
        <v>89</v>
      </c>
      <c r="AW982" s="13" t="s">
        <v>36</v>
      </c>
      <c r="AX982" s="13" t="s">
        <v>81</v>
      </c>
      <c r="AY982" s="267" t="s">
        <v>229</v>
      </c>
    </row>
    <row r="983" s="14" customFormat="1">
      <c r="A983" s="14"/>
      <c r="B983" s="268"/>
      <c r="C983" s="269"/>
      <c r="D983" s="259" t="s">
        <v>238</v>
      </c>
      <c r="E983" s="270" t="s">
        <v>1</v>
      </c>
      <c r="F983" s="271" t="s">
        <v>1298</v>
      </c>
      <c r="G983" s="269"/>
      <c r="H983" s="272">
        <v>30.699999999999999</v>
      </c>
      <c r="I983" s="273"/>
      <c r="J983" s="269"/>
      <c r="K983" s="269"/>
      <c r="L983" s="274"/>
      <c r="M983" s="275"/>
      <c r="N983" s="276"/>
      <c r="O983" s="276"/>
      <c r="P983" s="276"/>
      <c r="Q983" s="276"/>
      <c r="R983" s="276"/>
      <c r="S983" s="276"/>
      <c r="T983" s="277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78" t="s">
        <v>238</v>
      </c>
      <c r="AU983" s="278" t="s">
        <v>91</v>
      </c>
      <c r="AV983" s="14" t="s">
        <v>91</v>
      </c>
      <c r="AW983" s="14" t="s">
        <v>36</v>
      </c>
      <c r="AX983" s="14" t="s">
        <v>81</v>
      </c>
      <c r="AY983" s="278" t="s">
        <v>229</v>
      </c>
    </row>
    <row r="984" s="13" customFormat="1">
      <c r="A984" s="13"/>
      <c r="B984" s="257"/>
      <c r="C984" s="258"/>
      <c r="D984" s="259" t="s">
        <v>238</v>
      </c>
      <c r="E984" s="260" t="s">
        <v>1</v>
      </c>
      <c r="F984" s="261" t="s">
        <v>1299</v>
      </c>
      <c r="G984" s="258"/>
      <c r="H984" s="260" t="s">
        <v>1</v>
      </c>
      <c r="I984" s="262"/>
      <c r="J984" s="258"/>
      <c r="K984" s="258"/>
      <c r="L984" s="263"/>
      <c r="M984" s="264"/>
      <c r="N984" s="265"/>
      <c r="O984" s="265"/>
      <c r="P984" s="265"/>
      <c r="Q984" s="265"/>
      <c r="R984" s="265"/>
      <c r="S984" s="265"/>
      <c r="T984" s="266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7" t="s">
        <v>238</v>
      </c>
      <c r="AU984" s="267" t="s">
        <v>91</v>
      </c>
      <c r="AV984" s="13" t="s">
        <v>89</v>
      </c>
      <c r="AW984" s="13" t="s">
        <v>36</v>
      </c>
      <c r="AX984" s="13" t="s">
        <v>81</v>
      </c>
      <c r="AY984" s="267" t="s">
        <v>229</v>
      </c>
    </row>
    <row r="985" s="14" customFormat="1">
      <c r="A985" s="14"/>
      <c r="B985" s="268"/>
      <c r="C985" s="269"/>
      <c r="D985" s="259" t="s">
        <v>238</v>
      </c>
      <c r="E985" s="270" t="s">
        <v>1</v>
      </c>
      <c r="F985" s="271" t="s">
        <v>1300</v>
      </c>
      <c r="G985" s="269"/>
      <c r="H985" s="272">
        <v>6.9000000000000004</v>
      </c>
      <c r="I985" s="273"/>
      <c r="J985" s="269"/>
      <c r="K985" s="269"/>
      <c r="L985" s="274"/>
      <c r="M985" s="275"/>
      <c r="N985" s="276"/>
      <c r="O985" s="276"/>
      <c r="P985" s="276"/>
      <c r="Q985" s="276"/>
      <c r="R985" s="276"/>
      <c r="S985" s="276"/>
      <c r="T985" s="277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78" t="s">
        <v>238</v>
      </c>
      <c r="AU985" s="278" t="s">
        <v>91</v>
      </c>
      <c r="AV985" s="14" t="s">
        <v>91</v>
      </c>
      <c r="AW985" s="14" t="s">
        <v>36</v>
      </c>
      <c r="AX985" s="14" t="s">
        <v>81</v>
      </c>
      <c r="AY985" s="278" t="s">
        <v>229</v>
      </c>
    </row>
    <row r="986" s="16" customFormat="1">
      <c r="A986" s="16"/>
      <c r="B986" s="307"/>
      <c r="C986" s="308"/>
      <c r="D986" s="259" t="s">
        <v>238</v>
      </c>
      <c r="E986" s="309" t="s">
        <v>1</v>
      </c>
      <c r="F986" s="310" t="s">
        <v>455</v>
      </c>
      <c r="G986" s="308"/>
      <c r="H986" s="311">
        <v>43.899999999999999</v>
      </c>
      <c r="I986" s="312"/>
      <c r="J986" s="308"/>
      <c r="K986" s="308"/>
      <c r="L986" s="313"/>
      <c r="M986" s="314"/>
      <c r="N986" s="315"/>
      <c r="O986" s="315"/>
      <c r="P986" s="315"/>
      <c r="Q986" s="315"/>
      <c r="R986" s="315"/>
      <c r="S986" s="315"/>
      <c r="T986" s="3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T986" s="317" t="s">
        <v>238</v>
      </c>
      <c r="AU986" s="317" t="s">
        <v>91</v>
      </c>
      <c r="AV986" s="16" t="s">
        <v>244</v>
      </c>
      <c r="AW986" s="16" t="s">
        <v>36</v>
      </c>
      <c r="AX986" s="16" t="s">
        <v>81</v>
      </c>
      <c r="AY986" s="317" t="s">
        <v>229</v>
      </c>
    </row>
    <row r="987" s="15" customFormat="1">
      <c r="A987" s="15"/>
      <c r="B987" s="279"/>
      <c r="C987" s="280"/>
      <c r="D987" s="259" t="s">
        <v>238</v>
      </c>
      <c r="E987" s="281" t="s">
        <v>1</v>
      </c>
      <c r="F987" s="282" t="s">
        <v>252</v>
      </c>
      <c r="G987" s="280"/>
      <c r="H987" s="283">
        <v>1525.0899999999999</v>
      </c>
      <c r="I987" s="284"/>
      <c r="J987" s="280"/>
      <c r="K987" s="280"/>
      <c r="L987" s="285"/>
      <c r="M987" s="286"/>
      <c r="N987" s="287"/>
      <c r="O987" s="287"/>
      <c r="P987" s="287"/>
      <c r="Q987" s="287"/>
      <c r="R987" s="287"/>
      <c r="S987" s="287"/>
      <c r="T987" s="288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9" t="s">
        <v>238</v>
      </c>
      <c r="AU987" s="289" t="s">
        <v>91</v>
      </c>
      <c r="AV987" s="15" t="s">
        <v>236</v>
      </c>
      <c r="AW987" s="15" t="s">
        <v>36</v>
      </c>
      <c r="AX987" s="15" t="s">
        <v>89</v>
      </c>
      <c r="AY987" s="289" t="s">
        <v>229</v>
      </c>
    </row>
    <row r="988" s="2" customFormat="1" ht="16.5" customHeight="1">
      <c r="A988" s="39"/>
      <c r="B988" s="40"/>
      <c r="C988" s="244" t="s">
        <v>1324</v>
      </c>
      <c r="D988" s="244" t="s">
        <v>231</v>
      </c>
      <c r="E988" s="245" t="s">
        <v>1325</v>
      </c>
      <c r="F988" s="246" t="s">
        <v>1326</v>
      </c>
      <c r="G988" s="247" t="s">
        <v>311</v>
      </c>
      <c r="H988" s="248">
        <v>288.33100000000002</v>
      </c>
      <c r="I988" s="249"/>
      <c r="J988" s="250">
        <f>ROUND(I988*H988,2)</f>
        <v>0</v>
      </c>
      <c r="K988" s="246" t="s">
        <v>235</v>
      </c>
      <c r="L988" s="45"/>
      <c r="M988" s="251" t="s">
        <v>1</v>
      </c>
      <c r="N988" s="252" t="s">
        <v>46</v>
      </c>
      <c r="O988" s="92"/>
      <c r="P988" s="253">
        <f>O988*H988</f>
        <v>0</v>
      </c>
      <c r="Q988" s="253">
        <v>0.001</v>
      </c>
      <c r="R988" s="253">
        <f>Q988*H988</f>
        <v>0.288331</v>
      </c>
      <c r="S988" s="253">
        <v>0</v>
      </c>
      <c r="T988" s="254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55" t="s">
        <v>236</v>
      </c>
      <c r="AT988" s="255" t="s">
        <v>231</v>
      </c>
      <c r="AU988" s="255" t="s">
        <v>91</v>
      </c>
      <c r="AY988" s="18" t="s">
        <v>229</v>
      </c>
      <c r="BE988" s="256">
        <f>IF(N988="základní",J988,0)</f>
        <v>0</v>
      </c>
      <c r="BF988" s="256">
        <f>IF(N988="snížená",J988,0)</f>
        <v>0</v>
      </c>
      <c r="BG988" s="256">
        <f>IF(N988="zákl. přenesená",J988,0)</f>
        <v>0</v>
      </c>
      <c r="BH988" s="256">
        <f>IF(N988="sníž. přenesená",J988,0)</f>
        <v>0</v>
      </c>
      <c r="BI988" s="256">
        <f>IF(N988="nulová",J988,0)</f>
        <v>0</v>
      </c>
      <c r="BJ988" s="18" t="s">
        <v>89</v>
      </c>
      <c r="BK988" s="256">
        <f>ROUND(I988*H988,2)</f>
        <v>0</v>
      </c>
      <c r="BL988" s="18" t="s">
        <v>236</v>
      </c>
      <c r="BM988" s="255" t="s">
        <v>1327</v>
      </c>
    </row>
    <row r="989" s="2" customFormat="1" ht="21.75" customHeight="1">
      <c r="A989" s="39"/>
      <c r="B989" s="40"/>
      <c r="C989" s="244" t="s">
        <v>1328</v>
      </c>
      <c r="D989" s="244" t="s">
        <v>231</v>
      </c>
      <c r="E989" s="245" t="s">
        <v>1329</v>
      </c>
      <c r="F989" s="246" t="s">
        <v>1330</v>
      </c>
      <c r="G989" s="247" t="s">
        <v>311</v>
      </c>
      <c r="H989" s="248">
        <v>288.33100000000002</v>
      </c>
      <c r="I989" s="249"/>
      <c r="J989" s="250">
        <f>ROUND(I989*H989,2)</f>
        <v>0</v>
      </c>
      <c r="K989" s="246" t="s">
        <v>235</v>
      </c>
      <c r="L989" s="45"/>
      <c r="M989" s="251" t="s">
        <v>1</v>
      </c>
      <c r="N989" s="252" t="s">
        <v>46</v>
      </c>
      <c r="O989" s="92"/>
      <c r="P989" s="253">
        <f>O989*H989</f>
        <v>0</v>
      </c>
      <c r="Q989" s="253">
        <v>0</v>
      </c>
      <c r="R989" s="253">
        <f>Q989*H989</f>
        <v>0</v>
      </c>
      <c r="S989" s="253">
        <v>0</v>
      </c>
      <c r="T989" s="254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55" t="s">
        <v>236</v>
      </c>
      <c r="AT989" s="255" t="s">
        <v>231</v>
      </c>
      <c r="AU989" s="255" t="s">
        <v>91</v>
      </c>
      <c r="AY989" s="18" t="s">
        <v>229</v>
      </c>
      <c r="BE989" s="256">
        <f>IF(N989="základní",J989,0)</f>
        <v>0</v>
      </c>
      <c r="BF989" s="256">
        <f>IF(N989="snížená",J989,0)</f>
        <v>0</v>
      </c>
      <c r="BG989" s="256">
        <f>IF(N989="zákl. přenesená",J989,0)</f>
        <v>0</v>
      </c>
      <c r="BH989" s="256">
        <f>IF(N989="sníž. přenesená",J989,0)</f>
        <v>0</v>
      </c>
      <c r="BI989" s="256">
        <f>IF(N989="nulová",J989,0)</f>
        <v>0</v>
      </c>
      <c r="BJ989" s="18" t="s">
        <v>89</v>
      </c>
      <c r="BK989" s="256">
        <f>ROUND(I989*H989,2)</f>
        <v>0</v>
      </c>
      <c r="BL989" s="18" t="s">
        <v>236</v>
      </c>
      <c r="BM989" s="255" t="s">
        <v>1331</v>
      </c>
    </row>
    <row r="990" s="2" customFormat="1" ht="33" customHeight="1">
      <c r="A990" s="39"/>
      <c r="B990" s="40"/>
      <c r="C990" s="244" t="s">
        <v>1332</v>
      </c>
      <c r="D990" s="244" t="s">
        <v>231</v>
      </c>
      <c r="E990" s="245" t="s">
        <v>1333</v>
      </c>
      <c r="F990" s="246" t="s">
        <v>1334</v>
      </c>
      <c r="G990" s="247" t="s">
        <v>346</v>
      </c>
      <c r="H990" s="248">
        <v>234.13</v>
      </c>
      <c r="I990" s="249"/>
      <c r="J990" s="250">
        <f>ROUND(I990*H990,2)</f>
        <v>0</v>
      </c>
      <c r="K990" s="246" t="s">
        <v>235</v>
      </c>
      <c r="L990" s="45"/>
      <c r="M990" s="251" t="s">
        <v>1</v>
      </c>
      <c r="N990" s="252" t="s">
        <v>46</v>
      </c>
      <c r="O990" s="92"/>
      <c r="P990" s="253">
        <f>O990*H990</f>
        <v>0</v>
      </c>
      <c r="Q990" s="253">
        <v>2.0000000000000002E-05</v>
      </c>
      <c r="R990" s="253">
        <f>Q990*H990</f>
        <v>0.0046826000000000003</v>
      </c>
      <c r="S990" s="253">
        <v>0</v>
      </c>
      <c r="T990" s="254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55" t="s">
        <v>236</v>
      </c>
      <c r="AT990" s="255" t="s">
        <v>231</v>
      </c>
      <c r="AU990" s="255" t="s">
        <v>91</v>
      </c>
      <c r="AY990" s="18" t="s">
        <v>229</v>
      </c>
      <c r="BE990" s="256">
        <f>IF(N990="základní",J990,0)</f>
        <v>0</v>
      </c>
      <c r="BF990" s="256">
        <f>IF(N990="snížená",J990,0)</f>
        <v>0</v>
      </c>
      <c r="BG990" s="256">
        <f>IF(N990="zákl. přenesená",J990,0)</f>
        <v>0</v>
      </c>
      <c r="BH990" s="256">
        <f>IF(N990="sníž. přenesená",J990,0)</f>
        <v>0</v>
      </c>
      <c r="BI990" s="256">
        <f>IF(N990="nulová",J990,0)</f>
        <v>0</v>
      </c>
      <c r="BJ990" s="18" t="s">
        <v>89</v>
      </c>
      <c r="BK990" s="256">
        <f>ROUND(I990*H990,2)</f>
        <v>0</v>
      </c>
      <c r="BL990" s="18" t="s">
        <v>236</v>
      </c>
      <c r="BM990" s="255" t="s">
        <v>1335</v>
      </c>
    </row>
    <row r="991" s="13" customFormat="1">
      <c r="A991" s="13"/>
      <c r="B991" s="257"/>
      <c r="C991" s="258"/>
      <c r="D991" s="259" t="s">
        <v>238</v>
      </c>
      <c r="E991" s="260" t="s">
        <v>1</v>
      </c>
      <c r="F991" s="261" t="s">
        <v>1252</v>
      </c>
      <c r="G991" s="258"/>
      <c r="H991" s="260" t="s">
        <v>1</v>
      </c>
      <c r="I991" s="262"/>
      <c r="J991" s="258"/>
      <c r="K991" s="258"/>
      <c r="L991" s="263"/>
      <c r="M991" s="264"/>
      <c r="N991" s="265"/>
      <c r="O991" s="265"/>
      <c r="P991" s="265"/>
      <c r="Q991" s="265"/>
      <c r="R991" s="265"/>
      <c r="S991" s="265"/>
      <c r="T991" s="266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7" t="s">
        <v>238</v>
      </c>
      <c r="AU991" s="267" t="s">
        <v>91</v>
      </c>
      <c r="AV991" s="13" t="s">
        <v>89</v>
      </c>
      <c r="AW991" s="13" t="s">
        <v>36</v>
      </c>
      <c r="AX991" s="13" t="s">
        <v>81</v>
      </c>
      <c r="AY991" s="267" t="s">
        <v>229</v>
      </c>
    </row>
    <row r="992" s="14" customFormat="1">
      <c r="A992" s="14"/>
      <c r="B992" s="268"/>
      <c r="C992" s="269"/>
      <c r="D992" s="259" t="s">
        <v>238</v>
      </c>
      <c r="E992" s="270" t="s">
        <v>1</v>
      </c>
      <c r="F992" s="271" t="s">
        <v>1336</v>
      </c>
      <c r="G992" s="269"/>
      <c r="H992" s="272">
        <v>41.920000000000002</v>
      </c>
      <c r="I992" s="273"/>
      <c r="J992" s="269"/>
      <c r="K992" s="269"/>
      <c r="L992" s="274"/>
      <c r="M992" s="275"/>
      <c r="N992" s="276"/>
      <c r="O992" s="276"/>
      <c r="P992" s="276"/>
      <c r="Q992" s="276"/>
      <c r="R992" s="276"/>
      <c r="S992" s="276"/>
      <c r="T992" s="277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78" t="s">
        <v>238</v>
      </c>
      <c r="AU992" s="278" t="s">
        <v>91</v>
      </c>
      <c r="AV992" s="14" t="s">
        <v>91</v>
      </c>
      <c r="AW992" s="14" t="s">
        <v>36</v>
      </c>
      <c r="AX992" s="14" t="s">
        <v>81</v>
      </c>
      <c r="AY992" s="278" t="s">
        <v>229</v>
      </c>
    </row>
    <row r="993" s="13" customFormat="1">
      <c r="A993" s="13"/>
      <c r="B993" s="257"/>
      <c r="C993" s="258"/>
      <c r="D993" s="259" t="s">
        <v>238</v>
      </c>
      <c r="E993" s="260" t="s">
        <v>1</v>
      </c>
      <c r="F993" s="261" t="s">
        <v>1254</v>
      </c>
      <c r="G993" s="258"/>
      <c r="H993" s="260" t="s">
        <v>1</v>
      </c>
      <c r="I993" s="262"/>
      <c r="J993" s="258"/>
      <c r="K993" s="258"/>
      <c r="L993" s="263"/>
      <c r="M993" s="264"/>
      <c r="N993" s="265"/>
      <c r="O993" s="265"/>
      <c r="P993" s="265"/>
      <c r="Q993" s="265"/>
      <c r="R993" s="265"/>
      <c r="S993" s="265"/>
      <c r="T993" s="266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7" t="s">
        <v>238</v>
      </c>
      <c r="AU993" s="267" t="s">
        <v>91</v>
      </c>
      <c r="AV993" s="13" t="s">
        <v>89</v>
      </c>
      <c r="AW993" s="13" t="s">
        <v>36</v>
      </c>
      <c r="AX993" s="13" t="s">
        <v>81</v>
      </c>
      <c r="AY993" s="267" t="s">
        <v>229</v>
      </c>
    </row>
    <row r="994" s="14" customFormat="1">
      <c r="A994" s="14"/>
      <c r="B994" s="268"/>
      <c r="C994" s="269"/>
      <c r="D994" s="259" t="s">
        <v>238</v>
      </c>
      <c r="E994" s="270" t="s">
        <v>1</v>
      </c>
      <c r="F994" s="271" t="s">
        <v>1337</v>
      </c>
      <c r="G994" s="269"/>
      <c r="H994" s="272">
        <v>21.690000000000001</v>
      </c>
      <c r="I994" s="273"/>
      <c r="J994" s="269"/>
      <c r="K994" s="269"/>
      <c r="L994" s="274"/>
      <c r="M994" s="275"/>
      <c r="N994" s="276"/>
      <c r="O994" s="276"/>
      <c r="P994" s="276"/>
      <c r="Q994" s="276"/>
      <c r="R994" s="276"/>
      <c r="S994" s="276"/>
      <c r="T994" s="277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8" t="s">
        <v>238</v>
      </c>
      <c r="AU994" s="278" t="s">
        <v>91</v>
      </c>
      <c r="AV994" s="14" t="s">
        <v>91</v>
      </c>
      <c r="AW994" s="14" t="s">
        <v>36</v>
      </c>
      <c r="AX994" s="14" t="s">
        <v>81</v>
      </c>
      <c r="AY994" s="278" t="s">
        <v>229</v>
      </c>
    </row>
    <row r="995" s="13" customFormat="1">
      <c r="A995" s="13"/>
      <c r="B995" s="257"/>
      <c r="C995" s="258"/>
      <c r="D995" s="259" t="s">
        <v>238</v>
      </c>
      <c r="E995" s="260" t="s">
        <v>1</v>
      </c>
      <c r="F995" s="261" t="s">
        <v>1244</v>
      </c>
      <c r="G995" s="258"/>
      <c r="H995" s="260" t="s">
        <v>1</v>
      </c>
      <c r="I995" s="262"/>
      <c r="J995" s="258"/>
      <c r="K995" s="258"/>
      <c r="L995" s="263"/>
      <c r="M995" s="264"/>
      <c r="N995" s="265"/>
      <c r="O995" s="265"/>
      <c r="P995" s="265"/>
      <c r="Q995" s="265"/>
      <c r="R995" s="265"/>
      <c r="S995" s="265"/>
      <c r="T995" s="266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7" t="s">
        <v>238</v>
      </c>
      <c r="AU995" s="267" t="s">
        <v>91</v>
      </c>
      <c r="AV995" s="13" t="s">
        <v>89</v>
      </c>
      <c r="AW995" s="13" t="s">
        <v>36</v>
      </c>
      <c r="AX995" s="13" t="s">
        <v>81</v>
      </c>
      <c r="AY995" s="267" t="s">
        <v>229</v>
      </c>
    </row>
    <row r="996" s="14" customFormat="1">
      <c r="A996" s="14"/>
      <c r="B996" s="268"/>
      <c r="C996" s="269"/>
      <c r="D996" s="259" t="s">
        <v>238</v>
      </c>
      <c r="E996" s="270" t="s">
        <v>1</v>
      </c>
      <c r="F996" s="271" t="s">
        <v>1338</v>
      </c>
      <c r="G996" s="269"/>
      <c r="H996" s="272">
        <v>14</v>
      </c>
      <c r="I996" s="273"/>
      <c r="J996" s="269"/>
      <c r="K996" s="269"/>
      <c r="L996" s="274"/>
      <c r="M996" s="275"/>
      <c r="N996" s="276"/>
      <c r="O996" s="276"/>
      <c r="P996" s="276"/>
      <c r="Q996" s="276"/>
      <c r="R996" s="276"/>
      <c r="S996" s="276"/>
      <c r="T996" s="277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8" t="s">
        <v>238</v>
      </c>
      <c r="AU996" s="278" t="s">
        <v>91</v>
      </c>
      <c r="AV996" s="14" t="s">
        <v>91</v>
      </c>
      <c r="AW996" s="14" t="s">
        <v>36</v>
      </c>
      <c r="AX996" s="14" t="s">
        <v>81</v>
      </c>
      <c r="AY996" s="278" t="s">
        <v>229</v>
      </c>
    </row>
    <row r="997" s="13" customFormat="1">
      <c r="A997" s="13"/>
      <c r="B997" s="257"/>
      <c r="C997" s="258"/>
      <c r="D997" s="259" t="s">
        <v>238</v>
      </c>
      <c r="E997" s="260" t="s">
        <v>1</v>
      </c>
      <c r="F997" s="261" t="s">
        <v>1257</v>
      </c>
      <c r="G997" s="258"/>
      <c r="H997" s="260" t="s">
        <v>1</v>
      </c>
      <c r="I997" s="262"/>
      <c r="J997" s="258"/>
      <c r="K997" s="258"/>
      <c r="L997" s="263"/>
      <c r="M997" s="264"/>
      <c r="N997" s="265"/>
      <c r="O997" s="265"/>
      <c r="P997" s="265"/>
      <c r="Q997" s="265"/>
      <c r="R997" s="265"/>
      <c r="S997" s="265"/>
      <c r="T997" s="266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7" t="s">
        <v>238</v>
      </c>
      <c r="AU997" s="267" t="s">
        <v>91</v>
      </c>
      <c r="AV997" s="13" t="s">
        <v>89</v>
      </c>
      <c r="AW997" s="13" t="s">
        <v>36</v>
      </c>
      <c r="AX997" s="13" t="s">
        <v>81</v>
      </c>
      <c r="AY997" s="267" t="s">
        <v>229</v>
      </c>
    </row>
    <row r="998" s="14" customFormat="1">
      <c r="A998" s="14"/>
      <c r="B998" s="268"/>
      <c r="C998" s="269"/>
      <c r="D998" s="259" t="s">
        <v>238</v>
      </c>
      <c r="E998" s="270" t="s">
        <v>1</v>
      </c>
      <c r="F998" s="271" t="s">
        <v>1339</v>
      </c>
      <c r="G998" s="269"/>
      <c r="H998" s="272">
        <v>24.32</v>
      </c>
      <c r="I998" s="273"/>
      <c r="J998" s="269"/>
      <c r="K998" s="269"/>
      <c r="L998" s="274"/>
      <c r="M998" s="275"/>
      <c r="N998" s="276"/>
      <c r="O998" s="276"/>
      <c r="P998" s="276"/>
      <c r="Q998" s="276"/>
      <c r="R998" s="276"/>
      <c r="S998" s="276"/>
      <c r="T998" s="277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8" t="s">
        <v>238</v>
      </c>
      <c r="AU998" s="278" t="s">
        <v>91</v>
      </c>
      <c r="AV998" s="14" t="s">
        <v>91</v>
      </c>
      <c r="AW998" s="14" t="s">
        <v>36</v>
      </c>
      <c r="AX998" s="14" t="s">
        <v>81</v>
      </c>
      <c r="AY998" s="278" t="s">
        <v>229</v>
      </c>
    </row>
    <row r="999" s="13" customFormat="1">
      <c r="A999" s="13"/>
      <c r="B999" s="257"/>
      <c r="C999" s="258"/>
      <c r="D999" s="259" t="s">
        <v>238</v>
      </c>
      <c r="E999" s="260" t="s">
        <v>1</v>
      </c>
      <c r="F999" s="261" t="s">
        <v>1259</v>
      </c>
      <c r="G999" s="258"/>
      <c r="H999" s="260" t="s">
        <v>1</v>
      </c>
      <c r="I999" s="262"/>
      <c r="J999" s="258"/>
      <c r="K999" s="258"/>
      <c r="L999" s="263"/>
      <c r="M999" s="264"/>
      <c r="N999" s="265"/>
      <c r="O999" s="265"/>
      <c r="P999" s="265"/>
      <c r="Q999" s="265"/>
      <c r="R999" s="265"/>
      <c r="S999" s="265"/>
      <c r="T999" s="266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7" t="s">
        <v>238</v>
      </c>
      <c r="AU999" s="267" t="s">
        <v>91</v>
      </c>
      <c r="AV999" s="13" t="s">
        <v>89</v>
      </c>
      <c r="AW999" s="13" t="s">
        <v>36</v>
      </c>
      <c r="AX999" s="13" t="s">
        <v>81</v>
      </c>
      <c r="AY999" s="267" t="s">
        <v>229</v>
      </c>
    </row>
    <row r="1000" s="14" customFormat="1">
      <c r="A1000" s="14"/>
      <c r="B1000" s="268"/>
      <c r="C1000" s="269"/>
      <c r="D1000" s="259" t="s">
        <v>238</v>
      </c>
      <c r="E1000" s="270" t="s">
        <v>1</v>
      </c>
      <c r="F1000" s="271" t="s">
        <v>1340</v>
      </c>
      <c r="G1000" s="269"/>
      <c r="H1000" s="272">
        <v>19.140000000000001</v>
      </c>
      <c r="I1000" s="273"/>
      <c r="J1000" s="269"/>
      <c r="K1000" s="269"/>
      <c r="L1000" s="274"/>
      <c r="M1000" s="275"/>
      <c r="N1000" s="276"/>
      <c r="O1000" s="276"/>
      <c r="P1000" s="276"/>
      <c r="Q1000" s="276"/>
      <c r="R1000" s="276"/>
      <c r="S1000" s="276"/>
      <c r="T1000" s="277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8" t="s">
        <v>238</v>
      </c>
      <c r="AU1000" s="278" t="s">
        <v>91</v>
      </c>
      <c r="AV1000" s="14" t="s">
        <v>91</v>
      </c>
      <c r="AW1000" s="14" t="s">
        <v>36</v>
      </c>
      <c r="AX1000" s="14" t="s">
        <v>81</v>
      </c>
      <c r="AY1000" s="278" t="s">
        <v>229</v>
      </c>
    </row>
    <row r="1001" s="13" customFormat="1">
      <c r="A1001" s="13"/>
      <c r="B1001" s="257"/>
      <c r="C1001" s="258"/>
      <c r="D1001" s="259" t="s">
        <v>238</v>
      </c>
      <c r="E1001" s="260" t="s">
        <v>1</v>
      </c>
      <c r="F1001" s="261" t="s">
        <v>1282</v>
      </c>
      <c r="G1001" s="258"/>
      <c r="H1001" s="260" t="s">
        <v>1</v>
      </c>
      <c r="I1001" s="262"/>
      <c r="J1001" s="258"/>
      <c r="K1001" s="258"/>
      <c r="L1001" s="263"/>
      <c r="M1001" s="264"/>
      <c r="N1001" s="265"/>
      <c r="O1001" s="265"/>
      <c r="P1001" s="265"/>
      <c r="Q1001" s="265"/>
      <c r="R1001" s="265"/>
      <c r="S1001" s="265"/>
      <c r="T1001" s="266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67" t="s">
        <v>238</v>
      </c>
      <c r="AU1001" s="267" t="s">
        <v>91</v>
      </c>
      <c r="AV1001" s="13" t="s">
        <v>89</v>
      </c>
      <c r="AW1001" s="13" t="s">
        <v>36</v>
      </c>
      <c r="AX1001" s="13" t="s">
        <v>81</v>
      </c>
      <c r="AY1001" s="267" t="s">
        <v>229</v>
      </c>
    </row>
    <row r="1002" s="14" customFormat="1">
      <c r="A1002" s="14"/>
      <c r="B1002" s="268"/>
      <c r="C1002" s="269"/>
      <c r="D1002" s="259" t="s">
        <v>238</v>
      </c>
      <c r="E1002" s="270" t="s">
        <v>1</v>
      </c>
      <c r="F1002" s="271" t="s">
        <v>1341</v>
      </c>
      <c r="G1002" s="269"/>
      <c r="H1002" s="272">
        <v>12.300000000000001</v>
      </c>
      <c r="I1002" s="273"/>
      <c r="J1002" s="269"/>
      <c r="K1002" s="269"/>
      <c r="L1002" s="274"/>
      <c r="M1002" s="275"/>
      <c r="N1002" s="276"/>
      <c r="O1002" s="276"/>
      <c r="P1002" s="276"/>
      <c r="Q1002" s="276"/>
      <c r="R1002" s="276"/>
      <c r="S1002" s="276"/>
      <c r="T1002" s="277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8" t="s">
        <v>238</v>
      </c>
      <c r="AU1002" s="278" t="s">
        <v>91</v>
      </c>
      <c r="AV1002" s="14" t="s">
        <v>91</v>
      </c>
      <c r="AW1002" s="14" t="s">
        <v>36</v>
      </c>
      <c r="AX1002" s="14" t="s">
        <v>81</v>
      </c>
      <c r="AY1002" s="278" t="s">
        <v>229</v>
      </c>
    </row>
    <row r="1003" s="13" customFormat="1">
      <c r="A1003" s="13"/>
      <c r="B1003" s="257"/>
      <c r="C1003" s="258"/>
      <c r="D1003" s="259" t="s">
        <v>238</v>
      </c>
      <c r="E1003" s="260" t="s">
        <v>1</v>
      </c>
      <c r="F1003" s="261" t="s">
        <v>1290</v>
      </c>
      <c r="G1003" s="258"/>
      <c r="H1003" s="260" t="s">
        <v>1</v>
      </c>
      <c r="I1003" s="262"/>
      <c r="J1003" s="258"/>
      <c r="K1003" s="258"/>
      <c r="L1003" s="263"/>
      <c r="M1003" s="264"/>
      <c r="N1003" s="265"/>
      <c r="O1003" s="265"/>
      <c r="P1003" s="265"/>
      <c r="Q1003" s="265"/>
      <c r="R1003" s="265"/>
      <c r="S1003" s="265"/>
      <c r="T1003" s="266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7" t="s">
        <v>238</v>
      </c>
      <c r="AU1003" s="267" t="s">
        <v>91</v>
      </c>
      <c r="AV1003" s="13" t="s">
        <v>89</v>
      </c>
      <c r="AW1003" s="13" t="s">
        <v>36</v>
      </c>
      <c r="AX1003" s="13" t="s">
        <v>81</v>
      </c>
      <c r="AY1003" s="267" t="s">
        <v>229</v>
      </c>
    </row>
    <row r="1004" s="14" customFormat="1">
      <c r="A1004" s="14"/>
      <c r="B1004" s="268"/>
      <c r="C1004" s="269"/>
      <c r="D1004" s="259" t="s">
        <v>238</v>
      </c>
      <c r="E1004" s="270" t="s">
        <v>1</v>
      </c>
      <c r="F1004" s="271" t="s">
        <v>1342</v>
      </c>
      <c r="G1004" s="269"/>
      <c r="H1004" s="272">
        <v>12.539999999999999</v>
      </c>
      <c r="I1004" s="273"/>
      <c r="J1004" s="269"/>
      <c r="K1004" s="269"/>
      <c r="L1004" s="274"/>
      <c r="M1004" s="275"/>
      <c r="N1004" s="276"/>
      <c r="O1004" s="276"/>
      <c r="P1004" s="276"/>
      <c r="Q1004" s="276"/>
      <c r="R1004" s="276"/>
      <c r="S1004" s="276"/>
      <c r="T1004" s="277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8" t="s">
        <v>238</v>
      </c>
      <c r="AU1004" s="278" t="s">
        <v>91</v>
      </c>
      <c r="AV1004" s="14" t="s">
        <v>91</v>
      </c>
      <c r="AW1004" s="14" t="s">
        <v>36</v>
      </c>
      <c r="AX1004" s="14" t="s">
        <v>81</v>
      </c>
      <c r="AY1004" s="278" t="s">
        <v>229</v>
      </c>
    </row>
    <row r="1005" s="13" customFormat="1">
      <c r="A1005" s="13"/>
      <c r="B1005" s="257"/>
      <c r="C1005" s="258"/>
      <c r="D1005" s="259" t="s">
        <v>238</v>
      </c>
      <c r="E1005" s="260" t="s">
        <v>1</v>
      </c>
      <c r="F1005" s="261" t="s">
        <v>1291</v>
      </c>
      <c r="G1005" s="258"/>
      <c r="H1005" s="260" t="s">
        <v>1</v>
      </c>
      <c r="I1005" s="262"/>
      <c r="J1005" s="258"/>
      <c r="K1005" s="258"/>
      <c r="L1005" s="263"/>
      <c r="M1005" s="264"/>
      <c r="N1005" s="265"/>
      <c r="O1005" s="265"/>
      <c r="P1005" s="265"/>
      <c r="Q1005" s="265"/>
      <c r="R1005" s="265"/>
      <c r="S1005" s="265"/>
      <c r="T1005" s="266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67" t="s">
        <v>238</v>
      </c>
      <c r="AU1005" s="267" t="s">
        <v>91</v>
      </c>
      <c r="AV1005" s="13" t="s">
        <v>89</v>
      </c>
      <c r="AW1005" s="13" t="s">
        <v>36</v>
      </c>
      <c r="AX1005" s="13" t="s">
        <v>81</v>
      </c>
      <c r="AY1005" s="267" t="s">
        <v>229</v>
      </c>
    </row>
    <row r="1006" s="14" customFormat="1">
      <c r="A1006" s="14"/>
      <c r="B1006" s="268"/>
      <c r="C1006" s="269"/>
      <c r="D1006" s="259" t="s">
        <v>238</v>
      </c>
      <c r="E1006" s="270" t="s">
        <v>1</v>
      </c>
      <c r="F1006" s="271" t="s">
        <v>1343</v>
      </c>
      <c r="G1006" s="269"/>
      <c r="H1006" s="272">
        <v>15.48</v>
      </c>
      <c r="I1006" s="273"/>
      <c r="J1006" s="269"/>
      <c r="K1006" s="269"/>
      <c r="L1006" s="274"/>
      <c r="M1006" s="275"/>
      <c r="N1006" s="276"/>
      <c r="O1006" s="276"/>
      <c r="P1006" s="276"/>
      <c r="Q1006" s="276"/>
      <c r="R1006" s="276"/>
      <c r="S1006" s="276"/>
      <c r="T1006" s="277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8" t="s">
        <v>238</v>
      </c>
      <c r="AU1006" s="278" t="s">
        <v>91</v>
      </c>
      <c r="AV1006" s="14" t="s">
        <v>91</v>
      </c>
      <c r="AW1006" s="14" t="s">
        <v>36</v>
      </c>
      <c r="AX1006" s="14" t="s">
        <v>81</v>
      </c>
      <c r="AY1006" s="278" t="s">
        <v>229</v>
      </c>
    </row>
    <row r="1007" s="13" customFormat="1">
      <c r="A1007" s="13"/>
      <c r="B1007" s="257"/>
      <c r="C1007" s="258"/>
      <c r="D1007" s="259" t="s">
        <v>238</v>
      </c>
      <c r="E1007" s="260" t="s">
        <v>1</v>
      </c>
      <c r="F1007" s="261" t="s">
        <v>1296</v>
      </c>
      <c r="G1007" s="258"/>
      <c r="H1007" s="260" t="s">
        <v>1</v>
      </c>
      <c r="I1007" s="262"/>
      <c r="J1007" s="258"/>
      <c r="K1007" s="258"/>
      <c r="L1007" s="263"/>
      <c r="M1007" s="264"/>
      <c r="N1007" s="265"/>
      <c r="O1007" s="265"/>
      <c r="P1007" s="265"/>
      <c r="Q1007" s="265"/>
      <c r="R1007" s="265"/>
      <c r="S1007" s="265"/>
      <c r="T1007" s="26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7" t="s">
        <v>238</v>
      </c>
      <c r="AU1007" s="267" t="s">
        <v>91</v>
      </c>
      <c r="AV1007" s="13" t="s">
        <v>89</v>
      </c>
      <c r="AW1007" s="13" t="s">
        <v>36</v>
      </c>
      <c r="AX1007" s="13" t="s">
        <v>81</v>
      </c>
      <c r="AY1007" s="267" t="s">
        <v>229</v>
      </c>
    </row>
    <row r="1008" s="14" customFormat="1">
      <c r="A1008" s="14"/>
      <c r="B1008" s="268"/>
      <c r="C1008" s="269"/>
      <c r="D1008" s="259" t="s">
        <v>238</v>
      </c>
      <c r="E1008" s="270" t="s">
        <v>1</v>
      </c>
      <c r="F1008" s="271" t="s">
        <v>1344</v>
      </c>
      <c r="G1008" s="269"/>
      <c r="H1008" s="272">
        <v>9.8200000000000003</v>
      </c>
      <c r="I1008" s="273"/>
      <c r="J1008" s="269"/>
      <c r="K1008" s="269"/>
      <c r="L1008" s="274"/>
      <c r="M1008" s="275"/>
      <c r="N1008" s="276"/>
      <c r="O1008" s="276"/>
      <c r="P1008" s="276"/>
      <c r="Q1008" s="276"/>
      <c r="R1008" s="276"/>
      <c r="S1008" s="276"/>
      <c r="T1008" s="277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78" t="s">
        <v>238</v>
      </c>
      <c r="AU1008" s="278" t="s">
        <v>91</v>
      </c>
      <c r="AV1008" s="14" t="s">
        <v>91</v>
      </c>
      <c r="AW1008" s="14" t="s">
        <v>36</v>
      </c>
      <c r="AX1008" s="14" t="s">
        <v>81</v>
      </c>
      <c r="AY1008" s="278" t="s">
        <v>229</v>
      </c>
    </row>
    <row r="1009" s="13" customFormat="1">
      <c r="A1009" s="13"/>
      <c r="B1009" s="257"/>
      <c r="C1009" s="258"/>
      <c r="D1009" s="259" t="s">
        <v>238</v>
      </c>
      <c r="E1009" s="260" t="s">
        <v>1</v>
      </c>
      <c r="F1009" s="261" t="s">
        <v>858</v>
      </c>
      <c r="G1009" s="258"/>
      <c r="H1009" s="260" t="s">
        <v>1</v>
      </c>
      <c r="I1009" s="262"/>
      <c r="J1009" s="258"/>
      <c r="K1009" s="258"/>
      <c r="L1009" s="263"/>
      <c r="M1009" s="264"/>
      <c r="N1009" s="265"/>
      <c r="O1009" s="265"/>
      <c r="P1009" s="265"/>
      <c r="Q1009" s="265"/>
      <c r="R1009" s="265"/>
      <c r="S1009" s="265"/>
      <c r="T1009" s="266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7" t="s">
        <v>238</v>
      </c>
      <c r="AU1009" s="267" t="s">
        <v>91</v>
      </c>
      <c r="AV1009" s="13" t="s">
        <v>89</v>
      </c>
      <c r="AW1009" s="13" t="s">
        <v>36</v>
      </c>
      <c r="AX1009" s="13" t="s">
        <v>81</v>
      </c>
      <c r="AY1009" s="267" t="s">
        <v>229</v>
      </c>
    </row>
    <row r="1010" s="14" customFormat="1">
      <c r="A1010" s="14"/>
      <c r="B1010" s="268"/>
      <c r="C1010" s="269"/>
      <c r="D1010" s="259" t="s">
        <v>238</v>
      </c>
      <c r="E1010" s="270" t="s">
        <v>1</v>
      </c>
      <c r="F1010" s="271" t="s">
        <v>1345</v>
      </c>
      <c r="G1010" s="269"/>
      <c r="H1010" s="272">
        <v>7.0800000000000001</v>
      </c>
      <c r="I1010" s="273"/>
      <c r="J1010" s="269"/>
      <c r="K1010" s="269"/>
      <c r="L1010" s="274"/>
      <c r="M1010" s="275"/>
      <c r="N1010" s="276"/>
      <c r="O1010" s="276"/>
      <c r="P1010" s="276"/>
      <c r="Q1010" s="276"/>
      <c r="R1010" s="276"/>
      <c r="S1010" s="276"/>
      <c r="T1010" s="277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8" t="s">
        <v>238</v>
      </c>
      <c r="AU1010" s="278" t="s">
        <v>91</v>
      </c>
      <c r="AV1010" s="14" t="s">
        <v>91</v>
      </c>
      <c r="AW1010" s="14" t="s">
        <v>36</v>
      </c>
      <c r="AX1010" s="14" t="s">
        <v>81</v>
      </c>
      <c r="AY1010" s="278" t="s">
        <v>229</v>
      </c>
    </row>
    <row r="1011" s="13" customFormat="1">
      <c r="A1011" s="13"/>
      <c r="B1011" s="257"/>
      <c r="C1011" s="258"/>
      <c r="D1011" s="259" t="s">
        <v>238</v>
      </c>
      <c r="E1011" s="260" t="s">
        <v>1</v>
      </c>
      <c r="F1011" s="261" t="s">
        <v>860</v>
      </c>
      <c r="G1011" s="258"/>
      <c r="H1011" s="260" t="s">
        <v>1</v>
      </c>
      <c r="I1011" s="262"/>
      <c r="J1011" s="258"/>
      <c r="K1011" s="258"/>
      <c r="L1011" s="263"/>
      <c r="M1011" s="264"/>
      <c r="N1011" s="265"/>
      <c r="O1011" s="265"/>
      <c r="P1011" s="265"/>
      <c r="Q1011" s="265"/>
      <c r="R1011" s="265"/>
      <c r="S1011" s="265"/>
      <c r="T1011" s="266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7" t="s">
        <v>238</v>
      </c>
      <c r="AU1011" s="267" t="s">
        <v>91</v>
      </c>
      <c r="AV1011" s="13" t="s">
        <v>89</v>
      </c>
      <c r="AW1011" s="13" t="s">
        <v>36</v>
      </c>
      <c r="AX1011" s="13" t="s">
        <v>81</v>
      </c>
      <c r="AY1011" s="267" t="s">
        <v>229</v>
      </c>
    </row>
    <row r="1012" s="14" customFormat="1">
      <c r="A1012" s="14"/>
      <c r="B1012" s="268"/>
      <c r="C1012" s="269"/>
      <c r="D1012" s="259" t="s">
        <v>238</v>
      </c>
      <c r="E1012" s="270" t="s">
        <v>1</v>
      </c>
      <c r="F1012" s="271" t="s">
        <v>1346</v>
      </c>
      <c r="G1012" s="269"/>
      <c r="H1012" s="272">
        <v>5.8499999999999996</v>
      </c>
      <c r="I1012" s="273"/>
      <c r="J1012" s="269"/>
      <c r="K1012" s="269"/>
      <c r="L1012" s="274"/>
      <c r="M1012" s="275"/>
      <c r="N1012" s="276"/>
      <c r="O1012" s="276"/>
      <c r="P1012" s="276"/>
      <c r="Q1012" s="276"/>
      <c r="R1012" s="276"/>
      <c r="S1012" s="276"/>
      <c r="T1012" s="277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78" t="s">
        <v>238</v>
      </c>
      <c r="AU1012" s="278" t="s">
        <v>91</v>
      </c>
      <c r="AV1012" s="14" t="s">
        <v>91</v>
      </c>
      <c r="AW1012" s="14" t="s">
        <v>36</v>
      </c>
      <c r="AX1012" s="14" t="s">
        <v>81</v>
      </c>
      <c r="AY1012" s="278" t="s">
        <v>229</v>
      </c>
    </row>
    <row r="1013" s="13" customFormat="1">
      <c r="A1013" s="13"/>
      <c r="B1013" s="257"/>
      <c r="C1013" s="258"/>
      <c r="D1013" s="259" t="s">
        <v>238</v>
      </c>
      <c r="E1013" s="260" t="s">
        <v>1</v>
      </c>
      <c r="F1013" s="261" t="s">
        <v>974</v>
      </c>
      <c r="G1013" s="258"/>
      <c r="H1013" s="260" t="s">
        <v>1</v>
      </c>
      <c r="I1013" s="262"/>
      <c r="J1013" s="258"/>
      <c r="K1013" s="258"/>
      <c r="L1013" s="263"/>
      <c r="M1013" s="264"/>
      <c r="N1013" s="265"/>
      <c r="O1013" s="265"/>
      <c r="P1013" s="265"/>
      <c r="Q1013" s="265"/>
      <c r="R1013" s="265"/>
      <c r="S1013" s="265"/>
      <c r="T1013" s="26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7" t="s">
        <v>238</v>
      </c>
      <c r="AU1013" s="267" t="s">
        <v>91</v>
      </c>
      <c r="AV1013" s="13" t="s">
        <v>89</v>
      </c>
      <c r="AW1013" s="13" t="s">
        <v>36</v>
      </c>
      <c r="AX1013" s="13" t="s">
        <v>81</v>
      </c>
      <c r="AY1013" s="267" t="s">
        <v>229</v>
      </c>
    </row>
    <row r="1014" s="14" customFormat="1">
      <c r="A1014" s="14"/>
      <c r="B1014" s="268"/>
      <c r="C1014" s="269"/>
      <c r="D1014" s="259" t="s">
        <v>238</v>
      </c>
      <c r="E1014" s="270" t="s">
        <v>1</v>
      </c>
      <c r="F1014" s="271" t="s">
        <v>1347</v>
      </c>
      <c r="G1014" s="269"/>
      <c r="H1014" s="272">
        <v>22.789999999999999</v>
      </c>
      <c r="I1014" s="273"/>
      <c r="J1014" s="269"/>
      <c r="K1014" s="269"/>
      <c r="L1014" s="274"/>
      <c r="M1014" s="275"/>
      <c r="N1014" s="276"/>
      <c r="O1014" s="276"/>
      <c r="P1014" s="276"/>
      <c r="Q1014" s="276"/>
      <c r="R1014" s="276"/>
      <c r="S1014" s="276"/>
      <c r="T1014" s="277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8" t="s">
        <v>238</v>
      </c>
      <c r="AU1014" s="278" t="s">
        <v>91</v>
      </c>
      <c r="AV1014" s="14" t="s">
        <v>91</v>
      </c>
      <c r="AW1014" s="14" t="s">
        <v>36</v>
      </c>
      <c r="AX1014" s="14" t="s">
        <v>81</v>
      </c>
      <c r="AY1014" s="278" t="s">
        <v>229</v>
      </c>
    </row>
    <row r="1015" s="13" customFormat="1">
      <c r="A1015" s="13"/>
      <c r="B1015" s="257"/>
      <c r="C1015" s="258"/>
      <c r="D1015" s="259" t="s">
        <v>238</v>
      </c>
      <c r="E1015" s="260" t="s">
        <v>1</v>
      </c>
      <c r="F1015" s="261" t="s">
        <v>1299</v>
      </c>
      <c r="G1015" s="258"/>
      <c r="H1015" s="260" t="s">
        <v>1</v>
      </c>
      <c r="I1015" s="262"/>
      <c r="J1015" s="258"/>
      <c r="K1015" s="258"/>
      <c r="L1015" s="263"/>
      <c r="M1015" s="264"/>
      <c r="N1015" s="265"/>
      <c r="O1015" s="265"/>
      <c r="P1015" s="265"/>
      <c r="Q1015" s="265"/>
      <c r="R1015" s="265"/>
      <c r="S1015" s="265"/>
      <c r="T1015" s="266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67" t="s">
        <v>238</v>
      </c>
      <c r="AU1015" s="267" t="s">
        <v>91</v>
      </c>
      <c r="AV1015" s="13" t="s">
        <v>89</v>
      </c>
      <c r="AW1015" s="13" t="s">
        <v>36</v>
      </c>
      <c r="AX1015" s="13" t="s">
        <v>81</v>
      </c>
      <c r="AY1015" s="267" t="s">
        <v>229</v>
      </c>
    </row>
    <row r="1016" s="14" customFormat="1">
      <c r="A1016" s="14"/>
      <c r="B1016" s="268"/>
      <c r="C1016" s="269"/>
      <c r="D1016" s="259" t="s">
        <v>238</v>
      </c>
      <c r="E1016" s="270" t="s">
        <v>1</v>
      </c>
      <c r="F1016" s="271" t="s">
        <v>1348</v>
      </c>
      <c r="G1016" s="269"/>
      <c r="H1016" s="272">
        <v>11.6</v>
      </c>
      <c r="I1016" s="273"/>
      <c r="J1016" s="269"/>
      <c r="K1016" s="269"/>
      <c r="L1016" s="274"/>
      <c r="M1016" s="275"/>
      <c r="N1016" s="276"/>
      <c r="O1016" s="276"/>
      <c r="P1016" s="276"/>
      <c r="Q1016" s="276"/>
      <c r="R1016" s="276"/>
      <c r="S1016" s="276"/>
      <c r="T1016" s="277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8" t="s">
        <v>238</v>
      </c>
      <c r="AU1016" s="278" t="s">
        <v>91</v>
      </c>
      <c r="AV1016" s="14" t="s">
        <v>91</v>
      </c>
      <c r="AW1016" s="14" t="s">
        <v>36</v>
      </c>
      <c r="AX1016" s="14" t="s">
        <v>81</v>
      </c>
      <c r="AY1016" s="278" t="s">
        <v>229</v>
      </c>
    </row>
    <row r="1017" s="13" customFormat="1">
      <c r="A1017" s="13"/>
      <c r="B1017" s="257"/>
      <c r="C1017" s="258"/>
      <c r="D1017" s="259" t="s">
        <v>238</v>
      </c>
      <c r="E1017" s="260" t="s">
        <v>1</v>
      </c>
      <c r="F1017" s="261" t="s">
        <v>862</v>
      </c>
      <c r="G1017" s="258"/>
      <c r="H1017" s="260" t="s">
        <v>1</v>
      </c>
      <c r="I1017" s="262"/>
      <c r="J1017" s="258"/>
      <c r="K1017" s="258"/>
      <c r="L1017" s="263"/>
      <c r="M1017" s="264"/>
      <c r="N1017" s="265"/>
      <c r="O1017" s="265"/>
      <c r="P1017" s="265"/>
      <c r="Q1017" s="265"/>
      <c r="R1017" s="265"/>
      <c r="S1017" s="265"/>
      <c r="T1017" s="266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7" t="s">
        <v>238</v>
      </c>
      <c r="AU1017" s="267" t="s">
        <v>91</v>
      </c>
      <c r="AV1017" s="13" t="s">
        <v>89</v>
      </c>
      <c r="AW1017" s="13" t="s">
        <v>36</v>
      </c>
      <c r="AX1017" s="13" t="s">
        <v>81</v>
      </c>
      <c r="AY1017" s="267" t="s">
        <v>229</v>
      </c>
    </row>
    <row r="1018" s="14" customFormat="1">
      <c r="A1018" s="14"/>
      <c r="B1018" s="268"/>
      <c r="C1018" s="269"/>
      <c r="D1018" s="259" t="s">
        <v>238</v>
      </c>
      <c r="E1018" s="270" t="s">
        <v>1</v>
      </c>
      <c r="F1018" s="271" t="s">
        <v>1349</v>
      </c>
      <c r="G1018" s="269"/>
      <c r="H1018" s="272">
        <v>8.3300000000000001</v>
      </c>
      <c r="I1018" s="273"/>
      <c r="J1018" s="269"/>
      <c r="K1018" s="269"/>
      <c r="L1018" s="274"/>
      <c r="M1018" s="275"/>
      <c r="N1018" s="276"/>
      <c r="O1018" s="276"/>
      <c r="P1018" s="276"/>
      <c r="Q1018" s="276"/>
      <c r="R1018" s="276"/>
      <c r="S1018" s="276"/>
      <c r="T1018" s="277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78" t="s">
        <v>238</v>
      </c>
      <c r="AU1018" s="278" t="s">
        <v>91</v>
      </c>
      <c r="AV1018" s="14" t="s">
        <v>91</v>
      </c>
      <c r="AW1018" s="14" t="s">
        <v>36</v>
      </c>
      <c r="AX1018" s="14" t="s">
        <v>81</v>
      </c>
      <c r="AY1018" s="278" t="s">
        <v>229</v>
      </c>
    </row>
    <row r="1019" s="13" customFormat="1">
      <c r="A1019" s="13"/>
      <c r="B1019" s="257"/>
      <c r="C1019" s="258"/>
      <c r="D1019" s="259" t="s">
        <v>238</v>
      </c>
      <c r="E1019" s="260" t="s">
        <v>1</v>
      </c>
      <c r="F1019" s="261" t="s">
        <v>852</v>
      </c>
      <c r="G1019" s="258"/>
      <c r="H1019" s="260" t="s">
        <v>1</v>
      </c>
      <c r="I1019" s="262"/>
      <c r="J1019" s="258"/>
      <c r="K1019" s="258"/>
      <c r="L1019" s="263"/>
      <c r="M1019" s="264"/>
      <c r="N1019" s="265"/>
      <c r="O1019" s="265"/>
      <c r="P1019" s="265"/>
      <c r="Q1019" s="265"/>
      <c r="R1019" s="265"/>
      <c r="S1019" s="265"/>
      <c r="T1019" s="266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67" t="s">
        <v>238</v>
      </c>
      <c r="AU1019" s="267" t="s">
        <v>91</v>
      </c>
      <c r="AV1019" s="13" t="s">
        <v>89</v>
      </c>
      <c r="AW1019" s="13" t="s">
        <v>36</v>
      </c>
      <c r="AX1019" s="13" t="s">
        <v>81</v>
      </c>
      <c r="AY1019" s="267" t="s">
        <v>229</v>
      </c>
    </row>
    <row r="1020" s="14" customFormat="1">
      <c r="A1020" s="14"/>
      <c r="B1020" s="268"/>
      <c r="C1020" s="269"/>
      <c r="D1020" s="259" t="s">
        <v>238</v>
      </c>
      <c r="E1020" s="270" t="s">
        <v>1</v>
      </c>
      <c r="F1020" s="271" t="s">
        <v>1350</v>
      </c>
      <c r="G1020" s="269"/>
      <c r="H1020" s="272">
        <v>7.2699999999999996</v>
      </c>
      <c r="I1020" s="273"/>
      <c r="J1020" s="269"/>
      <c r="K1020" s="269"/>
      <c r="L1020" s="274"/>
      <c r="M1020" s="275"/>
      <c r="N1020" s="276"/>
      <c r="O1020" s="276"/>
      <c r="P1020" s="276"/>
      <c r="Q1020" s="276"/>
      <c r="R1020" s="276"/>
      <c r="S1020" s="276"/>
      <c r="T1020" s="277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8" t="s">
        <v>238</v>
      </c>
      <c r="AU1020" s="278" t="s">
        <v>91</v>
      </c>
      <c r="AV1020" s="14" t="s">
        <v>91</v>
      </c>
      <c r="AW1020" s="14" t="s">
        <v>36</v>
      </c>
      <c r="AX1020" s="14" t="s">
        <v>81</v>
      </c>
      <c r="AY1020" s="278" t="s">
        <v>229</v>
      </c>
    </row>
    <row r="1021" s="15" customFormat="1">
      <c r="A1021" s="15"/>
      <c r="B1021" s="279"/>
      <c r="C1021" s="280"/>
      <c r="D1021" s="259" t="s">
        <v>238</v>
      </c>
      <c r="E1021" s="281" t="s">
        <v>1</v>
      </c>
      <c r="F1021" s="282" t="s">
        <v>252</v>
      </c>
      <c r="G1021" s="280"/>
      <c r="H1021" s="283">
        <v>234.13</v>
      </c>
      <c r="I1021" s="284"/>
      <c r="J1021" s="280"/>
      <c r="K1021" s="280"/>
      <c r="L1021" s="285"/>
      <c r="M1021" s="286"/>
      <c r="N1021" s="287"/>
      <c r="O1021" s="287"/>
      <c r="P1021" s="287"/>
      <c r="Q1021" s="287"/>
      <c r="R1021" s="287"/>
      <c r="S1021" s="287"/>
      <c r="T1021" s="288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89" t="s">
        <v>238</v>
      </c>
      <c r="AU1021" s="289" t="s">
        <v>91</v>
      </c>
      <c r="AV1021" s="15" t="s">
        <v>236</v>
      </c>
      <c r="AW1021" s="15" t="s">
        <v>36</v>
      </c>
      <c r="AX1021" s="15" t="s">
        <v>89</v>
      </c>
      <c r="AY1021" s="289" t="s">
        <v>229</v>
      </c>
    </row>
    <row r="1022" s="2" customFormat="1" ht="16.5" customHeight="1">
      <c r="A1022" s="39"/>
      <c r="B1022" s="40"/>
      <c r="C1022" s="244" t="s">
        <v>1351</v>
      </c>
      <c r="D1022" s="244" t="s">
        <v>231</v>
      </c>
      <c r="E1022" s="245" t="s">
        <v>1352</v>
      </c>
      <c r="F1022" s="246" t="s">
        <v>1353</v>
      </c>
      <c r="G1022" s="247" t="s">
        <v>311</v>
      </c>
      <c r="H1022" s="248">
        <v>44.386000000000003</v>
      </c>
      <c r="I1022" s="249"/>
      <c r="J1022" s="250">
        <f>ROUND(I1022*H1022,2)</f>
        <v>0</v>
      </c>
      <c r="K1022" s="246" t="s">
        <v>235</v>
      </c>
      <c r="L1022" s="45"/>
      <c r="M1022" s="251" t="s">
        <v>1</v>
      </c>
      <c r="N1022" s="252" t="s">
        <v>46</v>
      </c>
      <c r="O1022" s="92"/>
      <c r="P1022" s="253">
        <f>O1022*H1022</f>
        <v>0</v>
      </c>
      <c r="Q1022" s="253">
        <v>0.1837</v>
      </c>
      <c r="R1022" s="253">
        <f>Q1022*H1022</f>
        <v>8.1537082000000005</v>
      </c>
      <c r="S1022" s="253">
        <v>0</v>
      </c>
      <c r="T1022" s="254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55" t="s">
        <v>236</v>
      </c>
      <c r="AT1022" s="255" t="s">
        <v>231</v>
      </c>
      <c r="AU1022" s="255" t="s">
        <v>91</v>
      </c>
      <c r="AY1022" s="18" t="s">
        <v>229</v>
      </c>
      <c r="BE1022" s="256">
        <f>IF(N1022="základní",J1022,0)</f>
        <v>0</v>
      </c>
      <c r="BF1022" s="256">
        <f>IF(N1022="snížená",J1022,0)</f>
        <v>0</v>
      </c>
      <c r="BG1022" s="256">
        <f>IF(N1022="zákl. přenesená",J1022,0)</f>
        <v>0</v>
      </c>
      <c r="BH1022" s="256">
        <f>IF(N1022="sníž. přenesená",J1022,0)</f>
        <v>0</v>
      </c>
      <c r="BI1022" s="256">
        <f>IF(N1022="nulová",J1022,0)</f>
        <v>0</v>
      </c>
      <c r="BJ1022" s="18" t="s">
        <v>89</v>
      </c>
      <c r="BK1022" s="256">
        <f>ROUND(I1022*H1022,2)</f>
        <v>0</v>
      </c>
      <c r="BL1022" s="18" t="s">
        <v>236</v>
      </c>
      <c r="BM1022" s="255" t="s">
        <v>1354</v>
      </c>
    </row>
    <row r="1023" s="13" customFormat="1">
      <c r="A1023" s="13"/>
      <c r="B1023" s="257"/>
      <c r="C1023" s="258"/>
      <c r="D1023" s="259" t="s">
        <v>238</v>
      </c>
      <c r="E1023" s="260" t="s">
        <v>1</v>
      </c>
      <c r="F1023" s="261" t="s">
        <v>1355</v>
      </c>
      <c r="G1023" s="258"/>
      <c r="H1023" s="260" t="s">
        <v>1</v>
      </c>
      <c r="I1023" s="262"/>
      <c r="J1023" s="258"/>
      <c r="K1023" s="258"/>
      <c r="L1023" s="263"/>
      <c r="M1023" s="264"/>
      <c r="N1023" s="265"/>
      <c r="O1023" s="265"/>
      <c r="P1023" s="265"/>
      <c r="Q1023" s="265"/>
      <c r="R1023" s="265"/>
      <c r="S1023" s="265"/>
      <c r="T1023" s="266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7" t="s">
        <v>238</v>
      </c>
      <c r="AU1023" s="267" t="s">
        <v>91</v>
      </c>
      <c r="AV1023" s="13" t="s">
        <v>89</v>
      </c>
      <c r="AW1023" s="13" t="s">
        <v>36</v>
      </c>
      <c r="AX1023" s="13" t="s">
        <v>81</v>
      </c>
      <c r="AY1023" s="267" t="s">
        <v>229</v>
      </c>
    </row>
    <row r="1024" s="14" customFormat="1">
      <c r="A1024" s="14"/>
      <c r="B1024" s="268"/>
      <c r="C1024" s="269"/>
      <c r="D1024" s="259" t="s">
        <v>238</v>
      </c>
      <c r="E1024" s="270" t="s">
        <v>1</v>
      </c>
      <c r="F1024" s="271" t="s">
        <v>1356</v>
      </c>
      <c r="G1024" s="269"/>
      <c r="H1024" s="272">
        <v>17.433</v>
      </c>
      <c r="I1024" s="273"/>
      <c r="J1024" s="269"/>
      <c r="K1024" s="269"/>
      <c r="L1024" s="274"/>
      <c r="M1024" s="275"/>
      <c r="N1024" s="276"/>
      <c r="O1024" s="276"/>
      <c r="P1024" s="276"/>
      <c r="Q1024" s="276"/>
      <c r="R1024" s="276"/>
      <c r="S1024" s="276"/>
      <c r="T1024" s="277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8" t="s">
        <v>238</v>
      </c>
      <c r="AU1024" s="278" t="s">
        <v>91</v>
      </c>
      <c r="AV1024" s="14" t="s">
        <v>91</v>
      </c>
      <c r="AW1024" s="14" t="s">
        <v>36</v>
      </c>
      <c r="AX1024" s="14" t="s">
        <v>81</v>
      </c>
      <c r="AY1024" s="278" t="s">
        <v>229</v>
      </c>
    </row>
    <row r="1025" s="14" customFormat="1">
      <c r="A1025" s="14"/>
      <c r="B1025" s="268"/>
      <c r="C1025" s="269"/>
      <c r="D1025" s="259" t="s">
        <v>238</v>
      </c>
      <c r="E1025" s="270" t="s">
        <v>1</v>
      </c>
      <c r="F1025" s="271" t="s">
        <v>1357</v>
      </c>
      <c r="G1025" s="269"/>
      <c r="H1025" s="272">
        <v>1.323</v>
      </c>
      <c r="I1025" s="273"/>
      <c r="J1025" s="269"/>
      <c r="K1025" s="269"/>
      <c r="L1025" s="274"/>
      <c r="M1025" s="275"/>
      <c r="N1025" s="276"/>
      <c r="O1025" s="276"/>
      <c r="P1025" s="276"/>
      <c r="Q1025" s="276"/>
      <c r="R1025" s="276"/>
      <c r="S1025" s="276"/>
      <c r="T1025" s="277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8" t="s">
        <v>238</v>
      </c>
      <c r="AU1025" s="278" t="s">
        <v>91</v>
      </c>
      <c r="AV1025" s="14" t="s">
        <v>91</v>
      </c>
      <c r="AW1025" s="14" t="s">
        <v>36</v>
      </c>
      <c r="AX1025" s="14" t="s">
        <v>81</v>
      </c>
      <c r="AY1025" s="278" t="s">
        <v>229</v>
      </c>
    </row>
    <row r="1026" s="14" customFormat="1">
      <c r="A1026" s="14"/>
      <c r="B1026" s="268"/>
      <c r="C1026" s="269"/>
      <c r="D1026" s="259" t="s">
        <v>238</v>
      </c>
      <c r="E1026" s="270" t="s">
        <v>1</v>
      </c>
      <c r="F1026" s="271" t="s">
        <v>1358</v>
      </c>
      <c r="G1026" s="269"/>
      <c r="H1026" s="272">
        <v>0.215</v>
      </c>
      <c r="I1026" s="273"/>
      <c r="J1026" s="269"/>
      <c r="K1026" s="269"/>
      <c r="L1026" s="274"/>
      <c r="M1026" s="275"/>
      <c r="N1026" s="276"/>
      <c r="O1026" s="276"/>
      <c r="P1026" s="276"/>
      <c r="Q1026" s="276"/>
      <c r="R1026" s="276"/>
      <c r="S1026" s="276"/>
      <c r="T1026" s="277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78" t="s">
        <v>238</v>
      </c>
      <c r="AU1026" s="278" t="s">
        <v>91</v>
      </c>
      <c r="AV1026" s="14" t="s">
        <v>91</v>
      </c>
      <c r="AW1026" s="14" t="s">
        <v>36</v>
      </c>
      <c r="AX1026" s="14" t="s">
        <v>81</v>
      </c>
      <c r="AY1026" s="278" t="s">
        <v>229</v>
      </c>
    </row>
    <row r="1027" s="13" customFormat="1">
      <c r="A1027" s="13"/>
      <c r="B1027" s="257"/>
      <c r="C1027" s="258"/>
      <c r="D1027" s="259" t="s">
        <v>238</v>
      </c>
      <c r="E1027" s="260" t="s">
        <v>1</v>
      </c>
      <c r="F1027" s="261" t="s">
        <v>1359</v>
      </c>
      <c r="G1027" s="258"/>
      <c r="H1027" s="260" t="s">
        <v>1</v>
      </c>
      <c r="I1027" s="262"/>
      <c r="J1027" s="258"/>
      <c r="K1027" s="258"/>
      <c r="L1027" s="263"/>
      <c r="M1027" s="264"/>
      <c r="N1027" s="265"/>
      <c r="O1027" s="265"/>
      <c r="P1027" s="265"/>
      <c r="Q1027" s="265"/>
      <c r="R1027" s="265"/>
      <c r="S1027" s="265"/>
      <c r="T1027" s="266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7" t="s">
        <v>238</v>
      </c>
      <c r="AU1027" s="267" t="s">
        <v>91</v>
      </c>
      <c r="AV1027" s="13" t="s">
        <v>89</v>
      </c>
      <c r="AW1027" s="13" t="s">
        <v>36</v>
      </c>
      <c r="AX1027" s="13" t="s">
        <v>81</v>
      </c>
      <c r="AY1027" s="267" t="s">
        <v>229</v>
      </c>
    </row>
    <row r="1028" s="14" customFormat="1">
      <c r="A1028" s="14"/>
      <c r="B1028" s="268"/>
      <c r="C1028" s="269"/>
      <c r="D1028" s="259" t="s">
        <v>238</v>
      </c>
      <c r="E1028" s="270" t="s">
        <v>1</v>
      </c>
      <c r="F1028" s="271" t="s">
        <v>1360</v>
      </c>
      <c r="G1028" s="269"/>
      <c r="H1028" s="272">
        <v>25.414999999999999</v>
      </c>
      <c r="I1028" s="273"/>
      <c r="J1028" s="269"/>
      <c r="K1028" s="269"/>
      <c r="L1028" s="274"/>
      <c r="M1028" s="275"/>
      <c r="N1028" s="276"/>
      <c r="O1028" s="276"/>
      <c r="P1028" s="276"/>
      <c r="Q1028" s="276"/>
      <c r="R1028" s="276"/>
      <c r="S1028" s="276"/>
      <c r="T1028" s="277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78" t="s">
        <v>238</v>
      </c>
      <c r="AU1028" s="278" t="s">
        <v>91</v>
      </c>
      <c r="AV1028" s="14" t="s">
        <v>91</v>
      </c>
      <c r="AW1028" s="14" t="s">
        <v>36</v>
      </c>
      <c r="AX1028" s="14" t="s">
        <v>81</v>
      </c>
      <c r="AY1028" s="278" t="s">
        <v>229</v>
      </c>
    </row>
    <row r="1029" s="15" customFormat="1">
      <c r="A1029" s="15"/>
      <c r="B1029" s="279"/>
      <c r="C1029" s="280"/>
      <c r="D1029" s="259" t="s">
        <v>238</v>
      </c>
      <c r="E1029" s="281" t="s">
        <v>1</v>
      </c>
      <c r="F1029" s="282" t="s">
        <v>252</v>
      </c>
      <c r="G1029" s="280"/>
      <c r="H1029" s="283">
        <v>44.386000000000003</v>
      </c>
      <c r="I1029" s="284"/>
      <c r="J1029" s="280"/>
      <c r="K1029" s="280"/>
      <c r="L1029" s="285"/>
      <c r="M1029" s="286"/>
      <c r="N1029" s="287"/>
      <c r="O1029" s="287"/>
      <c r="P1029" s="287"/>
      <c r="Q1029" s="287"/>
      <c r="R1029" s="287"/>
      <c r="S1029" s="287"/>
      <c r="T1029" s="288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9" t="s">
        <v>238</v>
      </c>
      <c r="AU1029" s="289" t="s">
        <v>91</v>
      </c>
      <c r="AV1029" s="15" t="s">
        <v>236</v>
      </c>
      <c r="AW1029" s="15" t="s">
        <v>36</v>
      </c>
      <c r="AX1029" s="15" t="s">
        <v>89</v>
      </c>
      <c r="AY1029" s="289" t="s">
        <v>229</v>
      </c>
    </row>
    <row r="1030" s="2" customFormat="1" ht="21.75" customHeight="1">
      <c r="A1030" s="39"/>
      <c r="B1030" s="40"/>
      <c r="C1030" s="244" t="s">
        <v>1361</v>
      </c>
      <c r="D1030" s="244" t="s">
        <v>231</v>
      </c>
      <c r="E1030" s="245" t="s">
        <v>1362</v>
      </c>
      <c r="F1030" s="246" t="s">
        <v>1363</v>
      </c>
      <c r="G1030" s="247" t="s">
        <v>314</v>
      </c>
      <c r="H1030" s="248">
        <v>4</v>
      </c>
      <c r="I1030" s="249"/>
      <c r="J1030" s="250">
        <f>ROUND(I1030*H1030,2)</f>
        <v>0</v>
      </c>
      <c r="K1030" s="246" t="s">
        <v>1</v>
      </c>
      <c r="L1030" s="45"/>
      <c r="M1030" s="251" t="s">
        <v>1</v>
      </c>
      <c r="N1030" s="252" t="s">
        <v>46</v>
      </c>
      <c r="O1030" s="92"/>
      <c r="P1030" s="253">
        <f>O1030*H1030</f>
        <v>0</v>
      </c>
      <c r="Q1030" s="253">
        <v>0.041700000000000001</v>
      </c>
      <c r="R1030" s="253">
        <f>Q1030*H1030</f>
        <v>0.1668</v>
      </c>
      <c r="S1030" s="253">
        <v>0</v>
      </c>
      <c r="T1030" s="254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55" t="s">
        <v>236</v>
      </c>
      <c r="AT1030" s="255" t="s">
        <v>231</v>
      </c>
      <c r="AU1030" s="255" t="s">
        <v>91</v>
      </c>
      <c r="AY1030" s="18" t="s">
        <v>229</v>
      </c>
      <c r="BE1030" s="256">
        <f>IF(N1030="základní",J1030,0)</f>
        <v>0</v>
      </c>
      <c r="BF1030" s="256">
        <f>IF(N1030="snížená",J1030,0)</f>
        <v>0</v>
      </c>
      <c r="BG1030" s="256">
        <f>IF(N1030="zákl. přenesená",J1030,0)</f>
        <v>0</v>
      </c>
      <c r="BH1030" s="256">
        <f>IF(N1030="sníž. přenesená",J1030,0)</f>
        <v>0</v>
      </c>
      <c r="BI1030" s="256">
        <f>IF(N1030="nulová",J1030,0)</f>
        <v>0</v>
      </c>
      <c r="BJ1030" s="18" t="s">
        <v>89</v>
      </c>
      <c r="BK1030" s="256">
        <f>ROUND(I1030*H1030,2)</f>
        <v>0</v>
      </c>
      <c r="BL1030" s="18" t="s">
        <v>236</v>
      </c>
      <c r="BM1030" s="255" t="s">
        <v>1364</v>
      </c>
    </row>
    <row r="1031" s="2" customFormat="1" ht="33" customHeight="1">
      <c r="A1031" s="39"/>
      <c r="B1031" s="40"/>
      <c r="C1031" s="318" t="s">
        <v>1365</v>
      </c>
      <c r="D1031" s="318" t="s">
        <v>492</v>
      </c>
      <c r="E1031" s="319" t="s">
        <v>1366</v>
      </c>
      <c r="F1031" s="320" t="s">
        <v>1367</v>
      </c>
      <c r="G1031" s="321" t="s">
        <v>314</v>
      </c>
      <c r="H1031" s="322">
        <v>1</v>
      </c>
      <c r="I1031" s="323"/>
      <c r="J1031" s="324">
        <f>ROUND(I1031*H1031,2)</f>
        <v>0</v>
      </c>
      <c r="K1031" s="320" t="s">
        <v>1</v>
      </c>
      <c r="L1031" s="325"/>
      <c r="M1031" s="326" t="s">
        <v>1</v>
      </c>
      <c r="N1031" s="327" t="s">
        <v>46</v>
      </c>
      <c r="O1031" s="92"/>
      <c r="P1031" s="253">
        <f>O1031*H1031</f>
        <v>0</v>
      </c>
      <c r="Q1031" s="253">
        <v>0</v>
      </c>
      <c r="R1031" s="253">
        <f>Q1031*H1031</f>
        <v>0</v>
      </c>
      <c r="S1031" s="253">
        <v>0</v>
      </c>
      <c r="T1031" s="254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55" t="s">
        <v>319</v>
      </c>
      <c r="AT1031" s="255" t="s">
        <v>492</v>
      </c>
      <c r="AU1031" s="255" t="s">
        <v>91</v>
      </c>
      <c r="AY1031" s="18" t="s">
        <v>229</v>
      </c>
      <c r="BE1031" s="256">
        <f>IF(N1031="základní",J1031,0)</f>
        <v>0</v>
      </c>
      <c r="BF1031" s="256">
        <f>IF(N1031="snížená",J1031,0)</f>
        <v>0</v>
      </c>
      <c r="BG1031" s="256">
        <f>IF(N1031="zákl. přenesená",J1031,0)</f>
        <v>0</v>
      </c>
      <c r="BH1031" s="256">
        <f>IF(N1031="sníž. přenesená",J1031,0)</f>
        <v>0</v>
      </c>
      <c r="BI1031" s="256">
        <f>IF(N1031="nulová",J1031,0)</f>
        <v>0</v>
      </c>
      <c r="BJ1031" s="18" t="s">
        <v>89</v>
      </c>
      <c r="BK1031" s="256">
        <f>ROUND(I1031*H1031,2)</f>
        <v>0</v>
      </c>
      <c r="BL1031" s="18" t="s">
        <v>236</v>
      </c>
      <c r="BM1031" s="255" t="s">
        <v>1368</v>
      </c>
    </row>
    <row r="1032" s="2" customFormat="1" ht="33" customHeight="1">
      <c r="A1032" s="39"/>
      <c r="B1032" s="40"/>
      <c r="C1032" s="318" t="s">
        <v>1369</v>
      </c>
      <c r="D1032" s="318" t="s">
        <v>492</v>
      </c>
      <c r="E1032" s="319" t="s">
        <v>1370</v>
      </c>
      <c r="F1032" s="320" t="s">
        <v>1371</v>
      </c>
      <c r="G1032" s="321" t="s">
        <v>314</v>
      </c>
      <c r="H1032" s="322">
        <v>1</v>
      </c>
      <c r="I1032" s="323"/>
      <c r="J1032" s="324">
        <f>ROUND(I1032*H1032,2)</f>
        <v>0</v>
      </c>
      <c r="K1032" s="320" t="s">
        <v>1</v>
      </c>
      <c r="L1032" s="325"/>
      <c r="M1032" s="326" t="s">
        <v>1</v>
      </c>
      <c r="N1032" s="327" t="s">
        <v>46</v>
      </c>
      <c r="O1032" s="92"/>
      <c r="P1032" s="253">
        <f>O1032*H1032</f>
        <v>0</v>
      </c>
      <c r="Q1032" s="253">
        <v>0</v>
      </c>
      <c r="R1032" s="253">
        <f>Q1032*H1032</f>
        <v>0</v>
      </c>
      <c r="S1032" s="253">
        <v>0</v>
      </c>
      <c r="T1032" s="254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55" t="s">
        <v>319</v>
      </c>
      <c r="AT1032" s="255" t="s">
        <v>492</v>
      </c>
      <c r="AU1032" s="255" t="s">
        <v>91</v>
      </c>
      <c r="AY1032" s="18" t="s">
        <v>229</v>
      </c>
      <c r="BE1032" s="256">
        <f>IF(N1032="základní",J1032,0)</f>
        <v>0</v>
      </c>
      <c r="BF1032" s="256">
        <f>IF(N1032="snížená",J1032,0)</f>
        <v>0</v>
      </c>
      <c r="BG1032" s="256">
        <f>IF(N1032="zákl. přenesená",J1032,0)</f>
        <v>0</v>
      </c>
      <c r="BH1032" s="256">
        <f>IF(N1032="sníž. přenesená",J1032,0)</f>
        <v>0</v>
      </c>
      <c r="BI1032" s="256">
        <f>IF(N1032="nulová",J1032,0)</f>
        <v>0</v>
      </c>
      <c r="BJ1032" s="18" t="s">
        <v>89</v>
      </c>
      <c r="BK1032" s="256">
        <f>ROUND(I1032*H1032,2)</f>
        <v>0</v>
      </c>
      <c r="BL1032" s="18" t="s">
        <v>236</v>
      </c>
      <c r="BM1032" s="255" t="s">
        <v>1372</v>
      </c>
    </row>
    <row r="1033" s="2" customFormat="1" ht="33" customHeight="1">
      <c r="A1033" s="39"/>
      <c r="B1033" s="40"/>
      <c r="C1033" s="318" t="s">
        <v>240</v>
      </c>
      <c r="D1033" s="318" t="s">
        <v>492</v>
      </c>
      <c r="E1033" s="319" t="s">
        <v>1373</v>
      </c>
      <c r="F1033" s="320" t="s">
        <v>1374</v>
      </c>
      <c r="G1033" s="321" t="s">
        <v>314</v>
      </c>
      <c r="H1033" s="322">
        <v>1</v>
      </c>
      <c r="I1033" s="323"/>
      <c r="J1033" s="324">
        <f>ROUND(I1033*H1033,2)</f>
        <v>0</v>
      </c>
      <c r="K1033" s="320" t="s">
        <v>1</v>
      </c>
      <c r="L1033" s="325"/>
      <c r="M1033" s="326" t="s">
        <v>1</v>
      </c>
      <c r="N1033" s="327" t="s">
        <v>46</v>
      </c>
      <c r="O1033" s="92"/>
      <c r="P1033" s="253">
        <f>O1033*H1033</f>
        <v>0</v>
      </c>
      <c r="Q1033" s="253">
        <v>0</v>
      </c>
      <c r="R1033" s="253">
        <f>Q1033*H1033</f>
        <v>0</v>
      </c>
      <c r="S1033" s="253">
        <v>0</v>
      </c>
      <c r="T1033" s="254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55" t="s">
        <v>319</v>
      </c>
      <c r="AT1033" s="255" t="s">
        <v>492</v>
      </c>
      <c r="AU1033" s="255" t="s">
        <v>91</v>
      </c>
      <c r="AY1033" s="18" t="s">
        <v>229</v>
      </c>
      <c r="BE1033" s="256">
        <f>IF(N1033="základní",J1033,0)</f>
        <v>0</v>
      </c>
      <c r="BF1033" s="256">
        <f>IF(N1033="snížená",J1033,0)</f>
        <v>0</v>
      </c>
      <c r="BG1033" s="256">
        <f>IF(N1033="zákl. přenesená",J1033,0)</f>
        <v>0</v>
      </c>
      <c r="BH1033" s="256">
        <f>IF(N1033="sníž. přenesená",J1033,0)</f>
        <v>0</v>
      </c>
      <c r="BI1033" s="256">
        <f>IF(N1033="nulová",J1033,0)</f>
        <v>0</v>
      </c>
      <c r="BJ1033" s="18" t="s">
        <v>89</v>
      </c>
      <c r="BK1033" s="256">
        <f>ROUND(I1033*H1033,2)</f>
        <v>0</v>
      </c>
      <c r="BL1033" s="18" t="s">
        <v>236</v>
      </c>
      <c r="BM1033" s="255" t="s">
        <v>1375</v>
      </c>
    </row>
    <row r="1034" s="2" customFormat="1" ht="33" customHeight="1">
      <c r="A1034" s="39"/>
      <c r="B1034" s="40"/>
      <c r="C1034" s="318" t="s">
        <v>1376</v>
      </c>
      <c r="D1034" s="318" t="s">
        <v>492</v>
      </c>
      <c r="E1034" s="319" t="s">
        <v>1377</v>
      </c>
      <c r="F1034" s="320" t="s">
        <v>1378</v>
      </c>
      <c r="G1034" s="321" t="s">
        <v>314</v>
      </c>
      <c r="H1034" s="322">
        <v>1</v>
      </c>
      <c r="I1034" s="323"/>
      <c r="J1034" s="324">
        <f>ROUND(I1034*H1034,2)</f>
        <v>0</v>
      </c>
      <c r="K1034" s="320" t="s">
        <v>1</v>
      </c>
      <c r="L1034" s="325"/>
      <c r="M1034" s="326" t="s">
        <v>1</v>
      </c>
      <c r="N1034" s="327" t="s">
        <v>46</v>
      </c>
      <c r="O1034" s="92"/>
      <c r="P1034" s="253">
        <f>O1034*H1034</f>
        <v>0</v>
      </c>
      <c r="Q1034" s="253">
        <v>0</v>
      </c>
      <c r="R1034" s="253">
        <f>Q1034*H1034</f>
        <v>0</v>
      </c>
      <c r="S1034" s="253">
        <v>0</v>
      </c>
      <c r="T1034" s="254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55" t="s">
        <v>319</v>
      </c>
      <c r="AT1034" s="255" t="s">
        <v>492</v>
      </c>
      <c r="AU1034" s="255" t="s">
        <v>91</v>
      </c>
      <c r="AY1034" s="18" t="s">
        <v>229</v>
      </c>
      <c r="BE1034" s="256">
        <f>IF(N1034="základní",J1034,0)</f>
        <v>0</v>
      </c>
      <c r="BF1034" s="256">
        <f>IF(N1034="snížená",J1034,0)</f>
        <v>0</v>
      </c>
      <c r="BG1034" s="256">
        <f>IF(N1034="zákl. přenesená",J1034,0)</f>
        <v>0</v>
      </c>
      <c r="BH1034" s="256">
        <f>IF(N1034="sníž. přenesená",J1034,0)</f>
        <v>0</v>
      </c>
      <c r="BI1034" s="256">
        <f>IF(N1034="nulová",J1034,0)</f>
        <v>0</v>
      </c>
      <c r="BJ1034" s="18" t="s">
        <v>89</v>
      </c>
      <c r="BK1034" s="256">
        <f>ROUND(I1034*H1034,2)</f>
        <v>0</v>
      </c>
      <c r="BL1034" s="18" t="s">
        <v>236</v>
      </c>
      <c r="BM1034" s="255" t="s">
        <v>1379</v>
      </c>
    </row>
    <row r="1035" s="2" customFormat="1" ht="21.75" customHeight="1">
      <c r="A1035" s="39"/>
      <c r="B1035" s="40"/>
      <c r="C1035" s="244" t="s">
        <v>1380</v>
      </c>
      <c r="D1035" s="244" t="s">
        <v>231</v>
      </c>
      <c r="E1035" s="245" t="s">
        <v>1381</v>
      </c>
      <c r="F1035" s="246" t="s">
        <v>1382</v>
      </c>
      <c r="G1035" s="247" t="s">
        <v>314</v>
      </c>
      <c r="H1035" s="248">
        <v>4</v>
      </c>
      <c r="I1035" s="249"/>
      <c r="J1035" s="250">
        <f>ROUND(I1035*H1035,2)</f>
        <v>0</v>
      </c>
      <c r="K1035" s="246" t="s">
        <v>1</v>
      </c>
      <c r="L1035" s="45"/>
      <c r="M1035" s="251" t="s">
        <v>1</v>
      </c>
      <c r="N1035" s="252" t="s">
        <v>46</v>
      </c>
      <c r="O1035" s="92"/>
      <c r="P1035" s="253">
        <f>O1035*H1035</f>
        <v>0</v>
      </c>
      <c r="Q1035" s="253">
        <v>0.041700000000000001</v>
      </c>
      <c r="R1035" s="253">
        <f>Q1035*H1035</f>
        <v>0.1668</v>
      </c>
      <c r="S1035" s="253">
        <v>0</v>
      </c>
      <c r="T1035" s="254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255" t="s">
        <v>236</v>
      </c>
      <c r="AT1035" s="255" t="s">
        <v>231</v>
      </c>
      <c r="AU1035" s="255" t="s">
        <v>91</v>
      </c>
      <c r="AY1035" s="18" t="s">
        <v>229</v>
      </c>
      <c r="BE1035" s="256">
        <f>IF(N1035="základní",J1035,0)</f>
        <v>0</v>
      </c>
      <c r="BF1035" s="256">
        <f>IF(N1035="snížená",J1035,0)</f>
        <v>0</v>
      </c>
      <c r="BG1035" s="256">
        <f>IF(N1035="zákl. přenesená",J1035,0)</f>
        <v>0</v>
      </c>
      <c r="BH1035" s="256">
        <f>IF(N1035="sníž. přenesená",J1035,0)</f>
        <v>0</v>
      </c>
      <c r="BI1035" s="256">
        <f>IF(N1035="nulová",J1035,0)</f>
        <v>0</v>
      </c>
      <c r="BJ1035" s="18" t="s">
        <v>89</v>
      </c>
      <c r="BK1035" s="256">
        <f>ROUND(I1035*H1035,2)</f>
        <v>0</v>
      </c>
      <c r="BL1035" s="18" t="s">
        <v>236</v>
      </c>
      <c r="BM1035" s="255" t="s">
        <v>1383</v>
      </c>
    </row>
    <row r="1036" s="2" customFormat="1" ht="33" customHeight="1">
      <c r="A1036" s="39"/>
      <c r="B1036" s="40"/>
      <c r="C1036" s="318" t="s">
        <v>1384</v>
      </c>
      <c r="D1036" s="318" t="s">
        <v>492</v>
      </c>
      <c r="E1036" s="319" t="s">
        <v>1385</v>
      </c>
      <c r="F1036" s="320" t="s">
        <v>1386</v>
      </c>
      <c r="G1036" s="321" t="s">
        <v>314</v>
      </c>
      <c r="H1036" s="322">
        <v>1</v>
      </c>
      <c r="I1036" s="323"/>
      <c r="J1036" s="324">
        <f>ROUND(I1036*H1036,2)</f>
        <v>0</v>
      </c>
      <c r="K1036" s="320" t="s">
        <v>1</v>
      </c>
      <c r="L1036" s="325"/>
      <c r="M1036" s="326" t="s">
        <v>1</v>
      </c>
      <c r="N1036" s="327" t="s">
        <v>46</v>
      </c>
      <c r="O1036" s="92"/>
      <c r="P1036" s="253">
        <f>O1036*H1036</f>
        <v>0</v>
      </c>
      <c r="Q1036" s="253">
        <v>0</v>
      </c>
      <c r="R1036" s="253">
        <f>Q1036*H1036</f>
        <v>0</v>
      </c>
      <c r="S1036" s="253">
        <v>0</v>
      </c>
      <c r="T1036" s="254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55" t="s">
        <v>319</v>
      </c>
      <c r="AT1036" s="255" t="s">
        <v>492</v>
      </c>
      <c r="AU1036" s="255" t="s">
        <v>91</v>
      </c>
      <c r="AY1036" s="18" t="s">
        <v>229</v>
      </c>
      <c r="BE1036" s="256">
        <f>IF(N1036="základní",J1036,0)</f>
        <v>0</v>
      </c>
      <c r="BF1036" s="256">
        <f>IF(N1036="snížená",J1036,0)</f>
        <v>0</v>
      </c>
      <c r="BG1036" s="256">
        <f>IF(N1036="zákl. přenesená",J1036,0)</f>
        <v>0</v>
      </c>
      <c r="BH1036" s="256">
        <f>IF(N1036="sníž. přenesená",J1036,0)</f>
        <v>0</v>
      </c>
      <c r="BI1036" s="256">
        <f>IF(N1036="nulová",J1036,0)</f>
        <v>0</v>
      </c>
      <c r="BJ1036" s="18" t="s">
        <v>89</v>
      </c>
      <c r="BK1036" s="256">
        <f>ROUND(I1036*H1036,2)</f>
        <v>0</v>
      </c>
      <c r="BL1036" s="18" t="s">
        <v>236</v>
      </c>
      <c r="BM1036" s="255" t="s">
        <v>1387</v>
      </c>
    </row>
    <row r="1037" s="2" customFormat="1" ht="33" customHeight="1">
      <c r="A1037" s="39"/>
      <c r="B1037" s="40"/>
      <c r="C1037" s="318" t="s">
        <v>1388</v>
      </c>
      <c r="D1037" s="318" t="s">
        <v>492</v>
      </c>
      <c r="E1037" s="319" t="s">
        <v>1389</v>
      </c>
      <c r="F1037" s="320" t="s">
        <v>1390</v>
      </c>
      <c r="G1037" s="321" t="s">
        <v>314</v>
      </c>
      <c r="H1037" s="322">
        <v>1</v>
      </c>
      <c r="I1037" s="323"/>
      <c r="J1037" s="324">
        <f>ROUND(I1037*H1037,2)</f>
        <v>0</v>
      </c>
      <c r="K1037" s="320" t="s">
        <v>1</v>
      </c>
      <c r="L1037" s="325"/>
      <c r="M1037" s="326" t="s">
        <v>1</v>
      </c>
      <c r="N1037" s="327" t="s">
        <v>46</v>
      </c>
      <c r="O1037" s="92"/>
      <c r="P1037" s="253">
        <f>O1037*H1037</f>
        <v>0</v>
      </c>
      <c r="Q1037" s="253">
        <v>0</v>
      </c>
      <c r="R1037" s="253">
        <f>Q1037*H1037</f>
        <v>0</v>
      </c>
      <c r="S1037" s="253">
        <v>0</v>
      </c>
      <c r="T1037" s="254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55" t="s">
        <v>319</v>
      </c>
      <c r="AT1037" s="255" t="s">
        <v>492</v>
      </c>
      <c r="AU1037" s="255" t="s">
        <v>91</v>
      </c>
      <c r="AY1037" s="18" t="s">
        <v>229</v>
      </c>
      <c r="BE1037" s="256">
        <f>IF(N1037="základní",J1037,0)</f>
        <v>0</v>
      </c>
      <c r="BF1037" s="256">
        <f>IF(N1037="snížená",J1037,0)</f>
        <v>0</v>
      </c>
      <c r="BG1037" s="256">
        <f>IF(N1037="zákl. přenesená",J1037,0)</f>
        <v>0</v>
      </c>
      <c r="BH1037" s="256">
        <f>IF(N1037="sníž. přenesená",J1037,0)</f>
        <v>0</v>
      </c>
      <c r="BI1037" s="256">
        <f>IF(N1037="nulová",J1037,0)</f>
        <v>0</v>
      </c>
      <c r="BJ1037" s="18" t="s">
        <v>89</v>
      </c>
      <c r="BK1037" s="256">
        <f>ROUND(I1037*H1037,2)</f>
        <v>0</v>
      </c>
      <c r="BL1037" s="18" t="s">
        <v>236</v>
      </c>
      <c r="BM1037" s="255" t="s">
        <v>1391</v>
      </c>
    </row>
    <row r="1038" s="2" customFormat="1" ht="33" customHeight="1">
      <c r="A1038" s="39"/>
      <c r="B1038" s="40"/>
      <c r="C1038" s="318" t="s">
        <v>1392</v>
      </c>
      <c r="D1038" s="318" t="s">
        <v>492</v>
      </c>
      <c r="E1038" s="319" t="s">
        <v>1393</v>
      </c>
      <c r="F1038" s="320" t="s">
        <v>1394</v>
      </c>
      <c r="G1038" s="321" t="s">
        <v>314</v>
      </c>
      <c r="H1038" s="322">
        <v>1</v>
      </c>
      <c r="I1038" s="323"/>
      <c r="J1038" s="324">
        <f>ROUND(I1038*H1038,2)</f>
        <v>0</v>
      </c>
      <c r="K1038" s="320" t="s">
        <v>1</v>
      </c>
      <c r="L1038" s="325"/>
      <c r="M1038" s="326" t="s">
        <v>1</v>
      </c>
      <c r="N1038" s="327" t="s">
        <v>46</v>
      </c>
      <c r="O1038" s="92"/>
      <c r="P1038" s="253">
        <f>O1038*H1038</f>
        <v>0</v>
      </c>
      <c r="Q1038" s="253">
        <v>0</v>
      </c>
      <c r="R1038" s="253">
        <f>Q1038*H1038</f>
        <v>0</v>
      </c>
      <c r="S1038" s="253">
        <v>0</v>
      </c>
      <c r="T1038" s="254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55" t="s">
        <v>319</v>
      </c>
      <c r="AT1038" s="255" t="s">
        <v>492</v>
      </c>
      <c r="AU1038" s="255" t="s">
        <v>91</v>
      </c>
      <c r="AY1038" s="18" t="s">
        <v>229</v>
      </c>
      <c r="BE1038" s="256">
        <f>IF(N1038="základní",J1038,0)</f>
        <v>0</v>
      </c>
      <c r="BF1038" s="256">
        <f>IF(N1038="snížená",J1038,0)</f>
        <v>0</v>
      </c>
      <c r="BG1038" s="256">
        <f>IF(N1038="zákl. přenesená",J1038,0)</f>
        <v>0</v>
      </c>
      <c r="BH1038" s="256">
        <f>IF(N1038="sníž. přenesená",J1038,0)</f>
        <v>0</v>
      </c>
      <c r="BI1038" s="256">
        <f>IF(N1038="nulová",J1038,0)</f>
        <v>0</v>
      </c>
      <c r="BJ1038" s="18" t="s">
        <v>89</v>
      </c>
      <c r="BK1038" s="256">
        <f>ROUND(I1038*H1038,2)</f>
        <v>0</v>
      </c>
      <c r="BL1038" s="18" t="s">
        <v>236</v>
      </c>
      <c r="BM1038" s="255" t="s">
        <v>1395</v>
      </c>
    </row>
    <row r="1039" s="2" customFormat="1" ht="33" customHeight="1">
      <c r="A1039" s="39"/>
      <c r="B1039" s="40"/>
      <c r="C1039" s="318" t="s">
        <v>1396</v>
      </c>
      <c r="D1039" s="318" t="s">
        <v>492</v>
      </c>
      <c r="E1039" s="319" t="s">
        <v>1397</v>
      </c>
      <c r="F1039" s="320" t="s">
        <v>1398</v>
      </c>
      <c r="G1039" s="321" t="s">
        <v>314</v>
      </c>
      <c r="H1039" s="322">
        <v>1</v>
      </c>
      <c r="I1039" s="323"/>
      <c r="J1039" s="324">
        <f>ROUND(I1039*H1039,2)</f>
        <v>0</v>
      </c>
      <c r="K1039" s="320" t="s">
        <v>1</v>
      </c>
      <c r="L1039" s="325"/>
      <c r="M1039" s="326" t="s">
        <v>1</v>
      </c>
      <c r="N1039" s="327" t="s">
        <v>46</v>
      </c>
      <c r="O1039" s="92"/>
      <c r="P1039" s="253">
        <f>O1039*H1039</f>
        <v>0</v>
      </c>
      <c r="Q1039" s="253">
        <v>0</v>
      </c>
      <c r="R1039" s="253">
        <f>Q1039*H1039</f>
        <v>0</v>
      </c>
      <c r="S1039" s="253">
        <v>0</v>
      </c>
      <c r="T1039" s="254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55" t="s">
        <v>319</v>
      </c>
      <c r="AT1039" s="255" t="s">
        <v>492</v>
      </c>
      <c r="AU1039" s="255" t="s">
        <v>91</v>
      </c>
      <c r="AY1039" s="18" t="s">
        <v>229</v>
      </c>
      <c r="BE1039" s="256">
        <f>IF(N1039="základní",J1039,0)</f>
        <v>0</v>
      </c>
      <c r="BF1039" s="256">
        <f>IF(N1039="snížená",J1039,0)</f>
        <v>0</v>
      </c>
      <c r="BG1039" s="256">
        <f>IF(N1039="zákl. přenesená",J1039,0)</f>
        <v>0</v>
      </c>
      <c r="BH1039" s="256">
        <f>IF(N1039="sníž. přenesená",J1039,0)</f>
        <v>0</v>
      </c>
      <c r="BI1039" s="256">
        <f>IF(N1039="nulová",J1039,0)</f>
        <v>0</v>
      </c>
      <c r="BJ1039" s="18" t="s">
        <v>89</v>
      </c>
      <c r="BK1039" s="256">
        <f>ROUND(I1039*H1039,2)</f>
        <v>0</v>
      </c>
      <c r="BL1039" s="18" t="s">
        <v>236</v>
      </c>
      <c r="BM1039" s="255" t="s">
        <v>1399</v>
      </c>
    </row>
    <row r="1040" s="12" customFormat="1" ht="22.8" customHeight="1">
      <c r="A1040" s="12"/>
      <c r="B1040" s="228"/>
      <c r="C1040" s="229"/>
      <c r="D1040" s="230" t="s">
        <v>80</v>
      </c>
      <c r="E1040" s="242" t="s">
        <v>319</v>
      </c>
      <c r="F1040" s="242" t="s">
        <v>1400</v>
      </c>
      <c r="G1040" s="229"/>
      <c r="H1040" s="229"/>
      <c r="I1040" s="232"/>
      <c r="J1040" s="243">
        <f>BK1040</f>
        <v>0</v>
      </c>
      <c r="K1040" s="229"/>
      <c r="L1040" s="234"/>
      <c r="M1040" s="235"/>
      <c r="N1040" s="236"/>
      <c r="O1040" s="236"/>
      <c r="P1040" s="237">
        <f>SUM(P1041:P1055)</f>
        <v>0</v>
      </c>
      <c r="Q1040" s="236"/>
      <c r="R1040" s="237">
        <f>SUM(R1041:R1055)</f>
        <v>0.44581070000000006</v>
      </c>
      <c r="S1040" s="236"/>
      <c r="T1040" s="238">
        <f>SUM(T1041:T1055)</f>
        <v>0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239" t="s">
        <v>89</v>
      </c>
      <c r="AT1040" s="240" t="s">
        <v>80</v>
      </c>
      <c r="AU1040" s="240" t="s">
        <v>89</v>
      </c>
      <c r="AY1040" s="239" t="s">
        <v>229</v>
      </c>
      <c r="BK1040" s="241">
        <f>SUM(BK1041:BK1055)</f>
        <v>0</v>
      </c>
    </row>
    <row r="1041" s="2" customFormat="1" ht="21.75" customHeight="1">
      <c r="A1041" s="39"/>
      <c r="B1041" s="40"/>
      <c r="C1041" s="244" t="s">
        <v>1401</v>
      </c>
      <c r="D1041" s="244" t="s">
        <v>231</v>
      </c>
      <c r="E1041" s="245" t="s">
        <v>1402</v>
      </c>
      <c r="F1041" s="246" t="s">
        <v>1403</v>
      </c>
      <c r="G1041" s="247" t="s">
        <v>346</v>
      </c>
      <c r="H1041" s="248">
        <v>58.265000000000001</v>
      </c>
      <c r="I1041" s="249"/>
      <c r="J1041" s="250">
        <f>ROUND(I1041*H1041,2)</f>
        <v>0</v>
      </c>
      <c r="K1041" s="246" t="s">
        <v>235</v>
      </c>
      <c r="L1041" s="45"/>
      <c r="M1041" s="251" t="s">
        <v>1</v>
      </c>
      <c r="N1041" s="252" t="s">
        <v>46</v>
      </c>
      <c r="O1041" s="92"/>
      <c r="P1041" s="253">
        <f>O1041*H1041</f>
        <v>0</v>
      </c>
      <c r="Q1041" s="253">
        <v>0.0026800000000000001</v>
      </c>
      <c r="R1041" s="253">
        <f>Q1041*H1041</f>
        <v>0.15615020000000002</v>
      </c>
      <c r="S1041" s="253">
        <v>0</v>
      </c>
      <c r="T1041" s="254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55" t="s">
        <v>236</v>
      </c>
      <c r="AT1041" s="255" t="s">
        <v>231</v>
      </c>
      <c r="AU1041" s="255" t="s">
        <v>91</v>
      </c>
      <c r="AY1041" s="18" t="s">
        <v>229</v>
      </c>
      <c r="BE1041" s="256">
        <f>IF(N1041="základní",J1041,0)</f>
        <v>0</v>
      </c>
      <c r="BF1041" s="256">
        <f>IF(N1041="snížená",J1041,0)</f>
        <v>0</v>
      </c>
      <c r="BG1041" s="256">
        <f>IF(N1041="zákl. přenesená",J1041,0)</f>
        <v>0</v>
      </c>
      <c r="BH1041" s="256">
        <f>IF(N1041="sníž. přenesená",J1041,0)</f>
        <v>0</v>
      </c>
      <c r="BI1041" s="256">
        <f>IF(N1041="nulová",J1041,0)</f>
        <v>0</v>
      </c>
      <c r="BJ1041" s="18" t="s">
        <v>89</v>
      </c>
      <c r="BK1041" s="256">
        <f>ROUND(I1041*H1041,2)</f>
        <v>0</v>
      </c>
      <c r="BL1041" s="18" t="s">
        <v>236</v>
      </c>
      <c r="BM1041" s="255" t="s">
        <v>1404</v>
      </c>
    </row>
    <row r="1042" s="13" customFormat="1">
      <c r="A1042" s="13"/>
      <c r="B1042" s="257"/>
      <c r="C1042" s="258"/>
      <c r="D1042" s="259" t="s">
        <v>238</v>
      </c>
      <c r="E1042" s="260" t="s">
        <v>1</v>
      </c>
      <c r="F1042" s="261" t="s">
        <v>504</v>
      </c>
      <c r="G1042" s="258"/>
      <c r="H1042" s="260" t="s">
        <v>1</v>
      </c>
      <c r="I1042" s="262"/>
      <c r="J1042" s="258"/>
      <c r="K1042" s="258"/>
      <c r="L1042" s="263"/>
      <c r="M1042" s="264"/>
      <c r="N1042" s="265"/>
      <c r="O1042" s="265"/>
      <c r="P1042" s="265"/>
      <c r="Q1042" s="265"/>
      <c r="R1042" s="265"/>
      <c r="S1042" s="265"/>
      <c r="T1042" s="266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67" t="s">
        <v>238</v>
      </c>
      <c r="AU1042" s="267" t="s">
        <v>91</v>
      </c>
      <c r="AV1042" s="13" t="s">
        <v>89</v>
      </c>
      <c r="AW1042" s="13" t="s">
        <v>36</v>
      </c>
      <c r="AX1042" s="13" t="s">
        <v>81</v>
      </c>
      <c r="AY1042" s="267" t="s">
        <v>229</v>
      </c>
    </row>
    <row r="1043" s="14" customFormat="1">
      <c r="A1043" s="14"/>
      <c r="B1043" s="268"/>
      <c r="C1043" s="269"/>
      <c r="D1043" s="259" t="s">
        <v>238</v>
      </c>
      <c r="E1043" s="270" t="s">
        <v>1</v>
      </c>
      <c r="F1043" s="271" t="s">
        <v>1405</v>
      </c>
      <c r="G1043" s="269"/>
      <c r="H1043" s="272">
        <v>58.265000000000001</v>
      </c>
      <c r="I1043" s="273"/>
      <c r="J1043" s="269"/>
      <c r="K1043" s="269"/>
      <c r="L1043" s="274"/>
      <c r="M1043" s="275"/>
      <c r="N1043" s="276"/>
      <c r="O1043" s="276"/>
      <c r="P1043" s="276"/>
      <c r="Q1043" s="276"/>
      <c r="R1043" s="276"/>
      <c r="S1043" s="276"/>
      <c r="T1043" s="277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78" t="s">
        <v>238</v>
      </c>
      <c r="AU1043" s="278" t="s">
        <v>91</v>
      </c>
      <c r="AV1043" s="14" t="s">
        <v>91</v>
      </c>
      <c r="AW1043" s="14" t="s">
        <v>36</v>
      </c>
      <c r="AX1043" s="14" t="s">
        <v>89</v>
      </c>
      <c r="AY1043" s="278" t="s">
        <v>229</v>
      </c>
    </row>
    <row r="1044" s="2" customFormat="1" ht="21.75" customHeight="1">
      <c r="A1044" s="39"/>
      <c r="B1044" s="40"/>
      <c r="C1044" s="244" t="s">
        <v>1406</v>
      </c>
      <c r="D1044" s="244" t="s">
        <v>231</v>
      </c>
      <c r="E1044" s="245" t="s">
        <v>1407</v>
      </c>
      <c r="F1044" s="246" t="s">
        <v>1408</v>
      </c>
      <c r="G1044" s="247" t="s">
        <v>346</v>
      </c>
      <c r="H1044" s="248">
        <v>2.1499999999999999</v>
      </c>
      <c r="I1044" s="249"/>
      <c r="J1044" s="250">
        <f>ROUND(I1044*H1044,2)</f>
        <v>0</v>
      </c>
      <c r="K1044" s="246" t="s">
        <v>235</v>
      </c>
      <c r="L1044" s="45"/>
      <c r="M1044" s="251" t="s">
        <v>1</v>
      </c>
      <c r="N1044" s="252" t="s">
        <v>46</v>
      </c>
      <c r="O1044" s="92"/>
      <c r="P1044" s="253">
        <f>O1044*H1044</f>
        <v>0</v>
      </c>
      <c r="Q1044" s="253">
        <v>0.0042700000000000004</v>
      </c>
      <c r="R1044" s="253">
        <f>Q1044*H1044</f>
        <v>0.0091805000000000012</v>
      </c>
      <c r="S1044" s="253">
        <v>0</v>
      </c>
      <c r="T1044" s="254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55" t="s">
        <v>236</v>
      </c>
      <c r="AT1044" s="255" t="s">
        <v>231</v>
      </c>
      <c r="AU1044" s="255" t="s">
        <v>91</v>
      </c>
      <c r="AY1044" s="18" t="s">
        <v>229</v>
      </c>
      <c r="BE1044" s="256">
        <f>IF(N1044="základní",J1044,0)</f>
        <v>0</v>
      </c>
      <c r="BF1044" s="256">
        <f>IF(N1044="snížená",J1044,0)</f>
        <v>0</v>
      </c>
      <c r="BG1044" s="256">
        <f>IF(N1044="zákl. přenesená",J1044,0)</f>
        <v>0</v>
      </c>
      <c r="BH1044" s="256">
        <f>IF(N1044="sníž. přenesená",J1044,0)</f>
        <v>0</v>
      </c>
      <c r="BI1044" s="256">
        <f>IF(N1044="nulová",J1044,0)</f>
        <v>0</v>
      </c>
      <c r="BJ1044" s="18" t="s">
        <v>89</v>
      </c>
      <c r="BK1044" s="256">
        <f>ROUND(I1044*H1044,2)</f>
        <v>0</v>
      </c>
      <c r="BL1044" s="18" t="s">
        <v>236</v>
      </c>
      <c r="BM1044" s="255" t="s">
        <v>1409</v>
      </c>
    </row>
    <row r="1045" s="13" customFormat="1">
      <c r="A1045" s="13"/>
      <c r="B1045" s="257"/>
      <c r="C1045" s="258"/>
      <c r="D1045" s="259" t="s">
        <v>238</v>
      </c>
      <c r="E1045" s="260" t="s">
        <v>1</v>
      </c>
      <c r="F1045" s="261" t="s">
        <v>504</v>
      </c>
      <c r="G1045" s="258"/>
      <c r="H1045" s="260" t="s">
        <v>1</v>
      </c>
      <c r="I1045" s="262"/>
      <c r="J1045" s="258"/>
      <c r="K1045" s="258"/>
      <c r="L1045" s="263"/>
      <c r="M1045" s="264"/>
      <c r="N1045" s="265"/>
      <c r="O1045" s="265"/>
      <c r="P1045" s="265"/>
      <c r="Q1045" s="265"/>
      <c r="R1045" s="265"/>
      <c r="S1045" s="265"/>
      <c r="T1045" s="266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67" t="s">
        <v>238</v>
      </c>
      <c r="AU1045" s="267" t="s">
        <v>91</v>
      </c>
      <c r="AV1045" s="13" t="s">
        <v>89</v>
      </c>
      <c r="AW1045" s="13" t="s">
        <v>36</v>
      </c>
      <c r="AX1045" s="13" t="s">
        <v>81</v>
      </c>
      <c r="AY1045" s="267" t="s">
        <v>229</v>
      </c>
    </row>
    <row r="1046" s="14" customFormat="1">
      <c r="A1046" s="14"/>
      <c r="B1046" s="268"/>
      <c r="C1046" s="269"/>
      <c r="D1046" s="259" t="s">
        <v>238</v>
      </c>
      <c r="E1046" s="270" t="s">
        <v>1</v>
      </c>
      <c r="F1046" s="271" t="s">
        <v>1410</v>
      </c>
      <c r="G1046" s="269"/>
      <c r="H1046" s="272">
        <v>2.1499999999999999</v>
      </c>
      <c r="I1046" s="273"/>
      <c r="J1046" s="269"/>
      <c r="K1046" s="269"/>
      <c r="L1046" s="274"/>
      <c r="M1046" s="275"/>
      <c r="N1046" s="276"/>
      <c r="O1046" s="276"/>
      <c r="P1046" s="276"/>
      <c r="Q1046" s="276"/>
      <c r="R1046" s="276"/>
      <c r="S1046" s="276"/>
      <c r="T1046" s="277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78" t="s">
        <v>238</v>
      </c>
      <c r="AU1046" s="278" t="s">
        <v>91</v>
      </c>
      <c r="AV1046" s="14" t="s">
        <v>91</v>
      </c>
      <c r="AW1046" s="14" t="s">
        <v>36</v>
      </c>
      <c r="AX1046" s="14" t="s">
        <v>89</v>
      </c>
      <c r="AY1046" s="278" t="s">
        <v>229</v>
      </c>
    </row>
    <row r="1047" s="2" customFormat="1" ht="21.75" customHeight="1">
      <c r="A1047" s="39"/>
      <c r="B1047" s="40"/>
      <c r="C1047" s="244" t="s">
        <v>1411</v>
      </c>
      <c r="D1047" s="244" t="s">
        <v>231</v>
      </c>
      <c r="E1047" s="245" t="s">
        <v>1412</v>
      </c>
      <c r="F1047" s="246" t="s">
        <v>1413</v>
      </c>
      <c r="G1047" s="247" t="s">
        <v>314</v>
      </c>
      <c r="H1047" s="248">
        <v>5</v>
      </c>
      <c r="I1047" s="249"/>
      <c r="J1047" s="250">
        <f>ROUND(I1047*H1047,2)</f>
        <v>0</v>
      </c>
      <c r="K1047" s="246" t="s">
        <v>235</v>
      </c>
      <c r="L1047" s="45"/>
      <c r="M1047" s="251" t="s">
        <v>1</v>
      </c>
      <c r="N1047" s="252" t="s">
        <v>46</v>
      </c>
      <c r="O1047" s="92"/>
      <c r="P1047" s="253">
        <f>O1047*H1047</f>
        <v>0</v>
      </c>
      <c r="Q1047" s="253">
        <v>0</v>
      </c>
      <c r="R1047" s="253">
        <f>Q1047*H1047</f>
        <v>0</v>
      </c>
      <c r="S1047" s="253">
        <v>0</v>
      </c>
      <c r="T1047" s="254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55" t="s">
        <v>236</v>
      </c>
      <c r="AT1047" s="255" t="s">
        <v>231</v>
      </c>
      <c r="AU1047" s="255" t="s">
        <v>91</v>
      </c>
      <c r="AY1047" s="18" t="s">
        <v>229</v>
      </c>
      <c r="BE1047" s="256">
        <f>IF(N1047="základní",J1047,0)</f>
        <v>0</v>
      </c>
      <c r="BF1047" s="256">
        <f>IF(N1047="snížená",J1047,0)</f>
        <v>0</v>
      </c>
      <c r="BG1047" s="256">
        <f>IF(N1047="zákl. přenesená",J1047,0)</f>
        <v>0</v>
      </c>
      <c r="BH1047" s="256">
        <f>IF(N1047="sníž. přenesená",J1047,0)</f>
        <v>0</v>
      </c>
      <c r="BI1047" s="256">
        <f>IF(N1047="nulová",J1047,0)</f>
        <v>0</v>
      </c>
      <c r="BJ1047" s="18" t="s">
        <v>89</v>
      </c>
      <c r="BK1047" s="256">
        <f>ROUND(I1047*H1047,2)</f>
        <v>0</v>
      </c>
      <c r="BL1047" s="18" t="s">
        <v>236</v>
      </c>
      <c r="BM1047" s="255" t="s">
        <v>1414</v>
      </c>
    </row>
    <row r="1048" s="2" customFormat="1" ht="16.5" customHeight="1">
      <c r="A1048" s="39"/>
      <c r="B1048" s="40"/>
      <c r="C1048" s="318" t="s">
        <v>1415</v>
      </c>
      <c r="D1048" s="318" t="s">
        <v>492</v>
      </c>
      <c r="E1048" s="319" t="s">
        <v>1416</v>
      </c>
      <c r="F1048" s="320" t="s">
        <v>1417</v>
      </c>
      <c r="G1048" s="321" t="s">
        <v>314</v>
      </c>
      <c r="H1048" s="322">
        <v>5</v>
      </c>
      <c r="I1048" s="323"/>
      <c r="J1048" s="324">
        <f>ROUND(I1048*H1048,2)</f>
        <v>0</v>
      </c>
      <c r="K1048" s="320" t="s">
        <v>235</v>
      </c>
      <c r="L1048" s="325"/>
      <c r="M1048" s="326" t="s">
        <v>1</v>
      </c>
      <c r="N1048" s="327" t="s">
        <v>46</v>
      </c>
      <c r="O1048" s="92"/>
      <c r="P1048" s="253">
        <f>O1048*H1048</f>
        <v>0</v>
      </c>
      <c r="Q1048" s="253">
        <v>0.00064999999999999997</v>
      </c>
      <c r="R1048" s="253">
        <f>Q1048*H1048</f>
        <v>0.0032499999999999999</v>
      </c>
      <c r="S1048" s="253">
        <v>0</v>
      </c>
      <c r="T1048" s="254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55" t="s">
        <v>319</v>
      </c>
      <c r="AT1048" s="255" t="s">
        <v>492</v>
      </c>
      <c r="AU1048" s="255" t="s">
        <v>91</v>
      </c>
      <c r="AY1048" s="18" t="s">
        <v>229</v>
      </c>
      <c r="BE1048" s="256">
        <f>IF(N1048="základní",J1048,0)</f>
        <v>0</v>
      </c>
      <c r="BF1048" s="256">
        <f>IF(N1048="snížená",J1048,0)</f>
        <v>0</v>
      </c>
      <c r="BG1048" s="256">
        <f>IF(N1048="zákl. přenesená",J1048,0)</f>
        <v>0</v>
      </c>
      <c r="BH1048" s="256">
        <f>IF(N1048="sníž. přenesená",J1048,0)</f>
        <v>0</v>
      </c>
      <c r="BI1048" s="256">
        <f>IF(N1048="nulová",J1048,0)</f>
        <v>0</v>
      </c>
      <c r="BJ1048" s="18" t="s">
        <v>89</v>
      </c>
      <c r="BK1048" s="256">
        <f>ROUND(I1048*H1048,2)</f>
        <v>0</v>
      </c>
      <c r="BL1048" s="18" t="s">
        <v>236</v>
      </c>
      <c r="BM1048" s="255" t="s">
        <v>1418</v>
      </c>
    </row>
    <row r="1049" s="2" customFormat="1" ht="21.75" customHeight="1">
      <c r="A1049" s="39"/>
      <c r="B1049" s="40"/>
      <c r="C1049" s="244" t="s">
        <v>1419</v>
      </c>
      <c r="D1049" s="244" t="s">
        <v>231</v>
      </c>
      <c r="E1049" s="245" t="s">
        <v>1420</v>
      </c>
      <c r="F1049" s="246" t="s">
        <v>1421</v>
      </c>
      <c r="G1049" s="247" t="s">
        <v>314</v>
      </c>
      <c r="H1049" s="248">
        <v>2</v>
      </c>
      <c r="I1049" s="249"/>
      <c r="J1049" s="250">
        <f>ROUND(I1049*H1049,2)</f>
        <v>0</v>
      </c>
      <c r="K1049" s="246" t="s">
        <v>235</v>
      </c>
      <c r="L1049" s="45"/>
      <c r="M1049" s="251" t="s">
        <v>1</v>
      </c>
      <c r="N1049" s="252" t="s">
        <v>46</v>
      </c>
      <c r="O1049" s="92"/>
      <c r="P1049" s="253">
        <f>O1049*H1049</f>
        <v>0</v>
      </c>
      <c r="Q1049" s="253">
        <v>1.0000000000000001E-05</v>
      </c>
      <c r="R1049" s="253">
        <f>Q1049*H1049</f>
        <v>2.0000000000000002E-05</v>
      </c>
      <c r="S1049" s="253">
        <v>0</v>
      </c>
      <c r="T1049" s="254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55" t="s">
        <v>236</v>
      </c>
      <c r="AT1049" s="255" t="s">
        <v>231</v>
      </c>
      <c r="AU1049" s="255" t="s">
        <v>91</v>
      </c>
      <c r="AY1049" s="18" t="s">
        <v>229</v>
      </c>
      <c r="BE1049" s="256">
        <f>IF(N1049="základní",J1049,0)</f>
        <v>0</v>
      </c>
      <c r="BF1049" s="256">
        <f>IF(N1049="snížená",J1049,0)</f>
        <v>0</v>
      </c>
      <c r="BG1049" s="256">
        <f>IF(N1049="zákl. přenesená",J1049,0)</f>
        <v>0</v>
      </c>
      <c r="BH1049" s="256">
        <f>IF(N1049="sníž. přenesená",J1049,0)</f>
        <v>0</v>
      </c>
      <c r="BI1049" s="256">
        <f>IF(N1049="nulová",J1049,0)</f>
        <v>0</v>
      </c>
      <c r="BJ1049" s="18" t="s">
        <v>89</v>
      </c>
      <c r="BK1049" s="256">
        <f>ROUND(I1049*H1049,2)</f>
        <v>0</v>
      </c>
      <c r="BL1049" s="18" t="s">
        <v>236</v>
      </c>
      <c r="BM1049" s="255" t="s">
        <v>1422</v>
      </c>
    </row>
    <row r="1050" s="2" customFormat="1" ht="21.75" customHeight="1">
      <c r="A1050" s="39"/>
      <c r="B1050" s="40"/>
      <c r="C1050" s="318" t="s">
        <v>1423</v>
      </c>
      <c r="D1050" s="318" t="s">
        <v>492</v>
      </c>
      <c r="E1050" s="319" t="s">
        <v>1424</v>
      </c>
      <c r="F1050" s="320" t="s">
        <v>1425</v>
      </c>
      <c r="G1050" s="321" t="s">
        <v>314</v>
      </c>
      <c r="H1050" s="322">
        <v>2</v>
      </c>
      <c r="I1050" s="323"/>
      <c r="J1050" s="324">
        <f>ROUND(I1050*H1050,2)</f>
        <v>0</v>
      </c>
      <c r="K1050" s="320" t="s">
        <v>235</v>
      </c>
      <c r="L1050" s="325"/>
      <c r="M1050" s="326" t="s">
        <v>1</v>
      </c>
      <c r="N1050" s="327" t="s">
        <v>46</v>
      </c>
      <c r="O1050" s="92"/>
      <c r="P1050" s="253">
        <f>O1050*H1050</f>
        <v>0</v>
      </c>
      <c r="Q1050" s="253">
        <v>0.0028</v>
      </c>
      <c r="R1050" s="253">
        <f>Q1050*H1050</f>
        <v>0.0055999999999999999</v>
      </c>
      <c r="S1050" s="253">
        <v>0</v>
      </c>
      <c r="T1050" s="254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55" t="s">
        <v>319</v>
      </c>
      <c r="AT1050" s="255" t="s">
        <v>492</v>
      </c>
      <c r="AU1050" s="255" t="s">
        <v>91</v>
      </c>
      <c r="AY1050" s="18" t="s">
        <v>229</v>
      </c>
      <c r="BE1050" s="256">
        <f>IF(N1050="základní",J1050,0)</f>
        <v>0</v>
      </c>
      <c r="BF1050" s="256">
        <f>IF(N1050="snížená",J1050,0)</f>
        <v>0</v>
      </c>
      <c r="BG1050" s="256">
        <f>IF(N1050="zákl. přenesená",J1050,0)</f>
        <v>0</v>
      </c>
      <c r="BH1050" s="256">
        <f>IF(N1050="sníž. přenesená",J1050,0)</f>
        <v>0</v>
      </c>
      <c r="BI1050" s="256">
        <f>IF(N1050="nulová",J1050,0)</f>
        <v>0</v>
      </c>
      <c r="BJ1050" s="18" t="s">
        <v>89</v>
      </c>
      <c r="BK1050" s="256">
        <f>ROUND(I1050*H1050,2)</f>
        <v>0</v>
      </c>
      <c r="BL1050" s="18" t="s">
        <v>236</v>
      </c>
      <c r="BM1050" s="255" t="s">
        <v>1426</v>
      </c>
    </row>
    <row r="1051" s="2" customFormat="1" ht="21.75" customHeight="1">
      <c r="A1051" s="39"/>
      <c r="B1051" s="40"/>
      <c r="C1051" s="244" t="s">
        <v>1427</v>
      </c>
      <c r="D1051" s="244" t="s">
        <v>231</v>
      </c>
      <c r="E1051" s="245" t="s">
        <v>1428</v>
      </c>
      <c r="F1051" s="246" t="s">
        <v>1429</v>
      </c>
      <c r="G1051" s="247" t="s">
        <v>314</v>
      </c>
      <c r="H1051" s="248">
        <v>5</v>
      </c>
      <c r="I1051" s="249"/>
      <c r="J1051" s="250">
        <f>ROUND(I1051*H1051,2)</f>
        <v>0</v>
      </c>
      <c r="K1051" s="246" t="s">
        <v>301</v>
      </c>
      <c r="L1051" s="45"/>
      <c r="M1051" s="251" t="s">
        <v>1</v>
      </c>
      <c r="N1051" s="252" t="s">
        <v>46</v>
      </c>
      <c r="O1051" s="92"/>
      <c r="P1051" s="253">
        <f>O1051*H1051</f>
        <v>0</v>
      </c>
      <c r="Q1051" s="253">
        <v>0.01082</v>
      </c>
      <c r="R1051" s="253">
        <f>Q1051*H1051</f>
        <v>0.054099999999999995</v>
      </c>
      <c r="S1051" s="253">
        <v>0</v>
      </c>
      <c r="T1051" s="254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55" t="s">
        <v>236</v>
      </c>
      <c r="AT1051" s="255" t="s">
        <v>231</v>
      </c>
      <c r="AU1051" s="255" t="s">
        <v>91</v>
      </c>
      <c r="AY1051" s="18" t="s">
        <v>229</v>
      </c>
      <c r="BE1051" s="256">
        <f>IF(N1051="základní",J1051,0)</f>
        <v>0</v>
      </c>
      <c r="BF1051" s="256">
        <f>IF(N1051="snížená",J1051,0)</f>
        <v>0</v>
      </c>
      <c r="BG1051" s="256">
        <f>IF(N1051="zákl. přenesená",J1051,0)</f>
        <v>0</v>
      </c>
      <c r="BH1051" s="256">
        <f>IF(N1051="sníž. přenesená",J1051,0)</f>
        <v>0</v>
      </c>
      <c r="BI1051" s="256">
        <f>IF(N1051="nulová",J1051,0)</f>
        <v>0</v>
      </c>
      <c r="BJ1051" s="18" t="s">
        <v>89</v>
      </c>
      <c r="BK1051" s="256">
        <f>ROUND(I1051*H1051,2)</f>
        <v>0</v>
      </c>
      <c r="BL1051" s="18" t="s">
        <v>236</v>
      </c>
      <c r="BM1051" s="255" t="s">
        <v>1430</v>
      </c>
    </row>
    <row r="1052" s="2" customFormat="1" ht="21.75" customHeight="1">
      <c r="A1052" s="39"/>
      <c r="B1052" s="40"/>
      <c r="C1052" s="244" t="s">
        <v>1431</v>
      </c>
      <c r="D1052" s="244" t="s">
        <v>231</v>
      </c>
      <c r="E1052" s="245" t="s">
        <v>1432</v>
      </c>
      <c r="F1052" s="246" t="s">
        <v>1433</v>
      </c>
      <c r="G1052" s="247" t="s">
        <v>314</v>
      </c>
      <c r="H1052" s="248">
        <v>5</v>
      </c>
      <c r="I1052" s="249"/>
      <c r="J1052" s="250">
        <f>ROUND(I1052*H1052,2)</f>
        <v>0</v>
      </c>
      <c r="K1052" s="246" t="s">
        <v>301</v>
      </c>
      <c r="L1052" s="45"/>
      <c r="M1052" s="251" t="s">
        <v>1</v>
      </c>
      <c r="N1052" s="252" t="s">
        <v>46</v>
      </c>
      <c r="O1052" s="92"/>
      <c r="P1052" s="253">
        <f>O1052*H1052</f>
        <v>0</v>
      </c>
      <c r="Q1052" s="253">
        <v>0.019900000000000001</v>
      </c>
      <c r="R1052" s="253">
        <f>Q1052*H1052</f>
        <v>0.099500000000000005</v>
      </c>
      <c r="S1052" s="253">
        <v>0</v>
      </c>
      <c r="T1052" s="254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55" t="s">
        <v>236</v>
      </c>
      <c r="AT1052" s="255" t="s">
        <v>231</v>
      </c>
      <c r="AU1052" s="255" t="s">
        <v>91</v>
      </c>
      <c r="AY1052" s="18" t="s">
        <v>229</v>
      </c>
      <c r="BE1052" s="256">
        <f>IF(N1052="základní",J1052,0)</f>
        <v>0</v>
      </c>
      <c r="BF1052" s="256">
        <f>IF(N1052="snížená",J1052,0)</f>
        <v>0</v>
      </c>
      <c r="BG1052" s="256">
        <f>IF(N1052="zákl. přenesená",J1052,0)</f>
        <v>0</v>
      </c>
      <c r="BH1052" s="256">
        <f>IF(N1052="sníž. přenesená",J1052,0)</f>
        <v>0</v>
      </c>
      <c r="BI1052" s="256">
        <f>IF(N1052="nulová",J1052,0)</f>
        <v>0</v>
      </c>
      <c r="BJ1052" s="18" t="s">
        <v>89</v>
      </c>
      <c r="BK1052" s="256">
        <f>ROUND(I1052*H1052,2)</f>
        <v>0</v>
      </c>
      <c r="BL1052" s="18" t="s">
        <v>236</v>
      </c>
      <c r="BM1052" s="255" t="s">
        <v>1434</v>
      </c>
    </row>
    <row r="1053" s="2" customFormat="1" ht="21.75" customHeight="1">
      <c r="A1053" s="39"/>
      <c r="B1053" s="40"/>
      <c r="C1053" s="244" t="s">
        <v>1435</v>
      </c>
      <c r="D1053" s="244" t="s">
        <v>231</v>
      </c>
      <c r="E1053" s="245" t="s">
        <v>1436</v>
      </c>
      <c r="F1053" s="246" t="s">
        <v>1437</v>
      </c>
      <c r="G1053" s="247" t="s">
        <v>314</v>
      </c>
      <c r="H1053" s="248">
        <v>5</v>
      </c>
      <c r="I1053" s="249"/>
      <c r="J1053" s="250">
        <f>ROUND(I1053*H1053,2)</f>
        <v>0</v>
      </c>
      <c r="K1053" s="246" t="s">
        <v>301</v>
      </c>
      <c r="L1053" s="45"/>
      <c r="M1053" s="251" t="s">
        <v>1</v>
      </c>
      <c r="N1053" s="252" t="s">
        <v>46</v>
      </c>
      <c r="O1053" s="92"/>
      <c r="P1053" s="253">
        <f>O1053*H1053</f>
        <v>0</v>
      </c>
      <c r="Q1053" s="253">
        <v>0.023529999999999999</v>
      </c>
      <c r="R1053" s="253">
        <f>Q1053*H1053</f>
        <v>0.11764999999999999</v>
      </c>
      <c r="S1053" s="253">
        <v>0</v>
      </c>
      <c r="T1053" s="254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55" t="s">
        <v>236</v>
      </c>
      <c r="AT1053" s="255" t="s">
        <v>231</v>
      </c>
      <c r="AU1053" s="255" t="s">
        <v>91</v>
      </c>
      <c r="AY1053" s="18" t="s">
        <v>229</v>
      </c>
      <c r="BE1053" s="256">
        <f>IF(N1053="základní",J1053,0)</f>
        <v>0</v>
      </c>
      <c r="BF1053" s="256">
        <f>IF(N1053="snížená",J1053,0)</f>
        <v>0</v>
      </c>
      <c r="BG1053" s="256">
        <f>IF(N1053="zákl. přenesená",J1053,0)</f>
        <v>0</v>
      </c>
      <c r="BH1053" s="256">
        <f>IF(N1053="sníž. přenesená",J1053,0)</f>
        <v>0</v>
      </c>
      <c r="BI1053" s="256">
        <f>IF(N1053="nulová",J1053,0)</f>
        <v>0</v>
      </c>
      <c r="BJ1053" s="18" t="s">
        <v>89</v>
      </c>
      <c r="BK1053" s="256">
        <f>ROUND(I1053*H1053,2)</f>
        <v>0</v>
      </c>
      <c r="BL1053" s="18" t="s">
        <v>236</v>
      </c>
      <c r="BM1053" s="255" t="s">
        <v>1438</v>
      </c>
    </row>
    <row r="1054" s="2" customFormat="1" ht="16.5" customHeight="1">
      <c r="A1054" s="39"/>
      <c r="B1054" s="40"/>
      <c r="C1054" s="244" t="s">
        <v>1439</v>
      </c>
      <c r="D1054" s="244" t="s">
        <v>231</v>
      </c>
      <c r="E1054" s="245" t="s">
        <v>1440</v>
      </c>
      <c r="F1054" s="246" t="s">
        <v>1441</v>
      </c>
      <c r="G1054" s="247" t="s">
        <v>346</v>
      </c>
      <c r="H1054" s="248">
        <v>5.3499999999999996</v>
      </c>
      <c r="I1054" s="249"/>
      <c r="J1054" s="250">
        <f>ROUND(I1054*H1054,2)</f>
        <v>0</v>
      </c>
      <c r="K1054" s="246" t="s">
        <v>1</v>
      </c>
      <c r="L1054" s="45"/>
      <c r="M1054" s="251" t="s">
        <v>1</v>
      </c>
      <c r="N1054" s="252" t="s">
        <v>46</v>
      </c>
      <c r="O1054" s="92"/>
      <c r="P1054" s="253">
        <f>O1054*H1054</f>
        <v>0</v>
      </c>
      <c r="Q1054" s="253">
        <v>0</v>
      </c>
      <c r="R1054" s="253">
        <f>Q1054*H1054</f>
        <v>0</v>
      </c>
      <c r="S1054" s="253">
        <v>0</v>
      </c>
      <c r="T1054" s="254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55" t="s">
        <v>236</v>
      </c>
      <c r="AT1054" s="255" t="s">
        <v>231</v>
      </c>
      <c r="AU1054" s="255" t="s">
        <v>91</v>
      </c>
      <c r="AY1054" s="18" t="s">
        <v>229</v>
      </c>
      <c r="BE1054" s="256">
        <f>IF(N1054="základní",J1054,0)</f>
        <v>0</v>
      </c>
      <c r="BF1054" s="256">
        <f>IF(N1054="snížená",J1054,0)</f>
        <v>0</v>
      </c>
      <c r="BG1054" s="256">
        <f>IF(N1054="zákl. přenesená",J1054,0)</f>
        <v>0</v>
      </c>
      <c r="BH1054" s="256">
        <f>IF(N1054="sníž. přenesená",J1054,0)</f>
        <v>0</v>
      </c>
      <c r="BI1054" s="256">
        <f>IF(N1054="nulová",J1054,0)</f>
        <v>0</v>
      </c>
      <c r="BJ1054" s="18" t="s">
        <v>89</v>
      </c>
      <c r="BK1054" s="256">
        <f>ROUND(I1054*H1054,2)</f>
        <v>0</v>
      </c>
      <c r="BL1054" s="18" t="s">
        <v>236</v>
      </c>
      <c r="BM1054" s="255" t="s">
        <v>1442</v>
      </c>
    </row>
    <row r="1055" s="2" customFormat="1" ht="16.5" customHeight="1">
      <c r="A1055" s="39"/>
      <c r="B1055" s="40"/>
      <c r="C1055" s="244" t="s">
        <v>1443</v>
      </c>
      <c r="D1055" s="244" t="s">
        <v>231</v>
      </c>
      <c r="E1055" s="245" t="s">
        <v>1444</v>
      </c>
      <c r="F1055" s="246" t="s">
        <v>1445</v>
      </c>
      <c r="G1055" s="247" t="s">
        <v>314</v>
      </c>
      <c r="H1055" s="248">
        <v>2</v>
      </c>
      <c r="I1055" s="249"/>
      <c r="J1055" s="250">
        <f>ROUND(I1055*H1055,2)</f>
        <v>0</v>
      </c>
      <c r="K1055" s="246" t="s">
        <v>235</v>
      </c>
      <c r="L1055" s="45"/>
      <c r="M1055" s="251" t="s">
        <v>1</v>
      </c>
      <c r="N1055" s="252" t="s">
        <v>46</v>
      </c>
      <c r="O1055" s="92"/>
      <c r="P1055" s="253">
        <f>O1055*H1055</f>
        <v>0</v>
      </c>
      <c r="Q1055" s="253">
        <v>0.00018000000000000001</v>
      </c>
      <c r="R1055" s="253">
        <f>Q1055*H1055</f>
        <v>0.00036000000000000002</v>
      </c>
      <c r="S1055" s="253">
        <v>0</v>
      </c>
      <c r="T1055" s="254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255" t="s">
        <v>236</v>
      </c>
      <c r="AT1055" s="255" t="s">
        <v>231</v>
      </c>
      <c r="AU1055" s="255" t="s">
        <v>91</v>
      </c>
      <c r="AY1055" s="18" t="s">
        <v>229</v>
      </c>
      <c r="BE1055" s="256">
        <f>IF(N1055="základní",J1055,0)</f>
        <v>0</v>
      </c>
      <c r="BF1055" s="256">
        <f>IF(N1055="snížená",J1055,0)</f>
        <v>0</v>
      </c>
      <c r="BG1055" s="256">
        <f>IF(N1055="zákl. přenesená",J1055,0)</f>
        <v>0</v>
      </c>
      <c r="BH1055" s="256">
        <f>IF(N1055="sníž. přenesená",J1055,0)</f>
        <v>0</v>
      </c>
      <c r="BI1055" s="256">
        <f>IF(N1055="nulová",J1055,0)</f>
        <v>0</v>
      </c>
      <c r="BJ1055" s="18" t="s">
        <v>89</v>
      </c>
      <c r="BK1055" s="256">
        <f>ROUND(I1055*H1055,2)</f>
        <v>0</v>
      </c>
      <c r="BL1055" s="18" t="s">
        <v>236</v>
      </c>
      <c r="BM1055" s="255" t="s">
        <v>1446</v>
      </c>
    </row>
    <row r="1056" s="12" customFormat="1" ht="22.8" customHeight="1">
      <c r="A1056" s="12"/>
      <c r="B1056" s="228"/>
      <c r="C1056" s="229"/>
      <c r="D1056" s="230" t="s">
        <v>80</v>
      </c>
      <c r="E1056" s="242" t="s">
        <v>274</v>
      </c>
      <c r="F1056" s="242" t="s">
        <v>275</v>
      </c>
      <c r="G1056" s="229"/>
      <c r="H1056" s="229"/>
      <c r="I1056" s="232"/>
      <c r="J1056" s="243">
        <f>BK1056</f>
        <v>0</v>
      </c>
      <c r="K1056" s="229"/>
      <c r="L1056" s="234"/>
      <c r="M1056" s="235"/>
      <c r="N1056" s="236"/>
      <c r="O1056" s="236"/>
      <c r="P1056" s="237">
        <f>SUM(P1057:P1173)</f>
        <v>0</v>
      </c>
      <c r="Q1056" s="236"/>
      <c r="R1056" s="237">
        <f>SUM(R1057:R1173)</f>
        <v>0.29724297000000005</v>
      </c>
      <c r="S1056" s="236"/>
      <c r="T1056" s="238">
        <f>SUM(T1057:T1173)</f>
        <v>0.35440000000000005</v>
      </c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R1056" s="239" t="s">
        <v>89</v>
      </c>
      <c r="AT1056" s="240" t="s">
        <v>80</v>
      </c>
      <c r="AU1056" s="240" t="s">
        <v>89</v>
      </c>
      <c r="AY1056" s="239" t="s">
        <v>229</v>
      </c>
      <c r="BK1056" s="241">
        <f>SUM(BK1057:BK1173)</f>
        <v>0</v>
      </c>
    </row>
    <row r="1057" s="2" customFormat="1" ht="21.75" customHeight="1">
      <c r="A1057" s="39"/>
      <c r="B1057" s="40"/>
      <c r="C1057" s="244" t="s">
        <v>1447</v>
      </c>
      <c r="D1057" s="244" t="s">
        <v>231</v>
      </c>
      <c r="E1057" s="245" t="s">
        <v>1448</v>
      </c>
      <c r="F1057" s="246" t="s">
        <v>1449</v>
      </c>
      <c r="G1057" s="247" t="s">
        <v>346</v>
      </c>
      <c r="H1057" s="248">
        <v>36.795000000000002</v>
      </c>
      <c r="I1057" s="249"/>
      <c r="J1057" s="250">
        <f>ROUND(I1057*H1057,2)</f>
        <v>0</v>
      </c>
      <c r="K1057" s="246" t="s">
        <v>235</v>
      </c>
      <c r="L1057" s="45"/>
      <c r="M1057" s="251" t="s">
        <v>1</v>
      </c>
      <c r="N1057" s="252" t="s">
        <v>46</v>
      </c>
      <c r="O1057" s="92"/>
      <c r="P1057" s="253">
        <f>O1057*H1057</f>
        <v>0</v>
      </c>
      <c r="Q1057" s="253">
        <v>3.0000000000000001E-05</v>
      </c>
      <c r="R1057" s="253">
        <f>Q1057*H1057</f>
        <v>0.0011038500000000002</v>
      </c>
      <c r="S1057" s="253">
        <v>0</v>
      </c>
      <c r="T1057" s="254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55" t="s">
        <v>236</v>
      </c>
      <c r="AT1057" s="255" t="s">
        <v>231</v>
      </c>
      <c r="AU1057" s="255" t="s">
        <v>91</v>
      </c>
      <c r="AY1057" s="18" t="s">
        <v>229</v>
      </c>
      <c r="BE1057" s="256">
        <f>IF(N1057="základní",J1057,0)</f>
        <v>0</v>
      </c>
      <c r="BF1057" s="256">
        <f>IF(N1057="snížená",J1057,0)</f>
        <v>0</v>
      </c>
      <c r="BG1057" s="256">
        <f>IF(N1057="zákl. přenesená",J1057,0)</f>
        <v>0</v>
      </c>
      <c r="BH1057" s="256">
        <f>IF(N1057="sníž. přenesená",J1057,0)</f>
        <v>0</v>
      </c>
      <c r="BI1057" s="256">
        <f>IF(N1057="nulová",J1057,0)</f>
        <v>0</v>
      </c>
      <c r="BJ1057" s="18" t="s">
        <v>89</v>
      </c>
      <c r="BK1057" s="256">
        <f>ROUND(I1057*H1057,2)</f>
        <v>0</v>
      </c>
      <c r="BL1057" s="18" t="s">
        <v>236</v>
      </c>
      <c r="BM1057" s="255" t="s">
        <v>1450</v>
      </c>
    </row>
    <row r="1058" s="14" customFormat="1">
      <c r="A1058" s="14"/>
      <c r="B1058" s="268"/>
      <c r="C1058" s="269"/>
      <c r="D1058" s="259" t="s">
        <v>238</v>
      </c>
      <c r="E1058" s="270" t="s">
        <v>1</v>
      </c>
      <c r="F1058" s="271" t="s">
        <v>1451</v>
      </c>
      <c r="G1058" s="269"/>
      <c r="H1058" s="272">
        <v>36.795000000000002</v>
      </c>
      <c r="I1058" s="273"/>
      <c r="J1058" s="269"/>
      <c r="K1058" s="269"/>
      <c r="L1058" s="274"/>
      <c r="M1058" s="275"/>
      <c r="N1058" s="276"/>
      <c r="O1058" s="276"/>
      <c r="P1058" s="276"/>
      <c r="Q1058" s="276"/>
      <c r="R1058" s="276"/>
      <c r="S1058" s="276"/>
      <c r="T1058" s="277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78" t="s">
        <v>238</v>
      </c>
      <c r="AU1058" s="278" t="s">
        <v>91</v>
      </c>
      <c r="AV1058" s="14" t="s">
        <v>91</v>
      </c>
      <c r="AW1058" s="14" t="s">
        <v>36</v>
      </c>
      <c r="AX1058" s="14" t="s">
        <v>89</v>
      </c>
      <c r="AY1058" s="278" t="s">
        <v>229</v>
      </c>
    </row>
    <row r="1059" s="2" customFormat="1" ht="21.75" customHeight="1">
      <c r="A1059" s="39"/>
      <c r="B1059" s="40"/>
      <c r="C1059" s="318" t="s">
        <v>1452</v>
      </c>
      <c r="D1059" s="318" t="s">
        <v>492</v>
      </c>
      <c r="E1059" s="319" t="s">
        <v>1453</v>
      </c>
      <c r="F1059" s="320" t="s">
        <v>1454</v>
      </c>
      <c r="G1059" s="321" t="s">
        <v>346</v>
      </c>
      <c r="H1059" s="322">
        <v>42.314</v>
      </c>
      <c r="I1059" s="323"/>
      <c r="J1059" s="324">
        <f>ROUND(I1059*H1059,2)</f>
        <v>0</v>
      </c>
      <c r="K1059" s="320" t="s">
        <v>1</v>
      </c>
      <c r="L1059" s="325"/>
      <c r="M1059" s="326" t="s">
        <v>1</v>
      </c>
      <c r="N1059" s="327" t="s">
        <v>46</v>
      </c>
      <c r="O1059" s="92"/>
      <c r="P1059" s="253">
        <f>O1059*H1059</f>
        <v>0</v>
      </c>
      <c r="Q1059" s="253">
        <v>0.00050000000000000001</v>
      </c>
      <c r="R1059" s="253">
        <f>Q1059*H1059</f>
        <v>0.021157000000000002</v>
      </c>
      <c r="S1059" s="253">
        <v>0</v>
      </c>
      <c r="T1059" s="254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55" t="s">
        <v>319</v>
      </c>
      <c r="AT1059" s="255" t="s">
        <v>492</v>
      </c>
      <c r="AU1059" s="255" t="s">
        <v>91</v>
      </c>
      <c r="AY1059" s="18" t="s">
        <v>229</v>
      </c>
      <c r="BE1059" s="256">
        <f>IF(N1059="základní",J1059,0)</f>
        <v>0</v>
      </c>
      <c r="BF1059" s="256">
        <f>IF(N1059="snížená",J1059,0)</f>
        <v>0</v>
      </c>
      <c r="BG1059" s="256">
        <f>IF(N1059="zákl. přenesená",J1059,0)</f>
        <v>0</v>
      </c>
      <c r="BH1059" s="256">
        <f>IF(N1059="sníž. přenesená",J1059,0)</f>
        <v>0</v>
      </c>
      <c r="BI1059" s="256">
        <f>IF(N1059="nulová",J1059,0)</f>
        <v>0</v>
      </c>
      <c r="BJ1059" s="18" t="s">
        <v>89</v>
      </c>
      <c r="BK1059" s="256">
        <f>ROUND(I1059*H1059,2)</f>
        <v>0</v>
      </c>
      <c r="BL1059" s="18" t="s">
        <v>236</v>
      </c>
      <c r="BM1059" s="255" t="s">
        <v>1455</v>
      </c>
    </row>
    <row r="1060" s="14" customFormat="1">
      <c r="A1060" s="14"/>
      <c r="B1060" s="268"/>
      <c r="C1060" s="269"/>
      <c r="D1060" s="259" t="s">
        <v>238</v>
      </c>
      <c r="E1060" s="269"/>
      <c r="F1060" s="271" t="s">
        <v>1456</v>
      </c>
      <c r="G1060" s="269"/>
      <c r="H1060" s="272">
        <v>42.314</v>
      </c>
      <c r="I1060" s="273"/>
      <c r="J1060" s="269"/>
      <c r="K1060" s="269"/>
      <c r="L1060" s="274"/>
      <c r="M1060" s="275"/>
      <c r="N1060" s="276"/>
      <c r="O1060" s="276"/>
      <c r="P1060" s="276"/>
      <c r="Q1060" s="276"/>
      <c r="R1060" s="276"/>
      <c r="S1060" s="276"/>
      <c r="T1060" s="277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78" t="s">
        <v>238</v>
      </c>
      <c r="AU1060" s="278" t="s">
        <v>91</v>
      </c>
      <c r="AV1060" s="14" t="s">
        <v>91</v>
      </c>
      <c r="AW1060" s="14" t="s">
        <v>4</v>
      </c>
      <c r="AX1060" s="14" t="s">
        <v>89</v>
      </c>
      <c r="AY1060" s="278" t="s">
        <v>229</v>
      </c>
    </row>
    <row r="1061" s="2" customFormat="1" ht="21.75" customHeight="1">
      <c r="A1061" s="39"/>
      <c r="B1061" s="40"/>
      <c r="C1061" s="244" t="s">
        <v>1457</v>
      </c>
      <c r="D1061" s="244" t="s">
        <v>231</v>
      </c>
      <c r="E1061" s="245" t="s">
        <v>1458</v>
      </c>
      <c r="F1061" s="246" t="s">
        <v>1459</v>
      </c>
      <c r="G1061" s="247" t="s">
        <v>311</v>
      </c>
      <c r="H1061" s="248">
        <v>328.36700000000002</v>
      </c>
      <c r="I1061" s="249"/>
      <c r="J1061" s="250">
        <f>ROUND(I1061*H1061,2)</f>
        <v>0</v>
      </c>
      <c r="K1061" s="246" t="s">
        <v>235</v>
      </c>
      <c r="L1061" s="45"/>
      <c r="M1061" s="251" t="s">
        <v>1</v>
      </c>
      <c r="N1061" s="252" t="s">
        <v>46</v>
      </c>
      <c r="O1061" s="92"/>
      <c r="P1061" s="253">
        <f>O1061*H1061</f>
        <v>0</v>
      </c>
      <c r="Q1061" s="253">
        <v>0.00036000000000000002</v>
      </c>
      <c r="R1061" s="253">
        <f>Q1061*H1061</f>
        <v>0.11821212000000002</v>
      </c>
      <c r="S1061" s="253">
        <v>0</v>
      </c>
      <c r="T1061" s="254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55" t="s">
        <v>236</v>
      </c>
      <c r="AT1061" s="255" t="s">
        <v>231</v>
      </c>
      <c r="AU1061" s="255" t="s">
        <v>91</v>
      </c>
      <c r="AY1061" s="18" t="s">
        <v>229</v>
      </c>
      <c r="BE1061" s="256">
        <f>IF(N1061="základní",J1061,0)</f>
        <v>0</v>
      </c>
      <c r="BF1061" s="256">
        <f>IF(N1061="snížená",J1061,0)</f>
        <v>0</v>
      </c>
      <c r="BG1061" s="256">
        <f>IF(N1061="zákl. přenesená",J1061,0)</f>
        <v>0</v>
      </c>
      <c r="BH1061" s="256">
        <f>IF(N1061="sníž. přenesená",J1061,0)</f>
        <v>0</v>
      </c>
      <c r="BI1061" s="256">
        <f>IF(N1061="nulová",J1061,0)</f>
        <v>0</v>
      </c>
      <c r="BJ1061" s="18" t="s">
        <v>89</v>
      </c>
      <c r="BK1061" s="256">
        <f>ROUND(I1061*H1061,2)</f>
        <v>0</v>
      </c>
      <c r="BL1061" s="18" t="s">
        <v>236</v>
      </c>
      <c r="BM1061" s="255" t="s">
        <v>1460</v>
      </c>
    </row>
    <row r="1062" s="2" customFormat="1">
      <c r="A1062" s="39"/>
      <c r="B1062" s="40"/>
      <c r="C1062" s="41"/>
      <c r="D1062" s="259" t="s">
        <v>262</v>
      </c>
      <c r="E1062" s="41"/>
      <c r="F1062" s="290" t="s">
        <v>1461</v>
      </c>
      <c r="G1062" s="41"/>
      <c r="H1062" s="41"/>
      <c r="I1062" s="155"/>
      <c r="J1062" s="41"/>
      <c r="K1062" s="41"/>
      <c r="L1062" s="45"/>
      <c r="M1062" s="291"/>
      <c r="N1062" s="292"/>
      <c r="O1062" s="92"/>
      <c r="P1062" s="92"/>
      <c r="Q1062" s="92"/>
      <c r="R1062" s="92"/>
      <c r="S1062" s="92"/>
      <c r="T1062" s="93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262</v>
      </c>
      <c r="AU1062" s="18" t="s">
        <v>91</v>
      </c>
    </row>
    <row r="1063" s="13" customFormat="1">
      <c r="A1063" s="13"/>
      <c r="B1063" s="257"/>
      <c r="C1063" s="258"/>
      <c r="D1063" s="259" t="s">
        <v>238</v>
      </c>
      <c r="E1063" s="260" t="s">
        <v>1</v>
      </c>
      <c r="F1063" s="261" t="s">
        <v>1462</v>
      </c>
      <c r="G1063" s="258"/>
      <c r="H1063" s="260" t="s">
        <v>1</v>
      </c>
      <c r="I1063" s="262"/>
      <c r="J1063" s="258"/>
      <c r="K1063" s="258"/>
      <c r="L1063" s="263"/>
      <c r="M1063" s="264"/>
      <c r="N1063" s="265"/>
      <c r="O1063" s="265"/>
      <c r="P1063" s="265"/>
      <c r="Q1063" s="265"/>
      <c r="R1063" s="265"/>
      <c r="S1063" s="265"/>
      <c r="T1063" s="266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67" t="s">
        <v>238</v>
      </c>
      <c r="AU1063" s="267" t="s">
        <v>91</v>
      </c>
      <c r="AV1063" s="13" t="s">
        <v>89</v>
      </c>
      <c r="AW1063" s="13" t="s">
        <v>36</v>
      </c>
      <c r="AX1063" s="13" t="s">
        <v>81</v>
      </c>
      <c r="AY1063" s="267" t="s">
        <v>229</v>
      </c>
    </row>
    <row r="1064" s="14" customFormat="1">
      <c r="A1064" s="14"/>
      <c r="B1064" s="268"/>
      <c r="C1064" s="269"/>
      <c r="D1064" s="259" t="s">
        <v>238</v>
      </c>
      <c r="E1064" s="270" t="s">
        <v>1</v>
      </c>
      <c r="F1064" s="271" t="s">
        <v>1463</v>
      </c>
      <c r="G1064" s="269"/>
      <c r="H1064" s="272">
        <v>17.824000000000002</v>
      </c>
      <c r="I1064" s="273"/>
      <c r="J1064" s="269"/>
      <c r="K1064" s="269"/>
      <c r="L1064" s="274"/>
      <c r="M1064" s="275"/>
      <c r="N1064" s="276"/>
      <c r="O1064" s="276"/>
      <c r="P1064" s="276"/>
      <c r="Q1064" s="276"/>
      <c r="R1064" s="276"/>
      <c r="S1064" s="276"/>
      <c r="T1064" s="277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78" t="s">
        <v>238</v>
      </c>
      <c r="AU1064" s="278" t="s">
        <v>91</v>
      </c>
      <c r="AV1064" s="14" t="s">
        <v>91</v>
      </c>
      <c r="AW1064" s="14" t="s">
        <v>36</v>
      </c>
      <c r="AX1064" s="14" t="s">
        <v>81</v>
      </c>
      <c r="AY1064" s="278" t="s">
        <v>229</v>
      </c>
    </row>
    <row r="1065" s="14" customFormat="1">
      <c r="A1065" s="14"/>
      <c r="B1065" s="268"/>
      <c r="C1065" s="269"/>
      <c r="D1065" s="259" t="s">
        <v>238</v>
      </c>
      <c r="E1065" s="270" t="s">
        <v>1</v>
      </c>
      <c r="F1065" s="271" t="s">
        <v>1464</v>
      </c>
      <c r="G1065" s="269"/>
      <c r="H1065" s="272">
        <v>23.332999999999998</v>
      </c>
      <c r="I1065" s="273"/>
      <c r="J1065" s="269"/>
      <c r="K1065" s="269"/>
      <c r="L1065" s="274"/>
      <c r="M1065" s="275"/>
      <c r="N1065" s="276"/>
      <c r="O1065" s="276"/>
      <c r="P1065" s="276"/>
      <c r="Q1065" s="276"/>
      <c r="R1065" s="276"/>
      <c r="S1065" s="276"/>
      <c r="T1065" s="277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8" t="s">
        <v>238</v>
      </c>
      <c r="AU1065" s="278" t="s">
        <v>91</v>
      </c>
      <c r="AV1065" s="14" t="s">
        <v>91</v>
      </c>
      <c r="AW1065" s="14" t="s">
        <v>36</v>
      </c>
      <c r="AX1065" s="14" t="s">
        <v>81</v>
      </c>
      <c r="AY1065" s="278" t="s">
        <v>229</v>
      </c>
    </row>
    <row r="1066" s="14" customFormat="1">
      <c r="A1066" s="14"/>
      <c r="B1066" s="268"/>
      <c r="C1066" s="269"/>
      <c r="D1066" s="259" t="s">
        <v>238</v>
      </c>
      <c r="E1066" s="270" t="s">
        <v>1</v>
      </c>
      <c r="F1066" s="271" t="s">
        <v>1465</v>
      </c>
      <c r="G1066" s="269"/>
      <c r="H1066" s="272">
        <v>9.6669999999999998</v>
      </c>
      <c r="I1066" s="273"/>
      <c r="J1066" s="269"/>
      <c r="K1066" s="269"/>
      <c r="L1066" s="274"/>
      <c r="M1066" s="275"/>
      <c r="N1066" s="276"/>
      <c r="O1066" s="276"/>
      <c r="P1066" s="276"/>
      <c r="Q1066" s="276"/>
      <c r="R1066" s="276"/>
      <c r="S1066" s="276"/>
      <c r="T1066" s="277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78" t="s">
        <v>238</v>
      </c>
      <c r="AU1066" s="278" t="s">
        <v>91</v>
      </c>
      <c r="AV1066" s="14" t="s">
        <v>91</v>
      </c>
      <c r="AW1066" s="14" t="s">
        <v>36</v>
      </c>
      <c r="AX1066" s="14" t="s">
        <v>81</v>
      </c>
      <c r="AY1066" s="278" t="s">
        <v>229</v>
      </c>
    </row>
    <row r="1067" s="14" customFormat="1">
      <c r="A1067" s="14"/>
      <c r="B1067" s="268"/>
      <c r="C1067" s="269"/>
      <c r="D1067" s="259" t="s">
        <v>238</v>
      </c>
      <c r="E1067" s="270" t="s">
        <v>1</v>
      </c>
      <c r="F1067" s="271" t="s">
        <v>1466</v>
      </c>
      <c r="G1067" s="269"/>
      <c r="H1067" s="272">
        <v>0.64800000000000002</v>
      </c>
      <c r="I1067" s="273"/>
      <c r="J1067" s="269"/>
      <c r="K1067" s="269"/>
      <c r="L1067" s="274"/>
      <c r="M1067" s="275"/>
      <c r="N1067" s="276"/>
      <c r="O1067" s="276"/>
      <c r="P1067" s="276"/>
      <c r="Q1067" s="276"/>
      <c r="R1067" s="276"/>
      <c r="S1067" s="276"/>
      <c r="T1067" s="277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78" t="s">
        <v>238</v>
      </c>
      <c r="AU1067" s="278" t="s">
        <v>91</v>
      </c>
      <c r="AV1067" s="14" t="s">
        <v>91</v>
      </c>
      <c r="AW1067" s="14" t="s">
        <v>36</v>
      </c>
      <c r="AX1067" s="14" t="s">
        <v>81</v>
      </c>
      <c r="AY1067" s="278" t="s">
        <v>229</v>
      </c>
    </row>
    <row r="1068" s="14" customFormat="1">
      <c r="A1068" s="14"/>
      <c r="B1068" s="268"/>
      <c r="C1068" s="269"/>
      <c r="D1068" s="259" t="s">
        <v>238</v>
      </c>
      <c r="E1068" s="270" t="s">
        <v>1</v>
      </c>
      <c r="F1068" s="271" t="s">
        <v>1467</v>
      </c>
      <c r="G1068" s="269"/>
      <c r="H1068" s="272">
        <v>3.0289999999999999</v>
      </c>
      <c r="I1068" s="273"/>
      <c r="J1068" s="269"/>
      <c r="K1068" s="269"/>
      <c r="L1068" s="274"/>
      <c r="M1068" s="275"/>
      <c r="N1068" s="276"/>
      <c r="O1068" s="276"/>
      <c r="P1068" s="276"/>
      <c r="Q1068" s="276"/>
      <c r="R1068" s="276"/>
      <c r="S1068" s="276"/>
      <c r="T1068" s="277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78" t="s">
        <v>238</v>
      </c>
      <c r="AU1068" s="278" t="s">
        <v>91</v>
      </c>
      <c r="AV1068" s="14" t="s">
        <v>91</v>
      </c>
      <c r="AW1068" s="14" t="s">
        <v>36</v>
      </c>
      <c r="AX1068" s="14" t="s">
        <v>81</v>
      </c>
      <c r="AY1068" s="278" t="s">
        <v>229</v>
      </c>
    </row>
    <row r="1069" s="14" customFormat="1">
      <c r="A1069" s="14"/>
      <c r="B1069" s="268"/>
      <c r="C1069" s="269"/>
      <c r="D1069" s="259" t="s">
        <v>238</v>
      </c>
      <c r="E1069" s="270" t="s">
        <v>1</v>
      </c>
      <c r="F1069" s="271" t="s">
        <v>1468</v>
      </c>
      <c r="G1069" s="269"/>
      <c r="H1069" s="272">
        <v>8.8330000000000002</v>
      </c>
      <c r="I1069" s="273"/>
      <c r="J1069" s="269"/>
      <c r="K1069" s="269"/>
      <c r="L1069" s="274"/>
      <c r="M1069" s="275"/>
      <c r="N1069" s="276"/>
      <c r="O1069" s="276"/>
      <c r="P1069" s="276"/>
      <c r="Q1069" s="276"/>
      <c r="R1069" s="276"/>
      <c r="S1069" s="276"/>
      <c r="T1069" s="277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78" t="s">
        <v>238</v>
      </c>
      <c r="AU1069" s="278" t="s">
        <v>91</v>
      </c>
      <c r="AV1069" s="14" t="s">
        <v>91</v>
      </c>
      <c r="AW1069" s="14" t="s">
        <v>36</v>
      </c>
      <c r="AX1069" s="14" t="s">
        <v>81</v>
      </c>
      <c r="AY1069" s="278" t="s">
        <v>229</v>
      </c>
    </row>
    <row r="1070" s="14" customFormat="1">
      <c r="A1070" s="14"/>
      <c r="B1070" s="268"/>
      <c r="C1070" s="269"/>
      <c r="D1070" s="259" t="s">
        <v>238</v>
      </c>
      <c r="E1070" s="270" t="s">
        <v>1</v>
      </c>
      <c r="F1070" s="271" t="s">
        <v>1469</v>
      </c>
      <c r="G1070" s="269"/>
      <c r="H1070" s="272">
        <v>10.263</v>
      </c>
      <c r="I1070" s="273"/>
      <c r="J1070" s="269"/>
      <c r="K1070" s="269"/>
      <c r="L1070" s="274"/>
      <c r="M1070" s="275"/>
      <c r="N1070" s="276"/>
      <c r="O1070" s="276"/>
      <c r="P1070" s="276"/>
      <c r="Q1070" s="276"/>
      <c r="R1070" s="276"/>
      <c r="S1070" s="276"/>
      <c r="T1070" s="277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78" t="s">
        <v>238</v>
      </c>
      <c r="AU1070" s="278" t="s">
        <v>91</v>
      </c>
      <c r="AV1070" s="14" t="s">
        <v>91</v>
      </c>
      <c r="AW1070" s="14" t="s">
        <v>36</v>
      </c>
      <c r="AX1070" s="14" t="s">
        <v>81</v>
      </c>
      <c r="AY1070" s="278" t="s">
        <v>229</v>
      </c>
    </row>
    <row r="1071" s="14" customFormat="1">
      <c r="A1071" s="14"/>
      <c r="B1071" s="268"/>
      <c r="C1071" s="269"/>
      <c r="D1071" s="259" t="s">
        <v>238</v>
      </c>
      <c r="E1071" s="270" t="s">
        <v>1</v>
      </c>
      <c r="F1071" s="271" t="s">
        <v>1470</v>
      </c>
      <c r="G1071" s="269"/>
      <c r="H1071" s="272">
        <v>36.402000000000001</v>
      </c>
      <c r="I1071" s="273"/>
      <c r="J1071" s="269"/>
      <c r="K1071" s="269"/>
      <c r="L1071" s="274"/>
      <c r="M1071" s="275"/>
      <c r="N1071" s="276"/>
      <c r="O1071" s="276"/>
      <c r="P1071" s="276"/>
      <c r="Q1071" s="276"/>
      <c r="R1071" s="276"/>
      <c r="S1071" s="276"/>
      <c r="T1071" s="277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8" t="s">
        <v>238</v>
      </c>
      <c r="AU1071" s="278" t="s">
        <v>91</v>
      </c>
      <c r="AV1071" s="14" t="s">
        <v>91</v>
      </c>
      <c r="AW1071" s="14" t="s">
        <v>36</v>
      </c>
      <c r="AX1071" s="14" t="s">
        <v>81</v>
      </c>
      <c r="AY1071" s="278" t="s">
        <v>229</v>
      </c>
    </row>
    <row r="1072" s="14" customFormat="1">
      <c r="A1072" s="14"/>
      <c r="B1072" s="268"/>
      <c r="C1072" s="269"/>
      <c r="D1072" s="259" t="s">
        <v>238</v>
      </c>
      <c r="E1072" s="270" t="s">
        <v>1</v>
      </c>
      <c r="F1072" s="271" t="s">
        <v>1471</v>
      </c>
      <c r="G1072" s="269"/>
      <c r="H1072" s="272">
        <v>16.530999999999999</v>
      </c>
      <c r="I1072" s="273"/>
      <c r="J1072" s="269"/>
      <c r="K1072" s="269"/>
      <c r="L1072" s="274"/>
      <c r="M1072" s="275"/>
      <c r="N1072" s="276"/>
      <c r="O1072" s="276"/>
      <c r="P1072" s="276"/>
      <c r="Q1072" s="276"/>
      <c r="R1072" s="276"/>
      <c r="S1072" s="276"/>
      <c r="T1072" s="277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78" t="s">
        <v>238</v>
      </c>
      <c r="AU1072" s="278" t="s">
        <v>91</v>
      </c>
      <c r="AV1072" s="14" t="s">
        <v>91</v>
      </c>
      <c r="AW1072" s="14" t="s">
        <v>36</v>
      </c>
      <c r="AX1072" s="14" t="s">
        <v>81</v>
      </c>
      <c r="AY1072" s="278" t="s">
        <v>229</v>
      </c>
    </row>
    <row r="1073" s="14" customFormat="1">
      <c r="A1073" s="14"/>
      <c r="B1073" s="268"/>
      <c r="C1073" s="269"/>
      <c r="D1073" s="259" t="s">
        <v>238</v>
      </c>
      <c r="E1073" s="270" t="s">
        <v>1</v>
      </c>
      <c r="F1073" s="271" t="s">
        <v>1472</v>
      </c>
      <c r="G1073" s="269"/>
      <c r="H1073" s="272">
        <v>42.345999999999997</v>
      </c>
      <c r="I1073" s="273"/>
      <c r="J1073" s="269"/>
      <c r="K1073" s="269"/>
      <c r="L1073" s="274"/>
      <c r="M1073" s="275"/>
      <c r="N1073" s="276"/>
      <c r="O1073" s="276"/>
      <c r="P1073" s="276"/>
      <c r="Q1073" s="276"/>
      <c r="R1073" s="276"/>
      <c r="S1073" s="276"/>
      <c r="T1073" s="277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8" t="s">
        <v>238</v>
      </c>
      <c r="AU1073" s="278" t="s">
        <v>91</v>
      </c>
      <c r="AV1073" s="14" t="s">
        <v>91</v>
      </c>
      <c r="AW1073" s="14" t="s">
        <v>36</v>
      </c>
      <c r="AX1073" s="14" t="s">
        <v>81</v>
      </c>
      <c r="AY1073" s="278" t="s">
        <v>229</v>
      </c>
    </row>
    <row r="1074" s="14" customFormat="1">
      <c r="A1074" s="14"/>
      <c r="B1074" s="268"/>
      <c r="C1074" s="269"/>
      <c r="D1074" s="259" t="s">
        <v>238</v>
      </c>
      <c r="E1074" s="270" t="s">
        <v>1</v>
      </c>
      <c r="F1074" s="271" t="s">
        <v>1473</v>
      </c>
      <c r="G1074" s="269"/>
      <c r="H1074" s="272">
        <v>13.528000000000001</v>
      </c>
      <c r="I1074" s="273"/>
      <c r="J1074" s="269"/>
      <c r="K1074" s="269"/>
      <c r="L1074" s="274"/>
      <c r="M1074" s="275"/>
      <c r="N1074" s="276"/>
      <c r="O1074" s="276"/>
      <c r="P1074" s="276"/>
      <c r="Q1074" s="276"/>
      <c r="R1074" s="276"/>
      <c r="S1074" s="276"/>
      <c r="T1074" s="277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78" t="s">
        <v>238</v>
      </c>
      <c r="AU1074" s="278" t="s">
        <v>91</v>
      </c>
      <c r="AV1074" s="14" t="s">
        <v>91</v>
      </c>
      <c r="AW1074" s="14" t="s">
        <v>36</v>
      </c>
      <c r="AX1074" s="14" t="s">
        <v>81</v>
      </c>
      <c r="AY1074" s="278" t="s">
        <v>229</v>
      </c>
    </row>
    <row r="1075" s="14" customFormat="1">
      <c r="A1075" s="14"/>
      <c r="B1075" s="268"/>
      <c r="C1075" s="269"/>
      <c r="D1075" s="259" t="s">
        <v>238</v>
      </c>
      <c r="E1075" s="270" t="s">
        <v>1</v>
      </c>
      <c r="F1075" s="271" t="s">
        <v>1474</v>
      </c>
      <c r="G1075" s="269"/>
      <c r="H1075" s="272">
        <v>17.475000000000001</v>
      </c>
      <c r="I1075" s="273"/>
      <c r="J1075" s="269"/>
      <c r="K1075" s="269"/>
      <c r="L1075" s="274"/>
      <c r="M1075" s="275"/>
      <c r="N1075" s="276"/>
      <c r="O1075" s="276"/>
      <c r="P1075" s="276"/>
      <c r="Q1075" s="276"/>
      <c r="R1075" s="276"/>
      <c r="S1075" s="276"/>
      <c r="T1075" s="277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8" t="s">
        <v>238</v>
      </c>
      <c r="AU1075" s="278" t="s">
        <v>91</v>
      </c>
      <c r="AV1075" s="14" t="s">
        <v>91</v>
      </c>
      <c r="AW1075" s="14" t="s">
        <v>36</v>
      </c>
      <c r="AX1075" s="14" t="s">
        <v>81</v>
      </c>
      <c r="AY1075" s="278" t="s">
        <v>229</v>
      </c>
    </row>
    <row r="1076" s="14" customFormat="1">
      <c r="A1076" s="14"/>
      <c r="B1076" s="268"/>
      <c r="C1076" s="269"/>
      <c r="D1076" s="259" t="s">
        <v>238</v>
      </c>
      <c r="E1076" s="270" t="s">
        <v>1</v>
      </c>
      <c r="F1076" s="271" t="s">
        <v>1475</v>
      </c>
      <c r="G1076" s="269"/>
      <c r="H1076" s="272">
        <v>3.468</v>
      </c>
      <c r="I1076" s="273"/>
      <c r="J1076" s="269"/>
      <c r="K1076" s="269"/>
      <c r="L1076" s="274"/>
      <c r="M1076" s="275"/>
      <c r="N1076" s="276"/>
      <c r="O1076" s="276"/>
      <c r="P1076" s="276"/>
      <c r="Q1076" s="276"/>
      <c r="R1076" s="276"/>
      <c r="S1076" s="276"/>
      <c r="T1076" s="277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8" t="s">
        <v>238</v>
      </c>
      <c r="AU1076" s="278" t="s">
        <v>91</v>
      </c>
      <c r="AV1076" s="14" t="s">
        <v>91</v>
      </c>
      <c r="AW1076" s="14" t="s">
        <v>36</v>
      </c>
      <c r="AX1076" s="14" t="s">
        <v>81</v>
      </c>
      <c r="AY1076" s="278" t="s">
        <v>229</v>
      </c>
    </row>
    <row r="1077" s="14" customFormat="1">
      <c r="A1077" s="14"/>
      <c r="B1077" s="268"/>
      <c r="C1077" s="269"/>
      <c r="D1077" s="259" t="s">
        <v>238</v>
      </c>
      <c r="E1077" s="270" t="s">
        <v>1</v>
      </c>
      <c r="F1077" s="271" t="s">
        <v>1476</v>
      </c>
      <c r="G1077" s="269"/>
      <c r="H1077" s="272">
        <v>16.373000000000001</v>
      </c>
      <c r="I1077" s="273"/>
      <c r="J1077" s="269"/>
      <c r="K1077" s="269"/>
      <c r="L1077" s="274"/>
      <c r="M1077" s="275"/>
      <c r="N1077" s="276"/>
      <c r="O1077" s="276"/>
      <c r="P1077" s="276"/>
      <c r="Q1077" s="276"/>
      <c r="R1077" s="276"/>
      <c r="S1077" s="276"/>
      <c r="T1077" s="277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78" t="s">
        <v>238</v>
      </c>
      <c r="AU1077" s="278" t="s">
        <v>91</v>
      </c>
      <c r="AV1077" s="14" t="s">
        <v>91</v>
      </c>
      <c r="AW1077" s="14" t="s">
        <v>36</v>
      </c>
      <c r="AX1077" s="14" t="s">
        <v>81</v>
      </c>
      <c r="AY1077" s="278" t="s">
        <v>229</v>
      </c>
    </row>
    <row r="1078" s="13" customFormat="1">
      <c r="A1078" s="13"/>
      <c r="B1078" s="257"/>
      <c r="C1078" s="258"/>
      <c r="D1078" s="259" t="s">
        <v>238</v>
      </c>
      <c r="E1078" s="260" t="s">
        <v>1</v>
      </c>
      <c r="F1078" s="261" t="s">
        <v>1477</v>
      </c>
      <c r="G1078" s="258"/>
      <c r="H1078" s="260" t="s">
        <v>1</v>
      </c>
      <c r="I1078" s="262"/>
      <c r="J1078" s="258"/>
      <c r="K1078" s="258"/>
      <c r="L1078" s="263"/>
      <c r="M1078" s="264"/>
      <c r="N1078" s="265"/>
      <c r="O1078" s="265"/>
      <c r="P1078" s="265"/>
      <c r="Q1078" s="265"/>
      <c r="R1078" s="265"/>
      <c r="S1078" s="265"/>
      <c r="T1078" s="266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7" t="s">
        <v>238</v>
      </c>
      <c r="AU1078" s="267" t="s">
        <v>91</v>
      </c>
      <c r="AV1078" s="13" t="s">
        <v>89</v>
      </c>
      <c r="AW1078" s="13" t="s">
        <v>36</v>
      </c>
      <c r="AX1078" s="13" t="s">
        <v>81</v>
      </c>
      <c r="AY1078" s="267" t="s">
        <v>229</v>
      </c>
    </row>
    <row r="1079" s="14" customFormat="1">
      <c r="A1079" s="14"/>
      <c r="B1079" s="268"/>
      <c r="C1079" s="269"/>
      <c r="D1079" s="259" t="s">
        <v>238</v>
      </c>
      <c r="E1079" s="270" t="s">
        <v>1</v>
      </c>
      <c r="F1079" s="271" t="s">
        <v>1478</v>
      </c>
      <c r="G1079" s="269"/>
      <c r="H1079" s="272">
        <v>39.688000000000002</v>
      </c>
      <c r="I1079" s="273"/>
      <c r="J1079" s="269"/>
      <c r="K1079" s="269"/>
      <c r="L1079" s="274"/>
      <c r="M1079" s="275"/>
      <c r="N1079" s="276"/>
      <c r="O1079" s="276"/>
      <c r="P1079" s="276"/>
      <c r="Q1079" s="276"/>
      <c r="R1079" s="276"/>
      <c r="S1079" s="276"/>
      <c r="T1079" s="277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78" t="s">
        <v>238</v>
      </c>
      <c r="AU1079" s="278" t="s">
        <v>91</v>
      </c>
      <c r="AV1079" s="14" t="s">
        <v>91</v>
      </c>
      <c r="AW1079" s="14" t="s">
        <v>36</v>
      </c>
      <c r="AX1079" s="14" t="s">
        <v>81</v>
      </c>
      <c r="AY1079" s="278" t="s">
        <v>229</v>
      </c>
    </row>
    <row r="1080" s="14" customFormat="1">
      <c r="A1080" s="14"/>
      <c r="B1080" s="268"/>
      <c r="C1080" s="269"/>
      <c r="D1080" s="259" t="s">
        <v>238</v>
      </c>
      <c r="E1080" s="270" t="s">
        <v>1</v>
      </c>
      <c r="F1080" s="271" t="s">
        <v>1479</v>
      </c>
      <c r="G1080" s="269"/>
      <c r="H1080" s="272">
        <v>31.75</v>
      </c>
      <c r="I1080" s="273"/>
      <c r="J1080" s="269"/>
      <c r="K1080" s="269"/>
      <c r="L1080" s="274"/>
      <c r="M1080" s="275"/>
      <c r="N1080" s="276"/>
      <c r="O1080" s="276"/>
      <c r="P1080" s="276"/>
      <c r="Q1080" s="276"/>
      <c r="R1080" s="276"/>
      <c r="S1080" s="276"/>
      <c r="T1080" s="277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78" t="s">
        <v>238</v>
      </c>
      <c r="AU1080" s="278" t="s">
        <v>91</v>
      </c>
      <c r="AV1080" s="14" t="s">
        <v>91</v>
      </c>
      <c r="AW1080" s="14" t="s">
        <v>36</v>
      </c>
      <c r="AX1080" s="14" t="s">
        <v>81</v>
      </c>
      <c r="AY1080" s="278" t="s">
        <v>229</v>
      </c>
    </row>
    <row r="1081" s="16" customFormat="1">
      <c r="A1081" s="16"/>
      <c r="B1081" s="307"/>
      <c r="C1081" s="308"/>
      <c r="D1081" s="259" t="s">
        <v>238</v>
      </c>
      <c r="E1081" s="309" t="s">
        <v>1</v>
      </c>
      <c r="F1081" s="310" t="s">
        <v>455</v>
      </c>
      <c r="G1081" s="308"/>
      <c r="H1081" s="311">
        <v>291.15800000000002</v>
      </c>
      <c r="I1081" s="312"/>
      <c r="J1081" s="308"/>
      <c r="K1081" s="308"/>
      <c r="L1081" s="313"/>
      <c r="M1081" s="314"/>
      <c r="N1081" s="315"/>
      <c r="O1081" s="315"/>
      <c r="P1081" s="315"/>
      <c r="Q1081" s="315"/>
      <c r="R1081" s="315"/>
      <c r="S1081" s="315"/>
      <c r="T1081" s="3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317" t="s">
        <v>238</v>
      </c>
      <c r="AU1081" s="317" t="s">
        <v>91</v>
      </c>
      <c r="AV1081" s="16" t="s">
        <v>244</v>
      </c>
      <c r="AW1081" s="16" t="s">
        <v>36</v>
      </c>
      <c r="AX1081" s="16" t="s">
        <v>81</v>
      </c>
      <c r="AY1081" s="317" t="s">
        <v>229</v>
      </c>
    </row>
    <row r="1082" s="14" customFormat="1">
      <c r="A1082" s="14"/>
      <c r="B1082" s="268"/>
      <c r="C1082" s="269"/>
      <c r="D1082" s="259" t="s">
        <v>238</v>
      </c>
      <c r="E1082" s="270" t="s">
        <v>1</v>
      </c>
      <c r="F1082" s="271" t="s">
        <v>1480</v>
      </c>
      <c r="G1082" s="269"/>
      <c r="H1082" s="272">
        <v>14.558</v>
      </c>
      <c r="I1082" s="273"/>
      <c r="J1082" s="269"/>
      <c r="K1082" s="269"/>
      <c r="L1082" s="274"/>
      <c r="M1082" s="275"/>
      <c r="N1082" s="276"/>
      <c r="O1082" s="276"/>
      <c r="P1082" s="276"/>
      <c r="Q1082" s="276"/>
      <c r="R1082" s="276"/>
      <c r="S1082" s="276"/>
      <c r="T1082" s="277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78" t="s">
        <v>238</v>
      </c>
      <c r="AU1082" s="278" t="s">
        <v>91</v>
      </c>
      <c r="AV1082" s="14" t="s">
        <v>91</v>
      </c>
      <c r="AW1082" s="14" t="s">
        <v>36</v>
      </c>
      <c r="AX1082" s="14" t="s">
        <v>81</v>
      </c>
      <c r="AY1082" s="278" t="s">
        <v>229</v>
      </c>
    </row>
    <row r="1083" s="13" customFormat="1">
      <c r="A1083" s="13"/>
      <c r="B1083" s="257"/>
      <c r="C1083" s="258"/>
      <c r="D1083" s="259" t="s">
        <v>238</v>
      </c>
      <c r="E1083" s="260" t="s">
        <v>1</v>
      </c>
      <c r="F1083" s="261" t="s">
        <v>1481</v>
      </c>
      <c r="G1083" s="258"/>
      <c r="H1083" s="260" t="s">
        <v>1</v>
      </c>
      <c r="I1083" s="262"/>
      <c r="J1083" s="258"/>
      <c r="K1083" s="258"/>
      <c r="L1083" s="263"/>
      <c r="M1083" s="264"/>
      <c r="N1083" s="265"/>
      <c r="O1083" s="265"/>
      <c r="P1083" s="265"/>
      <c r="Q1083" s="265"/>
      <c r="R1083" s="265"/>
      <c r="S1083" s="265"/>
      <c r="T1083" s="266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7" t="s">
        <v>238</v>
      </c>
      <c r="AU1083" s="267" t="s">
        <v>91</v>
      </c>
      <c r="AV1083" s="13" t="s">
        <v>89</v>
      </c>
      <c r="AW1083" s="13" t="s">
        <v>36</v>
      </c>
      <c r="AX1083" s="13" t="s">
        <v>81</v>
      </c>
      <c r="AY1083" s="267" t="s">
        <v>229</v>
      </c>
    </row>
    <row r="1084" s="14" customFormat="1">
      <c r="A1084" s="14"/>
      <c r="B1084" s="268"/>
      <c r="C1084" s="269"/>
      <c r="D1084" s="259" t="s">
        <v>238</v>
      </c>
      <c r="E1084" s="270" t="s">
        <v>1</v>
      </c>
      <c r="F1084" s="271" t="s">
        <v>1356</v>
      </c>
      <c r="G1084" s="269"/>
      <c r="H1084" s="272">
        <v>17.433</v>
      </c>
      <c r="I1084" s="273"/>
      <c r="J1084" s="269"/>
      <c r="K1084" s="269"/>
      <c r="L1084" s="274"/>
      <c r="M1084" s="275"/>
      <c r="N1084" s="276"/>
      <c r="O1084" s="276"/>
      <c r="P1084" s="276"/>
      <c r="Q1084" s="276"/>
      <c r="R1084" s="276"/>
      <c r="S1084" s="276"/>
      <c r="T1084" s="277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78" t="s">
        <v>238</v>
      </c>
      <c r="AU1084" s="278" t="s">
        <v>91</v>
      </c>
      <c r="AV1084" s="14" t="s">
        <v>91</v>
      </c>
      <c r="AW1084" s="14" t="s">
        <v>36</v>
      </c>
      <c r="AX1084" s="14" t="s">
        <v>81</v>
      </c>
      <c r="AY1084" s="278" t="s">
        <v>229</v>
      </c>
    </row>
    <row r="1085" s="14" customFormat="1">
      <c r="A1085" s="14"/>
      <c r="B1085" s="268"/>
      <c r="C1085" s="269"/>
      <c r="D1085" s="259" t="s">
        <v>238</v>
      </c>
      <c r="E1085" s="270" t="s">
        <v>1</v>
      </c>
      <c r="F1085" s="271" t="s">
        <v>1357</v>
      </c>
      <c r="G1085" s="269"/>
      <c r="H1085" s="272">
        <v>1.323</v>
      </c>
      <c r="I1085" s="273"/>
      <c r="J1085" s="269"/>
      <c r="K1085" s="269"/>
      <c r="L1085" s="274"/>
      <c r="M1085" s="275"/>
      <c r="N1085" s="276"/>
      <c r="O1085" s="276"/>
      <c r="P1085" s="276"/>
      <c r="Q1085" s="276"/>
      <c r="R1085" s="276"/>
      <c r="S1085" s="276"/>
      <c r="T1085" s="277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78" t="s">
        <v>238</v>
      </c>
      <c r="AU1085" s="278" t="s">
        <v>91</v>
      </c>
      <c r="AV1085" s="14" t="s">
        <v>91</v>
      </c>
      <c r="AW1085" s="14" t="s">
        <v>36</v>
      </c>
      <c r="AX1085" s="14" t="s">
        <v>81</v>
      </c>
      <c r="AY1085" s="278" t="s">
        <v>229</v>
      </c>
    </row>
    <row r="1086" s="14" customFormat="1">
      <c r="A1086" s="14"/>
      <c r="B1086" s="268"/>
      <c r="C1086" s="269"/>
      <c r="D1086" s="259" t="s">
        <v>238</v>
      </c>
      <c r="E1086" s="270" t="s">
        <v>1</v>
      </c>
      <c r="F1086" s="271" t="s">
        <v>1358</v>
      </c>
      <c r="G1086" s="269"/>
      <c r="H1086" s="272">
        <v>0.215</v>
      </c>
      <c r="I1086" s="273"/>
      <c r="J1086" s="269"/>
      <c r="K1086" s="269"/>
      <c r="L1086" s="274"/>
      <c r="M1086" s="275"/>
      <c r="N1086" s="276"/>
      <c r="O1086" s="276"/>
      <c r="P1086" s="276"/>
      <c r="Q1086" s="276"/>
      <c r="R1086" s="276"/>
      <c r="S1086" s="276"/>
      <c r="T1086" s="277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8" t="s">
        <v>238</v>
      </c>
      <c r="AU1086" s="278" t="s">
        <v>91</v>
      </c>
      <c r="AV1086" s="14" t="s">
        <v>91</v>
      </c>
      <c r="AW1086" s="14" t="s">
        <v>36</v>
      </c>
      <c r="AX1086" s="14" t="s">
        <v>81</v>
      </c>
      <c r="AY1086" s="278" t="s">
        <v>229</v>
      </c>
    </row>
    <row r="1087" s="14" customFormat="1">
      <c r="A1087" s="14"/>
      <c r="B1087" s="268"/>
      <c r="C1087" s="269"/>
      <c r="D1087" s="259" t="s">
        <v>238</v>
      </c>
      <c r="E1087" s="270" t="s">
        <v>1</v>
      </c>
      <c r="F1087" s="271" t="s">
        <v>1482</v>
      </c>
      <c r="G1087" s="269"/>
      <c r="H1087" s="272">
        <v>3.6800000000000002</v>
      </c>
      <c r="I1087" s="273"/>
      <c r="J1087" s="269"/>
      <c r="K1087" s="269"/>
      <c r="L1087" s="274"/>
      <c r="M1087" s="275"/>
      <c r="N1087" s="276"/>
      <c r="O1087" s="276"/>
      <c r="P1087" s="276"/>
      <c r="Q1087" s="276"/>
      <c r="R1087" s="276"/>
      <c r="S1087" s="276"/>
      <c r="T1087" s="277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8" t="s">
        <v>238</v>
      </c>
      <c r="AU1087" s="278" t="s">
        <v>91</v>
      </c>
      <c r="AV1087" s="14" t="s">
        <v>91</v>
      </c>
      <c r="AW1087" s="14" t="s">
        <v>36</v>
      </c>
      <c r="AX1087" s="14" t="s">
        <v>81</v>
      </c>
      <c r="AY1087" s="278" t="s">
        <v>229</v>
      </c>
    </row>
    <row r="1088" s="15" customFormat="1">
      <c r="A1088" s="15"/>
      <c r="B1088" s="279"/>
      <c r="C1088" s="280"/>
      <c r="D1088" s="259" t="s">
        <v>238</v>
      </c>
      <c r="E1088" s="281" t="s">
        <v>1</v>
      </c>
      <c r="F1088" s="282" t="s">
        <v>252</v>
      </c>
      <c r="G1088" s="280"/>
      <c r="H1088" s="283">
        <v>328.36700000000002</v>
      </c>
      <c r="I1088" s="284"/>
      <c r="J1088" s="280"/>
      <c r="K1088" s="280"/>
      <c r="L1088" s="285"/>
      <c r="M1088" s="286"/>
      <c r="N1088" s="287"/>
      <c r="O1088" s="287"/>
      <c r="P1088" s="287"/>
      <c r="Q1088" s="287"/>
      <c r="R1088" s="287"/>
      <c r="S1088" s="287"/>
      <c r="T1088" s="288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89" t="s">
        <v>238</v>
      </c>
      <c r="AU1088" s="289" t="s">
        <v>91</v>
      </c>
      <c r="AV1088" s="15" t="s">
        <v>236</v>
      </c>
      <c r="AW1088" s="15" t="s">
        <v>36</v>
      </c>
      <c r="AX1088" s="15" t="s">
        <v>89</v>
      </c>
      <c r="AY1088" s="289" t="s">
        <v>229</v>
      </c>
    </row>
    <row r="1089" s="2" customFormat="1" ht="21.75" customHeight="1">
      <c r="A1089" s="39"/>
      <c r="B1089" s="40"/>
      <c r="C1089" s="244" t="s">
        <v>1483</v>
      </c>
      <c r="D1089" s="244" t="s">
        <v>231</v>
      </c>
      <c r="E1089" s="245" t="s">
        <v>1484</v>
      </c>
      <c r="F1089" s="246" t="s">
        <v>1485</v>
      </c>
      <c r="G1089" s="247" t="s">
        <v>311</v>
      </c>
      <c r="H1089" s="248">
        <v>454.35399999999998</v>
      </c>
      <c r="I1089" s="249"/>
      <c r="J1089" s="250">
        <f>ROUND(I1089*H1089,2)</f>
        <v>0</v>
      </c>
      <c r="K1089" s="246" t="s">
        <v>235</v>
      </c>
      <c r="L1089" s="45"/>
      <c r="M1089" s="251" t="s">
        <v>1</v>
      </c>
      <c r="N1089" s="252" t="s">
        <v>46</v>
      </c>
      <c r="O1089" s="92"/>
      <c r="P1089" s="253">
        <f>O1089*H1089</f>
        <v>0</v>
      </c>
      <c r="Q1089" s="253">
        <v>0</v>
      </c>
      <c r="R1089" s="253">
        <f>Q1089*H1089</f>
        <v>0</v>
      </c>
      <c r="S1089" s="253">
        <v>0</v>
      </c>
      <c r="T1089" s="254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55" t="s">
        <v>236</v>
      </c>
      <c r="AT1089" s="255" t="s">
        <v>231</v>
      </c>
      <c r="AU1089" s="255" t="s">
        <v>91</v>
      </c>
      <c r="AY1089" s="18" t="s">
        <v>229</v>
      </c>
      <c r="BE1089" s="256">
        <f>IF(N1089="základní",J1089,0)</f>
        <v>0</v>
      </c>
      <c r="BF1089" s="256">
        <f>IF(N1089="snížená",J1089,0)</f>
        <v>0</v>
      </c>
      <c r="BG1089" s="256">
        <f>IF(N1089="zákl. přenesená",J1089,0)</f>
        <v>0</v>
      </c>
      <c r="BH1089" s="256">
        <f>IF(N1089="sníž. přenesená",J1089,0)</f>
        <v>0</v>
      </c>
      <c r="BI1089" s="256">
        <f>IF(N1089="nulová",J1089,0)</f>
        <v>0</v>
      </c>
      <c r="BJ1089" s="18" t="s">
        <v>89</v>
      </c>
      <c r="BK1089" s="256">
        <f>ROUND(I1089*H1089,2)</f>
        <v>0</v>
      </c>
      <c r="BL1089" s="18" t="s">
        <v>236</v>
      </c>
      <c r="BM1089" s="255" t="s">
        <v>1486</v>
      </c>
    </row>
    <row r="1090" s="13" customFormat="1">
      <c r="A1090" s="13"/>
      <c r="B1090" s="257"/>
      <c r="C1090" s="258"/>
      <c r="D1090" s="259" t="s">
        <v>238</v>
      </c>
      <c r="E1090" s="260" t="s">
        <v>1</v>
      </c>
      <c r="F1090" s="261" t="s">
        <v>1487</v>
      </c>
      <c r="G1090" s="258"/>
      <c r="H1090" s="260" t="s">
        <v>1</v>
      </c>
      <c r="I1090" s="262"/>
      <c r="J1090" s="258"/>
      <c r="K1090" s="258"/>
      <c r="L1090" s="263"/>
      <c r="M1090" s="264"/>
      <c r="N1090" s="265"/>
      <c r="O1090" s="265"/>
      <c r="P1090" s="265"/>
      <c r="Q1090" s="265"/>
      <c r="R1090" s="265"/>
      <c r="S1090" s="265"/>
      <c r="T1090" s="266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67" t="s">
        <v>238</v>
      </c>
      <c r="AU1090" s="267" t="s">
        <v>91</v>
      </c>
      <c r="AV1090" s="13" t="s">
        <v>89</v>
      </c>
      <c r="AW1090" s="13" t="s">
        <v>36</v>
      </c>
      <c r="AX1090" s="13" t="s">
        <v>81</v>
      </c>
      <c r="AY1090" s="267" t="s">
        <v>229</v>
      </c>
    </row>
    <row r="1091" s="14" customFormat="1">
      <c r="A1091" s="14"/>
      <c r="B1091" s="268"/>
      <c r="C1091" s="269"/>
      <c r="D1091" s="259" t="s">
        <v>238</v>
      </c>
      <c r="E1091" s="270" t="s">
        <v>1</v>
      </c>
      <c r="F1091" s="271" t="s">
        <v>1488</v>
      </c>
      <c r="G1091" s="269"/>
      <c r="H1091" s="272">
        <v>434.35399999999998</v>
      </c>
      <c r="I1091" s="273"/>
      <c r="J1091" s="269"/>
      <c r="K1091" s="269"/>
      <c r="L1091" s="274"/>
      <c r="M1091" s="275"/>
      <c r="N1091" s="276"/>
      <c r="O1091" s="276"/>
      <c r="P1091" s="276"/>
      <c r="Q1091" s="276"/>
      <c r="R1091" s="276"/>
      <c r="S1091" s="276"/>
      <c r="T1091" s="277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8" t="s">
        <v>238</v>
      </c>
      <c r="AU1091" s="278" t="s">
        <v>91</v>
      </c>
      <c r="AV1091" s="14" t="s">
        <v>91</v>
      </c>
      <c r="AW1091" s="14" t="s">
        <v>36</v>
      </c>
      <c r="AX1091" s="14" t="s">
        <v>81</v>
      </c>
      <c r="AY1091" s="278" t="s">
        <v>229</v>
      </c>
    </row>
    <row r="1092" s="13" customFormat="1">
      <c r="A1092" s="13"/>
      <c r="B1092" s="257"/>
      <c r="C1092" s="258"/>
      <c r="D1092" s="259" t="s">
        <v>238</v>
      </c>
      <c r="E1092" s="260" t="s">
        <v>1</v>
      </c>
      <c r="F1092" s="261" t="s">
        <v>1489</v>
      </c>
      <c r="G1092" s="258"/>
      <c r="H1092" s="260" t="s">
        <v>1</v>
      </c>
      <c r="I1092" s="262"/>
      <c r="J1092" s="258"/>
      <c r="K1092" s="258"/>
      <c r="L1092" s="263"/>
      <c r="M1092" s="264"/>
      <c r="N1092" s="265"/>
      <c r="O1092" s="265"/>
      <c r="P1092" s="265"/>
      <c r="Q1092" s="265"/>
      <c r="R1092" s="265"/>
      <c r="S1092" s="265"/>
      <c r="T1092" s="266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67" t="s">
        <v>238</v>
      </c>
      <c r="AU1092" s="267" t="s">
        <v>91</v>
      </c>
      <c r="AV1092" s="13" t="s">
        <v>89</v>
      </c>
      <c r="AW1092" s="13" t="s">
        <v>36</v>
      </c>
      <c r="AX1092" s="13" t="s">
        <v>81</v>
      </c>
      <c r="AY1092" s="267" t="s">
        <v>229</v>
      </c>
    </row>
    <row r="1093" s="14" customFormat="1">
      <c r="A1093" s="14"/>
      <c r="B1093" s="268"/>
      <c r="C1093" s="269"/>
      <c r="D1093" s="259" t="s">
        <v>238</v>
      </c>
      <c r="E1093" s="270" t="s">
        <v>1</v>
      </c>
      <c r="F1093" s="271" t="s">
        <v>522</v>
      </c>
      <c r="G1093" s="269"/>
      <c r="H1093" s="272">
        <v>20</v>
      </c>
      <c r="I1093" s="273"/>
      <c r="J1093" s="269"/>
      <c r="K1093" s="269"/>
      <c r="L1093" s="274"/>
      <c r="M1093" s="275"/>
      <c r="N1093" s="276"/>
      <c r="O1093" s="276"/>
      <c r="P1093" s="276"/>
      <c r="Q1093" s="276"/>
      <c r="R1093" s="276"/>
      <c r="S1093" s="276"/>
      <c r="T1093" s="277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78" t="s">
        <v>238</v>
      </c>
      <c r="AU1093" s="278" t="s">
        <v>91</v>
      </c>
      <c r="AV1093" s="14" t="s">
        <v>91</v>
      </c>
      <c r="AW1093" s="14" t="s">
        <v>36</v>
      </c>
      <c r="AX1093" s="14" t="s">
        <v>81</v>
      </c>
      <c r="AY1093" s="278" t="s">
        <v>229</v>
      </c>
    </row>
    <row r="1094" s="15" customFormat="1">
      <c r="A1094" s="15"/>
      <c r="B1094" s="279"/>
      <c r="C1094" s="280"/>
      <c r="D1094" s="259" t="s">
        <v>238</v>
      </c>
      <c r="E1094" s="281" t="s">
        <v>1</v>
      </c>
      <c r="F1094" s="282" t="s">
        <v>252</v>
      </c>
      <c r="G1094" s="280"/>
      <c r="H1094" s="283">
        <v>454.35399999999998</v>
      </c>
      <c r="I1094" s="284"/>
      <c r="J1094" s="280"/>
      <c r="K1094" s="280"/>
      <c r="L1094" s="285"/>
      <c r="M1094" s="286"/>
      <c r="N1094" s="287"/>
      <c r="O1094" s="287"/>
      <c r="P1094" s="287"/>
      <c r="Q1094" s="287"/>
      <c r="R1094" s="287"/>
      <c r="S1094" s="287"/>
      <c r="T1094" s="288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9" t="s">
        <v>238</v>
      </c>
      <c r="AU1094" s="289" t="s">
        <v>91</v>
      </c>
      <c r="AV1094" s="15" t="s">
        <v>236</v>
      </c>
      <c r="AW1094" s="15" t="s">
        <v>36</v>
      </c>
      <c r="AX1094" s="15" t="s">
        <v>89</v>
      </c>
      <c r="AY1094" s="289" t="s">
        <v>229</v>
      </c>
    </row>
    <row r="1095" s="2" customFormat="1" ht="21.75" customHeight="1">
      <c r="A1095" s="39"/>
      <c r="B1095" s="40"/>
      <c r="C1095" s="244" t="s">
        <v>1490</v>
      </c>
      <c r="D1095" s="244" t="s">
        <v>231</v>
      </c>
      <c r="E1095" s="245" t="s">
        <v>1491</v>
      </c>
      <c r="F1095" s="246" t="s">
        <v>1492</v>
      </c>
      <c r="G1095" s="247" t="s">
        <v>311</v>
      </c>
      <c r="H1095" s="248">
        <v>54522.480000000003</v>
      </c>
      <c r="I1095" s="249"/>
      <c r="J1095" s="250">
        <f>ROUND(I1095*H1095,2)</f>
        <v>0</v>
      </c>
      <c r="K1095" s="246" t="s">
        <v>235</v>
      </c>
      <c r="L1095" s="45"/>
      <c r="M1095" s="251" t="s">
        <v>1</v>
      </c>
      <c r="N1095" s="252" t="s">
        <v>46</v>
      </c>
      <c r="O1095" s="92"/>
      <c r="P1095" s="253">
        <f>O1095*H1095</f>
        <v>0</v>
      </c>
      <c r="Q1095" s="253">
        <v>0</v>
      </c>
      <c r="R1095" s="253">
        <f>Q1095*H1095</f>
        <v>0</v>
      </c>
      <c r="S1095" s="253">
        <v>0</v>
      </c>
      <c r="T1095" s="254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55" t="s">
        <v>236</v>
      </c>
      <c r="AT1095" s="255" t="s">
        <v>231</v>
      </c>
      <c r="AU1095" s="255" t="s">
        <v>91</v>
      </c>
      <c r="AY1095" s="18" t="s">
        <v>229</v>
      </c>
      <c r="BE1095" s="256">
        <f>IF(N1095="základní",J1095,0)</f>
        <v>0</v>
      </c>
      <c r="BF1095" s="256">
        <f>IF(N1095="snížená",J1095,0)</f>
        <v>0</v>
      </c>
      <c r="BG1095" s="256">
        <f>IF(N1095="zákl. přenesená",J1095,0)</f>
        <v>0</v>
      </c>
      <c r="BH1095" s="256">
        <f>IF(N1095="sníž. přenesená",J1095,0)</f>
        <v>0</v>
      </c>
      <c r="BI1095" s="256">
        <f>IF(N1095="nulová",J1095,0)</f>
        <v>0</v>
      </c>
      <c r="BJ1095" s="18" t="s">
        <v>89</v>
      </c>
      <c r="BK1095" s="256">
        <f>ROUND(I1095*H1095,2)</f>
        <v>0</v>
      </c>
      <c r="BL1095" s="18" t="s">
        <v>236</v>
      </c>
      <c r="BM1095" s="255" t="s">
        <v>1493</v>
      </c>
    </row>
    <row r="1096" s="14" customFormat="1">
      <c r="A1096" s="14"/>
      <c r="B1096" s="268"/>
      <c r="C1096" s="269"/>
      <c r="D1096" s="259" t="s">
        <v>238</v>
      </c>
      <c r="E1096" s="269"/>
      <c r="F1096" s="271" t="s">
        <v>1494</v>
      </c>
      <c r="G1096" s="269"/>
      <c r="H1096" s="272">
        <v>54522.480000000003</v>
      </c>
      <c r="I1096" s="273"/>
      <c r="J1096" s="269"/>
      <c r="K1096" s="269"/>
      <c r="L1096" s="274"/>
      <c r="M1096" s="275"/>
      <c r="N1096" s="276"/>
      <c r="O1096" s="276"/>
      <c r="P1096" s="276"/>
      <c r="Q1096" s="276"/>
      <c r="R1096" s="276"/>
      <c r="S1096" s="276"/>
      <c r="T1096" s="277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8" t="s">
        <v>238</v>
      </c>
      <c r="AU1096" s="278" t="s">
        <v>91</v>
      </c>
      <c r="AV1096" s="14" t="s">
        <v>91</v>
      </c>
      <c r="AW1096" s="14" t="s">
        <v>4</v>
      </c>
      <c r="AX1096" s="14" t="s">
        <v>89</v>
      </c>
      <c r="AY1096" s="278" t="s">
        <v>229</v>
      </c>
    </row>
    <row r="1097" s="2" customFormat="1" ht="21.75" customHeight="1">
      <c r="A1097" s="39"/>
      <c r="B1097" s="40"/>
      <c r="C1097" s="244" t="s">
        <v>1495</v>
      </c>
      <c r="D1097" s="244" t="s">
        <v>231</v>
      </c>
      <c r="E1097" s="245" t="s">
        <v>1496</v>
      </c>
      <c r="F1097" s="246" t="s">
        <v>1497</v>
      </c>
      <c r="G1097" s="247" t="s">
        <v>311</v>
      </c>
      <c r="H1097" s="248">
        <v>454.35399999999998</v>
      </c>
      <c r="I1097" s="249"/>
      <c r="J1097" s="250">
        <f>ROUND(I1097*H1097,2)</f>
        <v>0</v>
      </c>
      <c r="K1097" s="246" t="s">
        <v>235</v>
      </c>
      <c r="L1097" s="45"/>
      <c r="M1097" s="251" t="s">
        <v>1</v>
      </c>
      <c r="N1097" s="252" t="s">
        <v>46</v>
      </c>
      <c r="O1097" s="92"/>
      <c r="P1097" s="253">
        <f>O1097*H1097</f>
        <v>0</v>
      </c>
      <c r="Q1097" s="253">
        <v>0</v>
      </c>
      <c r="R1097" s="253">
        <f>Q1097*H1097</f>
        <v>0</v>
      </c>
      <c r="S1097" s="253">
        <v>0</v>
      </c>
      <c r="T1097" s="254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55" t="s">
        <v>236</v>
      </c>
      <c r="AT1097" s="255" t="s">
        <v>231</v>
      </c>
      <c r="AU1097" s="255" t="s">
        <v>91</v>
      </c>
      <c r="AY1097" s="18" t="s">
        <v>229</v>
      </c>
      <c r="BE1097" s="256">
        <f>IF(N1097="základní",J1097,0)</f>
        <v>0</v>
      </c>
      <c r="BF1097" s="256">
        <f>IF(N1097="snížená",J1097,0)</f>
        <v>0</v>
      </c>
      <c r="BG1097" s="256">
        <f>IF(N1097="zákl. přenesená",J1097,0)</f>
        <v>0</v>
      </c>
      <c r="BH1097" s="256">
        <f>IF(N1097="sníž. přenesená",J1097,0)</f>
        <v>0</v>
      </c>
      <c r="BI1097" s="256">
        <f>IF(N1097="nulová",J1097,0)</f>
        <v>0</v>
      </c>
      <c r="BJ1097" s="18" t="s">
        <v>89</v>
      </c>
      <c r="BK1097" s="256">
        <f>ROUND(I1097*H1097,2)</f>
        <v>0</v>
      </c>
      <c r="BL1097" s="18" t="s">
        <v>236</v>
      </c>
      <c r="BM1097" s="255" t="s">
        <v>1498</v>
      </c>
    </row>
    <row r="1098" s="2" customFormat="1" ht="21.75" customHeight="1">
      <c r="A1098" s="39"/>
      <c r="B1098" s="40"/>
      <c r="C1098" s="244" t="s">
        <v>1499</v>
      </c>
      <c r="D1098" s="244" t="s">
        <v>231</v>
      </c>
      <c r="E1098" s="245" t="s">
        <v>1500</v>
      </c>
      <c r="F1098" s="246" t="s">
        <v>1501</v>
      </c>
      <c r="G1098" s="247" t="s">
        <v>234</v>
      </c>
      <c r="H1098" s="248">
        <v>530.71199999999999</v>
      </c>
      <c r="I1098" s="249"/>
      <c r="J1098" s="250">
        <f>ROUND(I1098*H1098,2)</f>
        <v>0</v>
      </c>
      <c r="K1098" s="246" t="s">
        <v>235</v>
      </c>
      <c r="L1098" s="45"/>
      <c r="M1098" s="251" t="s">
        <v>1</v>
      </c>
      <c r="N1098" s="252" t="s">
        <v>46</v>
      </c>
      <c r="O1098" s="92"/>
      <c r="P1098" s="253">
        <f>O1098*H1098</f>
        <v>0</v>
      </c>
      <c r="Q1098" s="253">
        <v>0</v>
      </c>
      <c r="R1098" s="253">
        <f>Q1098*H1098</f>
        <v>0</v>
      </c>
      <c r="S1098" s="253">
        <v>0</v>
      </c>
      <c r="T1098" s="254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55" t="s">
        <v>236</v>
      </c>
      <c r="AT1098" s="255" t="s">
        <v>231</v>
      </c>
      <c r="AU1098" s="255" t="s">
        <v>91</v>
      </c>
      <c r="AY1098" s="18" t="s">
        <v>229</v>
      </c>
      <c r="BE1098" s="256">
        <f>IF(N1098="základní",J1098,0)</f>
        <v>0</v>
      </c>
      <c r="BF1098" s="256">
        <f>IF(N1098="snížená",J1098,0)</f>
        <v>0</v>
      </c>
      <c r="BG1098" s="256">
        <f>IF(N1098="zákl. přenesená",J1098,0)</f>
        <v>0</v>
      </c>
      <c r="BH1098" s="256">
        <f>IF(N1098="sníž. přenesená",J1098,0)</f>
        <v>0</v>
      </c>
      <c r="BI1098" s="256">
        <f>IF(N1098="nulová",J1098,0)</f>
        <v>0</v>
      </c>
      <c r="BJ1098" s="18" t="s">
        <v>89</v>
      </c>
      <c r="BK1098" s="256">
        <f>ROUND(I1098*H1098,2)</f>
        <v>0</v>
      </c>
      <c r="BL1098" s="18" t="s">
        <v>236</v>
      </c>
      <c r="BM1098" s="255" t="s">
        <v>1502</v>
      </c>
    </row>
    <row r="1099" s="2" customFormat="1">
      <c r="A1099" s="39"/>
      <c r="B1099" s="40"/>
      <c r="C1099" s="41"/>
      <c r="D1099" s="259" t="s">
        <v>262</v>
      </c>
      <c r="E1099" s="41"/>
      <c r="F1099" s="290" t="s">
        <v>1503</v>
      </c>
      <c r="G1099" s="41"/>
      <c r="H1099" s="41"/>
      <c r="I1099" s="155"/>
      <c r="J1099" s="41"/>
      <c r="K1099" s="41"/>
      <c r="L1099" s="45"/>
      <c r="M1099" s="291"/>
      <c r="N1099" s="292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262</v>
      </c>
      <c r="AU1099" s="18" t="s">
        <v>91</v>
      </c>
    </row>
    <row r="1100" s="13" customFormat="1">
      <c r="A1100" s="13"/>
      <c r="B1100" s="257"/>
      <c r="C1100" s="258"/>
      <c r="D1100" s="259" t="s">
        <v>238</v>
      </c>
      <c r="E1100" s="260" t="s">
        <v>1</v>
      </c>
      <c r="F1100" s="261" t="s">
        <v>1504</v>
      </c>
      <c r="G1100" s="258"/>
      <c r="H1100" s="260" t="s">
        <v>1</v>
      </c>
      <c r="I1100" s="262"/>
      <c r="J1100" s="258"/>
      <c r="K1100" s="258"/>
      <c r="L1100" s="263"/>
      <c r="M1100" s="264"/>
      <c r="N1100" s="265"/>
      <c r="O1100" s="265"/>
      <c r="P1100" s="265"/>
      <c r="Q1100" s="265"/>
      <c r="R1100" s="265"/>
      <c r="S1100" s="265"/>
      <c r="T1100" s="266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67" t="s">
        <v>238</v>
      </c>
      <c r="AU1100" s="267" t="s">
        <v>91</v>
      </c>
      <c r="AV1100" s="13" t="s">
        <v>89</v>
      </c>
      <c r="AW1100" s="13" t="s">
        <v>36</v>
      </c>
      <c r="AX1100" s="13" t="s">
        <v>81</v>
      </c>
      <c r="AY1100" s="267" t="s">
        <v>229</v>
      </c>
    </row>
    <row r="1101" s="14" customFormat="1">
      <c r="A1101" s="14"/>
      <c r="B1101" s="268"/>
      <c r="C1101" s="269"/>
      <c r="D1101" s="259" t="s">
        <v>238</v>
      </c>
      <c r="E1101" s="270" t="s">
        <v>1</v>
      </c>
      <c r="F1101" s="271" t="s">
        <v>1505</v>
      </c>
      <c r="G1101" s="269"/>
      <c r="H1101" s="272">
        <v>530.71199999999999</v>
      </c>
      <c r="I1101" s="273"/>
      <c r="J1101" s="269"/>
      <c r="K1101" s="269"/>
      <c r="L1101" s="274"/>
      <c r="M1101" s="275"/>
      <c r="N1101" s="276"/>
      <c r="O1101" s="276"/>
      <c r="P1101" s="276"/>
      <c r="Q1101" s="276"/>
      <c r="R1101" s="276"/>
      <c r="S1101" s="276"/>
      <c r="T1101" s="277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78" t="s">
        <v>238</v>
      </c>
      <c r="AU1101" s="278" t="s">
        <v>91</v>
      </c>
      <c r="AV1101" s="14" t="s">
        <v>91</v>
      </c>
      <c r="AW1101" s="14" t="s">
        <v>36</v>
      </c>
      <c r="AX1101" s="14" t="s">
        <v>89</v>
      </c>
      <c r="AY1101" s="278" t="s">
        <v>229</v>
      </c>
    </row>
    <row r="1102" s="2" customFormat="1" ht="21.75" customHeight="1">
      <c r="A1102" s="39"/>
      <c r="B1102" s="40"/>
      <c r="C1102" s="244" t="s">
        <v>1506</v>
      </c>
      <c r="D1102" s="244" t="s">
        <v>231</v>
      </c>
      <c r="E1102" s="245" t="s">
        <v>1507</v>
      </c>
      <c r="F1102" s="246" t="s">
        <v>1508</v>
      </c>
      <c r="G1102" s="247" t="s">
        <v>234</v>
      </c>
      <c r="H1102" s="248">
        <v>31807.200000000001</v>
      </c>
      <c r="I1102" s="249"/>
      <c r="J1102" s="250">
        <f>ROUND(I1102*H1102,2)</f>
        <v>0</v>
      </c>
      <c r="K1102" s="246" t="s">
        <v>235</v>
      </c>
      <c r="L1102" s="45"/>
      <c r="M1102" s="251" t="s">
        <v>1</v>
      </c>
      <c r="N1102" s="252" t="s">
        <v>46</v>
      </c>
      <c r="O1102" s="92"/>
      <c r="P1102" s="253">
        <f>O1102*H1102</f>
        <v>0</v>
      </c>
      <c r="Q1102" s="253">
        <v>0</v>
      </c>
      <c r="R1102" s="253">
        <f>Q1102*H1102</f>
        <v>0</v>
      </c>
      <c r="S1102" s="253">
        <v>0</v>
      </c>
      <c r="T1102" s="254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55" t="s">
        <v>236</v>
      </c>
      <c r="AT1102" s="255" t="s">
        <v>231</v>
      </c>
      <c r="AU1102" s="255" t="s">
        <v>91</v>
      </c>
      <c r="AY1102" s="18" t="s">
        <v>229</v>
      </c>
      <c r="BE1102" s="256">
        <f>IF(N1102="základní",J1102,0)</f>
        <v>0</v>
      </c>
      <c r="BF1102" s="256">
        <f>IF(N1102="snížená",J1102,0)</f>
        <v>0</v>
      </c>
      <c r="BG1102" s="256">
        <f>IF(N1102="zákl. přenesená",J1102,0)</f>
        <v>0</v>
      </c>
      <c r="BH1102" s="256">
        <f>IF(N1102="sníž. přenesená",J1102,0)</f>
        <v>0</v>
      </c>
      <c r="BI1102" s="256">
        <f>IF(N1102="nulová",J1102,0)</f>
        <v>0</v>
      </c>
      <c r="BJ1102" s="18" t="s">
        <v>89</v>
      </c>
      <c r="BK1102" s="256">
        <f>ROUND(I1102*H1102,2)</f>
        <v>0</v>
      </c>
      <c r="BL1102" s="18" t="s">
        <v>236</v>
      </c>
      <c r="BM1102" s="255" t="s">
        <v>1509</v>
      </c>
    </row>
    <row r="1103" s="14" customFormat="1">
      <c r="A1103" s="14"/>
      <c r="B1103" s="268"/>
      <c r="C1103" s="269"/>
      <c r="D1103" s="259" t="s">
        <v>238</v>
      </c>
      <c r="E1103" s="269"/>
      <c r="F1103" s="271" t="s">
        <v>1510</v>
      </c>
      <c r="G1103" s="269"/>
      <c r="H1103" s="272">
        <v>31807.200000000001</v>
      </c>
      <c r="I1103" s="273"/>
      <c r="J1103" s="269"/>
      <c r="K1103" s="269"/>
      <c r="L1103" s="274"/>
      <c r="M1103" s="275"/>
      <c r="N1103" s="276"/>
      <c r="O1103" s="276"/>
      <c r="P1103" s="276"/>
      <c r="Q1103" s="276"/>
      <c r="R1103" s="276"/>
      <c r="S1103" s="276"/>
      <c r="T1103" s="277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8" t="s">
        <v>238</v>
      </c>
      <c r="AU1103" s="278" t="s">
        <v>91</v>
      </c>
      <c r="AV1103" s="14" t="s">
        <v>91</v>
      </c>
      <c r="AW1103" s="14" t="s">
        <v>4</v>
      </c>
      <c r="AX1103" s="14" t="s">
        <v>89</v>
      </c>
      <c r="AY1103" s="278" t="s">
        <v>229</v>
      </c>
    </row>
    <row r="1104" s="2" customFormat="1" ht="21.75" customHeight="1">
      <c r="A1104" s="39"/>
      <c r="B1104" s="40"/>
      <c r="C1104" s="244" t="s">
        <v>1511</v>
      </c>
      <c r="D1104" s="244" t="s">
        <v>231</v>
      </c>
      <c r="E1104" s="245" t="s">
        <v>1512</v>
      </c>
      <c r="F1104" s="246" t="s">
        <v>1513</v>
      </c>
      <c r="G1104" s="247" t="s">
        <v>234</v>
      </c>
      <c r="H1104" s="248">
        <v>530.71199999999999</v>
      </c>
      <c r="I1104" s="249"/>
      <c r="J1104" s="250">
        <f>ROUND(I1104*H1104,2)</f>
        <v>0</v>
      </c>
      <c r="K1104" s="246" t="s">
        <v>235</v>
      </c>
      <c r="L1104" s="45"/>
      <c r="M1104" s="251" t="s">
        <v>1</v>
      </c>
      <c r="N1104" s="252" t="s">
        <v>46</v>
      </c>
      <c r="O1104" s="92"/>
      <c r="P1104" s="253">
        <f>O1104*H1104</f>
        <v>0</v>
      </c>
      <c r="Q1104" s="253">
        <v>0</v>
      </c>
      <c r="R1104" s="253">
        <f>Q1104*H1104</f>
        <v>0</v>
      </c>
      <c r="S1104" s="253">
        <v>0</v>
      </c>
      <c r="T1104" s="254">
        <f>S1104*H1104</f>
        <v>0</v>
      </c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R1104" s="255" t="s">
        <v>236</v>
      </c>
      <c r="AT1104" s="255" t="s">
        <v>231</v>
      </c>
      <c r="AU1104" s="255" t="s">
        <v>91</v>
      </c>
      <c r="AY1104" s="18" t="s">
        <v>229</v>
      </c>
      <c r="BE1104" s="256">
        <f>IF(N1104="základní",J1104,0)</f>
        <v>0</v>
      </c>
      <c r="BF1104" s="256">
        <f>IF(N1104="snížená",J1104,0)</f>
        <v>0</v>
      </c>
      <c r="BG1104" s="256">
        <f>IF(N1104="zákl. přenesená",J1104,0)</f>
        <v>0</v>
      </c>
      <c r="BH1104" s="256">
        <f>IF(N1104="sníž. přenesená",J1104,0)</f>
        <v>0</v>
      </c>
      <c r="BI1104" s="256">
        <f>IF(N1104="nulová",J1104,0)</f>
        <v>0</v>
      </c>
      <c r="BJ1104" s="18" t="s">
        <v>89</v>
      </c>
      <c r="BK1104" s="256">
        <f>ROUND(I1104*H1104,2)</f>
        <v>0</v>
      </c>
      <c r="BL1104" s="18" t="s">
        <v>236</v>
      </c>
      <c r="BM1104" s="255" t="s">
        <v>1514</v>
      </c>
    </row>
    <row r="1105" s="2" customFormat="1" ht="16.5" customHeight="1">
      <c r="A1105" s="39"/>
      <c r="B1105" s="40"/>
      <c r="C1105" s="244" t="s">
        <v>1515</v>
      </c>
      <c r="D1105" s="244" t="s">
        <v>231</v>
      </c>
      <c r="E1105" s="245" t="s">
        <v>1516</v>
      </c>
      <c r="F1105" s="246" t="s">
        <v>1517</v>
      </c>
      <c r="G1105" s="247" t="s">
        <v>311</v>
      </c>
      <c r="H1105" s="248">
        <v>454.35399999999998</v>
      </c>
      <c r="I1105" s="249"/>
      <c r="J1105" s="250">
        <f>ROUND(I1105*H1105,2)</f>
        <v>0</v>
      </c>
      <c r="K1105" s="246" t="s">
        <v>235</v>
      </c>
      <c r="L1105" s="45"/>
      <c r="M1105" s="251" t="s">
        <v>1</v>
      </c>
      <c r="N1105" s="252" t="s">
        <v>46</v>
      </c>
      <c r="O1105" s="92"/>
      <c r="P1105" s="253">
        <f>O1105*H1105</f>
        <v>0</v>
      </c>
      <c r="Q1105" s="253">
        <v>0</v>
      </c>
      <c r="R1105" s="253">
        <f>Q1105*H1105</f>
        <v>0</v>
      </c>
      <c r="S1105" s="253">
        <v>0</v>
      </c>
      <c r="T1105" s="254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55" t="s">
        <v>236</v>
      </c>
      <c r="AT1105" s="255" t="s">
        <v>231</v>
      </c>
      <c r="AU1105" s="255" t="s">
        <v>91</v>
      </c>
      <c r="AY1105" s="18" t="s">
        <v>229</v>
      </c>
      <c r="BE1105" s="256">
        <f>IF(N1105="základní",J1105,0)</f>
        <v>0</v>
      </c>
      <c r="BF1105" s="256">
        <f>IF(N1105="snížená",J1105,0)</f>
        <v>0</v>
      </c>
      <c r="BG1105" s="256">
        <f>IF(N1105="zákl. přenesená",J1105,0)</f>
        <v>0</v>
      </c>
      <c r="BH1105" s="256">
        <f>IF(N1105="sníž. přenesená",J1105,0)</f>
        <v>0</v>
      </c>
      <c r="BI1105" s="256">
        <f>IF(N1105="nulová",J1105,0)</f>
        <v>0</v>
      </c>
      <c r="BJ1105" s="18" t="s">
        <v>89</v>
      </c>
      <c r="BK1105" s="256">
        <f>ROUND(I1105*H1105,2)</f>
        <v>0</v>
      </c>
      <c r="BL1105" s="18" t="s">
        <v>236</v>
      </c>
      <c r="BM1105" s="255" t="s">
        <v>1518</v>
      </c>
    </row>
    <row r="1106" s="2" customFormat="1" ht="16.5" customHeight="1">
      <c r="A1106" s="39"/>
      <c r="B1106" s="40"/>
      <c r="C1106" s="244" t="s">
        <v>1519</v>
      </c>
      <c r="D1106" s="244" t="s">
        <v>231</v>
      </c>
      <c r="E1106" s="245" t="s">
        <v>1520</v>
      </c>
      <c r="F1106" s="246" t="s">
        <v>1521</v>
      </c>
      <c r="G1106" s="247" t="s">
        <v>311</v>
      </c>
      <c r="H1106" s="248">
        <v>54522.480000000003</v>
      </c>
      <c r="I1106" s="249"/>
      <c r="J1106" s="250">
        <f>ROUND(I1106*H1106,2)</f>
        <v>0</v>
      </c>
      <c r="K1106" s="246" t="s">
        <v>235</v>
      </c>
      <c r="L1106" s="45"/>
      <c r="M1106" s="251" t="s">
        <v>1</v>
      </c>
      <c r="N1106" s="252" t="s">
        <v>46</v>
      </c>
      <c r="O1106" s="92"/>
      <c r="P1106" s="253">
        <f>O1106*H1106</f>
        <v>0</v>
      </c>
      <c r="Q1106" s="253">
        <v>0</v>
      </c>
      <c r="R1106" s="253">
        <f>Q1106*H1106</f>
        <v>0</v>
      </c>
      <c r="S1106" s="253">
        <v>0</v>
      </c>
      <c r="T1106" s="254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55" t="s">
        <v>236</v>
      </c>
      <c r="AT1106" s="255" t="s">
        <v>231</v>
      </c>
      <c r="AU1106" s="255" t="s">
        <v>91</v>
      </c>
      <c r="AY1106" s="18" t="s">
        <v>229</v>
      </c>
      <c r="BE1106" s="256">
        <f>IF(N1106="základní",J1106,0)</f>
        <v>0</v>
      </c>
      <c r="BF1106" s="256">
        <f>IF(N1106="snížená",J1106,0)</f>
        <v>0</v>
      </c>
      <c r="BG1106" s="256">
        <f>IF(N1106="zákl. přenesená",J1106,0)</f>
        <v>0</v>
      </c>
      <c r="BH1106" s="256">
        <f>IF(N1106="sníž. přenesená",J1106,0)</f>
        <v>0</v>
      </c>
      <c r="BI1106" s="256">
        <f>IF(N1106="nulová",J1106,0)</f>
        <v>0</v>
      </c>
      <c r="BJ1106" s="18" t="s">
        <v>89</v>
      </c>
      <c r="BK1106" s="256">
        <f>ROUND(I1106*H1106,2)</f>
        <v>0</v>
      </c>
      <c r="BL1106" s="18" t="s">
        <v>236</v>
      </c>
      <c r="BM1106" s="255" t="s">
        <v>1522</v>
      </c>
    </row>
    <row r="1107" s="14" customFormat="1">
      <c r="A1107" s="14"/>
      <c r="B1107" s="268"/>
      <c r="C1107" s="269"/>
      <c r="D1107" s="259" t="s">
        <v>238</v>
      </c>
      <c r="E1107" s="269"/>
      <c r="F1107" s="271" t="s">
        <v>1494</v>
      </c>
      <c r="G1107" s="269"/>
      <c r="H1107" s="272">
        <v>54522.480000000003</v>
      </c>
      <c r="I1107" s="273"/>
      <c r="J1107" s="269"/>
      <c r="K1107" s="269"/>
      <c r="L1107" s="274"/>
      <c r="M1107" s="275"/>
      <c r="N1107" s="276"/>
      <c r="O1107" s="276"/>
      <c r="P1107" s="276"/>
      <c r="Q1107" s="276"/>
      <c r="R1107" s="276"/>
      <c r="S1107" s="276"/>
      <c r="T1107" s="277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8" t="s">
        <v>238</v>
      </c>
      <c r="AU1107" s="278" t="s">
        <v>91</v>
      </c>
      <c r="AV1107" s="14" t="s">
        <v>91</v>
      </c>
      <c r="AW1107" s="14" t="s">
        <v>4</v>
      </c>
      <c r="AX1107" s="14" t="s">
        <v>89</v>
      </c>
      <c r="AY1107" s="278" t="s">
        <v>229</v>
      </c>
    </row>
    <row r="1108" s="2" customFormat="1" ht="16.5" customHeight="1">
      <c r="A1108" s="39"/>
      <c r="B1108" s="40"/>
      <c r="C1108" s="244" t="s">
        <v>1523</v>
      </c>
      <c r="D1108" s="244" t="s">
        <v>231</v>
      </c>
      <c r="E1108" s="245" t="s">
        <v>1524</v>
      </c>
      <c r="F1108" s="246" t="s">
        <v>1525</v>
      </c>
      <c r="G1108" s="247" t="s">
        <v>311</v>
      </c>
      <c r="H1108" s="248">
        <v>454.35399999999998</v>
      </c>
      <c r="I1108" s="249"/>
      <c r="J1108" s="250">
        <f>ROUND(I1108*H1108,2)</f>
        <v>0</v>
      </c>
      <c r="K1108" s="246" t="s">
        <v>235</v>
      </c>
      <c r="L1108" s="45"/>
      <c r="M1108" s="251" t="s">
        <v>1</v>
      </c>
      <c r="N1108" s="252" t="s">
        <v>46</v>
      </c>
      <c r="O1108" s="92"/>
      <c r="P1108" s="253">
        <f>O1108*H1108</f>
        <v>0</v>
      </c>
      <c r="Q1108" s="253">
        <v>0</v>
      </c>
      <c r="R1108" s="253">
        <f>Q1108*H1108</f>
        <v>0</v>
      </c>
      <c r="S1108" s="253">
        <v>0</v>
      </c>
      <c r="T1108" s="254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55" t="s">
        <v>236</v>
      </c>
      <c r="AT1108" s="255" t="s">
        <v>231</v>
      </c>
      <c r="AU1108" s="255" t="s">
        <v>91</v>
      </c>
      <c r="AY1108" s="18" t="s">
        <v>229</v>
      </c>
      <c r="BE1108" s="256">
        <f>IF(N1108="základní",J1108,0)</f>
        <v>0</v>
      </c>
      <c r="BF1108" s="256">
        <f>IF(N1108="snížená",J1108,0)</f>
        <v>0</v>
      </c>
      <c r="BG1108" s="256">
        <f>IF(N1108="zákl. přenesená",J1108,0)</f>
        <v>0</v>
      </c>
      <c r="BH1108" s="256">
        <f>IF(N1108="sníž. přenesená",J1108,0)</f>
        <v>0</v>
      </c>
      <c r="BI1108" s="256">
        <f>IF(N1108="nulová",J1108,0)</f>
        <v>0</v>
      </c>
      <c r="BJ1108" s="18" t="s">
        <v>89</v>
      </c>
      <c r="BK1108" s="256">
        <f>ROUND(I1108*H1108,2)</f>
        <v>0</v>
      </c>
      <c r="BL1108" s="18" t="s">
        <v>236</v>
      </c>
      <c r="BM1108" s="255" t="s">
        <v>1526</v>
      </c>
    </row>
    <row r="1109" s="2" customFormat="1" ht="21.75" customHeight="1">
      <c r="A1109" s="39"/>
      <c r="B1109" s="40"/>
      <c r="C1109" s="244" t="s">
        <v>1527</v>
      </c>
      <c r="D1109" s="244" t="s">
        <v>231</v>
      </c>
      <c r="E1109" s="245" t="s">
        <v>1528</v>
      </c>
      <c r="F1109" s="246" t="s">
        <v>1529</v>
      </c>
      <c r="G1109" s="247" t="s">
        <v>314</v>
      </c>
      <c r="H1109" s="248">
        <v>1</v>
      </c>
      <c r="I1109" s="249"/>
      <c r="J1109" s="250">
        <f>ROUND(I1109*H1109,2)</f>
        <v>0</v>
      </c>
      <c r="K1109" s="246" t="s">
        <v>235</v>
      </c>
      <c r="L1109" s="45"/>
      <c r="M1109" s="251" t="s">
        <v>1</v>
      </c>
      <c r="N1109" s="252" t="s">
        <v>46</v>
      </c>
      <c r="O1109" s="92"/>
      <c r="P1109" s="253">
        <f>O1109*H1109</f>
        <v>0</v>
      </c>
      <c r="Q1109" s="253">
        <v>0</v>
      </c>
      <c r="R1109" s="253">
        <f>Q1109*H1109</f>
        <v>0</v>
      </c>
      <c r="S1109" s="253">
        <v>0</v>
      </c>
      <c r="T1109" s="254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55" t="s">
        <v>236</v>
      </c>
      <c r="AT1109" s="255" t="s">
        <v>231</v>
      </c>
      <c r="AU1109" s="255" t="s">
        <v>91</v>
      </c>
      <c r="AY1109" s="18" t="s">
        <v>229</v>
      </c>
      <c r="BE1109" s="256">
        <f>IF(N1109="základní",J1109,0)</f>
        <v>0</v>
      </c>
      <c r="BF1109" s="256">
        <f>IF(N1109="snížená",J1109,0)</f>
        <v>0</v>
      </c>
      <c r="BG1109" s="256">
        <f>IF(N1109="zákl. přenesená",J1109,0)</f>
        <v>0</v>
      </c>
      <c r="BH1109" s="256">
        <f>IF(N1109="sníž. přenesená",J1109,0)</f>
        <v>0</v>
      </c>
      <c r="BI1109" s="256">
        <f>IF(N1109="nulová",J1109,0)</f>
        <v>0</v>
      </c>
      <c r="BJ1109" s="18" t="s">
        <v>89</v>
      </c>
      <c r="BK1109" s="256">
        <f>ROUND(I1109*H1109,2)</f>
        <v>0</v>
      </c>
      <c r="BL1109" s="18" t="s">
        <v>236</v>
      </c>
      <c r="BM1109" s="255" t="s">
        <v>1530</v>
      </c>
    </row>
    <row r="1110" s="2" customFormat="1" ht="21.75" customHeight="1">
      <c r="A1110" s="39"/>
      <c r="B1110" s="40"/>
      <c r="C1110" s="244" t="s">
        <v>1531</v>
      </c>
      <c r="D1110" s="244" t="s">
        <v>231</v>
      </c>
      <c r="E1110" s="245" t="s">
        <v>1532</v>
      </c>
      <c r="F1110" s="246" t="s">
        <v>1533</v>
      </c>
      <c r="G1110" s="247" t="s">
        <v>314</v>
      </c>
      <c r="H1110" s="248">
        <v>60</v>
      </c>
      <c r="I1110" s="249"/>
      <c r="J1110" s="250">
        <f>ROUND(I1110*H1110,2)</f>
        <v>0</v>
      </c>
      <c r="K1110" s="246" t="s">
        <v>235</v>
      </c>
      <c r="L1110" s="45"/>
      <c r="M1110" s="251" t="s">
        <v>1</v>
      </c>
      <c r="N1110" s="252" t="s">
        <v>46</v>
      </c>
      <c r="O1110" s="92"/>
      <c r="P1110" s="253">
        <f>O1110*H1110</f>
        <v>0</v>
      </c>
      <c r="Q1110" s="253">
        <v>0</v>
      </c>
      <c r="R1110" s="253">
        <f>Q1110*H1110</f>
        <v>0</v>
      </c>
      <c r="S1110" s="253">
        <v>0</v>
      </c>
      <c r="T1110" s="254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55" t="s">
        <v>236</v>
      </c>
      <c r="AT1110" s="255" t="s">
        <v>231</v>
      </c>
      <c r="AU1110" s="255" t="s">
        <v>91</v>
      </c>
      <c r="AY1110" s="18" t="s">
        <v>229</v>
      </c>
      <c r="BE1110" s="256">
        <f>IF(N1110="základní",J1110,0)</f>
        <v>0</v>
      </c>
      <c r="BF1110" s="256">
        <f>IF(N1110="snížená",J1110,0)</f>
        <v>0</v>
      </c>
      <c r="BG1110" s="256">
        <f>IF(N1110="zákl. přenesená",J1110,0)</f>
        <v>0</v>
      </c>
      <c r="BH1110" s="256">
        <f>IF(N1110="sníž. přenesená",J1110,0)</f>
        <v>0</v>
      </c>
      <c r="BI1110" s="256">
        <f>IF(N1110="nulová",J1110,0)</f>
        <v>0</v>
      </c>
      <c r="BJ1110" s="18" t="s">
        <v>89</v>
      </c>
      <c r="BK1110" s="256">
        <f>ROUND(I1110*H1110,2)</f>
        <v>0</v>
      </c>
      <c r="BL1110" s="18" t="s">
        <v>236</v>
      </c>
      <c r="BM1110" s="255" t="s">
        <v>1534</v>
      </c>
    </row>
    <row r="1111" s="14" customFormat="1">
      <c r="A1111" s="14"/>
      <c r="B1111" s="268"/>
      <c r="C1111" s="269"/>
      <c r="D1111" s="259" t="s">
        <v>238</v>
      </c>
      <c r="E1111" s="269"/>
      <c r="F1111" s="271" t="s">
        <v>1535</v>
      </c>
      <c r="G1111" s="269"/>
      <c r="H1111" s="272">
        <v>60</v>
      </c>
      <c r="I1111" s="273"/>
      <c r="J1111" s="269"/>
      <c r="K1111" s="269"/>
      <c r="L1111" s="274"/>
      <c r="M1111" s="275"/>
      <c r="N1111" s="276"/>
      <c r="O1111" s="276"/>
      <c r="P1111" s="276"/>
      <c r="Q1111" s="276"/>
      <c r="R1111" s="276"/>
      <c r="S1111" s="276"/>
      <c r="T1111" s="277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78" t="s">
        <v>238</v>
      </c>
      <c r="AU1111" s="278" t="s">
        <v>91</v>
      </c>
      <c r="AV1111" s="14" t="s">
        <v>91</v>
      </c>
      <c r="AW1111" s="14" t="s">
        <v>4</v>
      </c>
      <c r="AX1111" s="14" t="s">
        <v>89</v>
      </c>
      <c r="AY1111" s="278" t="s">
        <v>229</v>
      </c>
    </row>
    <row r="1112" s="2" customFormat="1" ht="21.75" customHeight="1">
      <c r="A1112" s="39"/>
      <c r="B1112" s="40"/>
      <c r="C1112" s="244" t="s">
        <v>1536</v>
      </c>
      <c r="D1112" s="244" t="s">
        <v>231</v>
      </c>
      <c r="E1112" s="245" t="s">
        <v>1537</v>
      </c>
      <c r="F1112" s="246" t="s">
        <v>1538</v>
      </c>
      <c r="G1112" s="247" t="s">
        <v>314</v>
      </c>
      <c r="H1112" s="248">
        <v>1</v>
      </c>
      <c r="I1112" s="249"/>
      <c r="J1112" s="250">
        <f>ROUND(I1112*H1112,2)</f>
        <v>0</v>
      </c>
      <c r="K1112" s="246" t="s">
        <v>235</v>
      </c>
      <c r="L1112" s="45"/>
      <c r="M1112" s="251" t="s">
        <v>1</v>
      </c>
      <c r="N1112" s="252" t="s">
        <v>46</v>
      </c>
      <c r="O1112" s="92"/>
      <c r="P1112" s="253">
        <f>O1112*H1112</f>
        <v>0</v>
      </c>
      <c r="Q1112" s="253">
        <v>0</v>
      </c>
      <c r="R1112" s="253">
        <f>Q1112*H1112</f>
        <v>0</v>
      </c>
      <c r="S1112" s="253">
        <v>0</v>
      </c>
      <c r="T1112" s="254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55" t="s">
        <v>236</v>
      </c>
      <c r="AT1112" s="255" t="s">
        <v>231</v>
      </c>
      <c r="AU1112" s="255" t="s">
        <v>91</v>
      </c>
      <c r="AY1112" s="18" t="s">
        <v>229</v>
      </c>
      <c r="BE1112" s="256">
        <f>IF(N1112="základní",J1112,0)</f>
        <v>0</v>
      </c>
      <c r="BF1112" s="256">
        <f>IF(N1112="snížená",J1112,0)</f>
        <v>0</v>
      </c>
      <c r="BG1112" s="256">
        <f>IF(N1112="zákl. přenesená",J1112,0)</f>
        <v>0</v>
      </c>
      <c r="BH1112" s="256">
        <f>IF(N1112="sníž. přenesená",J1112,0)</f>
        <v>0</v>
      </c>
      <c r="BI1112" s="256">
        <f>IF(N1112="nulová",J1112,0)</f>
        <v>0</v>
      </c>
      <c r="BJ1112" s="18" t="s">
        <v>89</v>
      </c>
      <c r="BK1112" s="256">
        <f>ROUND(I1112*H1112,2)</f>
        <v>0</v>
      </c>
      <c r="BL1112" s="18" t="s">
        <v>236</v>
      </c>
      <c r="BM1112" s="255" t="s">
        <v>1539</v>
      </c>
    </row>
    <row r="1113" s="2" customFormat="1" ht="21.75" customHeight="1">
      <c r="A1113" s="39"/>
      <c r="B1113" s="40"/>
      <c r="C1113" s="244" t="s">
        <v>1540</v>
      </c>
      <c r="D1113" s="244" t="s">
        <v>231</v>
      </c>
      <c r="E1113" s="245" t="s">
        <v>1541</v>
      </c>
      <c r="F1113" s="246" t="s">
        <v>1542</v>
      </c>
      <c r="G1113" s="247" t="s">
        <v>311</v>
      </c>
      <c r="H1113" s="248">
        <v>288.39999999999998</v>
      </c>
      <c r="I1113" s="249"/>
      <c r="J1113" s="250">
        <f>ROUND(I1113*H1113,2)</f>
        <v>0</v>
      </c>
      <c r="K1113" s="246" t="s">
        <v>235</v>
      </c>
      <c r="L1113" s="45"/>
      <c r="M1113" s="251" t="s">
        <v>1</v>
      </c>
      <c r="N1113" s="252" t="s">
        <v>46</v>
      </c>
      <c r="O1113" s="92"/>
      <c r="P1113" s="253">
        <f>O1113*H1113</f>
        <v>0</v>
      </c>
      <c r="Q1113" s="253">
        <v>0.00012999999999999999</v>
      </c>
      <c r="R1113" s="253">
        <f>Q1113*H1113</f>
        <v>0.037491999999999991</v>
      </c>
      <c r="S1113" s="253">
        <v>0</v>
      </c>
      <c r="T1113" s="254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55" t="s">
        <v>236</v>
      </c>
      <c r="AT1113" s="255" t="s">
        <v>231</v>
      </c>
      <c r="AU1113" s="255" t="s">
        <v>91</v>
      </c>
      <c r="AY1113" s="18" t="s">
        <v>229</v>
      </c>
      <c r="BE1113" s="256">
        <f>IF(N1113="základní",J1113,0)</f>
        <v>0</v>
      </c>
      <c r="BF1113" s="256">
        <f>IF(N1113="snížená",J1113,0)</f>
        <v>0</v>
      </c>
      <c r="BG1113" s="256">
        <f>IF(N1113="zákl. přenesená",J1113,0)</f>
        <v>0</v>
      </c>
      <c r="BH1113" s="256">
        <f>IF(N1113="sníž. přenesená",J1113,0)</f>
        <v>0</v>
      </c>
      <c r="BI1113" s="256">
        <f>IF(N1113="nulová",J1113,0)</f>
        <v>0</v>
      </c>
      <c r="BJ1113" s="18" t="s">
        <v>89</v>
      </c>
      <c r="BK1113" s="256">
        <f>ROUND(I1113*H1113,2)</f>
        <v>0</v>
      </c>
      <c r="BL1113" s="18" t="s">
        <v>236</v>
      </c>
      <c r="BM1113" s="255" t="s">
        <v>1543</v>
      </c>
    </row>
    <row r="1114" s="13" customFormat="1">
      <c r="A1114" s="13"/>
      <c r="B1114" s="257"/>
      <c r="C1114" s="258"/>
      <c r="D1114" s="259" t="s">
        <v>238</v>
      </c>
      <c r="E1114" s="260" t="s">
        <v>1</v>
      </c>
      <c r="F1114" s="261" t="s">
        <v>1252</v>
      </c>
      <c r="G1114" s="258"/>
      <c r="H1114" s="260" t="s">
        <v>1</v>
      </c>
      <c r="I1114" s="262"/>
      <c r="J1114" s="258"/>
      <c r="K1114" s="258"/>
      <c r="L1114" s="263"/>
      <c r="M1114" s="264"/>
      <c r="N1114" s="265"/>
      <c r="O1114" s="265"/>
      <c r="P1114" s="265"/>
      <c r="Q1114" s="265"/>
      <c r="R1114" s="265"/>
      <c r="S1114" s="265"/>
      <c r="T1114" s="266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67" t="s">
        <v>238</v>
      </c>
      <c r="AU1114" s="267" t="s">
        <v>91</v>
      </c>
      <c r="AV1114" s="13" t="s">
        <v>89</v>
      </c>
      <c r="AW1114" s="13" t="s">
        <v>36</v>
      </c>
      <c r="AX1114" s="13" t="s">
        <v>81</v>
      </c>
      <c r="AY1114" s="267" t="s">
        <v>229</v>
      </c>
    </row>
    <row r="1115" s="14" customFormat="1">
      <c r="A1115" s="14"/>
      <c r="B1115" s="268"/>
      <c r="C1115" s="269"/>
      <c r="D1115" s="259" t="s">
        <v>238</v>
      </c>
      <c r="E1115" s="270" t="s">
        <v>1</v>
      </c>
      <c r="F1115" s="271" t="s">
        <v>1268</v>
      </c>
      <c r="G1115" s="269"/>
      <c r="H1115" s="272">
        <v>110</v>
      </c>
      <c r="I1115" s="273"/>
      <c r="J1115" s="269"/>
      <c r="K1115" s="269"/>
      <c r="L1115" s="274"/>
      <c r="M1115" s="275"/>
      <c r="N1115" s="276"/>
      <c r="O1115" s="276"/>
      <c r="P1115" s="276"/>
      <c r="Q1115" s="276"/>
      <c r="R1115" s="276"/>
      <c r="S1115" s="276"/>
      <c r="T1115" s="277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78" t="s">
        <v>238</v>
      </c>
      <c r="AU1115" s="278" t="s">
        <v>91</v>
      </c>
      <c r="AV1115" s="14" t="s">
        <v>91</v>
      </c>
      <c r="AW1115" s="14" t="s">
        <v>36</v>
      </c>
      <c r="AX1115" s="14" t="s">
        <v>81</v>
      </c>
      <c r="AY1115" s="278" t="s">
        <v>229</v>
      </c>
    </row>
    <row r="1116" s="13" customFormat="1">
      <c r="A1116" s="13"/>
      <c r="B1116" s="257"/>
      <c r="C1116" s="258"/>
      <c r="D1116" s="259" t="s">
        <v>238</v>
      </c>
      <c r="E1116" s="260" t="s">
        <v>1</v>
      </c>
      <c r="F1116" s="261" t="s">
        <v>1254</v>
      </c>
      <c r="G1116" s="258"/>
      <c r="H1116" s="260" t="s">
        <v>1</v>
      </c>
      <c r="I1116" s="262"/>
      <c r="J1116" s="258"/>
      <c r="K1116" s="258"/>
      <c r="L1116" s="263"/>
      <c r="M1116" s="264"/>
      <c r="N1116" s="265"/>
      <c r="O1116" s="265"/>
      <c r="P1116" s="265"/>
      <c r="Q1116" s="265"/>
      <c r="R1116" s="265"/>
      <c r="S1116" s="265"/>
      <c r="T1116" s="266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7" t="s">
        <v>238</v>
      </c>
      <c r="AU1116" s="267" t="s">
        <v>91</v>
      </c>
      <c r="AV1116" s="13" t="s">
        <v>89</v>
      </c>
      <c r="AW1116" s="13" t="s">
        <v>36</v>
      </c>
      <c r="AX1116" s="13" t="s">
        <v>81</v>
      </c>
      <c r="AY1116" s="267" t="s">
        <v>229</v>
      </c>
    </row>
    <row r="1117" s="14" customFormat="1">
      <c r="A1117" s="14"/>
      <c r="B1117" s="268"/>
      <c r="C1117" s="269"/>
      <c r="D1117" s="259" t="s">
        <v>238</v>
      </c>
      <c r="E1117" s="270" t="s">
        <v>1</v>
      </c>
      <c r="F1117" s="271" t="s">
        <v>7</v>
      </c>
      <c r="G1117" s="269"/>
      <c r="H1117" s="272">
        <v>21</v>
      </c>
      <c r="I1117" s="273"/>
      <c r="J1117" s="269"/>
      <c r="K1117" s="269"/>
      <c r="L1117" s="274"/>
      <c r="M1117" s="275"/>
      <c r="N1117" s="276"/>
      <c r="O1117" s="276"/>
      <c r="P1117" s="276"/>
      <c r="Q1117" s="276"/>
      <c r="R1117" s="276"/>
      <c r="S1117" s="276"/>
      <c r="T1117" s="277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78" t="s">
        <v>238</v>
      </c>
      <c r="AU1117" s="278" t="s">
        <v>91</v>
      </c>
      <c r="AV1117" s="14" t="s">
        <v>91</v>
      </c>
      <c r="AW1117" s="14" t="s">
        <v>36</v>
      </c>
      <c r="AX1117" s="14" t="s">
        <v>81</v>
      </c>
      <c r="AY1117" s="278" t="s">
        <v>229</v>
      </c>
    </row>
    <row r="1118" s="13" customFormat="1">
      <c r="A1118" s="13"/>
      <c r="B1118" s="257"/>
      <c r="C1118" s="258"/>
      <c r="D1118" s="259" t="s">
        <v>238</v>
      </c>
      <c r="E1118" s="260" t="s">
        <v>1</v>
      </c>
      <c r="F1118" s="261" t="s">
        <v>1244</v>
      </c>
      <c r="G1118" s="258"/>
      <c r="H1118" s="260" t="s">
        <v>1</v>
      </c>
      <c r="I1118" s="262"/>
      <c r="J1118" s="258"/>
      <c r="K1118" s="258"/>
      <c r="L1118" s="263"/>
      <c r="M1118" s="264"/>
      <c r="N1118" s="265"/>
      <c r="O1118" s="265"/>
      <c r="P1118" s="265"/>
      <c r="Q1118" s="265"/>
      <c r="R1118" s="265"/>
      <c r="S1118" s="265"/>
      <c r="T1118" s="266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7" t="s">
        <v>238</v>
      </c>
      <c r="AU1118" s="267" t="s">
        <v>91</v>
      </c>
      <c r="AV1118" s="13" t="s">
        <v>89</v>
      </c>
      <c r="AW1118" s="13" t="s">
        <v>36</v>
      </c>
      <c r="AX1118" s="13" t="s">
        <v>81</v>
      </c>
      <c r="AY1118" s="267" t="s">
        <v>229</v>
      </c>
    </row>
    <row r="1119" s="14" customFormat="1">
      <c r="A1119" s="14"/>
      <c r="B1119" s="268"/>
      <c r="C1119" s="269"/>
      <c r="D1119" s="259" t="s">
        <v>238</v>
      </c>
      <c r="E1119" s="270" t="s">
        <v>1</v>
      </c>
      <c r="F1119" s="271" t="s">
        <v>1544</v>
      </c>
      <c r="G1119" s="269"/>
      <c r="H1119" s="272">
        <v>18.399999999999999</v>
      </c>
      <c r="I1119" s="273"/>
      <c r="J1119" s="269"/>
      <c r="K1119" s="269"/>
      <c r="L1119" s="274"/>
      <c r="M1119" s="275"/>
      <c r="N1119" s="276"/>
      <c r="O1119" s="276"/>
      <c r="P1119" s="276"/>
      <c r="Q1119" s="276"/>
      <c r="R1119" s="276"/>
      <c r="S1119" s="276"/>
      <c r="T1119" s="277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8" t="s">
        <v>238</v>
      </c>
      <c r="AU1119" s="278" t="s">
        <v>91</v>
      </c>
      <c r="AV1119" s="14" t="s">
        <v>91</v>
      </c>
      <c r="AW1119" s="14" t="s">
        <v>36</v>
      </c>
      <c r="AX1119" s="14" t="s">
        <v>81</v>
      </c>
      <c r="AY1119" s="278" t="s">
        <v>229</v>
      </c>
    </row>
    <row r="1120" s="13" customFormat="1">
      <c r="A1120" s="13"/>
      <c r="B1120" s="257"/>
      <c r="C1120" s="258"/>
      <c r="D1120" s="259" t="s">
        <v>238</v>
      </c>
      <c r="E1120" s="260" t="s">
        <v>1</v>
      </c>
      <c r="F1120" s="261" t="s">
        <v>1257</v>
      </c>
      <c r="G1120" s="258"/>
      <c r="H1120" s="260" t="s">
        <v>1</v>
      </c>
      <c r="I1120" s="262"/>
      <c r="J1120" s="258"/>
      <c r="K1120" s="258"/>
      <c r="L1120" s="263"/>
      <c r="M1120" s="264"/>
      <c r="N1120" s="265"/>
      <c r="O1120" s="265"/>
      <c r="P1120" s="265"/>
      <c r="Q1120" s="265"/>
      <c r="R1120" s="265"/>
      <c r="S1120" s="265"/>
      <c r="T1120" s="266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67" t="s">
        <v>238</v>
      </c>
      <c r="AU1120" s="267" t="s">
        <v>91</v>
      </c>
      <c r="AV1120" s="13" t="s">
        <v>89</v>
      </c>
      <c r="AW1120" s="13" t="s">
        <v>36</v>
      </c>
      <c r="AX1120" s="13" t="s">
        <v>81</v>
      </c>
      <c r="AY1120" s="267" t="s">
        <v>229</v>
      </c>
    </row>
    <row r="1121" s="14" customFormat="1">
      <c r="A1121" s="14"/>
      <c r="B1121" s="268"/>
      <c r="C1121" s="269"/>
      <c r="D1121" s="259" t="s">
        <v>238</v>
      </c>
      <c r="E1121" s="270" t="s">
        <v>1</v>
      </c>
      <c r="F1121" s="271" t="s">
        <v>587</v>
      </c>
      <c r="G1121" s="269"/>
      <c r="H1121" s="272">
        <v>32</v>
      </c>
      <c r="I1121" s="273"/>
      <c r="J1121" s="269"/>
      <c r="K1121" s="269"/>
      <c r="L1121" s="274"/>
      <c r="M1121" s="275"/>
      <c r="N1121" s="276"/>
      <c r="O1121" s="276"/>
      <c r="P1121" s="276"/>
      <c r="Q1121" s="276"/>
      <c r="R1121" s="276"/>
      <c r="S1121" s="276"/>
      <c r="T1121" s="277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78" t="s">
        <v>238</v>
      </c>
      <c r="AU1121" s="278" t="s">
        <v>91</v>
      </c>
      <c r="AV1121" s="14" t="s">
        <v>91</v>
      </c>
      <c r="AW1121" s="14" t="s">
        <v>36</v>
      </c>
      <c r="AX1121" s="14" t="s">
        <v>81</v>
      </c>
      <c r="AY1121" s="278" t="s">
        <v>229</v>
      </c>
    </row>
    <row r="1122" s="13" customFormat="1">
      <c r="A1122" s="13"/>
      <c r="B1122" s="257"/>
      <c r="C1122" s="258"/>
      <c r="D1122" s="259" t="s">
        <v>238</v>
      </c>
      <c r="E1122" s="260" t="s">
        <v>1</v>
      </c>
      <c r="F1122" s="261" t="s">
        <v>1259</v>
      </c>
      <c r="G1122" s="258"/>
      <c r="H1122" s="260" t="s">
        <v>1</v>
      </c>
      <c r="I1122" s="262"/>
      <c r="J1122" s="258"/>
      <c r="K1122" s="258"/>
      <c r="L1122" s="263"/>
      <c r="M1122" s="264"/>
      <c r="N1122" s="265"/>
      <c r="O1122" s="265"/>
      <c r="P1122" s="265"/>
      <c r="Q1122" s="265"/>
      <c r="R1122" s="265"/>
      <c r="S1122" s="265"/>
      <c r="T1122" s="266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67" t="s">
        <v>238</v>
      </c>
      <c r="AU1122" s="267" t="s">
        <v>91</v>
      </c>
      <c r="AV1122" s="13" t="s">
        <v>89</v>
      </c>
      <c r="AW1122" s="13" t="s">
        <v>36</v>
      </c>
      <c r="AX1122" s="13" t="s">
        <v>81</v>
      </c>
      <c r="AY1122" s="267" t="s">
        <v>229</v>
      </c>
    </row>
    <row r="1123" s="14" customFormat="1">
      <c r="A1123" s="14"/>
      <c r="B1123" s="268"/>
      <c r="C1123" s="269"/>
      <c r="D1123" s="259" t="s">
        <v>238</v>
      </c>
      <c r="E1123" s="270" t="s">
        <v>1</v>
      </c>
      <c r="F1123" s="271" t="s">
        <v>1287</v>
      </c>
      <c r="G1123" s="269"/>
      <c r="H1123" s="272">
        <v>22.5</v>
      </c>
      <c r="I1123" s="273"/>
      <c r="J1123" s="269"/>
      <c r="K1123" s="269"/>
      <c r="L1123" s="274"/>
      <c r="M1123" s="275"/>
      <c r="N1123" s="276"/>
      <c r="O1123" s="276"/>
      <c r="P1123" s="276"/>
      <c r="Q1123" s="276"/>
      <c r="R1123" s="276"/>
      <c r="S1123" s="276"/>
      <c r="T1123" s="277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78" t="s">
        <v>238</v>
      </c>
      <c r="AU1123" s="278" t="s">
        <v>91</v>
      </c>
      <c r="AV1123" s="14" t="s">
        <v>91</v>
      </c>
      <c r="AW1123" s="14" t="s">
        <v>36</v>
      </c>
      <c r="AX1123" s="14" t="s">
        <v>81</v>
      </c>
      <c r="AY1123" s="278" t="s">
        <v>229</v>
      </c>
    </row>
    <row r="1124" s="13" customFormat="1">
      <c r="A1124" s="13"/>
      <c r="B1124" s="257"/>
      <c r="C1124" s="258"/>
      <c r="D1124" s="259" t="s">
        <v>238</v>
      </c>
      <c r="E1124" s="260" t="s">
        <v>1</v>
      </c>
      <c r="F1124" s="261" t="s">
        <v>1282</v>
      </c>
      <c r="G1124" s="258"/>
      <c r="H1124" s="260" t="s">
        <v>1</v>
      </c>
      <c r="I1124" s="262"/>
      <c r="J1124" s="258"/>
      <c r="K1124" s="258"/>
      <c r="L1124" s="263"/>
      <c r="M1124" s="264"/>
      <c r="N1124" s="265"/>
      <c r="O1124" s="265"/>
      <c r="P1124" s="265"/>
      <c r="Q1124" s="265"/>
      <c r="R1124" s="265"/>
      <c r="S1124" s="265"/>
      <c r="T1124" s="266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67" t="s">
        <v>238</v>
      </c>
      <c r="AU1124" s="267" t="s">
        <v>91</v>
      </c>
      <c r="AV1124" s="13" t="s">
        <v>89</v>
      </c>
      <c r="AW1124" s="13" t="s">
        <v>36</v>
      </c>
      <c r="AX1124" s="13" t="s">
        <v>81</v>
      </c>
      <c r="AY1124" s="267" t="s">
        <v>229</v>
      </c>
    </row>
    <row r="1125" s="14" customFormat="1">
      <c r="A1125" s="14"/>
      <c r="B1125" s="268"/>
      <c r="C1125" s="269"/>
      <c r="D1125" s="259" t="s">
        <v>238</v>
      </c>
      <c r="E1125" s="270" t="s">
        <v>1</v>
      </c>
      <c r="F1125" s="271" t="s">
        <v>1545</v>
      </c>
      <c r="G1125" s="269"/>
      <c r="H1125" s="272">
        <v>9.8000000000000007</v>
      </c>
      <c r="I1125" s="273"/>
      <c r="J1125" s="269"/>
      <c r="K1125" s="269"/>
      <c r="L1125" s="274"/>
      <c r="M1125" s="275"/>
      <c r="N1125" s="276"/>
      <c r="O1125" s="276"/>
      <c r="P1125" s="276"/>
      <c r="Q1125" s="276"/>
      <c r="R1125" s="276"/>
      <c r="S1125" s="276"/>
      <c r="T1125" s="277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8" t="s">
        <v>238</v>
      </c>
      <c r="AU1125" s="278" t="s">
        <v>91</v>
      </c>
      <c r="AV1125" s="14" t="s">
        <v>91</v>
      </c>
      <c r="AW1125" s="14" t="s">
        <v>36</v>
      </c>
      <c r="AX1125" s="14" t="s">
        <v>81</v>
      </c>
      <c r="AY1125" s="278" t="s">
        <v>229</v>
      </c>
    </row>
    <row r="1126" s="13" customFormat="1">
      <c r="A1126" s="13"/>
      <c r="B1126" s="257"/>
      <c r="C1126" s="258"/>
      <c r="D1126" s="259" t="s">
        <v>238</v>
      </c>
      <c r="E1126" s="260" t="s">
        <v>1</v>
      </c>
      <c r="F1126" s="261" t="s">
        <v>1290</v>
      </c>
      <c r="G1126" s="258"/>
      <c r="H1126" s="260" t="s">
        <v>1</v>
      </c>
      <c r="I1126" s="262"/>
      <c r="J1126" s="258"/>
      <c r="K1126" s="258"/>
      <c r="L1126" s="263"/>
      <c r="M1126" s="264"/>
      <c r="N1126" s="265"/>
      <c r="O1126" s="265"/>
      <c r="P1126" s="265"/>
      <c r="Q1126" s="265"/>
      <c r="R1126" s="265"/>
      <c r="S1126" s="265"/>
      <c r="T1126" s="266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7" t="s">
        <v>238</v>
      </c>
      <c r="AU1126" s="267" t="s">
        <v>91</v>
      </c>
      <c r="AV1126" s="13" t="s">
        <v>89</v>
      </c>
      <c r="AW1126" s="13" t="s">
        <v>36</v>
      </c>
      <c r="AX1126" s="13" t="s">
        <v>81</v>
      </c>
      <c r="AY1126" s="267" t="s">
        <v>229</v>
      </c>
    </row>
    <row r="1127" s="14" customFormat="1">
      <c r="A1127" s="14"/>
      <c r="B1127" s="268"/>
      <c r="C1127" s="269"/>
      <c r="D1127" s="259" t="s">
        <v>238</v>
      </c>
      <c r="E1127" s="270" t="s">
        <v>1</v>
      </c>
      <c r="F1127" s="271" t="s">
        <v>274</v>
      </c>
      <c r="G1127" s="269"/>
      <c r="H1127" s="272">
        <v>9</v>
      </c>
      <c r="I1127" s="273"/>
      <c r="J1127" s="269"/>
      <c r="K1127" s="269"/>
      <c r="L1127" s="274"/>
      <c r="M1127" s="275"/>
      <c r="N1127" s="276"/>
      <c r="O1127" s="276"/>
      <c r="P1127" s="276"/>
      <c r="Q1127" s="276"/>
      <c r="R1127" s="276"/>
      <c r="S1127" s="276"/>
      <c r="T1127" s="277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8" t="s">
        <v>238</v>
      </c>
      <c r="AU1127" s="278" t="s">
        <v>91</v>
      </c>
      <c r="AV1127" s="14" t="s">
        <v>91</v>
      </c>
      <c r="AW1127" s="14" t="s">
        <v>36</v>
      </c>
      <c r="AX1127" s="14" t="s">
        <v>81</v>
      </c>
      <c r="AY1127" s="278" t="s">
        <v>229</v>
      </c>
    </row>
    <row r="1128" s="13" customFormat="1">
      <c r="A1128" s="13"/>
      <c r="B1128" s="257"/>
      <c r="C1128" s="258"/>
      <c r="D1128" s="259" t="s">
        <v>238</v>
      </c>
      <c r="E1128" s="260" t="s">
        <v>1</v>
      </c>
      <c r="F1128" s="261" t="s">
        <v>1291</v>
      </c>
      <c r="G1128" s="258"/>
      <c r="H1128" s="260" t="s">
        <v>1</v>
      </c>
      <c r="I1128" s="262"/>
      <c r="J1128" s="258"/>
      <c r="K1128" s="258"/>
      <c r="L1128" s="263"/>
      <c r="M1128" s="264"/>
      <c r="N1128" s="265"/>
      <c r="O1128" s="265"/>
      <c r="P1128" s="265"/>
      <c r="Q1128" s="265"/>
      <c r="R1128" s="265"/>
      <c r="S1128" s="265"/>
      <c r="T1128" s="266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7" t="s">
        <v>238</v>
      </c>
      <c r="AU1128" s="267" t="s">
        <v>91</v>
      </c>
      <c r="AV1128" s="13" t="s">
        <v>89</v>
      </c>
      <c r="AW1128" s="13" t="s">
        <v>36</v>
      </c>
      <c r="AX1128" s="13" t="s">
        <v>81</v>
      </c>
      <c r="AY1128" s="267" t="s">
        <v>229</v>
      </c>
    </row>
    <row r="1129" s="14" customFormat="1">
      <c r="A1129" s="14"/>
      <c r="B1129" s="268"/>
      <c r="C1129" s="269"/>
      <c r="D1129" s="259" t="s">
        <v>238</v>
      </c>
      <c r="E1129" s="270" t="s">
        <v>1</v>
      </c>
      <c r="F1129" s="271" t="s">
        <v>322</v>
      </c>
      <c r="G1129" s="269"/>
      <c r="H1129" s="272">
        <v>10</v>
      </c>
      <c r="I1129" s="273"/>
      <c r="J1129" s="269"/>
      <c r="K1129" s="269"/>
      <c r="L1129" s="274"/>
      <c r="M1129" s="275"/>
      <c r="N1129" s="276"/>
      <c r="O1129" s="276"/>
      <c r="P1129" s="276"/>
      <c r="Q1129" s="276"/>
      <c r="R1129" s="276"/>
      <c r="S1129" s="276"/>
      <c r="T1129" s="277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78" t="s">
        <v>238</v>
      </c>
      <c r="AU1129" s="278" t="s">
        <v>91</v>
      </c>
      <c r="AV1129" s="14" t="s">
        <v>91</v>
      </c>
      <c r="AW1129" s="14" t="s">
        <v>36</v>
      </c>
      <c r="AX1129" s="14" t="s">
        <v>81</v>
      </c>
      <c r="AY1129" s="278" t="s">
        <v>229</v>
      </c>
    </row>
    <row r="1130" s="13" customFormat="1">
      <c r="A1130" s="13"/>
      <c r="B1130" s="257"/>
      <c r="C1130" s="258"/>
      <c r="D1130" s="259" t="s">
        <v>238</v>
      </c>
      <c r="E1130" s="260" t="s">
        <v>1</v>
      </c>
      <c r="F1130" s="261" t="s">
        <v>1296</v>
      </c>
      <c r="G1130" s="258"/>
      <c r="H1130" s="260" t="s">
        <v>1</v>
      </c>
      <c r="I1130" s="262"/>
      <c r="J1130" s="258"/>
      <c r="K1130" s="258"/>
      <c r="L1130" s="263"/>
      <c r="M1130" s="264"/>
      <c r="N1130" s="265"/>
      <c r="O1130" s="265"/>
      <c r="P1130" s="265"/>
      <c r="Q1130" s="265"/>
      <c r="R1130" s="265"/>
      <c r="S1130" s="265"/>
      <c r="T1130" s="266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7" t="s">
        <v>238</v>
      </c>
      <c r="AU1130" s="267" t="s">
        <v>91</v>
      </c>
      <c r="AV1130" s="13" t="s">
        <v>89</v>
      </c>
      <c r="AW1130" s="13" t="s">
        <v>36</v>
      </c>
      <c r="AX1130" s="13" t="s">
        <v>81</v>
      </c>
      <c r="AY1130" s="267" t="s">
        <v>229</v>
      </c>
    </row>
    <row r="1131" s="14" customFormat="1">
      <c r="A1131" s="14"/>
      <c r="B1131" s="268"/>
      <c r="C1131" s="269"/>
      <c r="D1131" s="259" t="s">
        <v>238</v>
      </c>
      <c r="E1131" s="270" t="s">
        <v>1</v>
      </c>
      <c r="F1131" s="271" t="s">
        <v>1297</v>
      </c>
      <c r="G1131" s="269"/>
      <c r="H1131" s="272">
        <v>6.2999999999999998</v>
      </c>
      <c r="I1131" s="273"/>
      <c r="J1131" s="269"/>
      <c r="K1131" s="269"/>
      <c r="L1131" s="274"/>
      <c r="M1131" s="275"/>
      <c r="N1131" s="276"/>
      <c r="O1131" s="276"/>
      <c r="P1131" s="276"/>
      <c r="Q1131" s="276"/>
      <c r="R1131" s="276"/>
      <c r="S1131" s="276"/>
      <c r="T1131" s="277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78" t="s">
        <v>238</v>
      </c>
      <c r="AU1131" s="278" t="s">
        <v>91</v>
      </c>
      <c r="AV1131" s="14" t="s">
        <v>91</v>
      </c>
      <c r="AW1131" s="14" t="s">
        <v>36</v>
      </c>
      <c r="AX1131" s="14" t="s">
        <v>81</v>
      </c>
      <c r="AY1131" s="278" t="s">
        <v>229</v>
      </c>
    </row>
    <row r="1132" s="13" customFormat="1">
      <c r="A1132" s="13"/>
      <c r="B1132" s="257"/>
      <c r="C1132" s="258"/>
      <c r="D1132" s="259" t="s">
        <v>238</v>
      </c>
      <c r="E1132" s="260" t="s">
        <v>1</v>
      </c>
      <c r="F1132" s="261" t="s">
        <v>858</v>
      </c>
      <c r="G1132" s="258"/>
      <c r="H1132" s="260" t="s">
        <v>1</v>
      </c>
      <c r="I1132" s="262"/>
      <c r="J1132" s="258"/>
      <c r="K1132" s="258"/>
      <c r="L1132" s="263"/>
      <c r="M1132" s="264"/>
      <c r="N1132" s="265"/>
      <c r="O1132" s="265"/>
      <c r="P1132" s="265"/>
      <c r="Q1132" s="265"/>
      <c r="R1132" s="265"/>
      <c r="S1132" s="265"/>
      <c r="T1132" s="266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67" t="s">
        <v>238</v>
      </c>
      <c r="AU1132" s="267" t="s">
        <v>91</v>
      </c>
      <c r="AV1132" s="13" t="s">
        <v>89</v>
      </c>
      <c r="AW1132" s="13" t="s">
        <v>36</v>
      </c>
      <c r="AX1132" s="13" t="s">
        <v>81</v>
      </c>
      <c r="AY1132" s="267" t="s">
        <v>229</v>
      </c>
    </row>
    <row r="1133" s="14" customFormat="1">
      <c r="A1133" s="14"/>
      <c r="B1133" s="268"/>
      <c r="C1133" s="269"/>
      <c r="D1133" s="259" t="s">
        <v>238</v>
      </c>
      <c r="E1133" s="270" t="s">
        <v>1</v>
      </c>
      <c r="F1133" s="271" t="s">
        <v>1292</v>
      </c>
      <c r="G1133" s="269"/>
      <c r="H1133" s="272">
        <v>2.7000000000000002</v>
      </c>
      <c r="I1133" s="273"/>
      <c r="J1133" s="269"/>
      <c r="K1133" s="269"/>
      <c r="L1133" s="274"/>
      <c r="M1133" s="275"/>
      <c r="N1133" s="276"/>
      <c r="O1133" s="276"/>
      <c r="P1133" s="276"/>
      <c r="Q1133" s="276"/>
      <c r="R1133" s="276"/>
      <c r="S1133" s="276"/>
      <c r="T1133" s="277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78" t="s">
        <v>238</v>
      </c>
      <c r="AU1133" s="278" t="s">
        <v>91</v>
      </c>
      <c r="AV1133" s="14" t="s">
        <v>91</v>
      </c>
      <c r="AW1133" s="14" t="s">
        <v>36</v>
      </c>
      <c r="AX1133" s="14" t="s">
        <v>81</v>
      </c>
      <c r="AY1133" s="278" t="s">
        <v>229</v>
      </c>
    </row>
    <row r="1134" s="13" customFormat="1">
      <c r="A1134" s="13"/>
      <c r="B1134" s="257"/>
      <c r="C1134" s="258"/>
      <c r="D1134" s="259" t="s">
        <v>238</v>
      </c>
      <c r="E1134" s="260" t="s">
        <v>1</v>
      </c>
      <c r="F1134" s="261" t="s">
        <v>860</v>
      </c>
      <c r="G1134" s="258"/>
      <c r="H1134" s="260" t="s">
        <v>1</v>
      </c>
      <c r="I1134" s="262"/>
      <c r="J1134" s="258"/>
      <c r="K1134" s="258"/>
      <c r="L1134" s="263"/>
      <c r="M1134" s="264"/>
      <c r="N1134" s="265"/>
      <c r="O1134" s="265"/>
      <c r="P1134" s="265"/>
      <c r="Q1134" s="265"/>
      <c r="R1134" s="265"/>
      <c r="S1134" s="265"/>
      <c r="T1134" s="266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7" t="s">
        <v>238</v>
      </c>
      <c r="AU1134" s="267" t="s">
        <v>91</v>
      </c>
      <c r="AV1134" s="13" t="s">
        <v>89</v>
      </c>
      <c r="AW1134" s="13" t="s">
        <v>36</v>
      </c>
      <c r="AX1134" s="13" t="s">
        <v>81</v>
      </c>
      <c r="AY1134" s="267" t="s">
        <v>229</v>
      </c>
    </row>
    <row r="1135" s="14" customFormat="1">
      <c r="A1135" s="14"/>
      <c r="B1135" s="268"/>
      <c r="C1135" s="269"/>
      <c r="D1135" s="259" t="s">
        <v>238</v>
      </c>
      <c r="E1135" s="270" t="s">
        <v>1</v>
      </c>
      <c r="F1135" s="271" t="s">
        <v>1293</v>
      </c>
      <c r="G1135" s="269"/>
      <c r="H1135" s="272">
        <v>1.8</v>
      </c>
      <c r="I1135" s="273"/>
      <c r="J1135" s="269"/>
      <c r="K1135" s="269"/>
      <c r="L1135" s="274"/>
      <c r="M1135" s="275"/>
      <c r="N1135" s="276"/>
      <c r="O1135" s="276"/>
      <c r="P1135" s="276"/>
      <c r="Q1135" s="276"/>
      <c r="R1135" s="276"/>
      <c r="S1135" s="276"/>
      <c r="T1135" s="277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8" t="s">
        <v>238</v>
      </c>
      <c r="AU1135" s="278" t="s">
        <v>91</v>
      </c>
      <c r="AV1135" s="14" t="s">
        <v>91</v>
      </c>
      <c r="AW1135" s="14" t="s">
        <v>36</v>
      </c>
      <c r="AX1135" s="14" t="s">
        <v>81</v>
      </c>
      <c r="AY1135" s="278" t="s">
        <v>229</v>
      </c>
    </row>
    <row r="1136" s="13" customFormat="1">
      <c r="A1136" s="13"/>
      <c r="B1136" s="257"/>
      <c r="C1136" s="258"/>
      <c r="D1136" s="259" t="s">
        <v>238</v>
      </c>
      <c r="E1136" s="260" t="s">
        <v>1</v>
      </c>
      <c r="F1136" s="261" t="s">
        <v>974</v>
      </c>
      <c r="G1136" s="258"/>
      <c r="H1136" s="260" t="s">
        <v>1</v>
      </c>
      <c r="I1136" s="262"/>
      <c r="J1136" s="258"/>
      <c r="K1136" s="258"/>
      <c r="L1136" s="263"/>
      <c r="M1136" s="264"/>
      <c r="N1136" s="265"/>
      <c r="O1136" s="265"/>
      <c r="P1136" s="265"/>
      <c r="Q1136" s="265"/>
      <c r="R1136" s="265"/>
      <c r="S1136" s="265"/>
      <c r="T1136" s="266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67" t="s">
        <v>238</v>
      </c>
      <c r="AU1136" s="267" t="s">
        <v>91</v>
      </c>
      <c r="AV1136" s="13" t="s">
        <v>89</v>
      </c>
      <c r="AW1136" s="13" t="s">
        <v>36</v>
      </c>
      <c r="AX1136" s="13" t="s">
        <v>81</v>
      </c>
      <c r="AY1136" s="267" t="s">
        <v>229</v>
      </c>
    </row>
    <row r="1137" s="14" customFormat="1">
      <c r="A1137" s="14"/>
      <c r="B1137" s="268"/>
      <c r="C1137" s="269"/>
      <c r="D1137" s="259" t="s">
        <v>238</v>
      </c>
      <c r="E1137" s="270" t="s">
        <v>1</v>
      </c>
      <c r="F1137" s="271" t="s">
        <v>1298</v>
      </c>
      <c r="G1137" s="269"/>
      <c r="H1137" s="272">
        <v>30.699999999999999</v>
      </c>
      <c r="I1137" s="273"/>
      <c r="J1137" s="269"/>
      <c r="K1137" s="269"/>
      <c r="L1137" s="274"/>
      <c r="M1137" s="275"/>
      <c r="N1137" s="276"/>
      <c r="O1137" s="276"/>
      <c r="P1137" s="276"/>
      <c r="Q1137" s="276"/>
      <c r="R1137" s="276"/>
      <c r="S1137" s="276"/>
      <c r="T1137" s="277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78" t="s">
        <v>238</v>
      </c>
      <c r="AU1137" s="278" t="s">
        <v>91</v>
      </c>
      <c r="AV1137" s="14" t="s">
        <v>91</v>
      </c>
      <c r="AW1137" s="14" t="s">
        <v>36</v>
      </c>
      <c r="AX1137" s="14" t="s">
        <v>81</v>
      </c>
      <c r="AY1137" s="278" t="s">
        <v>229</v>
      </c>
    </row>
    <row r="1138" s="13" customFormat="1">
      <c r="A1138" s="13"/>
      <c r="B1138" s="257"/>
      <c r="C1138" s="258"/>
      <c r="D1138" s="259" t="s">
        <v>238</v>
      </c>
      <c r="E1138" s="260" t="s">
        <v>1</v>
      </c>
      <c r="F1138" s="261" t="s">
        <v>1299</v>
      </c>
      <c r="G1138" s="258"/>
      <c r="H1138" s="260" t="s">
        <v>1</v>
      </c>
      <c r="I1138" s="262"/>
      <c r="J1138" s="258"/>
      <c r="K1138" s="258"/>
      <c r="L1138" s="263"/>
      <c r="M1138" s="264"/>
      <c r="N1138" s="265"/>
      <c r="O1138" s="265"/>
      <c r="P1138" s="265"/>
      <c r="Q1138" s="265"/>
      <c r="R1138" s="265"/>
      <c r="S1138" s="265"/>
      <c r="T1138" s="266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7" t="s">
        <v>238</v>
      </c>
      <c r="AU1138" s="267" t="s">
        <v>91</v>
      </c>
      <c r="AV1138" s="13" t="s">
        <v>89</v>
      </c>
      <c r="AW1138" s="13" t="s">
        <v>36</v>
      </c>
      <c r="AX1138" s="13" t="s">
        <v>81</v>
      </c>
      <c r="AY1138" s="267" t="s">
        <v>229</v>
      </c>
    </row>
    <row r="1139" s="14" customFormat="1">
      <c r="A1139" s="14"/>
      <c r="B1139" s="268"/>
      <c r="C1139" s="269"/>
      <c r="D1139" s="259" t="s">
        <v>238</v>
      </c>
      <c r="E1139" s="270" t="s">
        <v>1</v>
      </c>
      <c r="F1139" s="271" t="s">
        <v>1300</v>
      </c>
      <c r="G1139" s="269"/>
      <c r="H1139" s="272">
        <v>6.9000000000000004</v>
      </c>
      <c r="I1139" s="273"/>
      <c r="J1139" s="269"/>
      <c r="K1139" s="269"/>
      <c r="L1139" s="274"/>
      <c r="M1139" s="275"/>
      <c r="N1139" s="276"/>
      <c r="O1139" s="276"/>
      <c r="P1139" s="276"/>
      <c r="Q1139" s="276"/>
      <c r="R1139" s="276"/>
      <c r="S1139" s="276"/>
      <c r="T1139" s="277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8" t="s">
        <v>238</v>
      </c>
      <c r="AU1139" s="278" t="s">
        <v>91</v>
      </c>
      <c r="AV1139" s="14" t="s">
        <v>91</v>
      </c>
      <c r="AW1139" s="14" t="s">
        <v>36</v>
      </c>
      <c r="AX1139" s="14" t="s">
        <v>81</v>
      </c>
      <c r="AY1139" s="278" t="s">
        <v>229</v>
      </c>
    </row>
    <row r="1140" s="13" customFormat="1">
      <c r="A1140" s="13"/>
      <c r="B1140" s="257"/>
      <c r="C1140" s="258"/>
      <c r="D1140" s="259" t="s">
        <v>238</v>
      </c>
      <c r="E1140" s="260" t="s">
        <v>1</v>
      </c>
      <c r="F1140" s="261" t="s">
        <v>862</v>
      </c>
      <c r="G1140" s="258"/>
      <c r="H1140" s="260" t="s">
        <v>1</v>
      </c>
      <c r="I1140" s="262"/>
      <c r="J1140" s="258"/>
      <c r="K1140" s="258"/>
      <c r="L1140" s="263"/>
      <c r="M1140" s="264"/>
      <c r="N1140" s="265"/>
      <c r="O1140" s="265"/>
      <c r="P1140" s="265"/>
      <c r="Q1140" s="265"/>
      <c r="R1140" s="265"/>
      <c r="S1140" s="265"/>
      <c r="T1140" s="266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7" t="s">
        <v>238</v>
      </c>
      <c r="AU1140" s="267" t="s">
        <v>91</v>
      </c>
      <c r="AV1140" s="13" t="s">
        <v>89</v>
      </c>
      <c r="AW1140" s="13" t="s">
        <v>36</v>
      </c>
      <c r="AX1140" s="13" t="s">
        <v>81</v>
      </c>
      <c r="AY1140" s="267" t="s">
        <v>229</v>
      </c>
    </row>
    <row r="1141" s="14" customFormat="1">
      <c r="A1141" s="14"/>
      <c r="B1141" s="268"/>
      <c r="C1141" s="269"/>
      <c r="D1141" s="259" t="s">
        <v>238</v>
      </c>
      <c r="E1141" s="270" t="s">
        <v>1</v>
      </c>
      <c r="F1141" s="271" t="s">
        <v>236</v>
      </c>
      <c r="G1141" s="269"/>
      <c r="H1141" s="272">
        <v>4</v>
      </c>
      <c r="I1141" s="273"/>
      <c r="J1141" s="269"/>
      <c r="K1141" s="269"/>
      <c r="L1141" s="274"/>
      <c r="M1141" s="275"/>
      <c r="N1141" s="276"/>
      <c r="O1141" s="276"/>
      <c r="P1141" s="276"/>
      <c r="Q1141" s="276"/>
      <c r="R1141" s="276"/>
      <c r="S1141" s="276"/>
      <c r="T1141" s="277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78" t="s">
        <v>238</v>
      </c>
      <c r="AU1141" s="278" t="s">
        <v>91</v>
      </c>
      <c r="AV1141" s="14" t="s">
        <v>91</v>
      </c>
      <c r="AW1141" s="14" t="s">
        <v>36</v>
      </c>
      <c r="AX1141" s="14" t="s">
        <v>81</v>
      </c>
      <c r="AY1141" s="278" t="s">
        <v>229</v>
      </c>
    </row>
    <row r="1142" s="13" customFormat="1">
      <c r="A1142" s="13"/>
      <c r="B1142" s="257"/>
      <c r="C1142" s="258"/>
      <c r="D1142" s="259" t="s">
        <v>238</v>
      </c>
      <c r="E1142" s="260" t="s">
        <v>1</v>
      </c>
      <c r="F1142" s="261" t="s">
        <v>852</v>
      </c>
      <c r="G1142" s="258"/>
      <c r="H1142" s="260" t="s">
        <v>1</v>
      </c>
      <c r="I1142" s="262"/>
      <c r="J1142" s="258"/>
      <c r="K1142" s="258"/>
      <c r="L1142" s="263"/>
      <c r="M1142" s="264"/>
      <c r="N1142" s="265"/>
      <c r="O1142" s="265"/>
      <c r="P1142" s="265"/>
      <c r="Q1142" s="265"/>
      <c r="R1142" s="265"/>
      <c r="S1142" s="265"/>
      <c r="T1142" s="266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7" t="s">
        <v>238</v>
      </c>
      <c r="AU1142" s="267" t="s">
        <v>91</v>
      </c>
      <c r="AV1142" s="13" t="s">
        <v>89</v>
      </c>
      <c r="AW1142" s="13" t="s">
        <v>36</v>
      </c>
      <c r="AX1142" s="13" t="s">
        <v>81</v>
      </c>
      <c r="AY1142" s="267" t="s">
        <v>229</v>
      </c>
    </row>
    <row r="1143" s="14" customFormat="1">
      <c r="A1143" s="14"/>
      <c r="B1143" s="268"/>
      <c r="C1143" s="269"/>
      <c r="D1143" s="259" t="s">
        <v>238</v>
      </c>
      <c r="E1143" s="270" t="s">
        <v>1</v>
      </c>
      <c r="F1143" s="271" t="s">
        <v>1294</v>
      </c>
      <c r="G1143" s="269"/>
      <c r="H1143" s="272">
        <v>3.2999999999999998</v>
      </c>
      <c r="I1143" s="273"/>
      <c r="J1143" s="269"/>
      <c r="K1143" s="269"/>
      <c r="L1143" s="274"/>
      <c r="M1143" s="275"/>
      <c r="N1143" s="276"/>
      <c r="O1143" s="276"/>
      <c r="P1143" s="276"/>
      <c r="Q1143" s="276"/>
      <c r="R1143" s="276"/>
      <c r="S1143" s="276"/>
      <c r="T1143" s="277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8" t="s">
        <v>238</v>
      </c>
      <c r="AU1143" s="278" t="s">
        <v>91</v>
      </c>
      <c r="AV1143" s="14" t="s">
        <v>91</v>
      </c>
      <c r="AW1143" s="14" t="s">
        <v>36</v>
      </c>
      <c r="AX1143" s="14" t="s">
        <v>81</v>
      </c>
      <c r="AY1143" s="278" t="s">
        <v>229</v>
      </c>
    </row>
    <row r="1144" s="15" customFormat="1">
      <c r="A1144" s="15"/>
      <c r="B1144" s="279"/>
      <c r="C1144" s="280"/>
      <c r="D1144" s="259" t="s">
        <v>238</v>
      </c>
      <c r="E1144" s="281" t="s">
        <v>1</v>
      </c>
      <c r="F1144" s="282" t="s">
        <v>252</v>
      </c>
      <c r="G1144" s="280"/>
      <c r="H1144" s="283">
        <v>288.39999999999998</v>
      </c>
      <c r="I1144" s="284"/>
      <c r="J1144" s="280"/>
      <c r="K1144" s="280"/>
      <c r="L1144" s="285"/>
      <c r="M1144" s="286"/>
      <c r="N1144" s="287"/>
      <c r="O1144" s="287"/>
      <c r="P1144" s="287"/>
      <c r="Q1144" s="287"/>
      <c r="R1144" s="287"/>
      <c r="S1144" s="287"/>
      <c r="T1144" s="288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89" t="s">
        <v>238</v>
      </c>
      <c r="AU1144" s="289" t="s">
        <v>91</v>
      </c>
      <c r="AV1144" s="15" t="s">
        <v>236</v>
      </c>
      <c r="AW1144" s="15" t="s">
        <v>36</v>
      </c>
      <c r="AX1144" s="15" t="s">
        <v>89</v>
      </c>
      <c r="AY1144" s="289" t="s">
        <v>229</v>
      </c>
    </row>
    <row r="1145" s="2" customFormat="1" ht="21.75" customHeight="1">
      <c r="A1145" s="39"/>
      <c r="B1145" s="40"/>
      <c r="C1145" s="244" t="s">
        <v>1546</v>
      </c>
      <c r="D1145" s="244" t="s">
        <v>231</v>
      </c>
      <c r="E1145" s="245" t="s">
        <v>1547</v>
      </c>
      <c r="F1145" s="246" t="s">
        <v>1548</v>
      </c>
      <c r="G1145" s="247" t="s">
        <v>311</v>
      </c>
      <c r="H1145" s="248">
        <v>413</v>
      </c>
      <c r="I1145" s="249"/>
      <c r="J1145" s="250">
        <f>ROUND(I1145*H1145,2)</f>
        <v>0</v>
      </c>
      <c r="K1145" s="246" t="s">
        <v>235</v>
      </c>
      <c r="L1145" s="45"/>
      <c r="M1145" s="251" t="s">
        <v>1</v>
      </c>
      <c r="N1145" s="252" t="s">
        <v>46</v>
      </c>
      <c r="O1145" s="92"/>
      <c r="P1145" s="253">
        <f>O1145*H1145</f>
        <v>0</v>
      </c>
      <c r="Q1145" s="253">
        <v>4.0000000000000003E-05</v>
      </c>
      <c r="R1145" s="253">
        <f>Q1145*H1145</f>
        <v>0.01652</v>
      </c>
      <c r="S1145" s="253">
        <v>0</v>
      </c>
      <c r="T1145" s="254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55" t="s">
        <v>236</v>
      </c>
      <c r="AT1145" s="255" t="s">
        <v>231</v>
      </c>
      <c r="AU1145" s="255" t="s">
        <v>91</v>
      </c>
      <c r="AY1145" s="18" t="s">
        <v>229</v>
      </c>
      <c r="BE1145" s="256">
        <f>IF(N1145="základní",J1145,0)</f>
        <v>0</v>
      </c>
      <c r="BF1145" s="256">
        <f>IF(N1145="snížená",J1145,0)</f>
        <v>0</v>
      </c>
      <c r="BG1145" s="256">
        <f>IF(N1145="zákl. přenesená",J1145,0)</f>
        <v>0</v>
      </c>
      <c r="BH1145" s="256">
        <f>IF(N1145="sníž. přenesená",J1145,0)</f>
        <v>0</v>
      </c>
      <c r="BI1145" s="256">
        <f>IF(N1145="nulová",J1145,0)</f>
        <v>0</v>
      </c>
      <c r="BJ1145" s="18" t="s">
        <v>89</v>
      </c>
      <c r="BK1145" s="256">
        <f>ROUND(I1145*H1145,2)</f>
        <v>0</v>
      </c>
      <c r="BL1145" s="18" t="s">
        <v>236</v>
      </c>
      <c r="BM1145" s="255" t="s">
        <v>1549</v>
      </c>
    </row>
    <row r="1146" s="14" customFormat="1">
      <c r="A1146" s="14"/>
      <c r="B1146" s="268"/>
      <c r="C1146" s="269"/>
      <c r="D1146" s="259" t="s">
        <v>238</v>
      </c>
      <c r="E1146" s="270" t="s">
        <v>1</v>
      </c>
      <c r="F1146" s="271" t="s">
        <v>1550</v>
      </c>
      <c r="G1146" s="269"/>
      <c r="H1146" s="272">
        <v>459</v>
      </c>
      <c r="I1146" s="273"/>
      <c r="J1146" s="269"/>
      <c r="K1146" s="269"/>
      <c r="L1146" s="274"/>
      <c r="M1146" s="275"/>
      <c r="N1146" s="276"/>
      <c r="O1146" s="276"/>
      <c r="P1146" s="276"/>
      <c r="Q1146" s="276"/>
      <c r="R1146" s="276"/>
      <c r="S1146" s="276"/>
      <c r="T1146" s="277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78" t="s">
        <v>238</v>
      </c>
      <c r="AU1146" s="278" t="s">
        <v>91</v>
      </c>
      <c r="AV1146" s="14" t="s">
        <v>91</v>
      </c>
      <c r="AW1146" s="14" t="s">
        <v>36</v>
      </c>
      <c r="AX1146" s="14" t="s">
        <v>81</v>
      </c>
      <c r="AY1146" s="278" t="s">
        <v>229</v>
      </c>
    </row>
    <row r="1147" s="13" customFormat="1">
      <c r="A1147" s="13"/>
      <c r="B1147" s="257"/>
      <c r="C1147" s="258"/>
      <c r="D1147" s="259" t="s">
        <v>238</v>
      </c>
      <c r="E1147" s="260" t="s">
        <v>1</v>
      </c>
      <c r="F1147" s="261" t="s">
        <v>1551</v>
      </c>
      <c r="G1147" s="258"/>
      <c r="H1147" s="260" t="s">
        <v>1</v>
      </c>
      <c r="I1147" s="262"/>
      <c r="J1147" s="258"/>
      <c r="K1147" s="258"/>
      <c r="L1147" s="263"/>
      <c r="M1147" s="264"/>
      <c r="N1147" s="265"/>
      <c r="O1147" s="265"/>
      <c r="P1147" s="265"/>
      <c r="Q1147" s="265"/>
      <c r="R1147" s="265"/>
      <c r="S1147" s="265"/>
      <c r="T1147" s="266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7" t="s">
        <v>238</v>
      </c>
      <c r="AU1147" s="267" t="s">
        <v>91</v>
      </c>
      <c r="AV1147" s="13" t="s">
        <v>89</v>
      </c>
      <c r="AW1147" s="13" t="s">
        <v>36</v>
      </c>
      <c r="AX1147" s="13" t="s">
        <v>81</v>
      </c>
      <c r="AY1147" s="267" t="s">
        <v>229</v>
      </c>
    </row>
    <row r="1148" s="14" customFormat="1">
      <c r="A1148" s="14"/>
      <c r="B1148" s="268"/>
      <c r="C1148" s="269"/>
      <c r="D1148" s="259" t="s">
        <v>238</v>
      </c>
      <c r="E1148" s="270" t="s">
        <v>1</v>
      </c>
      <c r="F1148" s="271" t="s">
        <v>1552</v>
      </c>
      <c r="G1148" s="269"/>
      <c r="H1148" s="272">
        <v>-46</v>
      </c>
      <c r="I1148" s="273"/>
      <c r="J1148" s="269"/>
      <c r="K1148" s="269"/>
      <c r="L1148" s="274"/>
      <c r="M1148" s="275"/>
      <c r="N1148" s="276"/>
      <c r="O1148" s="276"/>
      <c r="P1148" s="276"/>
      <c r="Q1148" s="276"/>
      <c r="R1148" s="276"/>
      <c r="S1148" s="276"/>
      <c r="T1148" s="277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78" t="s">
        <v>238</v>
      </c>
      <c r="AU1148" s="278" t="s">
        <v>91</v>
      </c>
      <c r="AV1148" s="14" t="s">
        <v>91</v>
      </c>
      <c r="AW1148" s="14" t="s">
        <v>36</v>
      </c>
      <c r="AX1148" s="14" t="s">
        <v>81</v>
      </c>
      <c r="AY1148" s="278" t="s">
        <v>229</v>
      </c>
    </row>
    <row r="1149" s="15" customFormat="1">
      <c r="A1149" s="15"/>
      <c r="B1149" s="279"/>
      <c r="C1149" s="280"/>
      <c r="D1149" s="259" t="s">
        <v>238</v>
      </c>
      <c r="E1149" s="281" t="s">
        <v>1</v>
      </c>
      <c r="F1149" s="282" t="s">
        <v>252</v>
      </c>
      <c r="G1149" s="280"/>
      <c r="H1149" s="283">
        <v>413</v>
      </c>
      <c r="I1149" s="284"/>
      <c r="J1149" s="280"/>
      <c r="K1149" s="280"/>
      <c r="L1149" s="285"/>
      <c r="M1149" s="286"/>
      <c r="N1149" s="287"/>
      <c r="O1149" s="287"/>
      <c r="P1149" s="287"/>
      <c r="Q1149" s="287"/>
      <c r="R1149" s="287"/>
      <c r="S1149" s="287"/>
      <c r="T1149" s="288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T1149" s="289" t="s">
        <v>238</v>
      </c>
      <c r="AU1149" s="289" t="s">
        <v>91</v>
      </c>
      <c r="AV1149" s="15" t="s">
        <v>236</v>
      </c>
      <c r="AW1149" s="15" t="s">
        <v>36</v>
      </c>
      <c r="AX1149" s="15" t="s">
        <v>89</v>
      </c>
      <c r="AY1149" s="289" t="s">
        <v>229</v>
      </c>
    </row>
    <row r="1150" s="2" customFormat="1" ht="21.75" customHeight="1">
      <c r="A1150" s="39"/>
      <c r="B1150" s="40"/>
      <c r="C1150" s="244" t="s">
        <v>1553</v>
      </c>
      <c r="D1150" s="244" t="s">
        <v>231</v>
      </c>
      <c r="E1150" s="245" t="s">
        <v>1554</v>
      </c>
      <c r="F1150" s="246" t="s">
        <v>1555</v>
      </c>
      <c r="G1150" s="247" t="s">
        <v>311</v>
      </c>
      <c r="H1150" s="248">
        <v>46</v>
      </c>
      <c r="I1150" s="249"/>
      <c r="J1150" s="250">
        <f>ROUND(I1150*H1150,2)</f>
        <v>0</v>
      </c>
      <c r="K1150" s="246" t="s">
        <v>235</v>
      </c>
      <c r="L1150" s="45"/>
      <c r="M1150" s="251" t="s">
        <v>1</v>
      </c>
      <c r="N1150" s="252" t="s">
        <v>46</v>
      </c>
      <c r="O1150" s="92"/>
      <c r="P1150" s="253">
        <f>O1150*H1150</f>
        <v>0</v>
      </c>
      <c r="Q1150" s="253">
        <v>4.0000000000000003E-05</v>
      </c>
      <c r="R1150" s="253">
        <f>Q1150*H1150</f>
        <v>0.0018400000000000001</v>
      </c>
      <c r="S1150" s="253">
        <v>0</v>
      </c>
      <c r="T1150" s="254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55" t="s">
        <v>236</v>
      </c>
      <c r="AT1150" s="255" t="s">
        <v>231</v>
      </c>
      <c r="AU1150" s="255" t="s">
        <v>91</v>
      </c>
      <c r="AY1150" s="18" t="s">
        <v>229</v>
      </c>
      <c r="BE1150" s="256">
        <f>IF(N1150="základní",J1150,0)</f>
        <v>0</v>
      </c>
      <c r="BF1150" s="256">
        <f>IF(N1150="snížená",J1150,0)</f>
        <v>0</v>
      </c>
      <c r="BG1150" s="256">
        <f>IF(N1150="zákl. přenesená",J1150,0)</f>
        <v>0</v>
      </c>
      <c r="BH1150" s="256">
        <f>IF(N1150="sníž. přenesená",J1150,0)</f>
        <v>0</v>
      </c>
      <c r="BI1150" s="256">
        <f>IF(N1150="nulová",J1150,0)</f>
        <v>0</v>
      </c>
      <c r="BJ1150" s="18" t="s">
        <v>89</v>
      </c>
      <c r="BK1150" s="256">
        <f>ROUND(I1150*H1150,2)</f>
        <v>0</v>
      </c>
      <c r="BL1150" s="18" t="s">
        <v>236</v>
      </c>
      <c r="BM1150" s="255" t="s">
        <v>1556</v>
      </c>
    </row>
    <row r="1151" s="13" customFormat="1">
      <c r="A1151" s="13"/>
      <c r="B1151" s="257"/>
      <c r="C1151" s="258"/>
      <c r="D1151" s="259" t="s">
        <v>238</v>
      </c>
      <c r="E1151" s="260" t="s">
        <v>1</v>
      </c>
      <c r="F1151" s="261" t="s">
        <v>1557</v>
      </c>
      <c r="G1151" s="258"/>
      <c r="H1151" s="260" t="s">
        <v>1</v>
      </c>
      <c r="I1151" s="262"/>
      <c r="J1151" s="258"/>
      <c r="K1151" s="258"/>
      <c r="L1151" s="263"/>
      <c r="M1151" s="264"/>
      <c r="N1151" s="265"/>
      <c r="O1151" s="265"/>
      <c r="P1151" s="265"/>
      <c r="Q1151" s="265"/>
      <c r="R1151" s="265"/>
      <c r="S1151" s="265"/>
      <c r="T1151" s="266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7" t="s">
        <v>238</v>
      </c>
      <c r="AU1151" s="267" t="s">
        <v>91</v>
      </c>
      <c r="AV1151" s="13" t="s">
        <v>89</v>
      </c>
      <c r="AW1151" s="13" t="s">
        <v>36</v>
      </c>
      <c r="AX1151" s="13" t="s">
        <v>81</v>
      </c>
      <c r="AY1151" s="267" t="s">
        <v>229</v>
      </c>
    </row>
    <row r="1152" s="14" customFormat="1">
      <c r="A1152" s="14"/>
      <c r="B1152" s="268"/>
      <c r="C1152" s="269"/>
      <c r="D1152" s="259" t="s">
        <v>238</v>
      </c>
      <c r="E1152" s="270" t="s">
        <v>1</v>
      </c>
      <c r="F1152" s="271" t="s">
        <v>742</v>
      </c>
      <c r="G1152" s="269"/>
      <c r="H1152" s="272">
        <v>46</v>
      </c>
      <c r="I1152" s="273"/>
      <c r="J1152" s="269"/>
      <c r="K1152" s="269"/>
      <c r="L1152" s="274"/>
      <c r="M1152" s="275"/>
      <c r="N1152" s="276"/>
      <c r="O1152" s="276"/>
      <c r="P1152" s="276"/>
      <c r="Q1152" s="276"/>
      <c r="R1152" s="276"/>
      <c r="S1152" s="276"/>
      <c r="T1152" s="277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78" t="s">
        <v>238</v>
      </c>
      <c r="AU1152" s="278" t="s">
        <v>91</v>
      </c>
      <c r="AV1152" s="14" t="s">
        <v>91</v>
      </c>
      <c r="AW1152" s="14" t="s">
        <v>36</v>
      </c>
      <c r="AX1152" s="14" t="s">
        <v>89</v>
      </c>
      <c r="AY1152" s="278" t="s">
        <v>229</v>
      </c>
    </row>
    <row r="1153" s="2" customFormat="1" ht="21.75" customHeight="1">
      <c r="A1153" s="39"/>
      <c r="B1153" s="40"/>
      <c r="C1153" s="244" t="s">
        <v>1558</v>
      </c>
      <c r="D1153" s="244" t="s">
        <v>231</v>
      </c>
      <c r="E1153" s="245" t="s">
        <v>1559</v>
      </c>
      <c r="F1153" s="246" t="s">
        <v>1560</v>
      </c>
      <c r="G1153" s="247" t="s">
        <v>314</v>
      </c>
      <c r="H1153" s="248">
        <v>200</v>
      </c>
      <c r="I1153" s="249"/>
      <c r="J1153" s="250">
        <f>ROUND(I1153*H1153,2)</f>
        <v>0</v>
      </c>
      <c r="K1153" s="246" t="s">
        <v>235</v>
      </c>
      <c r="L1153" s="45"/>
      <c r="M1153" s="251" t="s">
        <v>1</v>
      </c>
      <c r="N1153" s="252" t="s">
        <v>46</v>
      </c>
      <c r="O1153" s="92"/>
      <c r="P1153" s="253">
        <f>O1153*H1153</f>
        <v>0</v>
      </c>
      <c r="Q1153" s="253">
        <v>1.0000000000000001E-05</v>
      </c>
      <c r="R1153" s="253">
        <f>Q1153*H1153</f>
        <v>0.002</v>
      </c>
      <c r="S1153" s="253">
        <v>0</v>
      </c>
      <c r="T1153" s="254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55" t="s">
        <v>236</v>
      </c>
      <c r="AT1153" s="255" t="s">
        <v>231</v>
      </c>
      <c r="AU1153" s="255" t="s">
        <v>91</v>
      </c>
      <c r="AY1153" s="18" t="s">
        <v>229</v>
      </c>
      <c r="BE1153" s="256">
        <f>IF(N1153="základní",J1153,0)</f>
        <v>0</v>
      </c>
      <c r="BF1153" s="256">
        <f>IF(N1153="snížená",J1153,0)</f>
        <v>0</v>
      </c>
      <c r="BG1153" s="256">
        <f>IF(N1153="zákl. přenesená",J1153,0)</f>
        <v>0</v>
      </c>
      <c r="BH1153" s="256">
        <f>IF(N1153="sníž. přenesená",J1153,0)</f>
        <v>0</v>
      </c>
      <c r="BI1153" s="256">
        <f>IF(N1153="nulová",J1153,0)</f>
        <v>0</v>
      </c>
      <c r="BJ1153" s="18" t="s">
        <v>89</v>
      </c>
      <c r="BK1153" s="256">
        <f>ROUND(I1153*H1153,2)</f>
        <v>0</v>
      </c>
      <c r="BL1153" s="18" t="s">
        <v>236</v>
      </c>
      <c r="BM1153" s="255" t="s">
        <v>1561</v>
      </c>
    </row>
    <row r="1154" s="2" customFormat="1" ht="21.75" customHeight="1">
      <c r="A1154" s="39"/>
      <c r="B1154" s="40"/>
      <c r="C1154" s="244" t="s">
        <v>1562</v>
      </c>
      <c r="D1154" s="244" t="s">
        <v>231</v>
      </c>
      <c r="E1154" s="245" t="s">
        <v>1563</v>
      </c>
      <c r="F1154" s="246" t="s">
        <v>1564</v>
      </c>
      <c r="G1154" s="247" t="s">
        <v>314</v>
      </c>
      <c r="H1154" s="248">
        <v>120</v>
      </c>
      <c r="I1154" s="249"/>
      <c r="J1154" s="250">
        <f>ROUND(I1154*H1154,2)</f>
        <v>0</v>
      </c>
      <c r="K1154" s="246" t="s">
        <v>1</v>
      </c>
      <c r="L1154" s="45"/>
      <c r="M1154" s="251" t="s">
        <v>1</v>
      </c>
      <c r="N1154" s="252" t="s">
        <v>46</v>
      </c>
      <c r="O1154" s="92"/>
      <c r="P1154" s="253">
        <f>O1154*H1154</f>
        <v>0</v>
      </c>
      <c r="Q1154" s="253">
        <v>1.0000000000000001E-05</v>
      </c>
      <c r="R1154" s="253">
        <f>Q1154*H1154</f>
        <v>0.0012000000000000001</v>
      </c>
      <c r="S1154" s="253">
        <v>0</v>
      </c>
      <c r="T1154" s="254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55" t="s">
        <v>236</v>
      </c>
      <c r="AT1154" s="255" t="s">
        <v>231</v>
      </c>
      <c r="AU1154" s="255" t="s">
        <v>91</v>
      </c>
      <c r="AY1154" s="18" t="s">
        <v>229</v>
      </c>
      <c r="BE1154" s="256">
        <f>IF(N1154="základní",J1154,0)</f>
        <v>0</v>
      </c>
      <c r="BF1154" s="256">
        <f>IF(N1154="snížená",J1154,0)</f>
        <v>0</v>
      </c>
      <c r="BG1154" s="256">
        <f>IF(N1154="zákl. přenesená",J1154,0)</f>
        <v>0</v>
      </c>
      <c r="BH1154" s="256">
        <f>IF(N1154="sníž. přenesená",J1154,0)</f>
        <v>0</v>
      </c>
      <c r="BI1154" s="256">
        <f>IF(N1154="nulová",J1154,0)</f>
        <v>0</v>
      </c>
      <c r="BJ1154" s="18" t="s">
        <v>89</v>
      </c>
      <c r="BK1154" s="256">
        <f>ROUND(I1154*H1154,2)</f>
        <v>0</v>
      </c>
      <c r="BL1154" s="18" t="s">
        <v>236</v>
      </c>
      <c r="BM1154" s="255" t="s">
        <v>1565</v>
      </c>
    </row>
    <row r="1155" s="14" customFormat="1">
      <c r="A1155" s="14"/>
      <c r="B1155" s="268"/>
      <c r="C1155" s="269"/>
      <c r="D1155" s="259" t="s">
        <v>238</v>
      </c>
      <c r="E1155" s="270" t="s">
        <v>1</v>
      </c>
      <c r="F1155" s="271" t="s">
        <v>1566</v>
      </c>
      <c r="G1155" s="269"/>
      <c r="H1155" s="272">
        <v>8</v>
      </c>
      <c r="I1155" s="273"/>
      <c r="J1155" s="269"/>
      <c r="K1155" s="269"/>
      <c r="L1155" s="274"/>
      <c r="M1155" s="275"/>
      <c r="N1155" s="276"/>
      <c r="O1155" s="276"/>
      <c r="P1155" s="276"/>
      <c r="Q1155" s="276"/>
      <c r="R1155" s="276"/>
      <c r="S1155" s="276"/>
      <c r="T1155" s="277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8" t="s">
        <v>238</v>
      </c>
      <c r="AU1155" s="278" t="s">
        <v>91</v>
      </c>
      <c r="AV1155" s="14" t="s">
        <v>91</v>
      </c>
      <c r="AW1155" s="14" t="s">
        <v>36</v>
      </c>
      <c r="AX1155" s="14" t="s">
        <v>81</v>
      </c>
      <c r="AY1155" s="278" t="s">
        <v>229</v>
      </c>
    </row>
    <row r="1156" s="14" customFormat="1">
      <c r="A1156" s="14"/>
      <c r="B1156" s="268"/>
      <c r="C1156" s="269"/>
      <c r="D1156" s="259" t="s">
        <v>238</v>
      </c>
      <c r="E1156" s="270" t="s">
        <v>1</v>
      </c>
      <c r="F1156" s="271" t="s">
        <v>319</v>
      </c>
      <c r="G1156" s="269"/>
      <c r="H1156" s="272">
        <v>8</v>
      </c>
      <c r="I1156" s="273"/>
      <c r="J1156" s="269"/>
      <c r="K1156" s="269"/>
      <c r="L1156" s="274"/>
      <c r="M1156" s="275"/>
      <c r="N1156" s="276"/>
      <c r="O1156" s="276"/>
      <c r="P1156" s="276"/>
      <c r="Q1156" s="276"/>
      <c r="R1156" s="276"/>
      <c r="S1156" s="276"/>
      <c r="T1156" s="277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78" t="s">
        <v>238</v>
      </c>
      <c r="AU1156" s="278" t="s">
        <v>91</v>
      </c>
      <c r="AV1156" s="14" t="s">
        <v>91</v>
      </c>
      <c r="AW1156" s="14" t="s">
        <v>36</v>
      </c>
      <c r="AX1156" s="14" t="s">
        <v>81</v>
      </c>
      <c r="AY1156" s="278" t="s">
        <v>229</v>
      </c>
    </row>
    <row r="1157" s="14" customFormat="1">
      <c r="A1157" s="14"/>
      <c r="B1157" s="268"/>
      <c r="C1157" s="269"/>
      <c r="D1157" s="259" t="s">
        <v>238</v>
      </c>
      <c r="E1157" s="270" t="s">
        <v>1</v>
      </c>
      <c r="F1157" s="271" t="s">
        <v>1567</v>
      </c>
      <c r="G1157" s="269"/>
      <c r="H1157" s="272">
        <v>88</v>
      </c>
      <c r="I1157" s="273"/>
      <c r="J1157" s="269"/>
      <c r="K1157" s="269"/>
      <c r="L1157" s="274"/>
      <c r="M1157" s="275"/>
      <c r="N1157" s="276"/>
      <c r="O1157" s="276"/>
      <c r="P1157" s="276"/>
      <c r="Q1157" s="276"/>
      <c r="R1157" s="276"/>
      <c r="S1157" s="276"/>
      <c r="T1157" s="277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78" t="s">
        <v>238</v>
      </c>
      <c r="AU1157" s="278" t="s">
        <v>91</v>
      </c>
      <c r="AV1157" s="14" t="s">
        <v>91</v>
      </c>
      <c r="AW1157" s="14" t="s">
        <v>36</v>
      </c>
      <c r="AX1157" s="14" t="s">
        <v>81</v>
      </c>
      <c r="AY1157" s="278" t="s">
        <v>229</v>
      </c>
    </row>
    <row r="1158" s="14" customFormat="1">
      <c r="A1158" s="14"/>
      <c r="B1158" s="268"/>
      <c r="C1158" s="269"/>
      <c r="D1158" s="259" t="s">
        <v>238</v>
      </c>
      <c r="E1158" s="270" t="s">
        <v>1</v>
      </c>
      <c r="F1158" s="271" t="s">
        <v>331</v>
      </c>
      <c r="G1158" s="269"/>
      <c r="H1158" s="272">
        <v>16</v>
      </c>
      <c r="I1158" s="273"/>
      <c r="J1158" s="269"/>
      <c r="K1158" s="269"/>
      <c r="L1158" s="274"/>
      <c r="M1158" s="275"/>
      <c r="N1158" s="276"/>
      <c r="O1158" s="276"/>
      <c r="P1158" s="276"/>
      <c r="Q1158" s="276"/>
      <c r="R1158" s="276"/>
      <c r="S1158" s="276"/>
      <c r="T1158" s="277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8" t="s">
        <v>238</v>
      </c>
      <c r="AU1158" s="278" t="s">
        <v>91</v>
      </c>
      <c r="AV1158" s="14" t="s">
        <v>91</v>
      </c>
      <c r="AW1158" s="14" t="s">
        <v>36</v>
      </c>
      <c r="AX1158" s="14" t="s">
        <v>81</v>
      </c>
      <c r="AY1158" s="278" t="s">
        <v>229</v>
      </c>
    </row>
    <row r="1159" s="15" customFormat="1">
      <c r="A1159" s="15"/>
      <c r="B1159" s="279"/>
      <c r="C1159" s="280"/>
      <c r="D1159" s="259" t="s">
        <v>238</v>
      </c>
      <c r="E1159" s="281" t="s">
        <v>1</v>
      </c>
      <c r="F1159" s="282" t="s">
        <v>252</v>
      </c>
      <c r="G1159" s="280"/>
      <c r="H1159" s="283">
        <v>120</v>
      </c>
      <c r="I1159" s="284"/>
      <c r="J1159" s="280"/>
      <c r="K1159" s="280"/>
      <c r="L1159" s="285"/>
      <c r="M1159" s="286"/>
      <c r="N1159" s="287"/>
      <c r="O1159" s="287"/>
      <c r="P1159" s="287"/>
      <c r="Q1159" s="287"/>
      <c r="R1159" s="287"/>
      <c r="S1159" s="287"/>
      <c r="T1159" s="288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89" t="s">
        <v>238</v>
      </c>
      <c r="AU1159" s="289" t="s">
        <v>91</v>
      </c>
      <c r="AV1159" s="15" t="s">
        <v>236</v>
      </c>
      <c r="AW1159" s="15" t="s">
        <v>36</v>
      </c>
      <c r="AX1159" s="15" t="s">
        <v>89</v>
      </c>
      <c r="AY1159" s="289" t="s">
        <v>229</v>
      </c>
    </row>
    <row r="1160" s="2" customFormat="1" ht="16.5" customHeight="1">
      <c r="A1160" s="39"/>
      <c r="B1160" s="40"/>
      <c r="C1160" s="244" t="s">
        <v>1568</v>
      </c>
      <c r="D1160" s="244" t="s">
        <v>231</v>
      </c>
      <c r="E1160" s="245" t="s">
        <v>1569</v>
      </c>
      <c r="F1160" s="246" t="s">
        <v>1570</v>
      </c>
      <c r="G1160" s="247" t="s">
        <v>314</v>
      </c>
      <c r="H1160" s="248">
        <v>200</v>
      </c>
      <c r="I1160" s="249"/>
      <c r="J1160" s="250">
        <f>ROUND(I1160*H1160,2)</f>
        <v>0</v>
      </c>
      <c r="K1160" s="246" t="s">
        <v>235</v>
      </c>
      <c r="L1160" s="45"/>
      <c r="M1160" s="251" t="s">
        <v>1</v>
      </c>
      <c r="N1160" s="252" t="s">
        <v>46</v>
      </c>
      <c r="O1160" s="92"/>
      <c r="P1160" s="253">
        <f>O1160*H1160</f>
        <v>0</v>
      </c>
      <c r="Q1160" s="253">
        <v>0.00014999999999999999</v>
      </c>
      <c r="R1160" s="253">
        <f>Q1160*H1160</f>
        <v>0.029999999999999999</v>
      </c>
      <c r="S1160" s="253">
        <v>0</v>
      </c>
      <c r="T1160" s="254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55" t="s">
        <v>236</v>
      </c>
      <c r="AT1160" s="255" t="s">
        <v>231</v>
      </c>
      <c r="AU1160" s="255" t="s">
        <v>91</v>
      </c>
      <c r="AY1160" s="18" t="s">
        <v>229</v>
      </c>
      <c r="BE1160" s="256">
        <f>IF(N1160="základní",J1160,0)</f>
        <v>0</v>
      </c>
      <c r="BF1160" s="256">
        <f>IF(N1160="snížená",J1160,0)</f>
        <v>0</v>
      </c>
      <c r="BG1160" s="256">
        <f>IF(N1160="zákl. přenesená",J1160,0)</f>
        <v>0</v>
      </c>
      <c r="BH1160" s="256">
        <f>IF(N1160="sníž. přenesená",J1160,0)</f>
        <v>0</v>
      </c>
      <c r="BI1160" s="256">
        <f>IF(N1160="nulová",J1160,0)</f>
        <v>0</v>
      </c>
      <c r="BJ1160" s="18" t="s">
        <v>89</v>
      </c>
      <c r="BK1160" s="256">
        <f>ROUND(I1160*H1160,2)</f>
        <v>0</v>
      </c>
      <c r="BL1160" s="18" t="s">
        <v>236</v>
      </c>
      <c r="BM1160" s="255" t="s">
        <v>1571</v>
      </c>
    </row>
    <row r="1161" s="2" customFormat="1" ht="16.5" customHeight="1">
      <c r="A1161" s="39"/>
      <c r="B1161" s="40"/>
      <c r="C1161" s="244" t="s">
        <v>1572</v>
      </c>
      <c r="D1161" s="244" t="s">
        <v>231</v>
      </c>
      <c r="E1161" s="245" t="s">
        <v>1573</v>
      </c>
      <c r="F1161" s="246" t="s">
        <v>1574</v>
      </c>
      <c r="G1161" s="247" t="s">
        <v>314</v>
      </c>
      <c r="H1161" s="248">
        <v>120</v>
      </c>
      <c r="I1161" s="249"/>
      <c r="J1161" s="250">
        <f>ROUND(I1161*H1161,2)</f>
        <v>0</v>
      </c>
      <c r="K1161" s="246" t="s">
        <v>235</v>
      </c>
      <c r="L1161" s="45"/>
      <c r="M1161" s="251" t="s">
        <v>1</v>
      </c>
      <c r="N1161" s="252" t="s">
        <v>46</v>
      </c>
      <c r="O1161" s="92"/>
      <c r="P1161" s="253">
        <f>O1161*H1161</f>
        <v>0</v>
      </c>
      <c r="Q1161" s="253">
        <v>0.00020000000000000001</v>
      </c>
      <c r="R1161" s="253">
        <f>Q1161*H1161</f>
        <v>0.024</v>
      </c>
      <c r="S1161" s="253">
        <v>0</v>
      </c>
      <c r="T1161" s="254">
        <f>S1161*H1161</f>
        <v>0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55" t="s">
        <v>236</v>
      </c>
      <c r="AT1161" s="255" t="s">
        <v>231</v>
      </c>
      <c r="AU1161" s="255" t="s">
        <v>91</v>
      </c>
      <c r="AY1161" s="18" t="s">
        <v>229</v>
      </c>
      <c r="BE1161" s="256">
        <f>IF(N1161="základní",J1161,0)</f>
        <v>0</v>
      </c>
      <c r="BF1161" s="256">
        <f>IF(N1161="snížená",J1161,0)</f>
        <v>0</v>
      </c>
      <c r="BG1161" s="256">
        <f>IF(N1161="zákl. přenesená",J1161,0)</f>
        <v>0</v>
      </c>
      <c r="BH1161" s="256">
        <f>IF(N1161="sníž. přenesená",J1161,0)</f>
        <v>0</v>
      </c>
      <c r="BI1161" s="256">
        <f>IF(N1161="nulová",J1161,0)</f>
        <v>0</v>
      </c>
      <c r="BJ1161" s="18" t="s">
        <v>89</v>
      </c>
      <c r="BK1161" s="256">
        <f>ROUND(I1161*H1161,2)</f>
        <v>0</v>
      </c>
      <c r="BL1161" s="18" t="s">
        <v>236</v>
      </c>
      <c r="BM1161" s="255" t="s">
        <v>1575</v>
      </c>
    </row>
    <row r="1162" s="2" customFormat="1" ht="16.5" customHeight="1">
      <c r="A1162" s="39"/>
      <c r="B1162" s="40"/>
      <c r="C1162" s="244" t="s">
        <v>1576</v>
      </c>
      <c r="D1162" s="244" t="s">
        <v>231</v>
      </c>
      <c r="E1162" s="245" t="s">
        <v>1577</v>
      </c>
      <c r="F1162" s="246" t="s">
        <v>1578</v>
      </c>
      <c r="G1162" s="247" t="s">
        <v>314</v>
      </c>
      <c r="H1162" s="248">
        <v>10</v>
      </c>
      <c r="I1162" s="249"/>
      <c r="J1162" s="250">
        <f>ROUND(I1162*H1162,2)</f>
        <v>0</v>
      </c>
      <c r="K1162" s="246" t="s">
        <v>1</v>
      </c>
      <c r="L1162" s="45"/>
      <c r="M1162" s="251" t="s">
        <v>1</v>
      </c>
      <c r="N1162" s="252" t="s">
        <v>46</v>
      </c>
      <c r="O1162" s="92"/>
      <c r="P1162" s="253">
        <f>O1162*H1162</f>
        <v>0</v>
      </c>
      <c r="Q1162" s="253">
        <v>0</v>
      </c>
      <c r="R1162" s="253">
        <f>Q1162*H1162</f>
        <v>0</v>
      </c>
      <c r="S1162" s="253">
        <v>0</v>
      </c>
      <c r="T1162" s="254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55" t="s">
        <v>236</v>
      </c>
      <c r="AT1162" s="255" t="s">
        <v>231</v>
      </c>
      <c r="AU1162" s="255" t="s">
        <v>91</v>
      </c>
      <c r="AY1162" s="18" t="s">
        <v>229</v>
      </c>
      <c r="BE1162" s="256">
        <f>IF(N1162="základní",J1162,0)</f>
        <v>0</v>
      </c>
      <c r="BF1162" s="256">
        <f>IF(N1162="snížená",J1162,0)</f>
        <v>0</v>
      </c>
      <c r="BG1162" s="256">
        <f>IF(N1162="zákl. přenesená",J1162,0)</f>
        <v>0</v>
      </c>
      <c r="BH1162" s="256">
        <f>IF(N1162="sníž. přenesená",J1162,0)</f>
        <v>0</v>
      </c>
      <c r="BI1162" s="256">
        <f>IF(N1162="nulová",J1162,0)</f>
        <v>0</v>
      </c>
      <c r="BJ1162" s="18" t="s">
        <v>89</v>
      </c>
      <c r="BK1162" s="256">
        <f>ROUND(I1162*H1162,2)</f>
        <v>0</v>
      </c>
      <c r="BL1162" s="18" t="s">
        <v>236</v>
      </c>
      <c r="BM1162" s="255" t="s">
        <v>1579</v>
      </c>
    </row>
    <row r="1163" s="2" customFormat="1" ht="21.75" customHeight="1">
      <c r="A1163" s="39"/>
      <c r="B1163" s="40"/>
      <c r="C1163" s="244" t="s">
        <v>1580</v>
      </c>
      <c r="D1163" s="244" t="s">
        <v>231</v>
      </c>
      <c r="E1163" s="245" t="s">
        <v>1581</v>
      </c>
      <c r="F1163" s="246" t="s">
        <v>1582</v>
      </c>
      <c r="G1163" s="247" t="s">
        <v>346</v>
      </c>
      <c r="H1163" s="248">
        <v>2</v>
      </c>
      <c r="I1163" s="249"/>
      <c r="J1163" s="250">
        <f>ROUND(I1163*H1163,2)</f>
        <v>0</v>
      </c>
      <c r="K1163" s="246" t="s">
        <v>235</v>
      </c>
      <c r="L1163" s="45"/>
      <c r="M1163" s="251" t="s">
        <v>1</v>
      </c>
      <c r="N1163" s="252" t="s">
        <v>46</v>
      </c>
      <c r="O1163" s="92"/>
      <c r="P1163" s="253">
        <f>O1163*H1163</f>
        <v>0</v>
      </c>
      <c r="Q1163" s="253">
        <v>0.00073999999999999999</v>
      </c>
      <c r="R1163" s="253">
        <f>Q1163*H1163</f>
        <v>0.00148</v>
      </c>
      <c r="S1163" s="253">
        <v>0.0080000000000000002</v>
      </c>
      <c r="T1163" s="254">
        <f>S1163*H1163</f>
        <v>0.016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55" t="s">
        <v>236</v>
      </c>
      <c r="AT1163" s="255" t="s">
        <v>231</v>
      </c>
      <c r="AU1163" s="255" t="s">
        <v>91</v>
      </c>
      <c r="AY1163" s="18" t="s">
        <v>229</v>
      </c>
      <c r="BE1163" s="256">
        <f>IF(N1163="základní",J1163,0)</f>
        <v>0</v>
      </c>
      <c r="BF1163" s="256">
        <f>IF(N1163="snížená",J1163,0)</f>
        <v>0</v>
      </c>
      <c r="BG1163" s="256">
        <f>IF(N1163="zákl. přenesená",J1163,0)</f>
        <v>0</v>
      </c>
      <c r="BH1163" s="256">
        <f>IF(N1163="sníž. přenesená",J1163,0)</f>
        <v>0</v>
      </c>
      <c r="BI1163" s="256">
        <f>IF(N1163="nulová",J1163,0)</f>
        <v>0</v>
      </c>
      <c r="BJ1163" s="18" t="s">
        <v>89</v>
      </c>
      <c r="BK1163" s="256">
        <f>ROUND(I1163*H1163,2)</f>
        <v>0</v>
      </c>
      <c r="BL1163" s="18" t="s">
        <v>236</v>
      </c>
      <c r="BM1163" s="255" t="s">
        <v>1583</v>
      </c>
    </row>
    <row r="1164" s="2" customFormat="1" ht="21.75" customHeight="1">
      <c r="A1164" s="39"/>
      <c r="B1164" s="40"/>
      <c r="C1164" s="244" t="s">
        <v>1584</v>
      </c>
      <c r="D1164" s="244" t="s">
        <v>231</v>
      </c>
      <c r="E1164" s="245" t="s">
        <v>1585</v>
      </c>
      <c r="F1164" s="246" t="s">
        <v>1586</v>
      </c>
      <c r="G1164" s="247" t="s">
        <v>346</v>
      </c>
      <c r="H1164" s="248">
        <v>2</v>
      </c>
      <c r="I1164" s="249"/>
      <c r="J1164" s="250">
        <f>ROUND(I1164*H1164,2)</f>
        <v>0</v>
      </c>
      <c r="K1164" s="246" t="s">
        <v>235</v>
      </c>
      <c r="L1164" s="45"/>
      <c r="M1164" s="251" t="s">
        <v>1</v>
      </c>
      <c r="N1164" s="252" t="s">
        <v>46</v>
      </c>
      <c r="O1164" s="92"/>
      <c r="P1164" s="253">
        <f>O1164*H1164</f>
        <v>0</v>
      </c>
      <c r="Q1164" s="253">
        <v>0.00096000000000000002</v>
      </c>
      <c r="R1164" s="253">
        <f>Q1164*H1164</f>
        <v>0.0019200000000000001</v>
      </c>
      <c r="S1164" s="253">
        <v>0.031</v>
      </c>
      <c r="T1164" s="254">
        <f>S1164*H1164</f>
        <v>0.062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55" t="s">
        <v>236</v>
      </c>
      <c r="AT1164" s="255" t="s">
        <v>231</v>
      </c>
      <c r="AU1164" s="255" t="s">
        <v>91</v>
      </c>
      <c r="AY1164" s="18" t="s">
        <v>229</v>
      </c>
      <c r="BE1164" s="256">
        <f>IF(N1164="základní",J1164,0)</f>
        <v>0</v>
      </c>
      <c r="BF1164" s="256">
        <f>IF(N1164="snížená",J1164,0)</f>
        <v>0</v>
      </c>
      <c r="BG1164" s="256">
        <f>IF(N1164="zákl. přenesená",J1164,0)</f>
        <v>0</v>
      </c>
      <c r="BH1164" s="256">
        <f>IF(N1164="sníž. přenesená",J1164,0)</f>
        <v>0</v>
      </c>
      <c r="BI1164" s="256">
        <f>IF(N1164="nulová",J1164,0)</f>
        <v>0</v>
      </c>
      <c r="BJ1164" s="18" t="s">
        <v>89</v>
      </c>
      <c r="BK1164" s="256">
        <f>ROUND(I1164*H1164,2)</f>
        <v>0</v>
      </c>
      <c r="BL1164" s="18" t="s">
        <v>236</v>
      </c>
      <c r="BM1164" s="255" t="s">
        <v>1587</v>
      </c>
    </row>
    <row r="1165" s="2" customFormat="1" ht="21.75" customHeight="1">
      <c r="A1165" s="39"/>
      <c r="B1165" s="40"/>
      <c r="C1165" s="244" t="s">
        <v>1588</v>
      </c>
      <c r="D1165" s="244" t="s">
        <v>231</v>
      </c>
      <c r="E1165" s="245" t="s">
        <v>1589</v>
      </c>
      <c r="F1165" s="246" t="s">
        <v>1590</v>
      </c>
      <c r="G1165" s="247" t="s">
        <v>346</v>
      </c>
      <c r="H1165" s="248">
        <v>2</v>
      </c>
      <c r="I1165" s="249"/>
      <c r="J1165" s="250">
        <f>ROUND(I1165*H1165,2)</f>
        <v>0</v>
      </c>
      <c r="K1165" s="246" t="s">
        <v>235</v>
      </c>
      <c r="L1165" s="45"/>
      <c r="M1165" s="251" t="s">
        <v>1</v>
      </c>
      <c r="N1165" s="252" t="s">
        <v>46</v>
      </c>
      <c r="O1165" s="92"/>
      <c r="P1165" s="253">
        <f>O1165*H1165</f>
        <v>0</v>
      </c>
      <c r="Q1165" s="253">
        <v>0.00122</v>
      </c>
      <c r="R1165" s="253">
        <f>Q1165*H1165</f>
        <v>0.0024399999999999999</v>
      </c>
      <c r="S1165" s="253">
        <v>0.070000000000000007</v>
      </c>
      <c r="T1165" s="254">
        <f>S1165*H1165</f>
        <v>0.14000000000000001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55" t="s">
        <v>236</v>
      </c>
      <c r="AT1165" s="255" t="s">
        <v>231</v>
      </c>
      <c r="AU1165" s="255" t="s">
        <v>91</v>
      </c>
      <c r="AY1165" s="18" t="s">
        <v>229</v>
      </c>
      <c r="BE1165" s="256">
        <f>IF(N1165="základní",J1165,0)</f>
        <v>0</v>
      </c>
      <c r="BF1165" s="256">
        <f>IF(N1165="snížená",J1165,0)</f>
        <v>0</v>
      </c>
      <c r="BG1165" s="256">
        <f>IF(N1165="zákl. přenesená",J1165,0)</f>
        <v>0</v>
      </c>
      <c r="BH1165" s="256">
        <f>IF(N1165="sníž. přenesená",J1165,0)</f>
        <v>0</v>
      </c>
      <c r="BI1165" s="256">
        <f>IF(N1165="nulová",J1165,0)</f>
        <v>0</v>
      </c>
      <c r="BJ1165" s="18" t="s">
        <v>89</v>
      </c>
      <c r="BK1165" s="256">
        <f>ROUND(I1165*H1165,2)</f>
        <v>0</v>
      </c>
      <c r="BL1165" s="18" t="s">
        <v>236</v>
      </c>
      <c r="BM1165" s="255" t="s">
        <v>1591</v>
      </c>
    </row>
    <row r="1166" s="2" customFormat="1">
      <c r="A1166" s="39"/>
      <c r="B1166" s="40"/>
      <c r="C1166" s="41"/>
      <c r="D1166" s="259" t="s">
        <v>262</v>
      </c>
      <c r="E1166" s="41"/>
      <c r="F1166" s="290" t="s">
        <v>1592</v>
      </c>
      <c r="G1166" s="41"/>
      <c r="H1166" s="41"/>
      <c r="I1166" s="155"/>
      <c r="J1166" s="41"/>
      <c r="K1166" s="41"/>
      <c r="L1166" s="45"/>
      <c r="M1166" s="291"/>
      <c r="N1166" s="292"/>
      <c r="O1166" s="92"/>
      <c r="P1166" s="92"/>
      <c r="Q1166" s="92"/>
      <c r="R1166" s="92"/>
      <c r="S1166" s="92"/>
      <c r="T1166" s="93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T1166" s="18" t="s">
        <v>262</v>
      </c>
      <c r="AU1166" s="18" t="s">
        <v>91</v>
      </c>
    </row>
    <row r="1167" s="2" customFormat="1" ht="21.75" customHeight="1">
      <c r="A1167" s="39"/>
      <c r="B1167" s="40"/>
      <c r="C1167" s="244" t="s">
        <v>1593</v>
      </c>
      <c r="D1167" s="244" t="s">
        <v>231</v>
      </c>
      <c r="E1167" s="245" t="s">
        <v>1594</v>
      </c>
      <c r="F1167" s="246" t="s">
        <v>1595</v>
      </c>
      <c r="G1167" s="247" t="s">
        <v>346</v>
      </c>
      <c r="H1167" s="248">
        <v>1</v>
      </c>
      <c r="I1167" s="249"/>
      <c r="J1167" s="250">
        <f>ROUND(I1167*H1167,2)</f>
        <v>0</v>
      </c>
      <c r="K1167" s="246" t="s">
        <v>235</v>
      </c>
      <c r="L1167" s="45"/>
      <c r="M1167" s="251" t="s">
        <v>1</v>
      </c>
      <c r="N1167" s="252" t="s">
        <v>46</v>
      </c>
      <c r="O1167" s="92"/>
      <c r="P1167" s="253">
        <f>O1167*H1167</f>
        <v>0</v>
      </c>
      <c r="Q1167" s="253">
        <v>0.0030899999999999999</v>
      </c>
      <c r="R1167" s="253">
        <f>Q1167*H1167</f>
        <v>0.0030899999999999999</v>
      </c>
      <c r="S1167" s="253">
        <v>0.126</v>
      </c>
      <c r="T1167" s="254">
        <f>S1167*H1167</f>
        <v>0.126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55" t="s">
        <v>236</v>
      </c>
      <c r="AT1167" s="255" t="s">
        <v>231</v>
      </c>
      <c r="AU1167" s="255" t="s">
        <v>91</v>
      </c>
      <c r="AY1167" s="18" t="s">
        <v>229</v>
      </c>
      <c r="BE1167" s="256">
        <f>IF(N1167="základní",J1167,0)</f>
        <v>0</v>
      </c>
      <c r="BF1167" s="256">
        <f>IF(N1167="snížená",J1167,0)</f>
        <v>0</v>
      </c>
      <c r="BG1167" s="256">
        <f>IF(N1167="zákl. přenesená",J1167,0)</f>
        <v>0</v>
      </c>
      <c r="BH1167" s="256">
        <f>IF(N1167="sníž. přenesená",J1167,0)</f>
        <v>0</v>
      </c>
      <c r="BI1167" s="256">
        <f>IF(N1167="nulová",J1167,0)</f>
        <v>0</v>
      </c>
      <c r="BJ1167" s="18" t="s">
        <v>89</v>
      </c>
      <c r="BK1167" s="256">
        <f>ROUND(I1167*H1167,2)</f>
        <v>0</v>
      </c>
      <c r="BL1167" s="18" t="s">
        <v>236</v>
      </c>
      <c r="BM1167" s="255" t="s">
        <v>1596</v>
      </c>
    </row>
    <row r="1168" s="2" customFormat="1">
      <c r="A1168" s="39"/>
      <c r="B1168" s="40"/>
      <c r="C1168" s="41"/>
      <c r="D1168" s="259" t="s">
        <v>262</v>
      </c>
      <c r="E1168" s="41"/>
      <c r="F1168" s="290" t="s">
        <v>1592</v>
      </c>
      <c r="G1168" s="41"/>
      <c r="H1168" s="41"/>
      <c r="I1168" s="155"/>
      <c r="J1168" s="41"/>
      <c r="K1168" s="41"/>
      <c r="L1168" s="45"/>
      <c r="M1168" s="291"/>
      <c r="N1168" s="292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262</v>
      </c>
      <c r="AU1168" s="18" t="s">
        <v>91</v>
      </c>
    </row>
    <row r="1169" s="2" customFormat="1" ht="21.75" customHeight="1">
      <c r="A1169" s="39"/>
      <c r="B1169" s="40"/>
      <c r="C1169" s="244" t="s">
        <v>1597</v>
      </c>
      <c r="D1169" s="244" t="s">
        <v>231</v>
      </c>
      <c r="E1169" s="245" t="s">
        <v>1598</v>
      </c>
      <c r="F1169" s="246" t="s">
        <v>1599</v>
      </c>
      <c r="G1169" s="247" t="s">
        <v>346</v>
      </c>
      <c r="H1169" s="248">
        <v>10.4</v>
      </c>
      <c r="I1169" s="249"/>
      <c r="J1169" s="250">
        <f>ROUND(I1169*H1169,2)</f>
        <v>0</v>
      </c>
      <c r="K1169" s="246" t="s">
        <v>235</v>
      </c>
      <c r="L1169" s="45"/>
      <c r="M1169" s="251" t="s">
        <v>1</v>
      </c>
      <c r="N1169" s="252" t="s">
        <v>46</v>
      </c>
      <c r="O1169" s="92"/>
      <c r="P1169" s="253">
        <f>O1169*H1169</f>
        <v>0</v>
      </c>
      <c r="Q1169" s="253">
        <v>0.00046999999999999999</v>
      </c>
      <c r="R1169" s="253">
        <f>Q1169*H1169</f>
        <v>0.004888</v>
      </c>
      <c r="S1169" s="253">
        <v>0.001</v>
      </c>
      <c r="T1169" s="254">
        <f>S1169*H1169</f>
        <v>0.010400000000000001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55" t="s">
        <v>236</v>
      </c>
      <c r="AT1169" s="255" t="s">
        <v>231</v>
      </c>
      <c r="AU1169" s="255" t="s">
        <v>91</v>
      </c>
      <c r="AY1169" s="18" t="s">
        <v>229</v>
      </c>
      <c r="BE1169" s="256">
        <f>IF(N1169="základní",J1169,0)</f>
        <v>0</v>
      </c>
      <c r="BF1169" s="256">
        <f>IF(N1169="snížená",J1169,0)</f>
        <v>0</v>
      </c>
      <c r="BG1169" s="256">
        <f>IF(N1169="zákl. přenesená",J1169,0)</f>
        <v>0</v>
      </c>
      <c r="BH1169" s="256">
        <f>IF(N1169="sníž. přenesená",J1169,0)</f>
        <v>0</v>
      </c>
      <c r="BI1169" s="256">
        <f>IF(N1169="nulová",J1169,0)</f>
        <v>0</v>
      </c>
      <c r="BJ1169" s="18" t="s">
        <v>89</v>
      </c>
      <c r="BK1169" s="256">
        <f>ROUND(I1169*H1169,2)</f>
        <v>0</v>
      </c>
      <c r="BL1169" s="18" t="s">
        <v>236</v>
      </c>
      <c r="BM1169" s="255" t="s">
        <v>1600</v>
      </c>
    </row>
    <row r="1170" s="13" customFormat="1">
      <c r="A1170" s="13"/>
      <c r="B1170" s="257"/>
      <c r="C1170" s="258"/>
      <c r="D1170" s="259" t="s">
        <v>238</v>
      </c>
      <c r="E1170" s="260" t="s">
        <v>1</v>
      </c>
      <c r="F1170" s="261" t="s">
        <v>1601</v>
      </c>
      <c r="G1170" s="258"/>
      <c r="H1170" s="260" t="s">
        <v>1</v>
      </c>
      <c r="I1170" s="262"/>
      <c r="J1170" s="258"/>
      <c r="K1170" s="258"/>
      <c r="L1170" s="263"/>
      <c r="M1170" s="264"/>
      <c r="N1170" s="265"/>
      <c r="O1170" s="265"/>
      <c r="P1170" s="265"/>
      <c r="Q1170" s="265"/>
      <c r="R1170" s="265"/>
      <c r="S1170" s="265"/>
      <c r="T1170" s="266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67" t="s">
        <v>238</v>
      </c>
      <c r="AU1170" s="267" t="s">
        <v>91</v>
      </c>
      <c r="AV1170" s="13" t="s">
        <v>89</v>
      </c>
      <c r="AW1170" s="13" t="s">
        <v>36</v>
      </c>
      <c r="AX1170" s="13" t="s">
        <v>81</v>
      </c>
      <c r="AY1170" s="267" t="s">
        <v>229</v>
      </c>
    </row>
    <row r="1171" s="14" customFormat="1">
      <c r="A1171" s="14"/>
      <c r="B1171" s="268"/>
      <c r="C1171" s="269"/>
      <c r="D1171" s="259" t="s">
        <v>238</v>
      </c>
      <c r="E1171" s="270" t="s">
        <v>1</v>
      </c>
      <c r="F1171" s="271" t="s">
        <v>1602</v>
      </c>
      <c r="G1171" s="269"/>
      <c r="H1171" s="272">
        <v>10.4</v>
      </c>
      <c r="I1171" s="273"/>
      <c r="J1171" s="269"/>
      <c r="K1171" s="269"/>
      <c r="L1171" s="274"/>
      <c r="M1171" s="275"/>
      <c r="N1171" s="276"/>
      <c r="O1171" s="276"/>
      <c r="P1171" s="276"/>
      <c r="Q1171" s="276"/>
      <c r="R1171" s="276"/>
      <c r="S1171" s="276"/>
      <c r="T1171" s="277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78" t="s">
        <v>238</v>
      </c>
      <c r="AU1171" s="278" t="s">
        <v>91</v>
      </c>
      <c r="AV1171" s="14" t="s">
        <v>91</v>
      </c>
      <c r="AW1171" s="14" t="s">
        <v>36</v>
      </c>
      <c r="AX1171" s="14" t="s">
        <v>89</v>
      </c>
      <c r="AY1171" s="278" t="s">
        <v>229</v>
      </c>
    </row>
    <row r="1172" s="2" customFormat="1" ht="16.5" customHeight="1">
      <c r="A1172" s="39"/>
      <c r="B1172" s="40"/>
      <c r="C1172" s="318" t="s">
        <v>1603</v>
      </c>
      <c r="D1172" s="318" t="s">
        <v>492</v>
      </c>
      <c r="E1172" s="319" t="s">
        <v>1604</v>
      </c>
      <c r="F1172" s="320" t="s">
        <v>1605</v>
      </c>
      <c r="G1172" s="321" t="s">
        <v>346</v>
      </c>
      <c r="H1172" s="322">
        <v>11.960000000000001</v>
      </c>
      <c r="I1172" s="323"/>
      <c r="J1172" s="324">
        <f>ROUND(I1172*H1172,2)</f>
        <v>0</v>
      </c>
      <c r="K1172" s="320" t="s">
        <v>1</v>
      </c>
      <c r="L1172" s="325"/>
      <c r="M1172" s="326" t="s">
        <v>1</v>
      </c>
      <c r="N1172" s="327" t="s">
        <v>46</v>
      </c>
      <c r="O1172" s="92"/>
      <c r="P1172" s="253">
        <f>O1172*H1172</f>
        <v>0</v>
      </c>
      <c r="Q1172" s="253">
        <v>0.0025000000000000001</v>
      </c>
      <c r="R1172" s="253">
        <f>Q1172*H1172</f>
        <v>0.029900000000000003</v>
      </c>
      <c r="S1172" s="253">
        <v>0</v>
      </c>
      <c r="T1172" s="254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55" t="s">
        <v>319</v>
      </c>
      <c r="AT1172" s="255" t="s">
        <v>492</v>
      </c>
      <c r="AU1172" s="255" t="s">
        <v>91</v>
      </c>
      <c r="AY1172" s="18" t="s">
        <v>229</v>
      </c>
      <c r="BE1172" s="256">
        <f>IF(N1172="základní",J1172,0)</f>
        <v>0</v>
      </c>
      <c r="BF1172" s="256">
        <f>IF(N1172="snížená",J1172,0)</f>
        <v>0</v>
      </c>
      <c r="BG1172" s="256">
        <f>IF(N1172="zákl. přenesená",J1172,0)</f>
        <v>0</v>
      </c>
      <c r="BH1172" s="256">
        <f>IF(N1172="sníž. přenesená",J1172,0)</f>
        <v>0</v>
      </c>
      <c r="BI1172" s="256">
        <f>IF(N1172="nulová",J1172,0)</f>
        <v>0</v>
      </c>
      <c r="BJ1172" s="18" t="s">
        <v>89</v>
      </c>
      <c r="BK1172" s="256">
        <f>ROUND(I1172*H1172,2)</f>
        <v>0</v>
      </c>
      <c r="BL1172" s="18" t="s">
        <v>236</v>
      </c>
      <c r="BM1172" s="255" t="s">
        <v>1606</v>
      </c>
    </row>
    <row r="1173" s="14" customFormat="1">
      <c r="A1173" s="14"/>
      <c r="B1173" s="268"/>
      <c r="C1173" s="269"/>
      <c r="D1173" s="259" t="s">
        <v>238</v>
      </c>
      <c r="E1173" s="269"/>
      <c r="F1173" s="271" t="s">
        <v>1607</v>
      </c>
      <c r="G1173" s="269"/>
      <c r="H1173" s="272">
        <v>11.960000000000001</v>
      </c>
      <c r="I1173" s="273"/>
      <c r="J1173" s="269"/>
      <c r="K1173" s="269"/>
      <c r="L1173" s="274"/>
      <c r="M1173" s="275"/>
      <c r="N1173" s="276"/>
      <c r="O1173" s="276"/>
      <c r="P1173" s="276"/>
      <c r="Q1173" s="276"/>
      <c r="R1173" s="276"/>
      <c r="S1173" s="276"/>
      <c r="T1173" s="277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8" t="s">
        <v>238</v>
      </c>
      <c r="AU1173" s="278" t="s">
        <v>91</v>
      </c>
      <c r="AV1173" s="14" t="s">
        <v>91</v>
      </c>
      <c r="AW1173" s="14" t="s">
        <v>4</v>
      </c>
      <c r="AX1173" s="14" t="s">
        <v>89</v>
      </c>
      <c r="AY1173" s="278" t="s">
        <v>229</v>
      </c>
    </row>
    <row r="1174" s="12" customFormat="1" ht="22.8" customHeight="1">
      <c r="A1174" s="12"/>
      <c r="B1174" s="228"/>
      <c r="C1174" s="229"/>
      <c r="D1174" s="230" t="s">
        <v>80</v>
      </c>
      <c r="E1174" s="242" t="s">
        <v>285</v>
      </c>
      <c r="F1174" s="242" t="s">
        <v>286</v>
      </c>
      <c r="G1174" s="229"/>
      <c r="H1174" s="229"/>
      <c r="I1174" s="232"/>
      <c r="J1174" s="243">
        <f>BK1174</f>
        <v>0</v>
      </c>
      <c r="K1174" s="229"/>
      <c r="L1174" s="234"/>
      <c r="M1174" s="235"/>
      <c r="N1174" s="236"/>
      <c r="O1174" s="236"/>
      <c r="P1174" s="237">
        <f>SUM(P1175:P1181)</f>
        <v>0</v>
      </c>
      <c r="Q1174" s="236"/>
      <c r="R1174" s="237">
        <f>SUM(R1175:R1181)</f>
        <v>0</v>
      </c>
      <c r="S1174" s="236"/>
      <c r="T1174" s="238">
        <f>SUM(T1175:T1181)</f>
        <v>0</v>
      </c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R1174" s="239" t="s">
        <v>89</v>
      </c>
      <c r="AT1174" s="240" t="s">
        <v>80</v>
      </c>
      <c r="AU1174" s="240" t="s">
        <v>89</v>
      </c>
      <c r="AY1174" s="239" t="s">
        <v>229</v>
      </c>
      <c r="BK1174" s="241">
        <f>SUM(BK1175:BK1181)</f>
        <v>0</v>
      </c>
    </row>
    <row r="1175" s="2" customFormat="1" ht="16.5" customHeight="1">
      <c r="A1175" s="39"/>
      <c r="B1175" s="40"/>
      <c r="C1175" s="244" t="s">
        <v>1608</v>
      </c>
      <c r="D1175" s="244" t="s">
        <v>231</v>
      </c>
      <c r="E1175" s="245" t="s">
        <v>287</v>
      </c>
      <c r="F1175" s="246" t="s">
        <v>288</v>
      </c>
      <c r="G1175" s="247" t="s">
        <v>289</v>
      </c>
      <c r="H1175" s="248">
        <v>1.788</v>
      </c>
      <c r="I1175" s="249"/>
      <c r="J1175" s="250">
        <f>ROUND(I1175*H1175,2)</f>
        <v>0</v>
      </c>
      <c r="K1175" s="246" t="s">
        <v>235</v>
      </c>
      <c r="L1175" s="45"/>
      <c r="M1175" s="251" t="s">
        <v>1</v>
      </c>
      <c r="N1175" s="252" t="s">
        <v>46</v>
      </c>
      <c r="O1175" s="92"/>
      <c r="P1175" s="253">
        <f>O1175*H1175</f>
        <v>0</v>
      </c>
      <c r="Q1175" s="253">
        <v>0</v>
      </c>
      <c r="R1175" s="253">
        <f>Q1175*H1175</f>
        <v>0</v>
      </c>
      <c r="S1175" s="253">
        <v>0</v>
      </c>
      <c r="T1175" s="254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55" t="s">
        <v>236</v>
      </c>
      <c r="AT1175" s="255" t="s">
        <v>231</v>
      </c>
      <c r="AU1175" s="255" t="s">
        <v>91</v>
      </c>
      <c r="AY1175" s="18" t="s">
        <v>229</v>
      </c>
      <c r="BE1175" s="256">
        <f>IF(N1175="základní",J1175,0)</f>
        <v>0</v>
      </c>
      <c r="BF1175" s="256">
        <f>IF(N1175="snížená",J1175,0)</f>
        <v>0</v>
      </c>
      <c r="BG1175" s="256">
        <f>IF(N1175="zákl. přenesená",J1175,0)</f>
        <v>0</v>
      </c>
      <c r="BH1175" s="256">
        <f>IF(N1175="sníž. přenesená",J1175,0)</f>
        <v>0</v>
      </c>
      <c r="BI1175" s="256">
        <f>IF(N1175="nulová",J1175,0)</f>
        <v>0</v>
      </c>
      <c r="BJ1175" s="18" t="s">
        <v>89</v>
      </c>
      <c r="BK1175" s="256">
        <f>ROUND(I1175*H1175,2)</f>
        <v>0</v>
      </c>
      <c r="BL1175" s="18" t="s">
        <v>236</v>
      </c>
      <c r="BM1175" s="255" t="s">
        <v>1609</v>
      </c>
    </row>
    <row r="1176" s="2" customFormat="1" ht="21.75" customHeight="1">
      <c r="A1176" s="39"/>
      <c r="B1176" s="40"/>
      <c r="C1176" s="244" t="s">
        <v>1610</v>
      </c>
      <c r="D1176" s="244" t="s">
        <v>231</v>
      </c>
      <c r="E1176" s="245" t="s">
        <v>1611</v>
      </c>
      <c r="F1176" s="246" t="s">
        <v>1612</v>
      </c>
      <c r="G1176" s="247" t="s">
        <v>289</v>
      </c>
      <c r="H1176" s="248">
        <v>1.788</v>
      </c>
      <c r="I1176" s="249"/>
      <c r="J1176" s="250">
        <f>ROUND(I1176*H1176,2)</f>
        <v>0</v>
      </c>
      <c r="K1176" s="246" t="s">
        <v>235</v>
      </c>
      <c r="L1176" s="45"/>
      <c r="M1176" s="251" t="s">
        <v>1</v>
      </c>
      <c r="N1176" s="252" t="s">
        <v>46</v>
      </c>
      <c r="O1176" s="92"/>
      <c r="P1176" s="253">
        <f>O1176*H1176</f>
        <v>0</v>
      </c>
      <c r="Q1176" s="253">
        <v>0</v>
      </c>
      <c r="R1176" s="253">
        <f>Q1176*H1176</f>
        <v>0</v>
      </c>
      <c r="S1176" s="253">
        <v>0</v>
      </c>
      <c r="T1176" s="254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55" t="s">
        <v>236</v>
      </c>
      <c r="AT1176" s="255" t="s">
        <v>231</v>
      </c>
      <c r="AU1176" s="255" t="s">
        <v>91</v>
      </c>
      <c r="AY1176" s="18" t="s">
        <v>229</v>
      </c>
      <c r="BE1176" s="256">
        <f>IF(N1176="základní",J1176,0)</f>
        <v>0</v>
      </c>
      <c r="BF1176" s="256">
        <f>IF(N1176="snížená",J1176,0)</f>
        <v>0</v>
      </c>
      <c r="BG1176" s="256">
        <f>IF(N1176="zákl. přenesená",J1176,0)</f>
        <v>0</v>
      </c>
      <c r="BH1176" s="256">
        <f>IF(N1176="sníž. přenesená",J1176,0)</f>
        <v>0</v>
      </c>
      <c r="BI1176" s="256">
        <f>IF(N1176="nulová",J1176,0)</f>
        <v>0</v>
      </c>
      <c r="BJ1176" s="18" t="s">
        <v>89</v>
      </c>
      <c r="BK1176" s="256">
        <f>ROUND(I1176*H1176,2)</f>
        <v>0</v>
      </c>
      <c r="BL1176" s="18" t="s">
        <v>236</v>
      </c>
      <c r="BM1176" s="255" t="s">
        <v>1613</v>
      </c>
    </row>
    <row r="1177" s="2" customFormat="1" ht="21.75" customHeight="1">
      <c r="A1177" s="39"/>
      <c r="B1177" s="40"/>
      <c r="C1177" s="244" t="s">
        <v>1614</v>
      </c>
      <c r="D1177" s="244" t="s">
        <v>231</v>
      </c>
      <c r="E1177" s="245" t="s">
        <v>1615</v>
      </c>
      <c r="F1177" s="246" t="s">
        <v>1616</v>
      </c>
      <c r="G1177" s="247" t="s">
        <v>289</v>
      </c>
      <c r="H1177" s="248">
        <v>1.788</v>
      </c>
      <c r="I1177" s="249"/>
      <c r="J1177" s="250">
        <f>ROUND(I1177*H1177,2)</f>
        <v>0</v>
      </c>
      <c r="K1177" s="246" t="s">
        <v>235</v>
      </c>
      <c r="L1177" s="45"/>
      <c r="M1177" s="251" t="s">
        <v>1</v>
      </c>
      <c r="N1177" s="252" t="s">
        <v>46</v>
      </c>
      <c r="O1177" s="92"/>
      <c r="P1177" s="253">
        <f>O1177*H1177</f>
        <v>0</v>
      </c>
      <c r="Q1177" s="253">
        <v>0</v>
      </c>
      <c r="R1177" s="253">
        <f>Q1177*H1177</f>
        <v>0</v>
      </c>
      <c r="S1177" s="253">
        <v>0</v>
      </c>
      <c r="T1177" s="254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55" t="s">
        <v>236</v>
      </c>
      <c r="AT1177" s="255" t="s">
        <v>231</v>
      </c>
      <c r="AU1177" s="255" t="s">
        <v>91</v>
      </c>
      <c r="AY1177" s="18" t="s">
        <v>229</v>
      </c>
      <c r="BE1177" s="256">
        <f>IF(N1177="základní",J1177,0)</f>
        <v>0</v>
      </c>
      <c r="BF1177" s="256">
        <f>IF(N1177="snížená",J1177,0)</f>
        <v>0</v>
      </c>
      <c r="BG1177" s="256">
        <f>IF(N1177="zákl. přenesená",J1177,0)</f>
        <v>0</v>
      </c>
      <c r="BH1177" s="256">
        <f>IF(N1177="sníž. přenesená",J1177,0)</f>
        <v>0</v>
      </c>
      <c r="BI1177" s="256">
        <f>IF(N1177="nulová",J1177,0)</f>
        <v>0</v>
      </c>
      <c r="BJ1177" s="18" t="s">
        <v>89</v>
      </c>
      <c r="BK1177" s="256">
        <f>ROUND(I1177*H1177,2)</f>
        <v>0</v>
      </c>
      <c r="BL1177" s="18" t="s">
        <v>236</v>
      </c>
      <c r="BM1177" s="255" t="s">
        <v>1617</v>
      </c>
    </row>
    <row r="1178" s="2" customFormat="1" ht="21.75" customHeight="1">
      <c r="A1178" s="39"/>
      <c r="B1178" s="40"/>
      <c r="C1178" s="244" t="s">
        <v>1618</v>
      </c>
      <c r="D1178" s="244" t="s">
        <v>231</v>
      </c>
      <c r="E1178" s="245" t="s">
        <v>1619</v>
      </c>
      <c r="F1178" s="246" t="s">
        <v>1620</v>
      </c>
      <c r="G1178" s="247" t="s">
        <v>289</v>
      </c>
      <c r="H1178" s="248">
        <v>16.091999999999999</v>
      </c>
      <c r="I1178" s="249"/>
      <c r="J1178" s="250">
        <f>ROUND(I1178*H1178,2)</f>
        <v>0</v>
      </c>
      <c r="K1178" s="246" t="s">
        <v>235</v>
      </c>
      <c r="L1178" s="45"/>
      <c r="M1178" s="251" t="s">
        <v>1</v>
      </c>
      <c r="N1178" s="252" t="s">
        <v>46</v>
      </c>
      <c r="O1178" s="92"/>
      <c r="P1178" s="253">
        <f>O1178*H1178</f>
        <v>0</v>
      </c>
      <c r="Q1178" s="253">
        <v>0</v>
      </c>
      <c r="R1178" s="253">
        <f>Q1178*H1178</f>
        <v>0</v>
      </c>
      <c r="S1178" s="253">
        <v>0</v>
      </c>
      <c r="T1178" s="254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55" t="s">
        <v>236</v>
      </c>
      <c r="AT1178" s="255" t="s">
        <v>231</v>
      </c>
      <c r="AU1178" s="255" t="s">
        <v>91</v>
      </c>
      <c r="AY1178" s="18" t="s">
        <v>229</v>
      </c>
      <c r="BE1178" s="256">
        <f>IF(N1178="základní",J1178,0)</f>
        <v>0</v>
      </c>
      <c r="BF1178" s="256">
        <f>IF(N1178="snížená",J1178,0)</f>
        <v>0</v>
      </c>
      <c r="BG1178" s="256">
        <f>IF(N1178="zákl. přenesená",J1178,0)</f>
        <v>0</v>
      </c>
      <c r="BH1178" s="256">
        <f>IF(N1178="sníž. přenesená",J1178,0)</f>
        <v>0</v>
      </c>
      <c r="BI1178" s="256">
        <f>IF(N1178="nulová",J1178,0)</f>
        <v>0</v>
      </c>
      <c r="BJ1178" s="18" t="s">
        <v>89</v>
      </c>
      <c r="BK1178" s="256">
        <f>ROUND(I1178*H1178,2)</f>
        <v>0</v>
      </c>
      <c r="BL1178" s="18" t="s">
        <v>236</v>
      </c>
      <c r="BM1178" s="255" t="s">
        <v>1621</v>
      </c>
    </row>
    <row r="1179" s="14" customFormat="1">
      <c r="A1179" s="14"/>
      <c r="B1179" s="268"/>
      <c r="C1179" s="269"/>
      <c r="D1179" s="259" t="s">
        <v>238</v>
      </c>
      <c r="E1179" s="269"/>
      <c r="F1179" s="271" t="s">
        <v>1622</v>
      </c>
      <c r="G1179" s="269"/>
      <c r="H1179" s="272">
        <v>16.091999999999999</v>
      </c>
      <c r="I1179" s="273"/>
      <c r="J1179" s="269"/>
      <c r="K1179" s="269"/>
      <c r="L1179" s="274"/>
      <c r="M1179" s="275"/>
      <c r="N1179" s="276"/>
      <c r="O1179" s="276"/>
      <c r="P1179" s="276"/>
      <c r="Q1179" s="276"/>
      <c r="R1179" s="276"/>
      <c r="S1179" s="276"/>
      <c r="T1179" s="277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78" t="s">
        <v>238</v>
      </c>
      <c r="AU1179" s="278" t="s">
        <v>91</v>
      </c>
      <c r="AV1179" s="14" t="s">
        <v>91</v>
      </c>
      <c r="AW1179" s="14" t="s">
        <v>4</v>
      </c>
      <c r="AX1179" s="14" t="s">
        <v>89</v>
      </c>
      <c r="AY1179" s="278" t="s">
        <v>229</v>
      </c>
    </row>
    <row r="1180" s="2" customFormat="1" ht="21.75" customHeight="1">
      <c r="A1180" s="39"/>
      <c r="B1180" s="40"/>
      <c r="C1180" s="244" t="s">
        <v>1623</v>
      </c>
      <c r="D1180" s="244" t="s">
        <v>231</v>
      </c>
      <c r="E1180" s="245" t="s">
        <v>1624</v>
      </c>
      <c r="F1180" s="246" t="s">
        <v>1625</v>
      </c>
      <c r="G1180" s="247" t="s">
        <v>289</v>
      </c>
      <c r="H1180" s="248">
        <v>1.788</v>
      </c>
      <c r="I1180" s="249"/>
      <c r="J1180" s="250">
        <f>ROUND(I1180*H1180,2)</f>
        <v>0</v>
      </c>
      <c r="K1180" s="246" t="s">
        <v>1</v>
      </c>
      <c r="L1180" s="45"/>
      <c r="M1180" s="251" t="s">
        <v>1</v>
      </c>
      <c r="N1180" s="252" t="s">
        <v>46</v>
      </c>
      <c r="O1180" s="92"/>
      <c r="P1180" s="253">
        <f>O1180*H1180</f>
        <v>0</v>
      </c>
      <c r="Q1180" s="253">
        <v>0</v>
      </c>
      <c r="R1180" s="253">
        <f>Q1180*H1180</f>
        <v>0</v>
      </c>
      <c r="S1180" s="253">
        <v>0</v>
      </c>
      <c r="T1180" s="254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55" t="s">
        <v>236</v>
      </c>
      <c r="AT1180" s="255" t="s">
        <v>231</v>
      </c>
      <c r="AU1180" s="255" t="s">
        <v>91</v>
      </c>
      <c r="AY1180" s="18" t="s">
        <v>229</v>
      </c>
      <c r="BE1180" s="256">
        <f>IF(N1180="základní",J1180,0)</f>
        <v>0</v>
      </c>
      <c r="BF1180" s="256">
        <f>IF(N1180="snížená",J1180,0)</f>
        <v>0</v>
      </c>
      <c r="BG1180" s="256">
        <f>IF(N1180="zákl. přenesená",J1180,0)</f>
        <v>0</v>
      </c>
      <c r="BH1180" s="256">
        <f>IF(N1180="sníž. přenesená",J1180,0)</f>
        <v>0</v>
      </c>
      <c r="BI1180" s="256">
        <f>IF(N1180="nulová",J1180,0)</f>
        <v>0</v>
      </c>
      <c r="BJ1180" s="18" t="s">
        <v>89</v>
      </c>
      <c r="BK1180" s="256">
        <f>ROUND(I1180*H1180,2)</f>
        <v>0</v>
      </c>
      <c r="BL1180" s="18" t="s">
        <v>236</v>
      </c>
      <c r="BM1180" s="255" t="s">
        <v>1626</v>
      </c>
    </row>
    <row r="1181" s="2" customFormat="1">
      <c r="A1181" s="39"/>
      <c r="B1181" s="40"/>
      <c r="C1181" s="41"/>
      <c r="D1181" s="259" t="s">
        <v>262</v>
      </c>
      <c r="E1181" s="41"/>
      <c r="F1181" s="290" t="s">
        <v>1627</v>
      </c>
      <c r="G1181" s="41"/>
      <c r="H1181" s="41"/>
      <c r="I1181" s="155"/>
      <c r="J1181" s="41"/>
      <c r="K1181" s="41"/>
      <c r="L1181" s="45"/>
      <c r="M1181" s="291"/>
      <c r="N1181" s="292"/>
      <c r="O1181" s="92"/>
      <c r="P1181" s="92"/>
      <c r="Q1181" s="92"/>
      <c r="R1181" s="92"/>
      <c r="S1181" s="92"/>
      <c r="T1181" s="93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262</v>
      </c>
      <c r="AU1181" s="18" t="s">
        <v>91</v>
      </c>
    </row>
    <row r="1182" s="12" customFormat="1" ht="22.8" customHeight="1">
      <c r="A1182" s="12"/>
      <c r="B1182" s="228"/>
      <c r="C1182" s="229"/>
      <c r="D1182" s="230" t="s">
        <v>80</v>
      </c>
      <c r="E1182" s="242" t="s">
        <v>1628</v>
      </c>
      <c r="F1182" s="242" t="s">
        <v>1629</v>
      </c>
      <c r="G1182" s="229"/>
      <c r="H1182" s="229"/>
      <c r="I1182" s="232"/>
      <c r="J1182" s="243">
        <f>BK1182</f>
        <v>0</v>
      </c>
      <c r="K1182" s="229"/>
      <c r="L1182" s="234"/>
      <c r="M1182" s="235"/>
      <c r="N1182" s="236"/>
      <c r="O1182" s="236"/>
      <c r="P1182" s="237">
        <f>P1183</f>
        <v>0</v>
      </c>
      <c r="Q1182" s="236"/>
      <c r="R1182" s="237">
        <f>R1183</f>
        <v>0</v>
      </c>
      <c r="S1182" s="236"/>
      <c r="T1182" s="238">
        <f>T1183</f>
        <v>0</v>
      </c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R1182" s="239" t="s">
        <v>89</v>
      </c>
      <c r="AT1182" s="240" t="s">
        <v>80</v>
      </c>
      <c r="AU1182" s="240" t="s">
        <v>89</v>
      </c>
      <c r="AY1182" s="239" t="s">
        <v>229</v>
      </c>
      <c r="BK1182" s="241">
        <f>BK1183</f>
        <v>0</v>
      </c>
    </row>
    <row r="1183" s="2" customFormat="1" ht="16.5" customHeight="1">
      <c r="A1183" s="39"/>
      <c r="B1183" s="40"/>
      <c r="C1183" s="244" t="s">
        <v>1630</v>
      </c>
      <c r="D1183" s="244" t="s">
        <v>231</v>
      </c>
      <c r="E1183" s="245" t="s">
        <v>1631</v>
      </c>
      <c r="F1183" s="246" t="s">
        <v>1632</v>
      </c>
      <c r="G1183" s="247" t="s">
        <v>289</v>
      </c>
      <c r="H1183" s="248">
        <v>1397.164</v>
      </c>
      <c r="I1183" s="249"/>
      <c r="J1183" s="250">
        <f>ROUND(I1183*H1183,2)</f>
        <v>0</v>
      </c>
      <c r="K1183" s="246" t="s">
        <v>235</v>
      </c>
      <c r="L1183" s="45"/>
      <c r="M1183" s="251" t="s">
        <v>1</v>
      </c>
      <c r="N1183" s="252" t="s">
        <v>46</v>
      </c>
      <c r="O1183" s="92"/>
      <c r="P1183" s="253">
        <f>O1183*H1183</f>
        <v>0</v>
      </c>
      <c r="Q1183" s="253">
        <v>0</v>
      </c>
      <c r="R1183" s="253">
        <f>Q1183*H1183</f>
        <v>0</v>
      </c>
      <c r="S1183" s="253">
        <v>0</v>
      </c>
      <c r="T1183" s="254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55" t="s">
        <v>236</v>
      </c>
      <c r="AT1183" s="255" t="s">
        <v>231</v>
      </c>
      <c r="AU1183" s="255" t="s">
        <v>91</v>
      </c>
      <c r="AY1183" s="18" t="s">
        <v>229</v>
      </c>
      <c r="BE1183" s="256">
        <f>IF(N1183="základní",J1183,0)</f>
        <v>0</v>
      </c>
      <c r="BF1183" s="256">
        <f>IF(N1183="snížená",J1183,0)</f>
        <v>0</v>
      </c>
      <c r="BG1183" s="256">
        <f>IF(N1183="zákl. přenesená",J1183,0)</f>
        <v>0</v>
      </c>
      <c r="BH1183" s="256">
        <f>IF(N1183="sníž. přenesená",J1183,0)</f>
        <v>0</v>
      </c>
      <c r="BI1183" s="256">
        <f>IF(N1183="nulová",J1183,0)</f>
        <v>0</v>
      </c>
      <c r="BJ1183" s="18" t="s">
        <v>89</v>
      </c>
      <c r="BK1183" s="256">
        <f>ROUND(I1183*H1183,2)</f>
        <v>0</v>
      </c>
      <c r="BL1183" s="18" t="s">
        <v>236</v>
      </c>
      <c r="BM1183" s="255" t="s">
        <v>1633</v>
      </c>
    </row>
    <row r="1184" s="12" customFormat="1" ht="25.92" customHeight="1">
      <c r="A1184" s="12"/>
      <c r="B1184" s="228"/>
      <c r="C1184" s="229"/>
      <c r="D1184" s="230" t="s">
        <v>80</v>
      </c>
      <c r="E1184" s="231" t="s">
        <v>1634</v>
      </c>
      <c r="F1184" s="231" t="s">
        <v>1635</v>
      </c>
      <c r="G1184" s="229"/>
      <c r="H1184" s="229"/>
      <c r="I1184" s="232"/>
      <c r="J1184" s="233">
        <f>BK1184</f>
        <v>0</v>
      </c>
      <c r="K1184" s="229"/>
      <c r="L1184" s="234"/>
      <c r="M1184" s="235"/>
      <c r="N1184" s="236"/>
      <c r="O1184" s="236"/>
      <c r="P1184" s="237">
        <f>P1185+P1297+P1434+P1693+P1697+P1700+P1708+P1731+P1869+P1897+P1952+P2108+P2194+P2219+P2228+P2241+P2274+P2348+P2361+P2378</f>
        <v>0</v>
      </c>
      <c r="Q1184" s="236"/>
      <c r="R1184" s="237">
        <f>R1185+R1297+R1434+R1693+R1697+R1700+R1708+R1731+R1869+R1897+R1952+R2108+R2194+R2219+R2228+R2241+R2274+R2348+R2361+R2378</f>
        <v>29.443887520000001</v>
      </c>
      <c r="S1184" s="236"/>
      <c r="T1184" s="238">
        <f>T1185+T1297+T1434+T1693+T1697+T1700+T1708+T1731+T1869+T1897+T1952+T2108+T2194+T2219+T2228+T2241+T2274+T2348+T2361+T2378</f>
        <v>1.433376</v>
      </c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R1184" s="239" t="s">
        <v>91</v>
      </c>
      <c r="AT1184" s="240" t="s">
        <v>80</v>
      </c>
      <c r="AU1184" s="240" t="s">
        <v>81</v>
      </c>
      <c r="AY1184" s="239" t="s">
        <v>229</v>
      </c>
      <c r="BK1184" s="241">
        <f>BK1185+BK1297+BK1434+BK1693+BK1697+BK1700+BK1708+BK1731+BK1869+BK1897+BK1952+BK2108+BK2194+BK2219+BK2228+BK2241+BK2274+BK2348+BK2361+BK2378</f>
        <v>0</v>
      </c>
    </row>
    <row r="1185" s="12" customFormat="1" ht="22.8" customHeight="1">
      <c r="A1185" s="12"/>
      <c r="B1185" s="228"/>
      <c r="C1185" s="229"/>
      <c r="D1185" s="230" t="s">
        <v>80</v>
      </c>
      <c r="E1185" s="242" t="s">
        <v>1636</v>
      </c>
      <c r="F1185" s="242" t="s">
        <v>1637</v>
      </c>
      <c r="G1185" s="229"/>
      <c r="H1185" s="229"/>
      <c r="I1185" s="232"/>
      <c r="J1185" s="243">
        <f>BK1185</f>
        <v>0</v>
      </c>
      <c r="K1185" s="229"/>
      <c r="L1185" s="234"/>
      <c r="M1185" s="235"/>
      <c r="N1185" s="236"/>
      <c r="O1185" s="236"/>
      <c r="P1185" s="237">
        <f>SUM(P1186:P1296)</f>
        <v>0</v>
      </c>
      <c r="Q1185" s="236"/>
      <c r="R1185" s="237">
        <f>SUM(R1186:R1296)</f>
        <v>2.0048262300000004</v>
      </c>
      <c r="S1185" s="236"/>
      <c r="T1185" s="238">
        <f>SUM(T1186:T1296)</f>
        <v>0</v>
      </c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R1185" s="239" t="s">
        <v>91</v>
      </c>
      <c r="AT1185" s="240" t="s">
        <v>80</v>
      </c>
      <c r="AU1185" s="240" t="s">
        <v>89</v>
      </c>
      <c r="AY1185" s="239" t="s">
        <v>229</v>
      </c>
      <c r="BK1185" s="241">
        <f>SUM(BK1186:BK1296)</f>
        <v>0</v>
      </c>
    </row>
    <row r="1186" s="2" customFormat="1" ht="21.75" customHeight="1">
      <c r="A1186" s="39"/>
      <c r="B1186" s="40"/>
      <c r="C1186" s="244" t="s">
        <v>1638</v>
      </c>
      <c r="D1186" s="244" t="s">
        <v>231</v>
      </c>
      <c r="E1186" s="245" t="s">
        <v>1639</v>
      </c>
      <c r="F1186" s="246" t="s">
        <v>1640</v>
      </c>
      <c r="G1186" s="247" t="s">
        <v>311</v>
      </c>
      <c r="H1186" s="248">
        <v>316</v>
      </c>
      <c r="I1186" s="249"/>
      <c r="J1186" s="250">
        <f>ROUND(I1186*H1186,2)</f>
        <v>0</v>
      </c>
      <c r="K1186" s="246" t="s">
        <v>235</v>
      </c>
      <c r="L1186" s="45"/>
      <c r="M1186" s="251" t="s">
        <v>1</v>
      </c>
      <c r="N1186" s="252" t="s">
        <v>46</v>
      </c>
      <c r="O1186" s="92"/>
      <c r="P1186" s="253">
        <f>O1186*H1186</f>
        <v>0</v>
      </c>
      <c r="Q1186" s="253">
        <v>0</v>
      </c>
      <c r="R1186" s="253">
        <f>Q1186*H1186</f>
        <v>0</v>
      </c>
      <c r="S1186" s="253">
        <v>0</v>
      </c>
      <c r="T1186" s="254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55" t="s">
        <v>331</v>
      </c>
      <c r="AT1186" s="255" t="s">
        <v>231</v>
      </c>
      <c r="AU1186" s="255" t="s">
        <v>91</v>
      </c>
      <c r="AY1186" s="18" t="s">
        <v>229</v>
      </c>
      <c r="BE1186" s="256">
        <f>IF(N1186="základní",J1186,0)</f>
        <v>0</v>
      </c>
      <c r="BF1186" s="256">
        <f>IF(N1186="snížená",J1186,0)</f>
        <v>0</v>
      </c>
      <c r="BG1186" s="256">
        <f>IF(N1186="zákl. přenesená",J1186,0)</f>
        <v>0</v>
      </c>
      <c r="BH1186" s="256">
        <f>IF(N1186="sníž. přenesená",J1186,0)</f>
        <v>0</v>
      </c>
      <c r="BI1186" s="256">
        <f>IF(N1186="nulová",J1186,0)</f>
        <v>0</v>
      </c>
      <c r="BJ1186" s="18" t="s">
        <v>89</v>
      </c>
      <c r="BK1186" s="256">
        <f>ROUND(I1186*H1186,2)</f>
        <v>0</v>
      </c>
      <c r="BL1186" s="18" t="s">
        <v>331</v>
      </c>
      <c r="BM1186" s="255" t="s">
        <v>1641</v>
      </c>
    </row>
    <row r="1187" s="13" customFormat="1">
      <c r="A1187" s="13"/>
      <c r="B1187" s="257"/>
      <c r="C1187" s="258"/>
      <c r="D1187" s="259" t="s">
        <v>238</v>
      </c>
      <c r="E1187" s="260" t="s">
        <v>1</v>
      </c>
      <c r="F1187" s="261" t="s">
        <v>1642</v>
      </c>
      <c r="G1187" s="258"/>
      <c r="H1187" s="260" t="s">
        <v>1</v>
      </c>
      <c r="I1187" s="262"/>
      <c r="J1187" s="258"/>
      <c r="K1187" s="258"/>
      <c r="L1187" s="263"/>
      <c r="M1187" s="264"/>
      <c r="N1187" s="265"/>
      <c r="O1187" s="265"/>
      <c r="P1187" s="265"/>
      <c r="Q1187" s="265"/>
      <c r="R1187" s="265"/>
      <c r="S1187" s="265"/>
      <c r="T1187" s="266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7" t="s">
        <v>238</v>
      </c>
      <c r="AU1187" s="267" t="s">
        <v>91</v>
      </c>
      <c r="AV1187" s="13" t="s">
        <v>89</v>
      </c>
      <c r="AW1187" s="13" t="s">
        <v>36</v>
      </c>
      <c r="AX1187" s="13" t="s">
        <v>81</v>
      </c>
      <c r="AY1187" s="267" t="s">
        <v>229</v>
      </c>
    </row>
    <row r="1188" s="14" customFormat="1">
      <c r="A1188" s="14"/>
      <c r="B1188" s="268"/>
      <c r="C1188" s="269"/>
      <c r="D1188" s="259" t="s">
        <v>238</v>
      </c>
      <c r="E1188" s="270" t="s">
        <v>1</v>
      </c>
      <c r="F1188" s="271" t="s">
        <v>1643</v>
      </c>
      <c r="G1188" s="269"/>
      <c r="H1188" s="272">
        <v>316</v>
      </c>
      <c r="I1188" s="273"/>
      <c r="J1188" s="269"/>
      <c r="K1188" s="269"/>
      <c r="L1188" s="274"/>
      <c r="M1188" s="275"/>
      <c r="N1188" s="276"/>
      <c r="O1188" s="276"/>
      <c r="P1188" s="276"/>
      <c r="Q1188" s="276"/>
      <c r="R1188" s="276"/>
      <c r="S1188" s="276"/>
      <c r="T1188" s="277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78" t="s">
        <v>238</v>
      </c>
      <c r="AU1188" s="278" t="s">
        <v>91</v>
      </c>
      <c r="AV1188" s="14" t="s">
        <v>91</v>
      </c>
      <c r="AW1188" s="14" t="s">
        <v>36</v>
      </c>
      <c r="AX1188" s="14" t="s">
        <v>89</v>
      </c>
      <c r="AY1188" s="278" t="s">
        <v>229</v>
      </c>
    </row>
    <row r="1189" s="2" customFormat="1" ht="16.5" customHeight="1">
      <c r="A1189" s="39"/>
      <c r="B1189" s="40"/>
      <c r="C1189" s="318" t="s">
        <v>1644</v>
      </c>
      <c r="D1189" s="318" t="s">
        <v>492</v>
      </c>
      <c r="E1189" s="319" t="s">
        <v>1645</v>
      </c>
      <c r="F1189" s="320" t="s">
        <v>1646</v>
      </c>
      <c r="G1189" s="321" t="s">
        <v>289</v>
      </c>
      <c r="H1189" s="322">
        <v>0.095000000000000001</v>
      </c>
      <c r="I1189" s="323"/>
      <c r="J1189" s="324">
        <f>ROUND(I1189*H1189,2)</f>
        <v>0</v>
      </c>
      <c r="K1189" s="320" t="s">
        <v>235</v>
      </c>
      <c r="L1189" s="325"/>
      <c r="M1189" s="326" t="s">
        <v>1</v>
      </c>
      <c r="N1189" s="327" t="s">
        <v>46</v>
      </c>
      <c r="O1189" s="92"/>
      <c r="P1189" s="253">
        <f>O1189*H1189</f>
        <v>0</v>
      </c>
      <c r="Q1189" s="253">
        <v>1</v>
      </c>
      <c r="R1189" s="253">
        <f>Q1189*H1189</f>
        <v>0.095000000000000001</v>
      </c>
      <c r="S1189" s="253">
        <v>0</v>
      </c>
      <c r="T1189" s="254">
        <f>S1189*H1189</f>
        <v>0</v>
      </c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R1189" s="255" t="s">
        <v>587</v>
      </c>
      <c r="AT1189" s="255" t="s">
        <v>492</v>
      </c>
      <c r="AU1189" s="255" t="s">
        <v>91</v>
      </c>
      <c r="AY1189" s="18" t="s">
        <v>229</v>
      </c>
      <c r="BE1189" s="256">
        <f>IF(N1189="základní",J1189,0)</f>
        <v>0</v>
      </c>
      <c r="BF1189" s="256">
        <f>IF(N1189="snížená",J1189,0)</f>
        <v>0</v>
      </c>
      <c r="BG1189" s="256">
        <f>IF(N1189="zákl. přenesená",J1189,0)</f>
        <v>0</v>
      </c>
      <c r="BH1189" s="256">
        <f>IF(N1189="sníž. přenesená",J1189,0)</f>
        <v>0</v>
      </c>
      <c r="BI1189" s="256">
        <f>IF(N1189="nulová",J1189,0)</f>
        <v>0</v>
      </c>
      <c r="BJ1189" s="18" t="s">
        <v>89</v>
      </c>
      <c r="BK1189" s="256">
        <f>ROUND(I1189*H1189,2)</f>
        <v>0</v>
      </c>
      <c r="BL1189" s="18" t="s">
        <v>331</v>
      </c>
      <c r="BM1189" s="255" t="s">
        <v>1647</v>
      </c>
    </row>
    <row r="1190" s="2" customFormat="1">
      <c r="A1190" s="39"/>
      <c r="B1190" s="40"/>
      <c r="C1190" s="41"/>
      <c r="D1190" s="259" t="s">
        <v>262</v>
      </c>
      <c r="E1190" s="41"/>
      <c r="F1190" s="290" t="s">
        <v>1648</v>
      </c>
      <c r="G1190" s="41"/>
      <c r="H1190" s="41"/>
      <c r="I1190" s="155"/>
      <c r="J1190" s="41"/>
      <c r="K1190" s="41"/>
      <c r="L1190" s="45"/>
      <c r="M1190" s="291"/>
      <c r="N1190" s="292"/>
      <c r="O1190" s="92"/>
      <c r="P1190" s="92"/>
      <c r="Q1190" s="92"/>
      <c r="R1190" s="92"/>
      <c r="S1190" s="92"/>
      <c r="T1190" s="93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T1190" s="18" t="s">
        <v>262</v>
      </c>
      <c r="AU1190" s="18" t="s">
        <v>91</v>
      </c>
    </row>
    <row r="1191" s="14" customFormat="1">
      <c r="A1191" s="14"/>
      <c r="B1191" s="268"/>
      <c r="C1191" s="269"/>
      <c r="D1191" s="259" t="s">
        <v>238</v>
      </c>
      <c r="E1191" s="269"/>
      <c r="F1191" s="271" t="s">
        <v>1649</v>
      </c>
      <c r="G1191" s="269"/>
      <c r="H1191" s="272">
        <v>0.095000000000000001</v>
      </c>
      <c r="I1191" s="273"/>
      <c r="J1191" s="269"/>
      <c r="K1191" s="269"/>
      <c r="L1191" s="274"/>
      <c r="M1191" s="275"/>
      <c r="N1191" s="276"/>
      <c r="O1191" s="276"/>
      <c r="P1191" s="276"/>
      <c r="Q1191" s="276"/>
      <c r="R1191" s="276"/>
      <c r="S1191" s="276"/>
      <c r="T1191" s="277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78" t="s">
        <v>238</v>
      </c>
      <c r="AU1191" s="278" t="s">
        <v>91</v>
      </c>
      <c r="AV1191" s="14" t="s">
        <v>91</v>
      </c>
      <c r="AW1191" s="14" t="s">
        <v>4</v>
      </c>
      <c r="AX1191" s="14" t="s">
        <v>89</v>
      </c>
      <c r="AY1191" s="278" t="s">
        <v>229</v>
      </c>
    </row>
    <row r="1192" s="2" customFormat="1" ht="21.75" customHeight="1">
      <c r="A1192" s="39"/>
      <c r="B1192" s="40"/>
      <c r="C1192" s="244" t="s">
        <v>1650</v>
      </c>
      <c r="D1192" s="244" t="s">
        <v>231</v>
      </c>
      <c r="E1192" s="245" t="s">
        <v>1651</v>
      </c>
      <c r="F1192" s="246" t="s">
        <v>1652</v>
      </c>
      <c r="G1192" s="247" t="s">
        <v>311</v>
      </c>
      <c r="H1192" s="248">
        <v>143.18299999999999</v>
      </c>
      <c r="I1192" s="249"/>
      <c r="J1192" s="250">
        <f>ROUND(I1192*H1192,2)</f>
        <v>0</v>
      </c>
      <c r="K1192" s="246" t="s">
        <v>235</v>
      </c>
      <c r="L1192" s="45"/>
      <c r="M1192" s="251" t="s">
        <v>1</v>
      </c>
      <c r="N1192" s="252" t="s">
        <v>46</v>
      </c>
      <c r="O1192" s="92"/>
      <c r="P1192" s="253">
        <f>O1192*H1192</f>
        <v>0</v>
      </c>
      <c r="Q1192" s="253">
        <v>0</v>
      </c>
      <c r="R1192" s="253">
        <f>Q1192*H1192</f>
        <v>0</v>
      </c>
      <c r="S1192" s="253">
        <v>0</v>
      </c>
      <c r="T1192" s="254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55" t="s">
        <v>331</v>
      </c>
      <c r="AT1192" s="255" t="s">
        <v>231</v>
      </c>
      <c r="AU1192" s="255" t="s">
        <v>91</v>
      </c>
      <c r="AY1192" s="18" t="s">
        <v>229</v>
      </c>
      <c r="BE1192" s="256">
        <f>IF(N1192="základní",J1192,0)</f>
        <v>0</v>
      </c>
      <c r="BF1192" s="256">
        <f>IF(N1192="snížená",J1192,0)</f>
        <v>0</v>
      </c>
      <c r="BG1192" s="256">
        <f>IF(N1192="zákl. přenesená",J1192,0)</f>
        <v>0</v>
      </c>
      <c r="BH1192" s="256">
        <f>IF(N1192="sníž. přenesená",J1192,0)</f>
        <v>0</v>
      </c>
      <c r="BI1192" s="256">
        <f>IF(N1192="nulová",J1192,0)</f>
        <v>0</v>
      </c>
      <c r="BJ1192" s="18" t="s">
        <v>89</v>
      </c>
      <c r="BK1192" s="256">
        <f>ROUND(I1192*H1192,2)</f>
        <v>0</v>
      </c>
      <c r="BL1192" s="18" t="s">
        <v>331</v>
      </c>
      <c r="BM1192" s="255" t="s">
        <v>1653</v>
      </c>
    </row>
    <row r="1193" s="13" customFormat="1">
      <c r="A1193" s="13"/>
      <c r="B1193" s="257"/>
      <c r="C1193" s="258"/>
      <c r="D1193" s="259" t="s">
        <v>238</v>
      </c>
      <c r="E1193" s="260" t="s">
        <v>1</v>
      </c>
      <c r="F1193" s="261" t="s">
        <v>1654</v>
      </c>
      <c r="G1193" s="258"/>
      <c r="H1193" s="260" t="s">
        <v>1</v>
      </c>
      <c r="I1193" s="262"/>
      <c r="J1193" s="258"/>
      <c r="K1193" s="258"/>
      <c r="L1193" s="263"/>
      <c r="M1193" s="264"/>
      <c r="N1193" s="265"/>
      <c r="O1193" s="265"/>
      <c r="P1193" s="265"/>
      <c r="Q1193" s="265"/>
      <c r="R1193" s="265"/>
      <c r="S1193" s="265"/>
      <c r="T1193" s="266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67" t="s">
        <v>238</v>
      </c>
      <c r="AU1193" s="267" t="s">
        <v>91</v>
      </c>
      <c r="AV1193" s="13" t="s">
        <v>89</v>
      </c>
      <c r="AW1193" s="13" t="s">
        <v>36</v>
      </c>
      <c r="AX1193" s="13" t="s">
        <v>81</v>
      </c>
      <c r="AY1193" s="267" t="s">
        <v>229</v>
      </c>
    </row>
    <row r="1194" s="14" customFormat="1">
      <c r="A1194" s="14"/>
      <c r="B1194" s="268"/>
      <c r="C1194" s="269"/>
      <c r="D1194" s="259" t="s">
        <v>238</v>
      </c>
      <c r="E1194" s="270" t="s">
        <v>1</v>
      </c>
      <c r="F1194" s="271" t="s">
        <v>1655</v>
      </c>
      <c r="G1194" s="269"/>
      <c r="H1194" s="272">
        <v>9.6359999999999992</v>
      </c>
      <c r="I1194" s="273"/>
      <c r="J1194" s="269"/>
      <c r="K1194" s="269"/>
      <c r="L1194" s="274"/>
      <c r="M1194" s="275"/>
      <c r="N1194" s="276"/>
      <c r="O1194" s="276"/>
      <c r="P1194" s="276"/>
      <c r="Q1194" s="276"/>
      <c r="R1194" s="276"/>
      <c r="S1194" s="276"/>
      <c r="T1194" s="277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78" t="s">
        <v>238</v>
      </c>
      <c r="AU1194" s="278" t="s">
        <v>91</v>
      </c>
      <c r="AV1194" s="14" t="s">
        <v>91</v>
      </c>
      <c r="AW1194" s="14" t="s">
        <v>36</v>
      </c>
      <c r="AX1194" s="14" t="s">
        <v>81</v>
      </c>
      <c r="AY1194" s="278" t="s">
        <v>229</v>
      </c>
    </row>
    <row r="1195" s="14" customFormat="1">
      <c r="A1195" s="14"/>
      <c r="B1195" s="268"/>
      <c r="C1195" s="269"/>
      <c r="D1195" s="259" t="s">
        <v>238</v>
      </c>
      <c r="E1195" s="270" t="s">
        <v>1</v>
      </c>
      <c r="F1195" s="271" t="s">
        <v>1656</v>
      </c>
      <c r="G1195" s="269"/>
      <c r="H1195" s="272">
        <v>9.4100000000000001</v>
      </c>
      <c r="I1195" s="273"/>
      <c r="J1195" s="269"/>
      <c r="K1195" s="269"/>
      <c r="L1195" s="274"/>
      <c r="M1195" s="275"/>
      <c r="N1195" s="276"/>
      <c r="O1195" s="276"/>
      <c r="P1195" s="276"/>
      <c r="Q1195" s="276"/>
      <c r="R1195" s="276"/>
      <c r="S1195" s="276"/>
      <c r="T1195" s="277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78" t="s">
        <v>238</v>
      </c>
      <c r="AU1195" s="278" t="s">
        <v>91</v>
      </c>
      <c r="AV1195" s="14" t="s">
        <v>91</v>
      </c>
      <c r="AW1195" s="14" t="s">
        <v>36</v>
      </c>
      <c r="AX1195" s="14" t="s">
        <v>81</v>
      </c>
      <c r="AY1195" s="278" t="s">
        <v>229</v>
      </c>
    </row>
    <row r="1196" s="14" customFormat="1">
      <c r="A1196" s="14"/>
      <c r="B1196" s="268"/>
      <c r="C1196" s="269"/>
      <c r="D1196" s="259" t="s">
        <v>238</v>
      </c>
      <c r="E1196" s="270" t="s">
        <v>1</v>
      </c>
      <c r="F1196" s="271" t="s">
        <v>1657</v>
      </c>
      <c r="G1196" s="269"/>
      <c r="H1196" s="272">
        <v>11.1</v>
      </c>
      <c r="I1196" s="273"/>
      <c r="J1196" s="269"/>
      <c r="K1196" s="269"/>
      <c r="L1196" s="274"/>
      <c r="M1196" s="275"/>
      <c r="N1196" s="276"/>
      <c r="O1196" s="276"/>
      <c r="P1196" s="276"/>
      <c r="Q1196" s="276"/>
      <c r="R1196" s="276"/>
      <c r="S1196" s="276"/>
      <c r="T1196" s="277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78" t="s">
        <v>238</v>
      </c>
      <c r="AU1196" s="278" t="s">
        <v>91</v>
      </c>
      <c r="AV1196" s="14" t="s">
        <v>91</v>
      </c>
      <c r="AW1196" s="14" t="s">
        <v>36</v>
      </c>
      <c r="AX1196" s="14" t="s">
        <v>81</v>
      </c>
      <c r="AY1196" s="278" t="s">
        <v>229</v>
      </c>
    </row>
    <row r="1197" s="14" customFormat="1">
      <c r="A1197" s="14"/>
      <c r="B1197" s="268"/>
      <c r="C1197" s="269"/>
      <c r="D1197" s="259" t="s">
        <v>238</v>
      </c>
      <c r="E1197" s="270" t="s">
        <v>1</v>
      </c>
      <c r="F1197" s="271" t="s">
        <v>1658</v>
      </c>
      <c r="G1197" s="269"/>
      <c r="H1197" s="272">
        <v>23.135999999999999</v>
      </c>
      <c r="I1197" s="273"/>
      <c r="J1197" s="269"/>
      <c r="K1197" s="269"/>
      <c r="L1197" s="274"/>
      <c r="M1197" s="275"/>
      <c r="N1197" s="276"/>
      <c r="O1197" s="276"/>
      <c r="P1197" s="276"/>
      <c r="Q1197" s="276"/>
      <c r="R1197" s="276"/>
      <c r="S1197" s="276"/>
      <c r="T1197" s="277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8" t="s">
        <v>238</v>
      </c>
      <c r="AU1197" s="278" t="s">
        <v>91</v>
      </c>
      <c r="AV1197" s="14" t="s">
        <v>91</v>
      </c>
      <c r="AW1197" s="14" t="s">
        <v>36</v>
      </c>
      <c r="AX1197" s="14" t="s">
        <v>81</v>
      </c>
      <c r="AY1197" s="278" t="s">
        <v>229</v>
      </c>
    </row>
    <row r="1198" s="14" customFormat="1">
      <c r="A1198" s="14"/>
      <c r="B1198" s="268"/>
      <c r="C1198" s="269"/>
      <c r="D1198" s="259" t="s">
        <v>238</v>
      </c>
      <c r="E1198" s="270" t="s">
        <v>1</v>
      </c>
      <c r="F1198" s="271" t="s">
        <v>1657</v>
      </c>
      <c r="G1198" s="269"/>
      <c r="H1198" s="272">
        <v>11.1</v>
      </c>
      <c r="I1198" s="273"/>
      <c r="J1198" s="269"/>
      <c r="K1198" s="269"/>
      <c r="L1198" s="274"/>
      <c r="M1198" s="275"/>
      <c r="N1198" s="276"/>
      <c r="O1198" s="276"/>
      <c r="P1198" s="276"/>
      <c r="Q1198" s="276"/>
      <c r="R1198" s="276"/>
      <c r="S1198" s="276"/>
      <c r="T1198" s="277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78" t="s">
        <v>238</v>
      </c>
      <c r="AU1198" s="278" t="s">
        <v>91</v>
      </c>
      <c r="AV1198" s="14" t="s">
        <v>91</v>
      </c>
      <c r="AW1198" s="14" t="s">
        <v>36</v>
      </c>
      <c r="AX1198" s="14" t="s">
        <v>81</v>
      </c>
      <c r="AY1198" s="278" t="s">
        <v>229</v>
      </c>
    </row>
    <row r="1199" s="14" customFormat="1">
      <c r="A1199" s="14"/>
      <c r="B1199" s="268"/>
      <c r="C1199" s="269"/>
      <c r="D1199" s="259" t="s">
        <v>238</v>
      </c>
      <c r="E1199" s="270" t="s">
        <v>1</v>
      </c>
      <c r="F1199" s="271" t="s">
        <v>1659</v>
      </c>
      <c r="G1199" s="269"/>
      <c r="H1199" s="272">
        <v>6.6669999999999998</v>
      </c>
      <c r="I1199" s="273"/>
      <c r="J1199" s="269"/>
      <c r="K1199" s="269"/>
      <c r="L1199" s="274"/>
      <c r="M1199" s="275"/>
      <c r="N1199" s="276"/>
      <c r="O1199" s="276"/>
      <c r="P1199" s="276"/>
      <c r="Q1199" s="276"/>
      <c r="R1199" s="276"/>
      <c r="S1199" s="276"/>
      <c r="T1199" s="277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78" t="s">
        <v>238</v>
      </c>
      <c r="AU1199" s="278" t="s">
        <v>91</v>
      </c>
      <c r="AV1199" s="14" t="s">
        <v>91</v>
      </c>
      <c r="AW1199" s="14" t="s">
        <v>36</v>
      </c>
      <c r="AX1199" s="14" t="s">
        <v>81</v>
      </c>
      <c r="AY1199" s="278" t="s">
        <v>229</v>
      </c>
    </row>
    <row r="1200" s="14" customFormat="1">
      <c r="A1200" s="14"/>
      <c r="B1200" s="268"/>
      <c r="C1200" s="269"/>
      <c r="D1200" s="259" t="s">
        <v>238</v>
      </c>
      <c r="E1200" s="270" t="s">
        <v>1</v>
      </c>
      <c r="F1200" s="271" t="s">
        <v>1660</v>
      </c>
      <c r="G1200" s="269"/>
      <c r="H1200" s="272">
        <v>23.632000000000001</v>
      </c>
      <c r="I1200" s="273"/>
      <c r="J1200" s="269"/>
      <c r="K1200" s="269"/>
      <c r="L1200" s="274"/>
      <c r="M1200" s="275"/>
      <c r="N1200" s="276"/>
      <c r="O1200" s="276"/>
      <c r="P1200" s="276"/>
      <c r="Q1200" s="276"/>
      <c r="R1200" s="276"/>
      <c r="S1200" s="276"/>
      <c r="T1200" s="277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78" t="s">
        <v>238</v>
      </c>
      <c r="AU1200" s="278" t="s">
        <v>91</v>
      </c>
      <c r="AV1200" s="14" t="s">
        <v>91</v>
      </c>
      <c r="AW1200" s="14" t="s">
        <v>36</v>
      </c>
      <c r="AX1200" s="14" t="s">
        <v>81</v>
      </c>
      <c r="AY1200" s="278" t="s">
        <v>229</v>
      </c>
    </row>
    <row r="1201" s="14" customFormat="1">
      <c r="A1201" s="14"/>
      <c r="B1201" s="268"/>
      <c r="C1201" s="269"/>
      <c r="D1201" s="259" t="s">
        <v>238</v>
      </c>
      <c r="E1201" s="270" t="s">
        <v>1</v>
      </c>
      <c r="F1201" s="271" t="s">
        <v>1661</v>
      </c>
      <c r="G1201" s="269"/>
      <c r="H1201" s="272">
        <v>16.366</v>
      </c>
      <c r="I1201" s="273"/>
      <c r="J1201" s="269"/>
      <c r="K1201" s="269"/>
      <c r="L1201" s="274"/>
      <c r="M1201" s="275"/>
      <c r="N1201" s="276"/>
      <c r="O1201" s="276"/>
      <c r="P1201" s="276"/>
      <c r="Q1201" s="276"/>
      <c r="R1201" s="276"/>
      <c r="S1201" s="276"/>
      <c r="T1201" s="277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8" t="s">
        <v>238</v>
      </c>
      <c r="AU1201" s="278" t="s">
        <v>91</v>
      </c>
      <c r="AV1201" s="14" t="s">
        <v>91</v>
      </c>
      <c r="AW1201" s="14" t="s">
        <v>36</v>
      </c>
      <c r="AX1201" s="14" t="s">
        <v>81</v>
      </c>
      <c r="AY1201" s="278" t="s">
        <v>229</v>
      </c>
    </row>
    <row r="1202" s="14" customFormat="1">
      <c r="A1202" s="14"/>
      <c r="B1202" s="268"/>
      <c r="C1202" s="269"/>
      <c r="D1202" s="259" t="s">
        <v>238</v>
      </c>
      <c r="E1202" s="270" t="s">
        <v>1</v>
      </c>
      <c r="F1202" s="271" t="s">
        <v>1662</v>
      </c>
      <c r="G1202" s="269"/>
      <c r="H1202" s="272">
        <v>21.140999999999998</v>
      </c>
      <c r="I1202" s="273"/>
      <c r="J1202" s="269"/>
      <c r="K1202" s="269"/>
      <c r="L1202" s="274"/>
      <c r="M1202" s="275"/>
      <c r="N1202" s="276"/>
      <c r="O1202" s="276"/>
      <c r="P1202" s="276"/>
      <c r="Q1202" s="276"/>
      <c r="R1202" s="276"/>
      <c r="S1202" s="276"/>
      <c r="T1202" s="277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78" t="s">
        <v>238</v>
      </c>
      <c r="AU1202" s="278" t="s">
        <v>91</v>
      </c>
      <c r="AV1202" s="14" t="s">
        <v>91</v>
      </c>
      <c r="AW1202" s="14" t="s">
        <v>36</v>
      </c>
      <c r="AX1202" s="14" t="s">
        <v>81</v>
      </c>
      <c r="AY1202" s="278" t="s">
        <v>229</v>
      </c>
    </row>
    <row r="1203" s="14" customFormat="1">
      <c r="A1203" s="14"/>
      <c r="B1203" s="268"/>
      <c r="C1203" s="269"/>
      <c r="D1203" s="259" t="s">
        <v>238</v>
      </c>
      <c r="E1203" s="270" t="s">
        <v>1</v>
      </c>
      <c r="F1203" s="271" t="s">
        <v>1663</v>
      </c>
      <c r="G1203" s="269"/>
      <c r="H1203" s="272">
        <v>4.1950000000000003</v>
      </c>
      <c r="I1203" s="273"/>
      <c r="J1203" s="269"/>
      <c r="K1203" s="269"/>
      <c r="L1203" s="274"/>
      <c r="M1203" s="275"/>
      <c r="N1203" s="276"/>
      <c r="O1203" s="276"/>
      <c r="P1203" s="276"/>
      <c r="Q1203" s="276"/>
      <c r="R1203" s="276"/>
      <c r="S1203" s="276"/>
      <c r="T1203" s="277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78" t="s">
        <v>238</v>
      </c>
      <c r="AU1203" s="278" t="s">
        <v>91</v>
      </c>
      <c r="AV1203" s="14" t="s">
        <v>91</v>
      </c>
      <c r="AW1203" s="14" t="s">
        <v>36</v>
      </c>
      <c r="AX1203" s="14" t="s">
        <v>81</v>
      </c>
      <c r="AY1203" s="278" t="s">
        <v>229</v>
      </c>
    </row>
    <row r="1204" s="16" customFormat="1">
      <c r="A1204" s="16"/>
      <c r="B1204" s="307"/>
      <c r="C1204" s="308"/>
      <c r="D1204" s="259" t="s">
        <v>238</v>
      </c>
      <c r="E1204" s="309" t="s">
        <v>1</v>
      </c>
      <c r="F1204" s="310" t="s">
        <v>455</v>
      </c>
      <c r="G1204" s="308"/>
      <c r="H1204" s="311">
        <v>136.38299999999998</v>
      </c>
      <c r="I1204" s="312"/>
      <c r="J1204" s="308"/>
      <c r="K1204" s="308"/>
      <c r="L1204" s="313"/>
      <c r="M1204" s="314"/>
      <c r="N1204" s="315"/>
      <c r="O1204" s="315"/>
      <c r="P1204" s="315"/>
      <c r="Q1204" s="315"/>
      <c r="R1204" s="315"/>
      <c r="S1204" s="315"/>
      <c r="T1204" s="3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317" t="s">
        <v>238</v>
      </c>
      <c r="AU1204" s="317" t="s">
        <v>91</v>
      </c>
      <c r="AV1204" s="16" t="s">
        <v>244</v>
      </c>
      <c r="AW1204" s="16" t="s">
        <v>36</v>
      </c>
      <c r="AX1204" s="16" t="s">
        <v>81</v>
      </c>
      <c r="AY1204" s="317" t="s">
        <v>229</v>
      </c>
    </row>
    <row r="1205" s="14" customFormat="1">
      <c r="A1205" s="14"/>
      <c r="B1205" s="268"/>
      <c r="C1205" s="269"/>
      <c r="D1205" s="259" t="s">
        <v>238</v>
      </c>
      <c r="E1205" s="270" t="s">
        <v>1</v>
      </c>
      <c r="F1205" s="271" t="s">
        <v>1664</v>
      </c>
      <c r="G1205" s="269"/>
      <c r="H1205" s="272">
        <v>6.7999999999999998</v>
      </c>
      <c r="I1205" s="273"/>
      <c r="J1205" s="269"/>
      <c r="K1205" s="269"/>
      <c r="L1205" s="274"/>
      <c r="M1205" s="275"/>
      <c r="N1205" s="276"/>
      <c r="O1205" s="276"/>
      <c r="P1205" s="276"/>
      <c r="Q1205" s="276"/>
      <c r="R1205" s="276"/>
      <c r="S1205" s="276"/>
      <c r="T1205" s="277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8" t="s">
        <v>238</v>
      </c>
      <c r="AU1205" s="278" t="s">
        <v>91</v>
      </c>
      <c r="AV1205" s="14" t="s">
        <v>91</v>
      </c>
      <c r="AW1205" s="14" t="s">
        <v>36</v>
      </c>
      <c r="AX1205" s="14" t="s">
        <v>81</v>
      </c>
      <c r="AY1205" s="278" t="s">
        <v>229</v>
      </c>
    </row>
    <row r="1206" s="15" customFormat="1">
      <c r="A1206" s="15"/>
      <c r="B1206" s="279"/>
      <c r="C1206" s="280"/>
      <c r="D1206" s="259" t="s">
        <v>238</v>
      </c>
      <c r="E1206" s="281" t="s">
        <v>1</v>
      </c>
      <c r="F1206" s="282" t="s">
        <v>252</v>
      </c>
      <c r="G1206" s="280"/>
      <c r="H1206" s="283">
        <v>143.18299999999999</v>
      </c>
      <c r="I1206" s="284"/>
      <c r="J1206" s="280"/>
      <c r="K1206" s="280"/>
      <c r="L1206" s="285"/>
      <c r="M1206" s="286"/>
      <c r="N1206" s="287"/>
      <c r="O1206" s="287"/>
      <c r="P1206" s="287"/>
      <c r="Q1206" s="287"/>
      <c r="R1206" s="287"/>
      <c r="S1206" s="287"/>
      <c r="T1206" s="288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89" t="s">
        <v>238</v>
      </c>
      <c r="AU1206" s="289" t="s">
        <v>91</v>
      </c>
      <c r="AV1206" s="15" t="s">
        <v>236</v>
      </c>
      <c r="AW1206" s="15" t="s">
        <v>36</v>
      </c>
      <c r="AX1206" s="15" t="s">
        <v>89</v>
      </c>
      <c r="AY1206" s="289" t="s">
        <v>229</v>
      </c>
    </row>
    <row r="1207" s="2" customFormat="1" ht="16.5" customHeight="1">
      <c r="A1207" s="39"/>
      <c r="B1207" s="40"/>
      <c r="C1207" s="318" t="s">
        <v>1665</v>
      </c>
      <c r="D1207" s="318" t="s">
        <v>492</v>
      </c>
      <c r="E1207" s="319" t="s">
        <v>1645</v>
      </c>
      <c r="F1207" s="320" t="s">
        <v>1646</v>
      </c>
      <c r="G1207" s="321" t="s">
        <v>289</v>
      </c>
      <c r="H1207" s="322">
        <v>0.050000000000000003</v>
      </c>
      <c r="I1207" s="323"/>
      <c r="J1207" s="324">
        <f>ROUND(I1207*H1207,2)</f>
        <v>0</v>
      </c>
      <c r="K1207" s="320" t="s">
        <v>235</v>
      </c>
      <c r="L1207" s="325"/>
      <c r="M1207" s="326" t="s">
        <v>1</v>
      </c>
      <c r="N1207" s="327" t="s">
        <v>46</v>
      </c>
      <c r="O1207" s="92"/>
      <c r="P1207" s="253">
        <f>O1207*H1207</f>
        <v>0</v>
      </c>
      <c r="Q1207" s="253">
        <v>1</v>
      </c>
      <c r="R1207" s="253">
        <f>Q1207*H1207</f>
        <v>0.050000000000000003</v>
      </c>
      <c r="S1207" s="253">
        <v>0</v>
      </c>
      <c r="T1207" s="254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55" t="s">
        <v>587</v>
      </c>
      <c r="AT1207" s="255" t="s">
        <v>492</v>
      </c>
      <c r="AU1207" s="255" t="s">
        <v>91</v>
      </c>
      <c r="AY1207" s="18" t="s">
        <v>229</v>
      </c>
      <c r="BE1207" s="256">
        <f>IF(N1207="základní",J1207,0)</f>
        <v>0</v>
      </c>
      <c r="BF1207" s="256">
        <f>IF(N1207="snížená",J1207,0)</f>
        <v>0</v>
      </c>
      <c r="BG1207" s="256">
        <f>IF(N1207="zákl. přenesená",J1207,0)</f>
        <v>0</v>
      </c>
      <c r="BH1207" s="256">
        <f>IF(N1207="sníž. přenesená",J1207,0)</f>
        <v>0</v>
      </c>
      <c r="BI1207" s="256">
        <f>IF(N1207="nulová",J1207,0)</f>
        <v>0</v>
      </c>
      <c r="BJ1207" s="18" t="s">
        <v>89</v>
      </c>
      <c r="BK1207" s="256">
        <f>ROUND(I1207*H1207,2)</f>
        <v>0</v>
      </c>
      <c r="BL1207" s="18" t="s">
        <v>331</v>
      </c>
      <c r="BM1207" s="255" t="s">
        <v>1666</v>
      </c>
    </row>
    <row r="1208" s="2" customFormat="1">
      <c r="A1208" s="39"/>
      <c r="B1208" s="40"/>
      <c r="C1208" s="41"/>
      <c r="D1208" s="259" t="s">
        <v>262</v>
      </c>
      <c r="E1208" s="41"/>
      <c r="F1208" s="290" t="s">
        <v>1648</v>
      </c>
      <c r="G1208" s="41"/>
      <c r="H1208" s="41"/>
      <c r="I1208" s="155"/>
      <c r="J1208" s="41"/>
      <c r="K1208" s="41"/>
      <c r="L1208" s="45"/>
      <c r="M1208" s="291"/>
      <c r="N1208" s="292"/>
      <c r="O1208" s="92"/>
      <c r="P1208" s="92"/>
      <c r="Q1208" s="92"/>
      <c r="R1208" s="92"/>
      <c r="S1208" s="92"/>
      <c r="T1208" s="93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T1208" s="18" t="s">
        <v>262</v>
      </c>
      <c r="AU1208" s="18" t="s">
        <v>91</v>
      </c>
    </row>
    <row r="1209" s="14" customFormat="1">
      <c r="A1209" s="14"/>
      <c r="B1209" s="268"/>
      <c r="C1209" s="269"/>
      <c r="D1209" s="259" t="s">
        <v>238</v>
      </c>
      <c r="E1209" s="269"/>
      <c r="F1209" s="271" t="s">
        <v>1667</v>
      </c>
      <c r="G1209" s="269"/>
      <c r="H1209" s="272">
        <v>0.050000000000000003</v>
      </c>
      <c r="I1209" s="273"/>
      <c r="J1209" s="269"/>
      <c r="K1209" s="269"/>
      <c r="L1209" s="274"/>
      <c r="M1209" s="275"/>
      <c r="N1209" s="276"/>
      <c r="O1209" s="276"/>
      <c r="P1209" s="276"/>
      <c r="Q1209" s="276"/>
      <c r="R1209" s="276"/>
      <c r="S1209" s="276"/>
      <c r="T1209" s="277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8" t="s">
        <v>238</v>
      </c>
      <c r="AU1209" s="278" t="s">
        <v>91</v>
      </c>
      <c r="AV1209" s="14" t="s">
        <v>91</v>
      </c>
      <c r="AW1209" s="14" t="s">
        <v>4</v>
      </c>
      <c r="AX1209" s="14" t="s">
        <v>89</v>
      </c>
      <c r="AY1209" s="278" t="s">
        <v>229</v>
      </c>
    </row>
    <row r="1210" s="2" customFormat="1" ht="21.75" customHeight="1">
      <c r="A1210" s="39"/>
      <c r="B1210" s="40"/>
      <c r="C1210" s="244" t="s">
        <v>1668</v>
      </c>
      <c r="D1210" s="244" t="s">
        <v>231</v>
      </c>
      <c r="E1210" s="245" t="s">
        <v>1669</v>
      </c>
      <c r="F1210" s="246" t="s">
        <v>1670</v>
      </c>
      <c r="G1210" s="247" t="s">
        <v>311</v>
      </c>
      <c r="H1210" s="248">
        <v>31.631</v>
      </c>
      <c r="I1210" s="249"/>
      <c r="J1210" s="250">
        <f>ROUND(I1210*H1210,2)</f>
        <v>0</v>
      </c>
      <c r="K1210" s="246" t="s">
        <v>235</v>
      </c>
      <c r="L1210" s="45"/>
      <c r="M1210" s="251" t="s">
        <v>1</v>
      </c>
      <c r="N1210" s="252" t="s">
        <v>46</v>
      </c>
      <c r="O1210" s="92"/>
      <c r="P1210" s="253">
        <f>O1210*H1210</f>
        <v>0</v>
      </c>
      <c r="Q1210" s="253">
        <v>0</v>
      </c>
      <c r="R1210" s="253">
        <f>Q1210*H1210</f>
        <v>0</v>
      </c>
      <c r="S1210" s="253">
        <v>0</v>
      </c>
      <c r="T1210" s="254">
        <f>S1210*H1210</f>
        <v>0</v>
      </c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R1210" s="255" t="s">
        <v>331</v>
      </c>
      <c r="AT1210" s="255" t="s">
        <v>231</v>
      </c>
      <c r="AU1210" s="255" t="s">
        <v>91</v>
      </c>
      <c r="AY1210" s="18" t="s">
        <v>229</v>
      </c>
      <c r="BE1210" s="256">
        <f>IF(N1210="základní",J1210,0)</f>
        <v>0</v>
      </c>
      <c r="BF1210" s="256">
        <f>IF(N1210="snížená",J1210,0)</f>
        <v>0</v>
      </c>
      <c r="BG1210" s="256">
        <f>IF(N1210="zákl. přenesená",J1210,0)</f>
        <v>0</v>
      </c>
      <c r="BH1210" s="256">
        <f>IF(N1210="sníž. přenesená",J1210,0)</f>
        <v>0</v>
      </c>
      <c r="BI1210" s="256">
        <f>IF(N1210="nulová",J1210,0)</f>
        <v>0</v>
      </c>
      <c r="BJ1210" s="18" t="s">
        <v>89</v>
      </c>
      <c r="BK1210" s="256">
        <f>ROUND(I1210*H1210,2)</f>
        <v>0</v>
      </c>
      <c r="BL1210" s="18" t="s">
        <v>331</v>
      </c>
      <c r="BM1210" s="255" t="s">
        <v>1671</v>
      </c>
    </row>
    <row r="1211" s="13" customFormat="1">
      <c r="A1211" s="13"/>
      <c r="B1211" s="257"/>
      <c r="C1211" s="258"/>
      <c r="D1211" s="259" t="s">
        <v>238</v>
      </c>
      <c r="E1211" s="260" t="s">
        <v>1</v>
      </c>
      <c r="F1211" s="261" t="s">
        <v>1672</v>
      </c>
      <c r="G1211" s="258"/>
      <c r="H1211" s="260" t="s">
        <v>1</v>
      </c>
      <c r="I1211" s="262"/>
      <c r="J1211" s="258"/>
      <c r="K1211" s="258"/>
      <c r="L1211" s="263"/>
      <c r="M1211" s="264"/>
      <c r="N1211" s="265"/>
      <c r="O1211" s="265"/>
      <c r="P1211" s="265"/>
      <c r="Q1211" s="265"/>
      <c r="R1211" s="265"/>
      <c r="S1211" s="265"/>
      <c r="T1211" s="266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7" t="s">
        <v>238</v>
      </c>
      <c r="AU1211" s="267" t="s">
        <v>91</v>
      </c>
      <c r="AV1211" s="13" t="s">
        <v>89</v>
      </c>
      <c r="AW1211" s="13" t="s">
        <v>36</v>
      </c>
      <c r="AX1211" s="13" t="s">
        <v>81</v>
      </c>
      <c r="AY1211" s="267" t="s">
        <v>229</v>
      </c>
    </row>
    <row r="1212" s="14" customFormat="1">
      <c r="A1212" s="14"/>
      <c r="B1212" s="268"/>
      <c r="C1212" s="269"/>
      <c r="D1212" s="259" t="s">
        <v>238</v>
      </c>
      <c r="E1212" s="270" t="s">
        <v>1</v>
      </c>
      <c r="F1212" s="271" t="s">
        <v>1673</v>
      </c>
      <c r="G1212" s="269"/>
      <c r="H1212" s="272">
        <v>2.9830000000000001</v>
      </c>
      <c r="I1212" s="273"/>
      <c r="J1212" s="269"/>
      <c r="K1212" s="269"/>
      <c r="L1212" s="274"/>
      <c r="M1212" s="275"/>
      <c r="N1212" s="276"/>
      <c r="O1212" s="276"/>
      <c r="P1212" s="276"/>
      <c r="Q1212" s="276"/>
      <c r="R1212" s="276"/>
      <c r="S1212" s="276"/>
      <c r="T1212" s="277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78" t="s">
        <v>238</v>
      </c>
      <c r="AU1212" s="278" t="s">
        <v>91</v>
      </c>
      <c r="AV1212" s="14" t="s">
        <v>91</v>
      </c>
      <c r="AW1212" s="14" t="s">
        <v>36</v>
      </c>
      <c r="AX1212" s="14" t="s">
        <v>81</v>
      </c>
      <c r="AY1212" s="278" t="s">
        <v>229</v>
      </c>
    </row>
    <row r="1213" s="14" customFormat="1">
      <c r="A1213" s="14"/>
      <c r="B1213" s="268"/>
      <c r="C1213" s="269"/>
      <c r="D1213" s="259" t="s">
        <v>238</v>
      </c>
      <c r="E1213" s="270" t="s">
        <v>1</v>
      </c>
      <c r="F1213" s="271" t="s">
        <v>1674</v>
      </c>
      <c r="G1213" s="269"/>
      <c r="H1213" s="272">
        <v>0.61199999999999999</v>
      </c>
      <c r="I1213" s="273"/>
      <c r="J1213" s="269"/>
      <c r="K1213" s="269"/>
      <c r="L1213" s="274"/>
      <c r="M1213" s="275"/>
      <c r="N1213" s="276"/>
      <c r="O1213" s="276"/>
      <c r="P1213" s="276"/>
      <c r="Q1213" s="276"/>
      <c r="R1213" s="276"/>
      <c r="S1213" s="276"/>
      <c r="T1213" s="277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78" t="s">
        <v>238</v>
      </c>
      <c r="AU1213" s="278" t="s">
        <v>91</v>
      </c>
      <c r="AV1213" s="14" t="s">
        <v>91</v>
      </c>
      <c r="AW1213" s="14" t="s">
        <v>36</v>
      </c>
      <c r="AX1213" s="14" t="s">
        <v>81</v>
      </c>
      <c r="AY1213" s="278" t="s">
        <v>229</v>
      </c>
    </row>
    <row r="1214" s="14" customFormat="1">
      <c r="A1214" s="14"/>
      <c r="B1214" s="268"/>
      <c r="C1214" s="269"/>
      <c r="D1214" s="259" t="s">
        <v>238</v>
      </c>
      <c r="E1214" s="270" t="s">
        <v>1</v>
      </c>
      <c r="F1214" s="271" t="s">
        <v>1675</v>
      </c>
      <c r="G1214" s="269"/>
      <c r="H1214" s="272">
        <v>0.89800000000000002</v>
      </c>
      <c r="I1214" s="273"/>
      <c r="J1214" s="269"/>
      <c r="K1214" s="269"/>
      <c r="L1214" s="274"/>
      <c r="M1214" s="275"/>
      <c r="N1214" s="276"/>
      <c r="O1214" s="276"/>
      <c r="P1214" s="276"/>
      <c r="Q1214" s="276"/>
      <c r="R1214" s="276"/>
      <c r="S1214" s="276"/>
      <c r="T1214" s="277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78" t="s">
        <v>238</v>
      </c>
      <c r="AU1214" s="278" t="s">
        <v>91</v>
      </c>
      <c r="AV1214" s="14" t="s">
        <v>91</v>
      </c>
      <c r="AW1214" s="14" t="s">
        <v>36</v>
      </c>
      <c r="AX1214" s="14" t="s">
        <v>81</v>
      </c>
      <c r="AY1214" s="278" t="s">
        <v>229</v>
      </c>
    </row>
    <row r="1215" s="14" customFormat="1">
      <c r="A1215" s="14"/>
      <c r="B1215" s="268"/>
      <c r="C1215" s="269"/>
      <c r="D1215" s="259" t="s">
        <v>238</v>
      </c>
      <c r="E1215" s="270" t="s">
        <v>1</v>
      </c>
      <c r="F1215" s="271" t="s">
        <v>1676</v>
      </c>
      <c r="G1215" s="269"/>
      <c r="H1215" s="272">
        <v>0.60999999999999999</v>
      </c>
      <c r="I1215" s="273"/>
      <c r="J1215" s="269"/>
      <c r="K1215" s="269"/>
      <c r="L1215" s="274"/>
      <c r="M1215" s="275"/>
      <c r="N1215" s="276"/>
      <c r="O1215" s="276"/>
      <c r="P1215" s="276"/>
      <c r="Q1215" s="276"/>
      <c r="R1215" s="276"/>
      <c r="S1215" s="276"/>
      <c r="T1215" s="277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78" t="s">
        <v>238</v>
      </c>
      <c r="AU1215" s="278" t="s">
        <v>91</v>
      </c>
      <c r="AV1215" s="14" t="s">
        <v>91</v>
      </c>
      <c r="AW1215" s="14" t="s">
        <v>36</v>
      </c>
      <c r="AX1215" s="14" t="s">
        <v>81</v>
      </c>
      <c r="AY1215" s="278" t="s">
        <v>229</v>
      </c>
    </row>
    <row r="1216" s="14" customFormat="1">
      <c r="A1216" s="14"/>
      <c r="B1216" s="268"/>
      <c r="C1216" s="269"/>
      <c r="D1216" s="259" t="s">
        <v>238</v>
      </c>
      <c r="E1216" s="270" t="s">
        <v>1</v>
      </c>
      <c r="F1216" s="271" t="s">
        <v>1677</v>
      </c>
      <c r="G1216" s="269"/>
      <c r="H1216" s="272">
        <v>0.83999999999999997</v>
      </c>
      <c r="I1216" s="273"/>
      <c r="J1216" s="269"/>
      <c r="K1216" s="269"/>
      <c r="L1216" s="274"/>
      <c r="M1216" s="275"/>
      <c r="N1216" s="276"/>
      <c r="O1216" s="276"/>
      <c r="P1216" s="276"/>
      <c r="Q1216" s="276"/>
      <c r="R1216" s="276"/>
      <c r="S1216" s="276"/>
      <c r="T1216" s="277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78" t="s">
        <v>238</v>
      </c>
      <c r="AU1216" s="278" t="s">
        <v>91</v>
      </c>
      <c r="AV1216" s="14" t="s">
        <v>91</v>
      </c>
      <c r="AW1216" s="14" t="s">
        <v>36</v>
      </c>
      <c r="AX1216" s="14" t="s">
        <v>81</v>
      </c>
      <c r="AY1216" s="278" t="s">
        <v>229</v>
      </c>
    </row>
    <row r="1217" s="14" customFormat="1">
      <c r="A1217" s="14"/>
      <c r="B1217" s="268"/>
      <c r="C1217" s="269"/>
      <c r="D1217" s="259" t="s">
        <v>238</v>
      </c>
      <c r="E1217" s="270" t="s">
        <v>1</v>
      </c>
      <c r="F1217" s="271" t="s">
        <v>1678</v>
      </c>
      <c r="G1217" s="269"/>
      <c r="H1217" s="272">
        <v>0.65800000000000003</v>
      </c>
      <c r="I1217" s="273"/>
      <c r="J1217" s="269"/>
      <c r="K1217" s="269"/>
      <c r="L1217" s="274"/>
      <c r="M1217" s="275"/>
      <c r="N1217" s="276"/>
      <c r="O1217" s="276"/>
      <c r="P1217" s="276"/>
      <c r="Q1217" s="276"/>
      <c r="R1217" s="276"/>
      <c r="S1217" s="276"/>
      <c r="T1217" s="277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78" t="s">
        <v>238</v>
      </c>
      <c r="AU1217" s="278" t="s">
        <v>91</v>
      </c>
      <c r="AV1217" s="14" t="s">
        <v>91</v>
      </c>
      <c r="AW1217" s="14" t="s">
        <v>36</v>
      </c>
      <c r="AX1217" s="14" t="s">
        <v>81</v>
      </c>
      <c r="AY1217" s="278" t="s">
        <v>229</v>
      </c>
    </row>
    <row r="1218" s="14" customFormat="1">
      <c r="A1218" s="14"/>
      <c r="B1218" s="268"/>
      <c r="C1218" s="269"/>
      <c r="D1218" s="259" t="s">
        <v>238</v>
      </c>
      <c r="E1218" s="270" t="s">
        <v>1</v>
      </c>
      <c r="F1218" s="271" t="s">
        <v>1679</v>
      </c>
      <c r="G1218" s="269"/>
      <c r="H1218" s="272">
        <v>0.19</v>
      </c>
      <c r="I1218" s="273"/>
      <c r="J1218" s="269"/>
      <c r="K1218" s="269"/>
      <c r="L1218" s="274"/>
      <c r="M1218" s="275"/>
      <c r="N1218" s="276"/>
      <c r="O1218" s="276"/>
      <c r="P1218" s="276"/>
      <c r="Q1218" s="276"/>
      <c r="R1218" s="276"/>
      <c r="S1218" s="276"/>
      <c r="T1218" s="277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78" t="s">
        <v>238</v>
      </c>
      <c r="AU1218" s="278" t="s">
        <v>91</v>
      </c>
      <c r="AV1218" s="14" t="s">
        <v>91</v>
      </c>
      <c r="AW1218" s="14" t="s">
        <v>36</v>
      </c>
      <c r="AX1218" s="14" t="s">
        <v>81</v>
      </c>
      <c r="AY1218" s="278" t="s">
        <v>229</v>
      </c>
    </row>
    <row r="1219" s="14" customFormat="1">
      <c r="A1219" s="14"/>
      <c r="B1219" s="268"/>
      <c r="C1219" s="269"/>
      <c r="D1219" s="259" t="s">
        <v>238</v>
      </c>
      <c r="E1219" s="270" t="s">
        <v>1</v>
      </c>
      <c r="F1219" s="271" t="s">
        <v>1680</v>
      </c>
      <c r="G1219" s="269"/>
      <c r="H1219" s="272">
        <v>0.30499999999999999</v>
      </c>
      <c r="I1219" s="273"/>
      <c r="J1219" s="269"/>
      <c r="K1219" s="269"/>
      <c r="L1219" s="274"/>
      <c r="M1219" s="275"/>
      <c r="N1219" s="276"/>
      <c r="O1219" s="276"/>
      <c r="P1219" s="276"/>
      <c r="Q1219" s="276"/>
      <c r="R1219" s="276"/>
      <c r="S1219" s="276"/>
      <c r="T1219" s="277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78" t="s">
        <v>238</v>
      </c>
      <c r="AU1219" s="278" t="s">
        <v>91</v>
      </c>
      <c r="AV1219" s="14" t="s">
        <v>91</v>
      </c>
      <c r="AW1219" s="14" t="s">
        <v>36</v>
      </c>
      <c r="AX1219" s="14" t="s">
        <v>81</v>
      </c>
      <c r="AY1219" s="278" t="s">
        <v>229</v>
      </c>
    </row>
    <row r="1220" s="14" customFormat="1">
      <c r="A1220" s="14"/>
      <c r="B1220" s="268"/>
      <c r="C1220" s="269"/>
      <c r="D1220" s="259" t="s">
        <v>238</v>
      </c>
      <c r="E1220" s="270" t="s">
        <v>1</v>
      </c>
      <c r="F1220" s="271" t="s">
        <v>1681</v>
      </c>
      <c r="G1220" s="269"/>
      <c r="H1220" s="272">
        <v>0.182</v>
      </c>
      <c r="I1220" s="273"/>
      <c r="J1220" s="269"/>
      <c r="K1220" s="269"/>
      <c r="L1220" s="274"/>
      <c r="M1220" s="275"/>
      <c r="N1220" s="276"/>
      <c r="O1220" s="276"/>
      <c r="P1220" s="276"/>
      <c r="Q1220" s="276"/>
      <c r="R1220" s="276"/>
      <c r="S1220" s="276"/>
      <c r="T1220" s="277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78" t="s">
        <v>238</v>
      </c>
      <c r="AU1220" s="278" t="s">
        <v>91</v>
      </c>
      <c r="AV1220" s="14" t="s">
        <v>91</v>
      </c>
      <c r="AW1220" s="14" t="s">
        <v>36</v>
      </c>
      <c r="AX1220" s="14" t="s">
        <v>81</v>
      </c>
      <c r="AY1220" s="278" t="s">
        <v>229</v>
      </c>
    </row>
    <row r="1221" s="14" customFormat="1">
      <c r="A1221" s="14"/>
      <c r="B1221" s="268"/>
      <c r="C1221" s="269"/>
      <c r="D1221" s="259" t="s">
        <v>238</v>
      </c>
      <c r="E1221" s="270" t="s">
        <v>1</v>
      </c>
      <c r="F1221" s="271" t="s">
        <v>1682</v>
      </c>
      <c r="G1221" s="269"/>
      <c r="H1221" s="272">
        <v>2.4830000000000001</v>
      </c>
      <c r="I1221" s="273"/>
      <c r="J1221" s="269"/>
      <c r="K1221" s="269"/>
      <c r="L1221" s="274"/>
      <c r="M1221" s="275"/>
      <c r="N1221" s="276"/>
      <c r="O1221" s="276"/>
      <c r="P1221" s="276"/>
      <c r="Q1221" s="276"/>
      <c r="R1221" s="276"/>
      <c r="S1221" s="276"/>
      <c r="T1221" s="277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8" t="s">
        <v>238</v>
      </c>
      <c r="AU1221" s="278" t="s">
        <v>91</v>
      </c>
      <c r="AV1221" s="14" t="s">
        <v>91</v>
      </c>
      <c r="AW1221" s="14" t="s">
        <v>36</v>
      </c>
      <c r="AX1221" s="14" t="s">
        <v>81</v>
      </c>
      <c r="AY1221" s="278" t="s">
        <v>229</v>
      </c>
    </row>
    <row r="1222" s="14" customFormat="1">
      <c r="A1222" s="14"/>
      <c r="B1222" s="268"/>
      <c r="C1222" s="269"/>
      <c r="D1222" s="259" t="s">
        <v>238</v>
      </c>
      <c r="E1222" s="270" t="s">
        <v>1</v>
      </c>
      <c r="F1222" s="271" t="s">
        <v>1683</v>
      </c>
      <c r="G1222" s="269"/>
      <c r="H1222" s="272">
        <v>4.5599999999999996</v>
      </c>
      <c r="I1222" s="273"/>
      <c r="J1222" s="269"/>
      <c r="K1222" s="269"/>
      <c r="L1222" s="274"/>
      <c r="M1222" s="275"/>
      <c r="N1222" s="276"/>
      <c r="O1222" s="276"/>
      <c r="P1222" s="276"/>
      <c r="Q1222" s="276"/>
      <c r="R1222" s="276"/>
      <c r="S1222" s="276"/>
      <c r="T1222" s="277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78" t="s">
        <v>238</v>
      </c>
      <c r="AU1222" s="278" t="s">
        <v>91</v>
      </c>
      <c r="AV1222" s="14" t="s">
        <v>91</v>
      </c>
      <c r="AW1222" s="14" t="s">
        <v>36</v>
      </c>
      <c r="AX1222" s="14" t="s">
        <v>81</v>
      </c>
      <c r="AY1222" s="278" t="s">
        <v>229</v>
      </c>
    </row>
    <row r="1223" s="14" customFormat="1">
      <c r="A1223" s="14"/>
      <c r="B1223" s="268"/>
      <c r="C1223" s="269"/>
      <c r="D1223" s="259" t="s">
        <v>238</v>
      </c>
      <c r="E1223" s="270" t="s">
        <v>1</v>
      </c>
      <c r="F1223" s="271" t="s">
        <v>1684</v>
      </c>
      <c r="G1223" s="269"/>
      <c r="H1223" s="272">
        <v>1.867</v>
      </c>
      <c r="I1223" s="273"/>
      <c r="J1223" s="269"/>
      <c r="K1223" s="269"/>
      <c r="L1223" s="274"/>
      <c r="M1223" s="275"/>
      <c r="N1223" s="276"/>
      <c r="O1223" s="276"/>
      <c r="P1223" s="276"/>
      <c r="Q1223" s="276"/>
      <c r="R1223" s="276"/>
      <c r="S1223" s="276"/>
      <c r="T1223" s="277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78" t="s">
        <v>238</v>
      </c>
      <c r="AU1223" s="278" t="s">
        <v>91</v>
      </c>
      <c r="AV1223" s="14" t="s">
        <v>91</v>
      </c>
      <c r="AW1223" s="14" t="s">
        <v>36</v>
      </c>
      <c r="AX1223" s="14" t="s">
        <v>81</v>
      </c>
      <c r="AY1223" s="278" t="s">
        <v>229</v>
      </c>
    </row>
    <row r="1224" s="14" customFormat="1">
      <c r="A1224" s="14"/>
      <c r="B1224" s="268"/>
      <c r="C1224" s="269"/>
      <c r="D1224" s="259" t="s">
        <v>238</v>
      </c>
      <c r="E1224" s="270" t="s">
        <v>1</v>
      </c>
      <c r="F1224" s="271" t="s">
        <v>1685</v>
      </c>
      <c r="G1224" s="269"/>
      <c r="H1224" s="272">
        <v>3.6320000000000001</v>
      </c>
      <c r="I1224" s="273"/>
      <c r="J1224" s="269"/>
      <c r="K1224" s="269"/>
      <c r="L1224" s="274"/>
      <c r="M1224" s="275"/>
      <c r="N1224" s="276"/>
      <c r="O1224" s="276"/>
      <c r="P1224" s="276"/>
      <c r="Q1224" s="276"/>
      <c r="R1224" s="276"/>
      <c r="S1224" s="276"/>
      <c r="T1224" s="277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78" t="s">
        <v>238</v>
      </c>
      <c r="AU1224" s="278" t="s">
        <v>91</v>
      </c>
      <c r="AV1224" s="14" t="s">
        <v>91</v>
      </c>
      <c r="AW1224" s="14" t="s">
        <v>36</v>
      </c>
      <c r="AX1224" s="14" t="s">
        <v>81</v>
      </c>
      <c r="AY1224" s="278" t="s">
        <v>229</v>
      </c>
    </row>
    <row r="1225" s="14" customFormat="1">
      <c r="A1225" s="14"/>
      <c r="B1225" s="268"/>
      <c r="C1225" s="269"/>
      <c r="D1225" s="259" t="s">
        <v>238</v>
      </c>
      <c r="E1225" s="270" t="s">
        <v>1</v>
      </c>
      <c r="F1225" s="271" t="s">
        <v>1686</v>
      </c>
      <c r="G1225" s="269"/>
      <c r="H1225" s="272">
        <v>6.7450000000000001</v>
      </c>
      <c r="I1225" s="273"/>
      <c r="J1225" s="269"/>
      <c r="K1225" s="269"/>
      <c r="L1225" s="274"/>
      <c r="M1225" s="275"/>
      <c r="N1225" s="276"/>
      <c r="O1225" s="276"/>
      <c r="P1225" s="276"/>
      <c r="Q1225" s="276"/>
      <c r="R1225" s="276"/>
      <c r="S1225" s="276"/>
      <c r="T1225" s="277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78" t="s">
        <v>238</v>
      </c>
      <c r="AU1225" s="278" t="s">
        <v>91</v>
      </c>
      <c r="AV1225" s="14" t="s">
        <v>91</v>
      </c>
      <c r="AW1225" s="14" t="s">
        <v>36</v>
      </c>
      <c r="AX1225" s="14" t="s">
        <v>81</v>
      </c>
      <c r="AY1225" s="278" t="s">
        <v>229</v>
      </c>
    </row>
    <row r="1226" s="14" customFormat="1">
      <c r="A1226" s="14"/>
      <c r="B1226" s="268"/>
      <c r="C1226" s="269"/>
      <c r="D1226" s="259" t="s">
        <v>238</v>
      </c>
      <c r="E1226" s="270" t="s">
        <v>1</v>
      </c>
      <c r="F1226" s="271" t="s">
        <v>1687</v>
      </c>
      <c r="G1226" s="269"/>
      <c r="H1226" s="272">
        <v>1.738</v>
      </c>
      <c r="I1226" s="273"/>
      <c r="J1226" s="269"/>
      <c r="K1226" s="269"/>
      <c r="L1226" s="274"/>
      <c r="M1226" s="275"/>
      <c r="N1226" s="276"/>
      <c r="O1226" s="276"/>
      <c r="P1226" s="276"/>
      <c r="Q1226" s="276"/>
      <c r="R1226" s="276"/>
      <c r="S1226" s="276"/>
      <c r="T1226" s="277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78" t="s">
        <v>238</v>
      </c>
      <c r="AU1226" s="278" t="s">
        <v>91</v>
      </c>
      <c r="AV1226" s="14" t="s">
        <v>91</v>
      </c>
      <c r="AW1226" s="14" t="s">
        <v>36</v>
      </c>
      <c r="AX1226" s="14" t="s">
        <v>81</v>
      </c>
      <c r="AY1226" s="278" t="s">
        <v>229</v>
      </c>
    </row>
    <row r="1227" s="14" customFormat="1">
      <c r="A1227" s="14"/>
      <c r="B1227" s="268"/>
      <c r="C1227" s="269"/>
      <c r="D1227" s="259" t="s">
        <v>238</v>
      </c>
      <c r="E1227" s="270" t="s">
        <v>1</v>
      </c>
      <c r="F1227" s="271" t="s">
        <v>1688</v>
      </c>
      <c r="G1227" s="269"/>
      <c r="H1227" s="272">
        <v>0.41799999999999998</v>
      </c>
      <c r="I1227" s="273"/>
      <c r="J1227" s="269"/>
      <c r="K1227" s="269"/>
      <c r="L1227" s="274"/>
      <c r="M1227" s="275"/>
      <c r="N1227" s="276"/>
      <c r="O1227" s="276"/>
      <c r="P1227" s="276"/>
      <c r="Q1227" s="276"/>
      <c r="R1227" s="276"/>
      <c r="S1227" s="276"/>
      <c r="T1227" s="277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78" t="s">
        <v>238</v>
      </c>
      <c r="AU1227" s="278" t="s">
        <v>91</v>
      </c>
      <c r="AV1227" s="14" t="s">
        <v>91</v>
      </c>
      <c r="AW1227" s="14" t="s">
        <v>36</v>
      </c>
      <c r="AX1227" s="14" t="s">
        <v>81</v>
      </c>
      <c r="AY1227" s="278" t="s">
        <v>229</v>
      </c>
    </row>
    <row r="1228" s="14" customFormat="1">
      <c r="A1228" s="14"/>
      <c r="B1228" s="268"/>
      <c r="C1228" s="269"/>
      <c r="D1228" s="259" t="s">
        <v>238</v>
      </c>
      <c r="E1228" s="270" t="s">
        <v>1</v>
      </c>
      <c r="F1228" s="271" t="s">
        <v>1689</v>
      </c>
      <c r="G1228" s="269"/>
      <c r="H1228" s="272">
        <v>1.028</v>
      </c>
      <c r="I1228" s="273"/>
      <c r="J1228" s="269"/>
      <c r="K1228" s="269"/>
      <c r="L1228" s="274"/>
      <c r="M1228" s="275"/>
      <c r="N1228" s="276"/>
      <c r="O1228" s="276"/>
      <c r="P1228" s="276"/>
      <c r="Q1228" s="276"/>
      <c r="R1228" s="276"/>
      <c r="S1228" s="276"/>
      <c r="T1228" s="277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78" t="s">
        <v>238</v>
      </c>
      <c r="AU1228" s="278" t="s">
        <v>91</v>
      </c>
      <c r="AV1228" s="14" t="s">
        <v>91</v>
      </c>
      <c r="AW1228" s="14" t="s">
        <v>36</v>
      </c>
      <c r="AX1228" s="14" t="s">
        <v>81</v>
      </c>
      <c r="AY1228" s="278" t="s">
        <v>229</v>
      </c>
    </row>
    <row r="1229" s="14" customFormat="1">
      <c r="A1229" s="14"/>
      <c r="B1229" s="268"/>
      <c r="C1229" s="269"/>
      <c r="D1229" s="259" t="s">
        <v>238</v>
      </c>
      <c r="E1229" s="270" t="s">
        <v>1</v>
      </c>
      <c r="F1229" s="271" t="s">
        <v>1690</v>
      </c>
      <c r="G1229" s="269"/>
      <c r="H1229" s="272">
        <v>1.8819999999999999</v>
      </c>
      <c r="I1229" s="273"/>
      <c r="J1229" s="269"/>
      <c r="K1229" s="269"/>
      <c r="L1229" s="274"/>
      <c r="M1229" s="275"/>
      <c r="N1229" s="276"/>
      <c r="O1229" s="276"/>
      <c r="P1229" s="276"/>
      <c r="Q1229" s="276"/>
      <c r="R1229" s="276"/>
      <c r="S1229" s="276"/>
      <c r="T1229" s="277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78" t="s">
        <v>238</v>
      </c>
      <c r="AU1229" s="278" t="s">
        <v>91</v>
      </c>
      <c r="AV1229" s="14" t="s">
        <v>91</v>
      </c>
      <c r="AW1229" s="14" t="s">
        <v>36</v>
      </c>
      <c r="AX1229" s="14" t="s">
        <v>81</v>
      </c>
      <c r="AY1229" s="278" t="s">
        <v>229</v>
      </c>
    </row>
    <row r="1230" s="15" customFormat="1">
      <c r="A1230" s="15"/>
      <c r="B1230" s="279"/>
      <c r="C1230" s="280"/>
      <c r="D1230" s="259" t="s">
        <v>238</v>
      </c>
      <c r="E1230" s="281" t="s">
        <v>1</v>
      </c>
      <c r="F1230" s="282" t="s">
        <v>252</v>
      </c>
      <c r="G1230" s="280"/>
      <c r="H1230" s="283">
        <v>31.631</v>
      </c>
      <c r="I1230" s="284"/>
      <c r="J1230" s="280"/>
      <c r="K1230" s="280"/>
      <c r="L1230" s="285"/>
      <c r="M1230" s="286"/>
      <c r="N1230" s="287"/>
      <c r="O1230" s="287"/>
      <c r="P1230" s="287"/>
      <c r="Q1230" s="287"/>
      <c r="R1230" s="287"/>
      <c r="S1230" s="287"/>
      <c r="T1230" s="288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89" t="s">
        <v>238</v>
      </c>
      <c r="AU1230" s="289" t="s">
        <v>91</v>
      </c>
      <c r="AV1230" s="15" t="s">
        <v>236</v>
      </c>
      <c r="AW1230" s="15" t="s">
        <v>36</v>
      </c>
      <c r="AX1230" s="15" t="s">
        <v>89</v>
      </c>
      <c r="AY1230" s="289" t="s">
        <v>229</v>
      </c>
    </row>
    <row r="1231" s="2" customFormat="1" ht="33" customHeight="1">
      <c r="A1231" s="39"/>
      <c r="B1231" s="40"/>
      <c r="C1231" s="318" t="s">
        <v>1691</v>
      </c>
      <c r="D1231" s="318" t="s">
        <v>492</v>
      </c>
      <c r="E1231" s="319" t="s">
        <v>1692</v>
      </c>
      <c r="F1231" s="320" t="s">
        <v>1693</v>
      </c>
      <c r="G1231" s="321" t="s">
        <v>311</v>
      </c>
      <c r="H1231" s="322">
        <v>36.375999999999998</v>
      </c>
      <c r="I1231" s="323"/>
      <c r="J1231" s="324">
        <f>ROUND(I1231*H1231,2)</f>
        <v>0</v>
      </c>
      <c r="K1231" s="320" t="s">
        <v>235</v>
      </c>
      <c r="L1231" s="325"/>
      <c r="M1231" s="326" t="s">
        <v>1</v>
      </c>
      <c r="N1231" s="327" t="s">
        <v>46</v>
      </c>
      <c r="O1231" s="92"/>
      <c r="P1231" s="253">
        <f>O1231*H1231</f>
        <v>0</v>
      </c>
      <c r="Q1231" s="253">
        <v>0.002</v>
      </c>
      <c r="R1231" s="253">
        <f>Q1231*H1231</f>
        <v>0.072751999999999997</v>
      </c>
      <c r="S1231" s="253">
        <v>0</v>
      </c>
      <c r="T1231" s="254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55" t="s">
        <v>587</v>
      </c>
      <c r="AT1231" s="255" t="s">
        <v>492</v>
      </c>
      <c r="AU1231" s="255" t="s">
        <v>91</v>
      </c>
      <c r="AY1231" s="18" t="s">
        <v>229</v>
      </c>
      <c r="BE1231" s="256">
        <f>IF(N1231="základní",J1231,0)</f>
        <v>0</v>
      </c>
      <c r="BF1231" s="256">
        <f>IF(N1231="snížená",J1231,0)</f>
        <v>0</v>
      </c>
      <c r="BG1231" s="256">
        <f>IF(N1231="zákl. přenesená",J1231,0)</f>
        <v>0</v>
      </c>
      <c r="BH1231" s="256">
        <f>IF(N1231="sníž. přenesená",J1231,0)</f>
        <v>0</v>
      </c>
      <c r="BI1231" s="256">
        <f>IF(N1231="nulová",J1231,0)</f>
        <v>0</v>
      </c>
      <c r="BJ1231" s="18" t="s">
        <v>89</v>
      </c>
      <c r="BK1231" s="256">
        <f>ROUND(I1231*H1231,2)</f>
        <v>0</v>
      </c>
      <c r="BL1231" s="18" t="s">
        <v>331</v>
      </c>
      <c r="BM1231" s="255" t="s">
        <v>1694</v>
      </c>
    </row>
    <row r="1232" s="14" customFormat="1">
      <c r="A1232" s="14"/>
      <c r="B1232" s="268"/>
      <c r="C1232" s="269"/>
      <c r="D1232" s="259" t="s">
        <v>238</v>
      </c>
      <c r="E1232" s="269"/>
      <c r="F1232" s="271" t="s">
        <v>1695</v>
      </c>
      <c r="G1232" s="269"/>
      <c r="H1232" s="272">
        <v>36.375999999999998</v>
      </c>
      <c r="I1232" s="273"/>
      <c r="J1232" s="269"/>
      <c r="K1232" s="269"/>
      <c r="L1232" s="274"/>
      <c r="M1232" s="275"/>
      <c r="N1232" s="276"/>
      <c r="O1232" s="276"/>
      <c r="P1232" s="276"/>
      <c r="Q1232" s="276"/>
      <c r="R1232" s="276"/>
      <c r="S1232" s="276"/>
      <c r="T1232" s="277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78" t="s">
        <v>238</v>
      </c>
      <c r="AU1232" s="278" t="s">
        <v>91</v>
      </c>
      <c r="AV1232" s="14" t="s">
        <v>91</v>
      </c>
      <c r="AW1232" s="14" t="s">
        <v>4</v>
      </c>
      <c r="AX1232" s="14" t="s">
        <v>89</v>
      </c>
      <c r="AY1232" s="278" t="s">
        <v>229</v>
      </c>
    </row>
    <row r="1233" s="2" customFormat="1" ht="21.75" customHeight="1">
      <c r="A1233" s="39"/>
      <c r="B1233" s="40"/>
      <c r="C1233" s="244" t="s">
        <v>1696</v>
      </c>
      <c r="D1233" s="244" t="s">
        <v>231</v>
      </c>
      <c r="E1233" s="245" t="s">
        <v>1697</v>
      </c>
      <c r="F1233" s="246" t="s">
        <v>1698</v>
      </c>
      <c r="G1233" s="247" t="s">
        <v>311</v>
      </c>
      <c r="H1233" s="248">
        <v>33.183</v>
      </c>
      <c r="I1233" s="249"/>
      <c r="J1233" s="250">
        <f>ROUND(I1233*H1233,2)</f>
        <v>0</v>
      </c>
      <c r="K1233" s="246" t="s">
        <v>235</v>
      </c>
      <c r="L1233" s="45"/>
      <c r="M1233" s="251" t="s">
        <v>1</v>
      </c>
      <c r="N1233" s="252" t="s">
        <v>46</v>
      </c>
      <c r="O1233" s="92"/>
      <c r="P1233" s="253">
        <f>O1233*H1233</f>
        <v>0</v>
      </c>
      <c r="Q1233" s="253">
        <v>0</v>
      </c>
      <c r="R1233" s="253">
        <f>Q1233*H1233</f>
        <v>0</v>
      </c>
      <c r="S1233" s="253">
        <v>0</v>
      </c>
      <c r="T1233" s="254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55" t="s">
        <v>331</v>
      </c>
      <c r="AT1233" s="255" t="s">
        <v>231</v>
      </c>
      <c r="AU1233" s="255" t="s">
        <v>91</v>
      </c>
      <c r="AY1233" s="18" t="s">
        <v>229</v>
      </c>
      <c r="BE1233" s="256">
        <f>IF(N1233="základní",J1233,0)</f>
        <v>0</v>
      </c>
      <c r="BF1233" s="256">
        <f>IF(N1233="snížená",J1233,0)</f>
        <v>0</v>
      </c>
      <c r="BG1233" s="256">
        <f>IF(N1233="zákl. přenesená",J1233,0)</f>
        <v>0</v>
      </c>
      <c r="BH1233" s="256">
        <f>IF(N1233="sníž. přenesená",J1233,0)</f>
        <v>0</v>
      </c>
      <c r="BI1233" s="256">
        <f>IF(N1233="nulová",J1233,0)</f>
        <v>0</v>
      </c>
      <c r="BJ1233" s="18" t="s">
        <v>89</v>
      </c>
      <c r="BK1233" s="256">
        <f>ROUND(I1233*H1233,2)</f>
        <v>0</v>
      </c>
      <c r="BL1233" s="18" t="s">
        <v>331</v>
      </c>
      <c r="BM1233" s="255" t="s">
        <v>1699</v>
      </c>
    </row>
    <row r="1234" s="13" customFormat="1">
      <c r="A1234" s="13"/>
      <c r="B1234" s="257"/>
      <c r="C1234" s="258"/>
      <c r="D1234" s="259" t="s">
        <v>238</v>
      </c>
      <c r="E1234" s="260" t="s">
        <v>1</v>
      </c>
      <c r="F1234" s="261" t="s">
        <v>1700</v>
      </c>
      <c r="G1234" s="258"/>
      <c r="H1234" s="260" t="s">
        <v>1</v>
      </c>
      <c r="I1234" s="262"/>
      <c r="J1234" s="258"/>
      <c r="K1234" s="258"/>
      <c r="L1234" s="263"/>
      <c r="M1234" s="264"/>
      <c r="N1234" s="265"/>
      <c r="O1234" s="265"/>
      <c r="P1234" s="265"/>
      <c r="Q1234" s="265"/>
      <c r="R1234" s="265"/>
      <c r="S1234" s="265"/>
      <c r="T1234" s="266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7" t="s">
        <v>238</v>
      </c>
      <c r="AU1234" s="267" t="s">
        <v>91</v>
      </c>
      <c r="AV1234" s="13" t="s">
        <v>89</v>
      </c>
      <c r="AW1234" s="13" t="s">
        <v>36</v>
      </c>
      <c r="AX1234" s="13" t="s">
        <v>81</v>
      </c>
      <c r="AY1234" s="267" t="s">
        <v>229</v>
      </c>
    </row>
    <row r="1235" s="14" customFormat="1">
      <c r="A1235" s="14"/>
      <c r="B1235" s="268"/>
      <c r="C1235" s="269"/>
      <c r="D1235" s="259" t="s">
        <v>238</v>
      </c>
      <c r="E1235" s="270" t="s">
        <v>1</v>
      </c>
      <c r="F1235" s="271" t="s">
        <v>1701</v>
      </c>
      <c r="G1235" s="269"/>
      <c r="H1235" s="272">
        <v>23.75</v>
      </c>
      <c r="I1235" s="273"/>
      <c r="J1235" s="269"/>
      <c r="K1235" s="269"/>
      <c r="L1235" s="274"/>
      <c r="M1235" s="275"/>
      <c r="N1235" s="276"/>
      <c r="O1235" s="276"/>
      <c r="P1235" s="276"/>
      <c r="Q1235" s="276"/>
      <c r="R1235" s="276"/>
      <c r="S1235" s="276"/>
      <c r="T1235" s="277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8" t="s">
        <v>238</v>
      </c>
      <c r="AU1235" s="278" t="s">
        <v>91</v>
      </c>
      <c r="AV1235" s="14" t="s">
        <v>91</v>
      </c>
      <c r="AW1235" s="14" t="s">
        <v>36</v>
      </c>
      <c r="AX1235" s="14" t="s">
        <v>81</v>
      </c>
      <c r="AY1235" s="278" t="s">
        <v>229</v>
      </c>
    </row>
    <row r="1236" s="16" customFormat="1">
      <c r="A1236" s="16"/>
      <c r="B1236" s="307"/>
      <c r="C1236" s="308"/>
      <c r="D1236" s="259" t="s">
        <v>238</v>
      </c>
      <c r="E1236" s="309" t="s">
        <v>1</v>
      </c>
      <c r="F1236" s="310" t="s">
        <v>455</v>
      </c>
      <c r="G1236" s="308"/>
      <c r="H1236" s="311">
        <v>23.75</v>
      </c>
      <c r="I1236" s="312"/>
      <c r="J1236" s="308"/>
      <c r="K1236" s="308"/>
      <c r="L1236" s="313"/>
      <c r="M1236" s="314"/>
      <c r="N1236" s="315"/>
      <c r="O1236" s="315"/>
      <c r="P1236" s="315"/>
      <c r="Q1236" s="315"/>
      <c r="R1236" s="315"/>
      <c r="S1236" s="315"/>
      <c r="T1236" s="3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317" t="s">
        <v>238</v>
      </c>
      <c r="AU1236" s="317" t="s">
        <v>91</v>
      </c>
      <c r="AV1236" s="16" t="s">
        <v>244</v>
      </c>
      <c r="AW1236" s="16" t="s">
        <v>36</v>
      </c>
      <c r="AX1236" s="16" t="s">
        <v>81</v>
      </c>
      <c r="AY1236" s="317" t="s">
        <v>229</v>
      </c>
    </row>
    <row r="1237" s="13" customFormat="1">
      <c r="A1237" s="13"/>
      <c r="B1237" s="257"/>
      <c r="C1237" s="258"/>
      <c r="D1237" s="259" t="s">
        <v>238</v>
      </c>
      <c r="E1237" s="260" t="s">
        <v>1</v>
      </c>
      <c r="F1237" s="261" t="s">
        <v>1274</v>
      </c>
      <c r="G1237" s="258"/>
      <c r="H1237" s="260" t="s">
        <v>1</v>
      </c>
      <c r="I1237" s="262"/>
      <c r="J1237" s="258"/>
      <c r="K1237" s="258"/>
      <c r="L1237" s="263"/>
      <c r="M1237" s="264"/>
      <c r="N1237" s="265"/>
      <c r="O1237" s="265"/>
      <c r="P1237" s="265"/>
      <c r="Q1237" s="265"/>
      <c r="R1237" s="265"/>
      <c r="S1237" s="265"/>
      <c r="T1237" s="266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7" t="s">
        <v>238</v>
      </c>
      <c r="AU1237" s="267" t="s">
        <v>91</v>
      </c>
      <c r="AV1237" s="13" t="s">
        <v>89</v>
      </c>
      <c r="AW1237" s="13" t="s">
        <v>36</v>
      </c>
      <c r="AX1237" s="13" t="s">
        <v>81</v>
      </c>
      <c r="AY1237" s="267" t="s">
        <v>229</v>
      </c>
    </row>
    <row r="1238" s="14" customFormat="1">
      <c r="A1238" s="14"/>
      <c r="B1238" s="268"/>
      <c r="C1238" s="269"/>
      <c r="D1238" s="259" t="s">
        <v>238</v>
      </c>
      <c r="E1238" s="270" t="s">
        <v>1</v>
      </c>
      <c r="F1238" s="271" t="s">
        <v>1702</v>
      </c>
      <c r="G1238" s="269"/>
      <c r="H1238" s="272">
        <v>3.1389999999999998</v>
      </c>
      <c r="I1238" s="273"/>
      <c r="J1238" s="269"/>
      <c r="K1238" s="269"/>
      <c r="L1238" s="274"/>
      <c r="M1238" s="275"/>
      <c r="N1238" s="276"/>
      <c r="O1238" s="276"/>
      <c r="P1238" s="276"/>
      <c r="Q1238" s="276"/>
      <c r="R1238" s="276"/>
      <c r="S1238" s="276"/>
      <c r="T1238" s="277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78" t="s">
        <v>238</v>
      </c>
      <c r="AU1238" s="278" t="s">
        <v>91</v>
      </c>
      <c r="AV1238" s="14" t="s">
        <v>91</v>
      </c>
      <c r="AW1238" s="14" t="s">
        <v>36</v>
      </c>
      <c r="AX1238" s="14" t="s">
        <v>81</v>
      </c>
      <c r="AY1238" s="278" t="s">
        <v>229</v>
      </c>
    </row>
    <row r="1239" s="13" customFormat="1">
      <c r="A1239" s="13"/>
      <c r="B1239" s="257"/>
      <c r="C1239" s="258"/>
      <c r="D1239" s="259" t="s">
        <v>238</v>
      </c>
      <c r="E1239" s="260" t="s">
        <v>1</v>
      </c>
      <c r="F1239" s="261" t="s">
        <v>1703</v>
      </c>
      <c r="G1239" s="258"/>
      <c r="H1239" s="260" t="s">
        <v>1</v>
      </c>
      <c r="I1239" s="262"/>
      <c r="J1239" s="258"/>
      <c r="K1239" s="258"/>
      <c r="L1239" s="263"/>
      <c r="M1239" s="264"/>
      <c r="N1239" s="265"/>
      <c r="O1239" s="265"/>
      <c r="P1239" s="265"/>
      <c r="Q1239" s="265"/>
      <c r="R1239" s="265"/>
      <c r="S1239" s="265"/>
      <c r="T1239" s="266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7" t="s">
        <v>238</v>
      </c>
      <c r="AU1239" s="267" t="s">
        <v>91</v>
      </c>
      <c r="AV1239" s="13" t="s">
        <v>89</v>
      </c>
      <c r="AW1239" s="13" t="s">
        <v>36</v>
      </c>
      <c r="AX1239" s="13" t="s">
        <v>81</v>
      </c>
      <c r="AY1239" s="267" t="s">
        <v>229</v>
      </c>
    </row>
    <row r="1240" s="14" customFormat="1">
      <c r="A1240" s="14"/>
      <c r="B1240" s="268"/>
      <c r="C1240" s="269"/>
      <c r="D1240" s="259" t="s">
        <v>238</v>
      </c>
      <c r="E1240" s="270" t="s">
        <v>1</v>
      </c>
      <c r="F1240" s="271" t="s">
        <v>1704</v>
      </c>
      <c r="G1240" s="269"/>
      <c r="H1240" s="272">
        <v>6.2939999999999996</v>
      </c>
      <c r="I1240" s="273"/>
      <c r="J1240" s="269"/>
      <c r="K1240" s="269"/>
      <c r="L1240" s="274"/>
      <c r="M1240" s="275"/>
      <c r="N1240" s="276"/>
      <c r="O1240" s="276"/>
      <c r="P1240" s="276"/>
      <c r="Q1240" s="276"/>
      <c r="R1240" s="276"/>
      <c r="S1240" s="276"/>
      <c r="T1240" s="277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78" t="s">
        <v>238</v>
      </c>
      <c r="AU1240" s="278" t="s">
        <v>91</v>
      </c>
      <c r="AV1240" s="14" t="s">
        <v>91</v>
      </c>
      <c r="AW1240" s="14" t="s">
        <v>36</v>
      </c>
      <c r="AX1240" s="14" t="s">
        <v>81</v>
      </c>
      <c r="AY1240" s="278" t="s">
        <v>229</v>
      </c>
    </row>
    <row r="1241" s="16" customFormat="1">
      <c r="A1241" s="16"/>
      <c r="B1241" s="307"/>
      <c r="C1241" s="308"/>
      <c r="D1241" s="259" t="s">
        <v>238</v>
      </c>
      <c r="E1241" s="309" t="s">
        <v>1</v>
      </c>
      <c r="F1241" s="310" t="s">
        <v>455</v>
      </c>
      <c r="G1241" s="308"/>
      <c r="H1241" s="311">
        <v>9.4329999999999998</v>
      </c>
      <c r="I1241" s="312"/>
      <c r="J1241" s="308"/>
      <c r="K1241" s="308"/>
      <c r="L1241" s="313"/>
      <c r="M1241" s="314"/>
      <c r="N1241" s="315"/>
      <c r="O1241" s="315"/>
      <c r="P1241" s="315"/>
      <c r="Q1241" s="315"/>
      <c r="R1241" s="315"/>
      <c r="S1241" s="315"/>
      <c r="T1241" s="3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T1241" s="317" t="s">
        <v>238</v>
      </c>
      <c r="AU1241" s="317" t="s">
        <v>91</v>
      </c>
      <c r="AV1241" s="16" t="s">
        <v>244</v>
      </c>
      <c r="AW1241" s="16" t="s">
        <v>36</v>
      </c>
      <c r="AX1241" s="16" t="s">
        <v>81</v>
      </c>
      <c r="AY1241" s="317" t="s">
        <v>229</v>
      </c>
    </row>
    <row r="1242" s="15" customFormat="1">
      <c r="A1242" s="15"/>
      <c r="B1242" s="279"/>
      <c r="C1242" s="280"/>
      <c r="D1242" s="259" t="s">
        <v>238</v>
      </c>
      <c r="E1242" s="281" t="s">
        <v>1</v>
      </c>
      <c r="F1242" s="282" t="s">
        <v>252</v>
      </c>
      <c r="G1242" s="280"/>
      <c r="H1242" s="283">
        <v>33.183</v>
      </c>
      <c r="I1242" s="284"/>
      <c r="J1242" s="280"/>
      <c r="K1242" s="280"/>
      <c r="L1242" s="285"/>
      <c r="M1242" s="286"/>
      <c r="N1242" s="287"/>
      <c r="O1242" s="287"/>
      <c r="P1242" s="287"/>
      <c r="Q1242" s="287"/>
      <c r="R1242" s="287"/>
      <c r="S1242" s="287"/>
      <c r="T1242" s="288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89" t="s">
        <v>238</v>
      </c>
      <c r="AU1242" s="289" t="s">
        <v>91</v>
      </c>
      <c r="AV1242" s="15" t="s">
        <v>236</v>
      </c>
      <c r="AW1242" s="15" t="s">
        <v>36</v>
      </c>
      <c r="AX1242" s="15" t="s">
        <v>89</v>
      </c>
      <c r="AY1242" s="289" t="s">
        <v>229</v>
      </c>
    </row>
    <row r="1243" s="2" customFormat="1" ht="44.25" customHeight="1">
      <c r="A1243" s="39"/>
      <c r="B1243" s="40"/>
      <c r="C1243" s="318" t="s">
        <v>1705</v>
      </c>
      <c r="D1243" s="318" t="s">
        <v>492</v>
      </c>
      <c r="E1243" s="319" t="s">
        <v>1706</v>
      </c>
      <c r="F1243" s="320" t="s">
        <v>1707</v>
      </c>
      <c r="G1243" s="321" t="s">
        <v>311</v>
      </c>
      <c r="H1243" s="322">
        <v>29.687999999999999</v>
      </c>
      <c r="I1243" s="323"/>
      <c r="J1243" s="324">
        <f>ROUND(I1243*H1243,2)</f>
        <v>0</v>
      </c>
      <c r="K1243" s="320" t="s">
        <v>235</v>
      </c>
      <c r="L1243" s="325"/>
      <c r="M1243" s="326" t="s">
        <v>1</v>
      </c>
      <c r="N1243" s="327" t="s">
        <v>46</v>
      </c>
      <c r="O1243" s="92"/>
      <c r="P1243" s="253">
        <f>O1243*H1243</f>
        <v>0</v>
      </c>
      <c r="Q1243" s="253">
        <v>0.001</v>
      </c>
      <c r="R1243" s="253">
        <f>Q1243*H1243</f>
        <v>0.029687999999999999</v>
      </c>
      <c r="S1243" s="253">
        <v>0</v>
      </c>
      <c r="T1243" s="254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55" t="s">
        <v>587</v>
      </c>
      <c r="AT1243" s="255" t="s">
        <v>492</v>
      </c>
      <c r="AU1243" s="255" t="s">
        <v>91</v>
      </c>
      <c r="AY1243" s="18" t="s">
        <v>229</v>
      </c>
      <c r="BE1243" s="256">
        <f>IF(N1243="základní",J1243,0)</f>
        <v>0</v>
      </c>
      <c r="BF1243" s="256">
        <f>IF(N1243="snížená",J1243,0)</f>
        <v>0</v>
      </c>
      <c r="BG1243" s="256">
        <f>IF(N1243="zákl. přenesená",J1243,0)</f>
        <v>0</v>
      </c>
      <c r="BH1243" s="256">
        <f>IF(N1243="sníž. přenesená",J1243,0)</f>
        <v>0</v>
      </c>
      <c r="BI1243" s="256">
        <f>IF(N1243="nulová",J1243,0)</f>
        <v>0</v>
      </c>
      <c r="BJ1243" s="18" t="s">
        <v>89</v>
      </c>
      <c r="BK1243" s="256">
        <f>ROUND(I1243*H1243,2)</f>
        <v>0</v>
      </c>
      <c r="BL1243" s="18" t="s">
        <v>331</v>
      </c>
      <c r="BM1243" s="255" t="s">
        <v>1708</v>
      </c>
    </row>
    <row r="1244" s="14" customFormat="1">
      <c r="A1244" s="14"/>
      <c r="B1244" s="268"/>
      <c r="C1244" s="269"/>
      <c r="D1244" s="259" t="s">
        <v>238</v>
      </c>
      <c r="E1244" s="269"/>
      <c r="F1244" s="271" t="s">
        <v>1709</v>
      </c>
      <c r="G1244" s="269"/>
      <c r="H1244" s="272">
        <v>29.687999999999999</v>
      </c>
      <c r="I1244" s="273"/>
      <c r="J1244" s="269"/>
      <c r="K1244" s="269"/>
      <c r="L1244" s="274"/>
      <c r="M1244" s="275"/>
      <c r="N1244" s="276"/>
      <c r="O1244" s="276"/>
      <c r="P1244" s="276"/>
      <c r="Q1244" s="276"/>
      <c r="R1244" s="276"/>
      <c r="S1244" s="276"/>
      <c r="T1244" s="277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78" t="s">
        <v>238</v>
      </c>
      <c r="AU1244" s="278" t="s">
        <v>91</v>
      </c>
      <c r="AV1244" s="14" t="s">
        <v>91</v>
      </c>
      <c r="AW1244" s="14" t="s">
        <v>4</v>
      </c>
      <c r="AX1244" s="14" t="s">
        <v>89</v>
      </c>
      <c r="AY1244" s="278" t="s">
        <v>229</v>
      </c>
    </row>
    <row r="1245" s="2" customFormat="1" ht="44.25" customHeight="1">
      <c r="A1245" s="39"/>
      <c r="B1245" s="40"/>
      <c r="C1245" s="318" t="s">
        <v>1710</v>
      </c>
      <c r="D1245" s="318" t="s">
        <v>492</v>
      </c>
      <c r="E1245" s="319" t="s">
        <v>1711</v>
      </c>
      <c r="F1245" s="320" t="s">
        <v>1712</v>
      </c>
      <c r="G1245" s="321" t="s">
        <v>311</v>
      </c>
      <c r="H1245" s="322">
        <v>10.848000000000001</v>
      </c>
      <c r="I1245" s="323"/>
      <c r="J1245" s="324">
        <f>ROUND(I1245*H1245,2)</f>
        <v>0</v>
      </c>
      <c r="K1245" s="320" t="s">
        <v>235</v>
      </c>
      <c r="L1245" s="325"/>
      <c r="M1245" s="326" t="s">
        <v>1</v>
      </c>
      <c r="N1245" s="327" t="s">
        <v>46</v>
      </c>
      <c r="O1245" s="92"/>
      <c r="P1245" s="253">
        <f>O1245*H1245</f>
        <v>0</v>
      </c>
      <c r="Q1245" s="253">
        <v>0.001</v>
      </c>
      <c r="R1245" s="253">
        <f>Q1245*H1245</f>
        <v>0.010848000000000002</v>
      </c>
      <c r="S1245" s="253">
        <v>0</v>
      </c>
      <c r="T1245" s="254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55" t="s">
        <v>587</v>
      </c>
      <c r="AT1245" s="255" t="s">
        <v>492</v>
      </c>
      <c r="AU1245" s="255" t="s">
        <v>91</v>
      </c>
      <c r="AY1245" s="18" t="s">
        <v>229</v>
      </c>
      <c r="BE1245" s="256">
        <f>IF(N1245="základní",J1245,0)</f>
        <v>0</v>
      </c>
      <c r="BF1245" s="256">
        <f>IF(N1245="snížená",J1245,0)</f>
        <v>0</v>
      </c>
      <c r="BG1245" s="256">
        <f>IF(N1245="zákl. přenesená",J1245,0)</f>
        <v>0</v>
      </c>
      <c r="BH1245" s="256">
        <f>IF(N1245="sníž. přenesená",J1245,0)</f>
        <v>0</v>
      </c>
      <c r="BI1245" s="256">
        <f>IF(N1245="nulová",J1245,0)</f>
        <v>0</v>
      </c>
      <c r="BJ1245" s="18" t="s">
        <v>89</v>
      </c>
      <c r="BK1245" s="256">
        <f>ROUND(I1245*H1245,2)</f>
        <v>0</v>
      </c>
      <c r="BL1245" s="18" t="s">
        <v>331</v>
      </c>
      <c r="BM1245" s="255" t="s">
        <v>1713</v>
      </c>
    </row>
    <row r="1246" s="14" customFormat="1">
      <c r="A1246" s="14"/>
      <c r="B1246" s="268"/>
      <c r="C1246" s="269"/>
      <c r="D1246" s="259" t="s">
        <v>238</v>
      </c>
      <c r="E1246" s="269"/>
      <c r="F1246" s="271" t="s">
        <v>1714</v>
      </c>
      <c r="G1246" s="269"/>
      <c r="H1246" s="272">
        <v>10.848000000000001</v>
      </c>
      <c r="I1246" s="273"/>
      <c r="J1246" s="269"/>
      <c r="K1246" s="269"/>
      <c r="L1246" s="274"/>
      <c r="M1246" s="275"/>
      <c r="N1246" s="276"/>
      <c r="O1246" s="276"/>
      <c r="P1246" s="276"/>
      <c r="Q1246" s="276"/>
      <c r="R1246" s="276"/>
      <c r="S1246" s="276"/>
      <c r="T1246" s="277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8" t="s">
        <v>238</v>
      </c>
      <c r="AU1246" s="278" t="s">
        <v>91</v>
      </c>
      <c r="AV1246" s="14" t="s">
        <v>91</v>
      </c>
      <c r="AW1246" s="14" t="s">
        <v>4</v>
      </c>
      <c r="AX1246" s="14" t="s">
        <v>89</v>
      </c>
      <c r="AY1246" s="278" t="s">
        <v>229</v>
      </c>
    </row>
    <row r="1247" s="2" customFormat="1" ht="16.5" customHeight="1">
      <c r="A1247" s="39"/>
      <c r="B1247" s="40"/>
      <c r="C1247" s="244" t="s">
        <v>1715</v>
      </c>
      <c r="D1247" s="244" t="s">
        <v>231</v>
      </c>
      <c r="E1247" s="245" t="s">
        <v>1716</v>
      </c>
      <c r="F1247" s="246" t="s">
        <v>1717</v>
      </c>
      <c r="G1247" s="247" t="s">
        <v>1718</v>
      </c>
      <c r="H1247" s="248">
        <v>1</v>
      </c>
      <c r="I1247" s="249"/>
      <c r="J1247" s="250">
        <f>ROUND(I1247*H1247,2)</f>
        <v>0</v>
      </c>
      <c r="K1247" s="246" t="s">
        <v>1</v>
      </c>
      <c r="L1247" s="45"/>
      <c r="M1247" s="251" t="s">
        <v>1</v>
      </c>
      <c r="N1247" s="252" t="s">
        <v>46</v>
      </c>
      <c r="O1247" s="92"/>
      <c r="P1247" s="253">
        <f>O1247*H1247</f>
        <v>0</v>
      </c>
      <c r="Q1247" s="253">
        <v>0</v>
      </c>
      <c r="R1247" s="253">
        <f>Q1247*H1247</f>
        <v>0</v>
      </c>
      <c r="S1247" s="253">
        <v>0</v>
      </c>
      <c r="T1247" s="254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55" t="s">
        <v>331</v>
      </c>
      <c r="AT1247" s="255" t="s">
        <v>231</v>
      </c>
      <c r="AU1247" s="255" t="s">
        <v>91</v>
      </c>
      <c r="AY1247" s="18" t="s">
        <v>229</v>
      </c>
      <c r="BE1247" s="256">
        <f>IF(N1247="základní",J1247,0)</f>
        <v>0</v>
      </c>
      <c r="BF1247" s="256">
        <f>IF(N1247="snížená",J1247,0)</f>
        <v>0</v>
      </c>
      <c r="BG1247" s="256">
        <f>IF(N1247="zákl. přenesená",J1247,0)</f>
        <v>0</v>
      </c>
      <c r="BH1247" s="256">
        <f>IF(N1247="sníž. přenesená",J1247,0)</f>
        <v>0</v>
      </c>
      <c r="BI1247" s="256">
        <f>IF(N1247="nulová",J1247,0)</f>
        <v>0</v>
      </c>
      <c r="BJ1247" s="18" t="s">
        <v>89</v>
      </c>
      <c r="BK1247" s="256">
        <f>ROUND(I1247*H1247,2)</f>
        <v>0</v>
      </c>
      <c r="BL1247" s="18" t="s">
        <v>331</v>
      </c>
      <c r="BM1247" s="255" t="s">
        <v>1719</v>
      </c>
    </row>
    <row r="1248" s="2" customFormat="1">
      <c r="A1248" s="39"/>
      <c r="B1248" s="40"/>
      <c r="C1248" s="41"/>
      <c r="D1248" s="259" t="s">
        <v>262</v>
      </c>
      <c r="E1248" s="41"/>
      <c r="F1248" s="290" t="s">
        <v>1720</v>
      </c>
      <c r="G1248" s="41"/>
      <c r="H1248" s="41"/>
      <c r="I1248" s="155"/>
      <c r="J1248" s="41"/>
      <c r="K1248" s="41"/>
      <c r="L1248" s="45"/>
      <c r="M1248" s="291"/>
      <c r="N1248" s="292"/>
      <c r="O1248" s="92"/>
      <c r="P1248" s="92"/>
      <c r="Q1248" s="92"/>
      <c r="R1248" s="92"/>
      <c r="S1248" s="92"/>
      <c r="T1248" s="93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T1248" s="18" t="s">
        <v>262</v>
      </c>
      <c r="AU1248" s="18" t="s">
        <v>91</v>
      </c>
    </row>
    <row r="1249" s="2" customFormat="1" ht="16.5" customHeight="1">
      <c r="A1249" s="39"/>
      <c r="B1249" s="40"/>
      <c r="C1249" s="244" t="s">
        <v>1721</v>
      </c>
      <c r="D1249" s="244" t="s">
        <v>231</v>
      </c>
      <c r="E1249" s="245" t="s">
        <v>1722</v>
      </c>
      <c r="F1249" s="246" t="s">
        <v>1723</v>
      </c>
      <c r="G1249" s="247" t="s">
        <v>1718</v>
      </c>
      <c r="H1249" s="248">
        <v>1</v>
      </c>
      <c r="I1249" s="249"/>
      <c r="J1249" s="250">
        <f>ROUND(I1249*H1249,2)</f>
        <v>0</v>
      </c>
      <c r="K1249" s="246" t="s">
        <v>1</v>
      </c>
      <c r="L1249" s="45"/>
      <c r="M1249" s="251" t="s">
        <v>1</v>
      </c>
      <c r="N1249" s="252" t="s">
        <v>46</v>
      </c>
      <c r="O1249" s="92"/>
      <c r="P1249" s="253">
        <f>O1249*H1249</f>
        <v>0</v>
      </c>
      <c r="Q1249" s="253">
        <v>0</v>
      </c>
      <c r="R1249" s="253">
        <f>Q1249*H1249</f>
        <v>0</v>
      </c>
      <c r="S1249" s="253">
        <v>0</v>
      </c>
      <c r="T1249" s="254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55" t="s">
        <v>331</v>
      </c>
      <c r="AT1249" s="255" t="s">
        <v>231</v>
      </c>
      <c r="AU1249" s="255" t="s">
        <v>91</v>
      </c>
      <c r="AY1249" s="18" t="s">
        <v>229</v>
      </c>
      <c r="BE1249" s="256">
        <f>IF(N1249="základní",J1249,0)</f>
        <v>0</v>
      </c>
      <c r="BF1249" s="256">
        <f>IF(N1249="snížená",J1249,0)</f>
        <v>0</v>
      </c>
      <c r="BG1249" s="256">
        <f>IF(N1249="zákl. přenesená",J1249,0)</f>
        <v>0</v>
      </c>
      <c r="BH1249" s="256">
        <f>IF(N1249="sníž. přenesená",J1249,0)</f>
        <v>0</v>
      </c>
      <c r="BI1249" s="256">
        <f>IF(N1249="nulová",J1249,0)</f>
        <v>0</v>
      </c>
      <c r="BJ1249" s="18" t="s">
        <v>89</v>
      </c>
      <c r="BK1249" s="256">
        <f>ROUND(I1249*H1249,2)</f>
        <v>0</v>
      </c>
      <c r="BL1249" s="18" t="s">
        <v>331</v>
      </c>
      <c r="BM1249" s="255" t="s">
        <v>1724</v>
      </c>
    </row>
    <row r="1250" s="2" customFormat="1">
      <c r="A1250" s="39"/>
      <c r="B1250" s="40"/>
      <c r="C1250" s="41"/>
      <c r="D1250" s="259" t="s">
        <v>262</v>
      </c>
      <c r="E1250" s="41"/>
      <c r="F1250" s="290" t="s">
        <v>1725</v>
      </c>
      <c r="G1250" s="41"/>
      <c r="H1250" s="41"/>
      <c r="I1250" s="155"/>
      <c r="J1250" s="41"/>
      <c r="K1250" s="41"/>
      <c r="L1250" s="45"/>
      <c r="M1250" s="291"/>
      <c r="N1250" s="292"/>
      <c r="O1250" s="92"/>
      <c r="P1250" s="92"/>
      <c r="Q1250" s="92"/>
      <c r="R1250" s="92"/>
      <c r="S1250" s="92"/>
      <c r="T1250" s="93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T1250" s="18" t="s">
        <v>262</v>
      </c>
      <c r="AU1250" s="18" t="s">
        <v>91</v>
      </c>
    </row>
    <row r="1251" s="2" customFormat="1" ht="21.75" customHeight="1">
      <c r="A1251" s="39"/>
      <c r="B1251" s="40"/>
      <c r="C1251" s="244" t="s">
        <v>1726</v>
      </c>
      <c r="D1251" s="244" t="s">
        <v>231</v>
      </c>
      <c r="E1251" s="245" t="s">
        <v>1727</v>
      </c>
      <c r="F1251" s="246" t="s">
        <v>1728</v>
      </c>
      <c r="G1251" s="247" t="s">
        <v>311</v>
      </c>
      <c r="H1251" s="248">
        <v>632</v>
      </c>
      <c r="I1251" s="249"/>
      <c r="J1251" s="250">
        <f>ROUND(I1251*H1251,2)</f>
        <v>0</v>
      </c>
      <c r="K1251" s="246" t="s">
        <v>235</v>
      </c>
      <c r="L1251" s="45"/>
      <c r="M1251" s="251" t="s">
        <v>1</v>
      </c>
      <c r="N1251" s="252" t="s">
        <v>46</v>
      </c>
      <c r="O1251" s="92"/>
      <c r="P1251" s="253">
        <f>O1251*H1251</f>
        <v>0</v>
      </c>
      <c r="Q1251" s="253">
        <v>0.00040000000000000002</v>
      </c>
      <c r="R1251" s="253">
        <f>Q1251*H1251</f>
        <v>0.25280000000000002</v>
      </c>
      <c r="S1251" s="253">
        <v>0</v>
      </c>
      <c r="T1251" s="254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55" t="s">
        <v>331</v>
      </c>
      <c r="AT1251" s="255" t="s">
        <v>231</v>
      </c>
      <c r="AU1251" s="255" t="s">
        <v>91</v>
      </c>
      <c r="AY1251" s="18" t="s">
        <v>229</v>
      </c>
      <c r="BE1251" s="256">
        <f>IF(N1251="základní",J1251,0)</f>
        <v>0</v>
      </c>
      <c r="BF1251" s="256">
        <f>IF(N1251="snížená",J1251,0)</f>
        <v>0</v>
      </c>
      <c r="BG1251" s="256">
        <f>IF(N1251="zákl. přenesená",J1251,0)</f>
        <v>0</v>
      </c>
      <c r="BH1251" s="256">
        <f>IF(N1251="sníž. přenesená",J1251,0)</f>
        <v>0</v>
      </c>
      <c r="BI1251" s="256">
        <f>IF(N1251="nulová",J1251,0)</f>
        <v>0</v>
      </c>
      <c r="BJ1251" s="18" t="s">
        <v>89</v>
      </c>
      <c r="BK1251" s="256">
        <f>ROUND(I1251*H1251,2)</f>
        <v>0</v>
      </c>
      <c r="BL1251" s="18" t="s">
        <v>331</v>
      </c>
      <c r="BM1251" s="255" t="s">
        <v>1729</v>
      </c>
    </row>
    <row r="1252" s="13" customFormat="1">
      <c r="A1252" s="13"/>
      <c r="B1252" s="257"/>
      <c r="C1252" s="258"/>
      <c r="D1252" s="259" t="s">
        <v>238</v>
      </c>
      <c r="E1252" s="260" t="s">
        <v>1</v>
      </c>
      <c r="F1252" s="261" t="s">
        <v>1730</v>
      </c>
      <c r="G1252" s="258"/>
      <c r="H1252" s="260" t="s">
        <v>1</v>
      </c>
      <c r="I1252" s="262"/>
      <c r="J1252" s="258"/>
      <c r="K1252" s="258"/>
      <c r="L1252" s="263"/>
      <c r="M1252" s="264"/>
      <c r="N1252" s="265"/>
      <c r="O1252" s="265"/>
      <c r="P1252" s="265"/>
      <c r="Q1252" s="265"/>
      <c r="R1252" s="265"/>
      <c r="S1252" s="265"/>
      <c r="T1252" s="266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67" t="s">
        <v>238</v>
      </c>
      <c r="AU1252" s="267" t="s">
        <v>91</v>
      </c>
      <c r="AV1252" s="13" t="s">
        <v>89</v>
      </c>
      <c r="AW1252" s="13" t="s">
        <v>36</v>
      </c>
      <c r="AX1252" s="13" t="s">
        <v>81</v>
      </c>
      <c r="AY1252" s="267" t="s">
        <v>229</v>
      </c>
    </row>
    <row r="1253" s="14" customFormat="1">
      <c r="A1253" s="14"/>
      <c r="B1253" s="268"/>
      <c r="C1253" s="269"/>
      <c r="D1253" s="259" t="s">
        <v>238</v>
      </c>
      <c r="E1253" s="270" t="s">
        <v>1</v>
      </c>
      <c r="F1253" s="271" t="s">
        <v>1643</v>
      </c>
      <c r="G1253" s="269"/>
      <c r="H1253" s="272">
        <v>316</v>
      </c>
      <c r="I1253" s="273"/>
      <c r="J1253" s="269"/>
      <c r="K1253" s="269"/>
      <c r="L1253" s="274"/>
      <c r="M1253" s="275"/>
      <c r="N1253" s="276"/>
      <c r="O1253" s="276"/>
      <c r="P1253" s="276"/>
      <c r="Q1253" s="276"/>
      <c r="R1253" s="276"/>
      <c r="S1253" s="276"/>
      <c r="T1253" s="277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78" t="s">
        <v>238</v>
      </c>
      <c r="AU1253" s="278" t="s">
        <v>91</v>
      </c>
      <c r="AV1253" s="14" t="s">
        <v>91</v>
      </c>
      <c r="AW1253" s="14" t="s">
        <v>36</v>
      </c>
      <c r="AX1253" s="14" t="s">
        <v>81</v>
      </c>
      <c r="AY1253" s="278" t="s">
        <v>229</v>
      </c>
    </row>
    <row r="1254" s="13" customFormat="1">
      <c r="A1254" s="13"/>
      <c r="B1254" s="257"/>
      <c r="C1254" s="258"/>
      <c r="D1254" s="259" t="s">
        <v>238</v>
      </c>
      <c r="E1254" s="260" t="s">
        <v>1</v>
      </c>
      <c r="F1254" s="261" t="s">
        <v>1731</v>
      </c>
      <c r="G1254" s="258"/>
      <c r="H1254" s="260" t="s">
        <v>1</v>
      </c>
      <c r="I1254" s="262"/>
      <c r="J1254" s="258"/>
      <c r="K1254" s="258"/>
      <c r="L1254" s="263"/>
      <c r="M1254" s="264"/>
      <c r="N1254" s="265"/>
      <c r="O1254" s="265"/>
      <c r="P1254" s="265"/>
      <c r="Q1254" s="265"/>
      <c r="R1254" s="265"/>
      <c r="S1254" s="265"/>
      <c r="T1254" s="266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7" t="s">
        <v>238</v>
      </c>
      <c r="AU1254" s="267" t="s">
        <v>91</v>
      </c>
      <c r="AV1254" s="13" t="s">
        <v>89</v>
      </c>
      <c r="AW1254" s="13" t="s">
        <v>36</v>
      </c>
      <c r="AX1254" s="13" t="s">
        <v>81</v>
      </c>
      <c r="AY1254" s="267" t="s">
        <v>229</v>
      </c>
    </row>
    <row r="1255" s="14" customFormat="1">
      <c r="A1255" s="14"/>
      <c r="B1255" s="268"/>
      <c r="C1255" s="269"/>
      <c r="D1255" s="259" t="s">
        <v>238</v>
      </c>
      <c r="E1255" s="270" t="s">
        <v>1</v>
      </c>
      <c r="F1255" s="271" t="s">
        <v>1643</v>
      </c>
      <c r="G1255" s="269"/>
      <c r="H1255" s="272">
        <v>316</v>
      </c>
      <c r="I1255" s="273"/>
      <c r="J1255" s="269"/>
      <c r="K1255" s="269"/>
      <c r="L1255" s="274"/>
      <c r="M1255" s="275"/>
      <c r="N1255" s="276"/>
      <c r="O1255" s="276"/>
      <c r="P1255" s="276"/>
      <c r="Q1255" s="276"/>
      <c r="R1255" s="276"/>
      <c r="S1255" s="276"/>
      <c r="T1255" s="277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8" t="s">
        <v>238</v>
      </c>
      <c r="AU1255" s="278" t="s">
        <v>91</v>
      </c>
      <c r="AV1255" s="14" t="s">
        <v>91</v>
      </c>
      <c r="AW1255" s="14" t="s">
        <v>36</v>
      </c>
      <c r="AX1255" s="14" t="s">
        <v>81</v>
      </c>
      <c r="AY1255" s="278" t="s">
        <v>229</v>
      </c>
    </row>
    <row r="1256" s="15" customFormat="1">
      <c r="A1256" s="15"/>
      <c r="B1256" s="279"/>
      <c r="C1256" s="280"/>
      <c r="D1256" s="259" t="s">
        <v>238</v>
      </c>
      <c r="E1256" s="281" t="s">
        <v>1</v>
      </c>
      <c r="F1256" s="282" t="s">
        <v>252</v>
      </c>
      <c r="G1256" s="280"/>
      <c r="H1256" s="283">
        <v>632</v>
      </c>
      <c r="I1256" s="284"/>
      <c r="J1256" s="280"/>
      <c r="K1256" s="280"/>
      <c r="L1256" s="285"/>
      <c r="M1256" s="286"/>
      <c r="N1256" s="287"/>
      <c r="O1256" s="287"/>
      <c r="P1256" s="287"/>
      <c r="Q1256" s="287"/>
      <c r="R1256" s="287"/>
      <c r="S1256" s="287"/>
      <c r="T1256" s="288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89" t="s">
        <v>238</v>
      </c>
      <c r="AU1256" s="289" t="s">
        <v>91</v>
      </c>
      <c r="AV1256" s="15" t="s">
        <v>236</v>
      </c>
      <c r="AW1256" s="15" t="s">
        <v>36</v>
      </c>
      <c r="AX1256" s="15" t="s">
        <v>89</v>
      </c>
      <c r="AY1256" s="289" t="s">
        <v>229</v>
      </c>
    </row>
    <row r="1257" s="2" customFormat="1" ht="44.25" customHeight="1">
      <c r="A1257" s="39"/>
      <c r="B1257" s="40"/>
      <c r="C1257" s="318" t="s">
        <v>1732</v>
      </c>
      <c r="D1257" s="318" t="s">
        <v>492</v>
      </c>
      <c r="E1257" s="319" t="s">
        <v>1733</v>
      </c>
      <c r="F1257" s="320" t="s">
        <v>1734</v>
      </c>
      <c r="G1257" s="321" t="s">
        <v>311</v>
      </c>
      <c r="H1257" s="322">
        <v>363.39999999999998</v>
      </c>
      <c r="I1257" s="323"/>
      <c r="J1257" s="324">
        <f>ROUND(I1257*H1257,2)</f>
        <v>0</v>
      </c>
      <c r="K1257" s="320" t="s">
        <v>1</v>
      </c>
      <c r="L1257" s="325"/>
      <c r="M1257" s="326" t="s">
        <v>1</v>
      </c>
      <c r="N1257" s="327" t="s">
        <v>46</v>
      </c>
      <c r="O1257" s="92"/>
      <c r="P1257" s="253">
        <f>O1257*H1257</f>
        <v>0</v>
      </c>
      <c r="Q1257" s="253">
        <v>0.001</v>
      </c>
      <c r="R1257" s="253">
        <f>Q1257*H1257</f>
        <v>0.3634</v>
      </c>
      <c r="S1257" s="253">
        <v>0</v>
      </c>
      <c r="T1257" s="254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55" t="s">
        <v>587</v>
      </c>
      <c r="AT1257" s="255" t="s">
        <v>492</v>
      </c>
      <c r="AU1257" s="255" t="s">
        <v>91</v>
      </c>
      <c r="AY1257" s="18" t="s">
        <v>229</v>
      </c>
      <c r="BE1257" s="256">
        <f>IF(N1257="základní",J1257,0)</f>
        <v>0</v>
      </c>
      <c r="BF1257" s="256">
        <f>IF(N1257="snížená",J1257,0)</f>
        <v>0</v>
      </c>
      <c r="BG1257" s="256">
        <f>IF(N1257="zákl. přenesená",J1257,0)</f>
        <v>0</v>
      </c>
      <c r="BH1257" s="256">
        <f>IF(N1257="sníž. přenesená",J1257,0)</f>
        <v>0</v>
      </c>
      <c r="BI1257" s="256">
        <f>IF(N1257="nulová",J1257,0)</f>
        <v>0</v>
      </c>
      <c r="BJ1257" s="18" t="s">
        <v>89</v>
      </c>
      <c r="BK1257" s="256">
        <f>ROUND(I1257*H1257,2)</f>
        <v>0</v>
      </c>
      <c r="BL1257" s="18" t="s">
        <v>331</v>
      </c>
      <c r="BM1257" s="255" t="s">
        <v>1735</v>
      </c>
    </row>
    <row r="1258" s="14" customFormat="1">
      <c r="A1258" s="14"/>
      <c r="B1258" s="268"/>
      <c r="C1258" s="269"/>
      <c r="D1258" s="259" t="s">
        <v>238</v>
      </c>
      <c r="E1258" s="269"/>
      <c r="F1258" s="271" t="s">
        <v>1736</v>
      </c>
      <c r="G1258" s="269"/>
      <c r="H1258" s="272">
        <v>363.39999999999998</v>
      </c>
      <c r="I1258" s="273"/>
      <c r="J1258" s="269"/>
      <c r="K1258" s="269"/>
      <c r="L1258" s="274"/>
      <c r="M1258" s="275"/>
      <c r="N1258" s="276"/>
      <c r="O1258" s="276"/>
      <c r="P1258" s="276"/>
      <c r="Q1258" s="276"/>
      <c r="R1258" s="276"/>
      <c r="S1258" s="276"/>
      <c r="T1258" s="277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78" t="s">
        <v>238</v>
      </c>
      <c r="AU1258" s="278" t="s">
        <v>91</v>
      </c>
      <c r="AV1258" s="14" t="s">
        <v>91</v>
      </c>
      <c r="AW1258" s="14" t="s">
        <v>4</v>
      </c>
      <c r="AX1258" s="14" t="s">
        <v>89</v>
      </c>
      <c r="AY1258" s="278" t="s">
        <v>229</v>
      </c>
    </row>
    <row r="1259" s="2" customFormat="1" ht="44.25" customHeight="1">
      <c r="A1259" s="39"/>
      <c r="B1259" s="40"/>
      <c r="C1259" s="318" t="s">
        <v>1737</v>
      </c>
      <c r="D1259" s="318" t="s">
        <v>492</v>
      </c>
      <c r="E1259" s="319" t="s">
        <v>1738</v>
      </c>
      <c r="F1259" s="320" t="s">
        <v>1739</v>
      </c>
      <c r="G1259" s="321" t="s">
        <v>311</v>
      </c>
      <c r="H1259" s="322">
        <v>363.39999999999998</v>
      </c>
      <c r="I1259" s="323"/>
      <c r="J1259" s="324">
        <f>ROUND(I1259*H1259,2)</f>
        <v>0</v>
      </c>
      <c r="K1259" s="320" t="s">
        <v>1</v>
      </c>
      <c r="L1259" s="325"/>
      <c r="M1259" s="326" t="s">
        <v>1</v>
      </c>
      <c r="N1259" s="327" t="s">
        <v>46</v>
      </c>
      <c r="O1259" s="92"/>
      <c r="P1259" s="253">
        <f>O1259*H1259</f>
        <v>0</v>
      </c>
      <c r="Q1259" s="253">
        <v>0.001</v>
      </c>
      <c r="R1259" s="253">
        <f>Q1259*H1259</f>
        <v>0.3634</v>
      </c>
      <c r="S1259" s="253">
        <v>0</v>
      </c>
      <c r="T1259" s="254">
        <f>S1259*H1259</f>
        <v>0</v>
      </c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R1259" s="255" t="s">
        <v>587</v>
      </c>
      <c r="AT1259" s="255" t="s">
        <v>492</v>
      </c>
      <c r="AU1259" s="255" t="s">
        <v>91</v>
      </c>
      <c r="AY1259" s="18" t="s">
        <v>229</v>
      </c>
      <c r="BE1259" s="256">
        <f>IF(N1259="základní",J1259,0)</f>
        <v>0</v>
      </c>
      <c r="BF1259" s="256">
        <f>IF(N1259="snížená",J1259,0)</f>
        <v>0</v>
      </c>
      <c r="BG1259" s="256">
        <f>IF(N1259="zákl. přenesená",J1259,0)</f>
        <v>0</v>
      </c>
      <c r="BH1259" s="256">
        <f>IF(N1259="sníž. přenesená",J1259,0)</f>
        <v>0</v>
      </c>
      <c r="BI1259" s="256">
        <f>IF(N1259="nulová",J1259,0)</f>
        <v>0</v>
      </c>
      <c r="BJ1259" s="18" t="s">
        <v>89</v>
      </c>
      <c r="BK1259" s="256">
        <f>ROUND(I1259*H1259,2)</f>
        <v>0</v>
      </c>
      <c r="BL1259" s="18" t="s">
        <v>331</v>
      </c>
      <c r="BM1259" s="255" t="s">
        <v>1740</v>
      </c>
    </row>
    <row r="1260" s="14" customFormat="1">
      <c r="A1260" s="14"/>
      <c r="B1260" s="268"/>
      <c r="C1260" s="269"/>
      <c r="D1260" s="259" t="s">
        <v>238</v>
      </c>
      <c r="E1260" s="269"/>
      <c r="F1260" s="271" t="s">
        <v>1736</v>
      </c>
      <c r="G1260" s="269"/>
      <c r="H1260" s="272">
        <v>363.39999999999998</v>
      </c>
      <c r="I1260" s="273"/>
      <c r="J1260" s="269"/>
      <c r="K1260" s="269"/>
      <c r="L1260" s="274"/>
      <c r="M1260" s="275"/>
      <c r="N1260" s="276"/>
      <c r="O1260" s="276"/>
      <c r="P1260" s="276"/>
      <c r="Q1260" s="276"/>
      <c r="R1260" s="276"/>
      <c r="S1260" s="276"/>
      <c r="T1260" s="277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8" t="s">
        <v>238</v>
      </c>
      <c r="AU1260" s="278" t="s">
        <v>91</v>
      </c>
      <c r="AV1260" s="14" t="s">
        <v>91</v>
      </c>
      <c r="AW1260" s="14" t="s">
        <v>4</v>
      </c>
      <c r="AX1260" s="14" t="s">
        <v>89</v>
      </c>
      <c r="AY1260" s="278" t="s">
        <v>229</v>
      </c>
    </row>
    <row r="1261" s="2" customFormat="1" ht="21.75" customHeight="1">
      <c r="A1261" s="39"/>
      <c r="B1261" s="40"/>
      <c r="C1261" s="244" t="s">
        <v>1741</v>
      </c>
      <c r="D1261" s="244" t="s">
        <v>231</v>
      </c>
      <c r="E1261" s="245" t="s">
        <v>1742</v>
      </c>
      <c r="F1261" s="246" t="s">
        <v>1743</v>
      </c>
      <c r="G1261" s="247" t="s">
        <v>311</v>
      </c>
      <c r="H1261" s="248">
        <v>286.36599999999999</v>
      </c>
      <c r="I1261" s="249"/>
      <c r="J1261" s="250">
        <f>ROUND(I1261*H1261,2)</f>
        <v>0</v>
      </c>
      <c r="K1261" s="246" t="s">
        <v>235</v>
      </c>
      <c r="L1261" s="45"/>
      <c r="M1261" s="251" t="s">
        <v>1</v>
      </c>
      <c r="N1261" s="252" t="s">
        <v>46</v>
      </c>
      <c r="O1261" s="92"/>
      <c r="P1261" s="253">
        <f>O1261*H1261</f>
        <v>0</v>
      </c>
      <c r="Q1261" s="253">
        <v>0.00040000000000000002</v>
      </c>
      <c r="R1261" s="253">
        <f>Q1261*H1261</f>
        <v>0.11454640000000001</v>
      </c>
      <c r="S1261" s="253">
        <v>0</v>
      </c>
      <c r="T1261" s="254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55" t="s">
        <v>331</v>
      </c>
      <c r="AT1261" s="255" t="s">
        <v>231</v>
      </c>
      <c r="AU1261" s="255" t="s">
        <v>91</v>
      </c>
      <c r="AY1261" s="18" t="s">
        <v>229</v>
      </c>
      <c r="BE1261" s="256">
        <f>IF(N1261="základní",J1261,0)</f>
        <v>0</v>
      </c>
      <c r="BF1261" s="256">
        <f>IF(N1261="snížená",J1261,0)</f>
        <v>0</v>
      </c>
      <c r="BG1261" s="256">
        <f>IF(N1261="zákl. přenesená",J1261,0)</f>
        <v>0</v>
      </c>
      <c r="BH1261" s="256">
        <f>IF(N1261="sníž. přenesená",J1261,0)</f>
        <v>0</v>
      </c>
      <c r="BI1261" s="256">
        <f>IF(N1261="nulová",J1261,0)</f>
        <v>0</v>
      </c>
      <c r="BJ1261" s="18" t="s">
        <v>89</v>
      </c>
      <c r="BK1261" s="256">
        <f>ROUND(I1261*H1261,2)</f>
        <v>0</v>
      </c>
      <c r="BL1261" s="18" t="s">
        <v>331</v>
      </c>
      <c r="BM1261" s="255" t="s">
        <v>1744</v>
      </c>
    </row>
    <row r="1262" s="13" customFormat="1">
      <c r="A1262" s="13"/>
      <c r="B1262" s="257"/>
      <c r="C1262" s="258"/>
      <c r="D1262" s="259" t="s">
        <v>238</v>
      </c>
      <c r="E1262" s="260" t="s">
        <v>1</v>
      </c>
      <c r="F1262" s="261" t="s">
        <v>1730</v>
      </c>
      <c r="G1262" s="258"/>
      <c r="H1262" s="260" t="s">
        <v>1</v>
      </c>
      <c r="I1262" s="262"/>
      <c r="J1262" s="258"/>
      <c r="K1262" s="258"/>
      <c r="L1262" s="263"/>
      <c r="M1262" s="264"/>
      <c r="N1262" s="265"/>
      <c r="O1262" s="265"/>
      <c r="P1262" s="265"/>
      <c r="Q1262" s="265"/>
      <c r="R1262" s="265"/>
      <c r="S1262" s="265"/>
      <c r="T1262" s="266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7" t="s">
        <v>238</v>
      </c>
      <c r="AU1262" s="267" t="s">
        <v>91</v>
      </c>
      <c r="AV1262" s="13" t="s">
        <v>89</v>
      </c>
      <c r="AW1262" s="13" t="s">
        <v>36</v>
      </c>
      <c r="AX1262" s="13" t="s">
        <v>81</v>
      </c>
      <c r="AY1262" s="267" t="s">
        <v>229</v>
      </c>
    </row>
    <row r="1263" s="14" customFormat="1">
      <c r="A1263" s="14"/>
      <c r="B1263" s="268"/>
      <c r="C1263" s="269"/>
      <c r="D1263" s="259" t="s">
        <v>238</v>
      </c>
      <c r="E1263" s="270" t="s">
        <v>1</v>
      </c>
      <c r="F1263" s="271" t="s">
        <v>1745</v>
      </c>
      <c r="G1263" s="269"/>
      <c r="H1263" s="272">
        <v>143.18299999999999</v>
      </c>
      <c r="I1263" s="273"/>
      <c r="J1263" s="269"/>
      <c r="K1263" s="269"/>
      <c r="L1263" s="274"/>
      <c r="M1263" s="275"/>
      <c r="N1263" s="276"/>
      <c r="O1263" s="276"/>
      <c r="P1263" s="276"/>
      <c r="Q1263" s="276"/>
      <c r="R1263" s="276"/>
      <c r="S1263" s="276"/>
      <c r="T1263" s="277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8" t="s">
        <v>238</v>
      </c>
      <c r="AU1263" s="278" t="s">
        <v>91</v>
      </c>
      <c r="AV1263" s="14" t="s">
        <v>91</v>
      </c>
      <c r="AW1263" s="14" t="s">
        <v>36</v>
      </c>
      <c r="AX1263" s="14" t="s">
        <v>81</v>
      </c>
      <c r="AY1263" s="278" t="s">
        <v>229</v>
      </c>
    </row>
    <row r="1264" s="13" customFormat="1">
      <c r="A1264" s="13"/>
      <c r="B1264" s="257"/>
      <c r="C1264" s="258"/>
      <c r="D1264" s="259" t="s">
        <v>238</v>
      </c>
      <c r="E1264" s="260" t="s">
        <v>1</v>
      </c>
      <c r="F1264" s="261" t="s">
        <v>1731</v>
      </c>
      <c r="G1264" s="258"/>
      <c r="H1264" s="260" t="s">
        <v>1</v>
      </c>
      <c r="I1264" s="262"/>
      <c r="J1264" s="258"/>
      <c r="K1264" s="258"/>
      <c r="L1264" s="263"/>
      <c r="M1264" s="264"/>
      <c r="N1264" s="265"/>
      <c r="O1264" s="265"/>
      <c r="P1264" s="265"/>
      <c r="Q1264" s="265"/>
      <c r="R1264" s="265"/>
      <c r="S1264" s="265"/>
      <c r="T1264" s="266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67" t="s">
        <v>238</v>
      </c>
      <c r="AU1264" s="267" t="s">
        <v>91</v>
      </c>
      <c r="AV1264" s="13" t="s">
        <v>89</v>
      </c>
      <c r="AW1264" s="13" t="s">
        <v>36</v>
      </c>
      <c r="AX1264" s="13" t="s">
        <v>81</v>
      </c>
      <c r="AY1264" s="267" t="s">
        <v>229</v>
      </c>
    </row>
    <row r="1265" s="14" customFormat="1">
      <c r="A1265" s="14"/>
      <c r="B1265" s="268"/>
      <c r="C1265" s="269"/>
      <c r="D1265" s="259" t="s">
        <v>238</v>
      </c>
      <c r="E1265" s="270" t="s">
        <v>1</v>
      </c>
      <c r="F1265" s="271" t="s">
        <v>1745</v>
      </c>
      <c r="G1265" s="269"/>
      <c r="H1265" s="272">
        <v>143.18299999999999</v>
      </c>
      <c r="I1265" s="273"/>
      <c r="J1265" s="269"/>
      <c r="K1265" s="269"/>
      <c r="L1265" s="274"/>
      <c r="M1265" s="275"/>
      <c r="N1265" s="276"/>
      <c r="O1265" s="276"/>
      <c r="P1265" s="276"/>
      <c r="Q1265" s="276"/>
      <c r="R1265" s="276"/>
      <c r="S1265" s="276"/>
      <c r="T1265" s="277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78" t="s">
        <v>238</v>
      </c>
      <c r="AU1265" s="278" t="s">
        <v>91</v>
      </c>
      <c r="AV1265" s="14" t="s">
        <v>91</v>
      </c>
      <c r="AW1265" s="14" t="s">
        <v>36</v>
      </c>
      <c r="AX1265" s="14" t="s">
        <v>81</v>
      </c>
      <c r="AY1265" s="278" t="s">
        <v>229</v>
      </c>
    </row>
    <row r="1266" s="15" customFormat="1">
      <c r="A1266" s="15"/>
      <c r="B1266" s="279"/>
      <c r="C1266" s="280"/>
      <c r="D1266" s="259" t="s">
        <v>238</v>
      </c>
      <c r="E1266" s="281" t="s">
        <v>1</v>
      </c>
      <c r="F1266" s="282" t="s">
        <v>252</v>
      </c>
      <c r="G1266" s="280"/>
      <c r="H1266" s="283">
        <v>286.36599999999999</v>
      </c>
      <c r="I1266" s="284"/>
      <c r="J1266" s="280"/>
      <c r="K1266" s="280"/>
      <c r="L1266" s="285"/>
      <c r="M1266" s="286"/>
      <c r="N1266" s="287"/>
      <c r="O1266" s="287"/>
      <c r="P1266" s="287"/>
      <c r="Q1266" s="287"/>
      <c r="R1266" s="287"/>
      <c r="S1266" s="287"/>
      <c r="T1266" s="288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89" t="s">
        <v>238</v>
      </c>
      <c r="AU1266" s="289" t="s">
        <v>91</v>
      </c>
      <c r="AV1266" s="15" t="s">
        <v>236</v>
      </c>
      <c r="AW1266" s="15" t="s">
        <v>36</v>
      </c>
      <c r="AX1266" s="15" t="s">
        <v>89</v>
      </c>
      <c r="AY1266" s="289" t="s">
        <v>229</v>
      </c>
    </row>
    <row r="1267" s="2" customFormat="1" ht="44.25" customHeight="1">
      <c r="A1267" s="39"/>
      <c r="B1267" s="40"/>
      <c r="C1267" s="318" t="s">
        <v>1746</v>
      </c>
      <c r="D1267" s="318" t="s">
        <v>492</v>
      </c>
      <c r="E1267" s="319" t="s">
        <v>1733</v>
      </c>
      <c r="F1267" s="320" t="s">
        <v>1734</v>
      </c>
      <c r="G1267" s="321" t="s">
        <v>311</v>
      </c>
      <c r="H1267" s="322">
        <v>164.66</v>
      </c>
      <c r="I1267" s="323"/>
      <c r="J1267" s="324">
        <f>ROUND(I1267*H1267,2)</f>
        <v>0</v>
      </c>
      <c r="K1267" s="320" t="s">
        <v>1</v>
      </c>
      <c r="L1267" s="325"/>
      <c r="M1267" s="326" t="s">
        <v>1</v>
      </c>
      <c r="N1267" s="327" t="s">
        <v>46</v>
      </c>
      <c r="O1267" s="92"/>
      <c r="P1267" s="253">
        <f>O1267*H1267</f>
        <v>0</v>
      </c>
      <c r="Q1267" s="253">
        <v>0.001</v>
      </c>
      <c r="R1267" s="253">
        <f>Q1267*H1267</f>
        <v>0.16466</v>
      </c>
      <c r="S1267" s="253">
        <v>0</v>
      </c>
      <c r="T1267" s="254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55" t="s">
        <v>587</v>
      </c>
      <c r="AT1267" s="255" t="s">
        <v>492</v>
      </c>
      <c r="AU1267" s="255" t="s">
        <v>91</v>
      </c>
      <c r="AY1267" s="18" t="s">
        <v>229</v>
      </c>
      <c r="BE1267" s="256">
        <f>IF(N1267="základní",J1267,0)</f>
        <v>0</v>
      </c>
      <c r="BF1267" s="256">
        <f>IF(N1267="snížená",J1267,0)</f>
        <v>0</v>
      </c>
      <c r="BG1267" s="256">
        <f>IF(N1267="zákl. přenesená",J1267,0)</f>
        <v>0</v>
      </c>
      <c r="BH1267" s="256">
        <f>IF(N1267="sníž. přenesená",J1267,0)</f>
        <v>0</v>
      </c>
      <c r="BI1267" s="256">
        <f>IF(N1267="nulová",J1267,0)</f>
        <v>0</v>
      </c>
      <c r="BJ1267" s="18" t="s">
        <v>89</v>
      </c>
      <c r="BK1267" s="256">
        <f>ROUND(I1267*H1267,2)</f>
        <v>0</v>
      </c>
      <c r="BL1267" s="18" t="s">
        <v>331</v>
      </c>
      <c r="BM1267" s="255" t="s">
        <v>1747</v>
      </c>
    </row>
    <row r="1268" s="14" customFormat="1">
      <c r="A1268" s="14"/>
      <c r="B1268" s="268"/>
      <c r="C1268" s="269"/>
      <c r="D1268" s="259" t="s">
        <v>238</v>
      </c>
      <c r="E1268" s="269"/>
      <c r="F1268" s="271" t="s">
        <v>1748</v>
      </c>
      <c r="G1268" s="269"/>
      <c r="H1268" s="272">
        <v>164.66</v>
      </c>
      <c r="I1268" s="273"/>
      <c r="J1268" s="269"/>
      <c r="K1268" s="269"/>
      <c r="L1268" s="274"/>
      <c r="M1268" s="275"/>
      <c r="N1268" s="276"/>
      <c r="O1268" s="276"/>
      <c r="P1268" s="276"/>
      <c r="Q1268" s="276"/>
      <c r="R1268" s="276"/>
      <c r="S1268" s="276"/>
      <c r="T1268" s="277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78" t="s">
        <v>238</v>
      </c>
      <c r="AU1268" s="278" t="s">
        <v>91</v>
      </c>
      <c r="AV1268" s="14" t="s">
        <v>91</v>
      </c>
      <c r="AW1268" s="14" t="s">
        <v>4</v>
      </c>
      <c r="AX1268" s="14" t="s">
        <v>89</v>
      </c>
      <c r="AY1268" s="278" t="s">
        <v>229</v>
      </c>
    </row>
    <row r="1269" s="2" customFormat="1" ht="44.25" customHeight="1">
      <c r="A1269" s="39"/>
      <c r="B1269" s="40"/>
      <c r="C1269" s="318" t="s">
        <v>1749</v>
      </c>
      <c r="D1269" s="318" t="s">
        <v>492</v>
      </c>
      <c r="E1269" s="319" t="s">
        <v>1738</v>
      </c>
      <c r="F1269" s="320" t="s">
        <v>1739</v>
      </c>
      <c r="G1269" s="321" t="s">
        <v>311</v>
      </c>
      <c r="H1269" s="322">
        <v>164.66</v>
      </c>
      <c r="I1269" s="323"/>
      <c r="J1269" s="324">
        <f>ROUND(I1269*H1269,2)</f>
        <v>0</v>
      </c>
      <c r="K1269" s="320" t="s">
        <v>1</v>
      </c>
      <c r="L1269" s="325"/>
      <c r="M1269" s="326" t="s">
        <v>1</v>
      </c>
      <c r="N1269" s="327" t="s">
        <v>46</v>
      </c>
      <c r="O1269" s="92"/>
      <c r="P1269" s="253">
        <f>O1269*H1269</f>
        <v>0</v>
      </c>
      <c r="Q1269" s="253">
        <v>0.001</v>
      </c>
      <c r="R1269" s="253">
        <f>Q1269*H1269</f>
        <v>0.16466</v>
      </c>
      <c r="S1269" s="253">
        <v>0</v>
      </c>
      <c r="T1269" s="254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55" t="s">
        <v>587</v>
      </c>
      <c r="AT1269" s="255" t="s">
        <v>492</v>
      </c>
      <c r="AU1269" s="255" t="s">
        <v>91</v>
      </c>
      <c r="AY1269" s="18" t="s">
        <v>229</v>
      </c>
      <c r="BE1269" s="256">
        <f>IF(N1269="základní",J1269,0)</f>
        <v>0</v>
      </c>
      <c r="BF1269" s="256">
        <f>IF(N1269="snížená",J1269,0)</f>
        <v>0</v>
      </c>
      <c r="BG1269" s="256">
        <f>IF(N1269="zákl. přenesená",J1269,0)</f>
        <v>0</v>
      </c>
      <c r="BH1269" s="256">
        <f>IF(N1269="sníž. přenesená",J1269,0)</f>
        <v>0</v>
      </c>
      <c r="BI1269" s="256">
        <f>IF(N1269="nulová",J1269,0)</f>
        <v>0</v>
      </c>
      <c r="BJ1269" s="18" t="s">
        <v>89</v>
      </c>
      <c r="BK1269" s="256">
        <f>ROUND(I1269*H1269,2)</f>
        <v>0</v>
      </c>
      <c r="BL1269" s="18" t="s">
        <v>331</v>
      </c>
      <c r="BM1269" s="255" t="s">
        <v>1750</v>
      </c>
    </row>
    <row r="1270" s="14" customFormat="1">
      <c r="A1270" s="14"/>
      <c r="B1270" s="268"/>
      <c r="C1270" s="269"/>
      <c r="D1270" s="259" t="s">
        <v>238</v>
      </c>
      <c r="E1270" s="269"/>
      <c r="F1270" s="271" t="s">
        <v>1748</v>
      </c>
      <c r="G1270" s="269"/>
      <c r="H1270" s="272">
        <v>164.66</v>
      </c>
      <c r="I1270" s="273"/>
      <c r="J1270" s="269"/>
      <c r="K1270" s="269"/>
      <c r="L1270" s="274"/>
      <c r="M1270" s="275"/>
      <c r="N1270" s="276"/>
      <c r="O1270" s="276"/>
      <c r="P1270" s="276"/>
      <c r="Q1270" s="276"/>
      <c r="R1270" s="276"/>
      <c r="S1270" s="276"/>
      <c r="T1270" s="277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78" t="s">
        <v>238</v>
      </c>
      <c r="AU1270" s="278" t="s">
        <v>91</v>
      </c>
      <c r="AV1270" s="14" t="s">
        <v>91</v>
      </c>
      <c r="AW1270" s="14" t="s">
        <v>4</v>
      </c>
      <c r="AX1270" s="14" t="s">
        <v>89</v>
      </c>
      <c r="AY1270" s="278" t="s">
        <v>229</v>
      </c>
    </row>
    <row r="1271" s="2" customFormat="1" ht="21.75" customHeight="1">
      <c r="A1271" s="39"/>
      <c r="B1271" s="40"/>
      <c r="C1271" s="244" t="s">
        <v>1751</v>
      </c>
      <c r="D1271" s="244" t="s">
        <v>231</v>
      </c>
      <c r="E1271" s="245" t="s">
        <v>1752</v>
      </c>
      <c r="F1271" s="246" t="s">
        <v>1753</v>
      </c>
      <c r="G1271" s="247" t="s">
        <v>311</v>
      </c>
      <c r="H1271" s="248">
        <v>147.81</v>
      </c>
      <c r="I1271" s="249"/>
      <c r="J1271" s="250">
        <f>ROUND(I1271*H1271,2)</f>
        <v>0</v>
      </c>
      <c r="K1271" s="246" t="s">
        <v>235</v>
      </c>
      <c r="L1271" s="45"/>
      <c r="M1271" s="251" t="s">
        <v>1</v>
      </c>
      <c r="N1271" s="252" t="s">
        <v>46</v>
      </c>
      <c r="O1271" s="92"/>
      <c r="P1271" s="253">
        <f>O1271*H1271</f>
        <v>0</v>
      </c>
      <c r="Q1271" s="253">
        <v>0.0011999999999999999</v>
      </c>
      <c r="R1271" s="253">
        <f>Q1271*H1271</f>
        <v>0.17737199999999997</v>
      </c>
      <c r="S1271" s="253">
        <v>0</v>
      </c>
      <c r="T1271" s="254">
        <f>S1271*H1271</f>
        <v>0</v>
      </c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R1271" s="255" t="s">
        <v>331</v>
      </c>
      <c r="AT1271" s="255" t="s">
        <v>231</v>
      </c>
      <c r="AU1271" s="255" t="s">
        <v>91</v>
      </c>
      <c r="AY1271" s="18" t="s">
        <v>229</v>
      </c>
      <c r="BE1271" s="256">
        <f>IF(N1271="základní",J1271,0)</f>
        <v>0</v>
      </c>
      <c r="BF1271" s="256">
        <f>IF(N1271="snížená",J1271,0)</f>
        <v>0</v>
      </c>
      <c r="BG1271" s="256">
        <f>IF(N1271="zákl. přenesená",J1271,0)</f>
        <v>0</v>
      </c>
      <c r="BH1271" s="256">
        <f>IF(N1271="sníž. přenesená",J1271,0)</f>
        <v>0</v>
      </c>
      <c r="BI1271" s="256">
        <f>IF(N1271="nulová",J1271,0)</f>
        <v>0</v>
      </c>
      <c r="BJ1271" s="18" t="s">
        <v>89</v>
      </c>
      <c r="BK1271" s="256">
        <f>ROUND(I1271*H1271,2)</f>
        <v>0</v>
      </c>
      <c r="BL1271" s="18" t="s">
        <v>331</v>
      </c>
      <c r="BM1271" s="255" t="s">
        <v>1754</v>
      </c>
    </row>
    <row r="1272" s="13" customFormat="1">
      <c r="A1272" s="13"/>
      <c r="B1272" s="257"/>
      <c r="C1272" s="258"/>
      <c r="D1272" s="259" t="s">
        <v>238</v>
      </c>
      <c r="E1272" s="260" t="s">
        <v>1</v>
      </c>
      <c r="F1272" s="261" t="s">
        <v>1755</v>
      </c>
      <c r="G1272" s="258"/>
      <c r="H1272" s="260" t="s">
        <v>1</v>
      </c>
      <c r="I1272" s="262"/>
      <c r="J1272" s="258"/>
      <c r="K1272" s="258"/>
      <c r="L1272" s="263"/>
      <c r="M1272" s="264"/>
      <c r="N1272" s="265"/>
      <c r="O1272" s="265"/>
      <c r="P1272" s="265"/>
      <c r="Q1272" s="265"/>
      <c r="R1272" s="265"/>
      <c r="S1272" s="265"/>
      <c r="T1272" s="266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7" t="s">
        <v>238</v>
      </c>
      <c r="AU1272" s="267" t="s">
        <v>91</v>
      </c>
      <c r="AV1272" s="13" t="s">
        <v>89</v>
      </c>
      <c r="AW1272" s="13" t="s">
        <v>36</v>
      </c>
      <c r="AX1272" s="13" t="s">
        <v>81</v>
      </c>
      <c r="AY1272" s="267" t="s">
        <v>229</v>
      </c>
    </row>
    <row r="1273" s="14" customFormat="1">
      <c r="A1273" s="14"/>
      <c r="B1273" s="268"/>
      <c r="C1273" s="269"/>
      <c r="D1273" s="259" t="s">
        <v>238</v>
      </c>
      <c r="E1273" s="270" t="s">
        <v>1</v>
      </c>
      <c r="F1273" s="271" t="s">
        <v>1756</v>
      </c>
      <c r="G1273" s="269"/>
      <c r="H1273" s="272">
        <v>7.798</v>
      </c>
      <c r="I1273" s="273"/>
      <c r="J1273" s="269"/>
      <c r="K1273" s="269"/>
      <c r="L1273" s="274"/>
      <c r="M1273" s="275"/>
      <c r="N1273" s="276"/>
      <c r="O1273" s="276"/>
      <c r="P1273" s="276"/>
      <c r="Q1273" s="276"/>
      <c r="R1273" s="276"/>
      <c r="S1273" s="276"/>
      <c r="T1273" s="277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8" t="s">
        <v>238</v>
      </c>
      <c r="AU1273" s="278" t="s">
        <v>91</v>
      </c>
      <c r="AV1273" s="14" t="s">
        <v>91</v>
      </c>
      <c r="AW1273" s="14" t="s">
        <v>36</v>
      </c>
      <c r="AX1273" s="14" t="s">
        <v>81</v>
      </c>
      <c r="AY1273" s="278" t="s">
        <v>229</v>
      </c>
    </row>
    <row r="1274" s="14" customFormat="1">
      <c r="A1274" s="14"/>
      <c r="B1274" s="268"/>
      <c r="C1274" s="269"/>
      <c r="D1274" s="259" t="s">
        <v>238</v>
      </c>
      <c r="E1274" s="270" t="s">
        <v>1</v>
      </c>
      <c r="F1274" s="271" t="s">
        <v>1757</v>
      </c>
      <c r="G1274" s="269"/>
      <c r="H1274" s="272">
        <v>9.1799999999999997</v>
      </c>
      <c r="I1274" s="273"/>
      <c r="J1274" s="269"/>
      <c r="K1274" s="269"/>
      <c r="L1274" s="274"/>
      <c r="M1274" s="275"/>
      <c r="N1274" s="276"/>
      <c r="O1274" s="276"/>
      <c r="P1274" s="276"/>
      <c r="Q1274" s="276"/>
      <c r="R1274" s="276"/>
      <c r="S1274" s="276"/>
      <c r="T1274" s="277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8" t="s">
        <v>238</v>
      </c>
      <c r="AU1274" s="278" t="s">
        <v>91</v>
      </c>
      <c r="AV1274" s="14" t="s">
        <v>91</v>
      </c>
      <c r="AW1274" s="14" t="s">
        <v>36</v>
      </c>
      <c r="AX1274" s="14" t="s">
        <v>81</v>
      </c>
      <c r="AY1274" s="278" t="s">
        <v>229</v>
      </c>
    </row>
    <row r="1275" s="14" customFormat="1">
      <c r="A1275" s="14"/>
      <c r="B1275" s="268"/>
      <c r="C1275" s="269"/>
      <c r="D1275" s="259" t="s">
        <v>238</v>
      </c>
      <c r="E1275" s="270" t="s">
        <v>1</v>
      </c>
      <c r="F1275" s="271" t="s">
        <v>1758</v>
      </c>
      <c r="G1275" s="269"/>
      <c r="H1275" s="272">
        <v>9.9060000000000006</v>
      </c>
      <c r="I1275" s="273"/>
      <c r="J1275" s="269"/>
      <c r="K1275" s="269"/>
      <c r="L1275" s="274"/>
      <c r="M1275" s="275"/>
      <c r="N1275" s="276"/>
      <c r="O1275" s="276"/>
      <c r="P1275" s="276"/>
      <c r="Q1275" s="276"/>
      <c r="R1275" s="276"/>
      <c r="S1275" s="276"/>
      <c r="T1275" s="277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78" t="s">
        <v>238</v>
      </c>
      <c r="AU1275" s="278" t="s">
        <v>91</v>
      </c>
      <c r="AV1275" s="14" t="s">
        <v>91</v>
      </c>
      <c r="AW1275" s="14" t="s">
        <v>36</v>
      </c>
      <c r="AX1275" s="14" t="s">
        <v>81</v>
      </c>
      <c r="AY1275" s="278" t="s">
        <v>229</v>
      </c>
    </row>
    <row r="1276" s="14" customFormat="1">
      <c r="A1276" s="14"/>
      <c r="B1276" s="268"/>
      <c r="C1276" s="269"/>
      <c r="D1276" s="259" t="s">
        <v>238</v>
      </c>
      <c r="E1276" s="270" t="s">
        <v>1</v>
      </c>
      <c r="F1276" s="271" t="s">
        <v>1759</v>
      </c>
      <c r="G1276" s="269"/>
      <c r="H1276" s="272">
        <v>22.571999999999999</v>
      </c>
      <c r="I1276" s="273"/>
      <c r="J1276" s="269"/>
      <c r="K1276" s="269"/>
      <c r="L1276" s="274"/>
      <c r="M1276" s="275"/>
      <c r="N1276" s="276"/>
      <c r="O1276" s="276"/>
      <c r="P1276" s="276"/>
      <c r="Q1276" s="276"/>
      <c r="R1276" s="276"/>
      <c r="S1276" s="276"/>
      <c r="T1276" s="277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78" t="s">
        <v>238</v>
      </c>
      <c r="AU1276" s="278" t="s">
        <v>91</v>
      </c>
      <c r="AV1276" s="14" t="s">
        <v>91</v>
      </c>
      <c r="AW1276" s="14" t="s">
        <v>36</v>
      </c>
      <c r="AX1276" s="14" t="s">
        <v>81</v>
      </c>
      <c r="AY1276" s="278" t="s">
        <v>229</v>
      </c>
    </row>
    <row r="1277" s="14" customFormat="1">
      <c r="A1277" s="14"/>
      <c r="B1277" s="268"/>
      <c r="C1277" s="269"/>
      <c r="D1277" s="259" t="s">
        <v>238</v>
      </c>
      <c r="E1277" s="270" t="s">
        <v>1</v>
      </c>
      <c r="F1277" s="271" t="s">
        <v>1758</v>
      </c>
      <c r="G1277" s="269"/>
      <c r="H1277" s="272">
        <v>9.9060000000000006</v>
      </c>
      <c r="I1277" s="273"/>
      <c r="J1277" s="269"/>
      <c r="K1277" s="269"/>
      <c r="L1277" s="274"/>
      <c r="M1277" s="275"/>
      <c r="N1277" s="276"/>
      <c r="O1277" s="276"/>
      <c r="P1277" s="276"/>
      <c r="Q1277" s="276"/>
      <c r="R1277" s="276"/>
      <c r="S1277" s="276"/>
      <c r="T1277" s="277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78" t="s">
        <v>238</v>
      </c>
      <c r="AU1277" s="278" t="s">
        <v>91</v>
      </c>
      <c r="AV1277" s="14" t="s">
        <v>91</v>
      </c>
      <c r="AW1277" s="14" t="s">
        <v>36</v>
      </c>
      <c r="AX1277" s="14" t="s">
        <v>81</v>
      </c>
      <c r="AY1277" s="278" t="s">
        <v>229</v>
      </c>
    </row>
    <row r="1278" s="14" customFormat="1">
      <c r="A1278" s="14"/>
      <c r="B1278" s="268"/>
      <c r="C1278" s="269"/>
      <c r="D1278" s="259" t="s">
        <v>238</v>
      </c>
      <c r="E1278" s="270" t="s">
        <v>1</v>
      </c>
      <c r="F1278" s="271" t="s">
        <v>1760</v>
      </c>
      <c r="G1278" s="269"/>
      <c r="H1278" s="272">
        <v>6.5039999999999996</v>
      </c>
      <c r="I1278" s="273"/>
      <c r="J1278" s="269"/>
      <c r="K1278" s="269"/>
      <c r="L1278" s="274"/>
      <c r="M1278" s="275"/>
      <c r="N1278" s="276"/>
      <c r="O1278" s="276"/>
      <c r="P1278" s="276"/>
      <c r="Q1278" s="276"/>
      <c r="R1278" s="276"/>
      <c r="S1278" s="276"/>
      <c r="T1278" s="277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78" t="s">
        <v>238</v>
      </c>
      <c r="AU1278" s="278" t="s">
        <v>91</v>
      </c>
      <c r="AV1278" s="14" t="s">
        <v>91</v>
      </c>
      <c r="AW1278" s="14" t="s">
        <v>36</v>
      </c>
      <c r="AX1278" s="14" t="s">
        <v>81</v>
      </c>
      <c r="AY1278" s="278" t="s">
        <v>229</v>
      </c>
    </row>
    <row r="1279" s="14" customFormat="1">
      <c r="A1279" s="14"/>
      <c r="B1279" s="268"/>
      <c r="C1279" s="269"/>
      <c r="D1279" s="259" t="s">
        <v>238</v>
      </c>
      <c r="E1279" s="270" t="s">
        <v>1</v>
      </c>
      <c r="F1279" s="271" t="s">
        <v>1761</v>
      </c>
      <c r="G1279" s="269"/>
      <c r="H1279" s="272">
        <v>19.123999999999999</v>
      </c>
      <c r="I1279" s="273"/>
      <c r="J1279" s="269"/>
      <c r="K1279" s="269"/>
      <c r="L1279" s="274"/>
      <c r="M1279" s="275"/>
      <c r="N1279" s="276"/>
      <c r="O1279" s="276"/>
      <c r="P1279" s="276"/>
      <c r="Q1279" s="276"/>
      <c r="R1279" s="276"/>
      <c r="S1279" s="276"/>
      <c r="T1279" s="277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78" t="s">
        <v>238</v>
      </c>
      <c r="AU1279" s="278" t="s">
        <v>91</v>
      </c>
      <c r="AV1279" s="14" t="s">
        <v>91</v>
      </c>
      <c r="AW1279" s="14" t="s">
        <v>36</v>
      </c>
      <c r="AX1279" s="14" t="s">
        <v>81</v>
      </c>
      <c r="AY1279" s="278" t="s">
        <v>229</v>
      </c>
    </row>
    <row r="1280" s="14" customFormat="1">
      <c r="A1280" s="14"/>
      <c r="B1280" s="268"/>
      <c r="C1280" s="269"/>
      <c r="D1280" s="259" t="s">
        <v>238</v>
      </c>
      <c r="E1280" s="270" t="s">
        <v>1</v>
      </c>
      <c r="F1280" s="271" t="s">
        <v>1762</v>
      </c>
      <c r="G1280" s="269"/>
      <c r="H1280" s="272">
        <v>13.244</v>
      </c>
      <c r="I1280" s="273"/>
      <c r="J1280" s="269"/>
      <c r="K1280" s="269"/>
      <c r="L1280" s="274"/>
      <c r="M1280" s="275"/>
      <c r="N1280" s="276"/>
      <c r="O1280" s="276"/>
      <c r="P1280" s="276"/>
      <c r="Q1280" s="276"/>
      <c r="R1280" s="276"/>
      <c r="S1280" s="276"/>
      <c r="T1280" s="277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78" t="s">
        <v>238</v>
      </c>
      <c r="AU1280" s="278" t="s">
        <v>91</v>
      </c>
      <c r="AV1280" s="14" t="s">
        <v>91</v>
      </c>
      <c r="AW1280" s="14" t="s">
        <v>36</v>
      </c>
      <c r="AX1280" s="14" t="s">
        <v>81</v>
      </c>
      <c r="AY1280" s="278" t="s">
        <v>229</v>
      </c>
    </row>
    <row r="1281" s="14" customFormat="1">
      <c r="A1281" s="14"/>
      <c r="B1281" s="268"/>
      <c r="C1281" s="269"/>
      <c r="D1281" s="259" t="s">
        <v>238</v>
      </c>
      <c r="E1281" s="270" t="s">
        <v>1</v>
      </c>
      <c r="F1281" s="271" t="s">
        <v>1763</v>
      </c>
      <c r="G1281" s="269"/>
      <c r="H1281" s="272">
        <v>17.108000000000001</v>
      </c>
      <c r="I1281" s="273"/>
      <c r="J1281" s="269"/>
      <c r="K1281" s="269"/>
      <c r="L1281" s="274"/>
      <c r="M1281" s="275"/>
      <c r="N1281" s="276"/>
      <c r="O1281" s="276"/>
      <c r="P1281" s="276"/>
      <c r="Q1281" s="276"/>
      <c r="R1281" s="276"/>
      <c r="S1281" s="276"/>
      <c r="T1281" s="277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78" t="s">
        <v>238</v>
      </c>
      <c r="AU1281" s="278" t="s">
        <v>91</v>
      </c>
      <c r="AV1281" s="14" t="s">
        <v>91</v>
      </c>
      <c r="AW1281" s="14" t="s">
        <v>36</v>
      </c>
      <c r="AX1281" s="14" t="s">
        <v>81</v>
      </c>
      <c r="AY1281" s="278" t="s">
        <v>229</v>
      </c>
    </row>
    <row r="1282" s="14" customFormat="1">
      <c r="A1282" s="14"/>
      <c r="B1282" s="268"/>
      <c r="C1282" s="269"/>
      <c r="D1282" s="259" t="s">
        <v>238</v>
      </c>
      <c r="E1282" s="270" t="s">
        <v>1</v>
      </c>
      <c r="F1282" s="271" t="s">
        <v>1764</v>
      </c>
      <c r="G1282" s="269"/>
      <c r="H1282" s="272">
        <v>3.395</v>
      </c>
      <c r="I1282" s="273"/>
      <c r="J1282" s="269"/>
      <c r="K1282" s="269"/>
      <c r="L1282" s="274"/>
      <c r="M1282" s="275"/>
      <c r="N1282" s="276"/>
      <c r="O1282" s="276"/>
      <c r="P1282" s="276"/>
      <c r="Q1282" s="276"/>
      <c r="R1282" s="276"/>
      <c r="S1282" s="276"/>
      <c r="T1282" s="277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78" t="s">
        <v>238</v>
      </c>
      <c r="AU1282" s="278" t="s">
        <v>91</v>
      </c>
      <c r="AV1282" s="14" t="s">
        <v>91</v>
      </c>
      <c r="AW1282" s="14" t="s">
        <v>36</v>
      </c>
      <c r="AX1282" s="14" t="s">
        <v>81</v>
      </c>
      <c r="AY1282" s="278" t="s">
        <v>229</v>
      </c>
    </row>
    <row r="1283" s="14" customFormat="1">
      <c r="A1283" s="14"/>
      <c r="B1283" s="268"/>
      <c r="C1283" s="269"/>
      <c r="D1283" s="259" t="s">
        <v>238</v>
      </c>
      <c r="E1283" s="270" t="s">
        <v>1</v>
      </c>
      <c r="F1283" s="271" t="s">
        <v>1476</v>
      </c>
      <c r="G1283" s="269"/>
      <c r="H1283" s="272">
        <v>16.373000000000001</v>
      </c>
      <c r="I1283" s="273"/>
      <c r="J1283" s="269"/>
      <c r="K1283" s="269"/>
      <c r="L1283" s="274"/>
      <c r="M1283" s="275"/>
      <c r="N1283" s="276"/>
      <c r="O1283" s="276"/>
      <c r="P1283" s="276"/>
      <c r="Q1283" s="276"/>
      <c r="R1283" s="276"/>
      <c r="S1283" s="276"/>
      <c r="T1283" s="277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8" t="s">
        <v>238</v>
      </c>
      <c r="AU1283" s="278" t="s">
        <v>91</v>
      </c>
      <c r="AV1283" s="14" t="s">
        <v>91</v>
      </c>
      <c r="AW1283" s="14" t="s">
        <v>36</v>
      </c>
      <c r="AX1283" s="14" t="s">
        <v>81</v>
      </c>
      <c r="AY1283" s="278" t="s">
        <v>229</v>
      </c>
    </row>
    <row r="1284" s="13" customFormat="1">
      <c r="A1284" s="13"/>
      <c r="B1284" s="257"/>
      <c r="C1284" s="258"/>
      <c r="D1284" s="259" t="s">
        <v>238</v>
      </c>
      <c r="E1284" s="260" t="s">
        <v>1</v>
      </c>
      <c r="F1284" s="261" t="s">
        <v>1477</v>
      </c>
      <c r="G1284" s="258"/>
      <c r="H1284" s="260" t="s">
        <v>1</v>
      </c>
      <c r="I1284" s="262"/>
      <c r="J1284" s="258"/>
      <c r="K1284" s="258"/>
      <c r="L1284" s="263"/>
      <c r="M1284" s="264"/>
      <c r="N1284" s="265"/>
      <c r="O1284" s="265"/>
      <c r="P1284" s="265"/>
      <c r="Q1284" s="265"/>
      <c r="R1284" s="265"/>
      <c r="S1284" s="265"/>
      <c r="T1284" s="266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7" t="s">
        <v>238</v>
      </c>
      <c r="AU1284" s="267" t="s">
        <v>91</v>
      </c>
      <c r="AV1284" s="13" t="s">
        <v>89</v>
      </c>
      <c r="AW1284" s="13" t="s">
        <v>36</v>
      </c>
      <c r="AX1284" s="13" t="s">
        <v>81</v>
      </c>
      <c r="AY1284" s="267" t="s">
        <v>229</v>
      </c>
    </row>
    <row r="1285" s="14" customFormat="1">
      <c r="A1285" s="14"/>
      <c r="B1285" s="268"/>
      <c r="C1285" s="269"/>
      <c r="D1285" s="259" t="s">
        <v>238</v>
      </c>
      <c r="E1285" s="270" t="s">
        <v>1</v>
      </c>
      <c r="F1285" s="271" t="s">
        <v>1765</v>
      </c>
      <c r="G1285" s="269"/>
      <c r="H1285" s="272">
        <v>12.699999999999999</v>
      </c>
      <c r="I1285" s="273"/>
      <c r="J1285" s="269"/>
      <c r="K1285" s="269"/>
      <c r="L1285" s="274"/>
      <c r="M1285" s="275"/>
      <c r="N1285" s="276"/>
      <c r="O1285" s="276"/>
      <c r="P1285" s="276"/>
      <c r="Q1285" s="276"/>
      <c r="R1285" s="276"/>
      <c r="S1285" s="276"/>
      <c r="T1285" s="277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8" t="s">
        <v>238</v>
      </c>
      <c r="AU1285" s="278" t="s">
        <v>91</v>
      </c>
      <c r="AV1285" s="14" t="s">
        <v>91</v>
      </c>
      <c r="AW1285" s="14" t="s">
        <v>36</v>
      </c>
      <c r="AX1285" s="14" t="s">
        <v>81</v>
      </c>
      <c r="AY1285" s="278" t="s">
        <v>229</v>
      </c>
    </row>
    <row r="1286" s="15" customFormat="1">
      <c r="A1286" s="15"/>
      <c r="B1286" s="279"/>
      <c r="C1286" s="280"/>
      <c r="D1286" s="259" t="s">
        <v>238</v>
      </c>
      <c r="E1286" s="281" t="s">
        <v>1</v>
      </c>
      <c r="F1286" s="282" t="s">
        <v>252</v>
      </c>
      <c r="G1286" s="280"/>
      <c r="H1286" s="283">
        <v>147.81</v>
      </c>
      <c r="I1286" s="284"/>
      <c r="J1286" s="280"/>
      <c r="K1286" s="280"/>
      <c r="L1286" s="285"/>
      <c r="M1286" s="286"/>
      <c r="N1286" s="287"/>
      <c r="O1286" s="287"/>
      <c r="P1286" s="287"/>
      <c r="Q1286" s="287"/>
      <c r="R1286" s="287"/>
      <c r="S1286" s="287"/>
      <c r="T1286" s="288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89" t="s">
        <v>238</v>
      </c>
      <c r="AU1286" s="289" t="s">
        <v>91</v>
      </c>
      <c r="AV1286" s="15" t="s">
        <v>236</v>
      </c>
      <c r="AW1286" s="15" t="s">
        <v>36</v>
      </c>
      <c r="AX1286" s="15" t="s">
        <v>89</v>
      </c>
      <c r="AY1286" s="289" t="s">
        <v>229</v>
      </c>
    </row>
    <row r="1287" s="2" customFormat="1" ht="21.75" customHeight="1">
      <c r="A1287" s="39"/>
      <c r="B1287" s="40"/>
      <c r="C1287" s="244" t="s">
        <v>1766</v>
      </c>
      <c r="D1287" s="244" t="s">
        <v>231</v>
      </c>
      <c r="E1287" s="245" t="s">
        <v>1767</v>
      </c>
      <c r="F1287" s="246" t="s">
        <v>1768</v>
      </c>
      <c r="G1287" s="247" t="s">
        <v>346</v>
      </c>
      <c r="H1287" s="248">
        <v>85.254999999999995</v>
      </c>
      <c r="I1287" s="249"/>
      <c r="J1287" s="250">
        <f>ROUND(I1287*H1287,2)</f>
        <v>0</v>
      </c>
      <c r="K1287" s="246" t="s">
        <v>235</v>
      </c>
      <c r="L1287" s="45"/>
      <c r="M1287" s="251" t="s">
        <v>1</v>
      </c>
      <c r="N1287" s="252" t="s">
        <v>46</v>
      </c>
      <c r="O1287" s="92"/>
      <c r="P1287" s="253">
        <f>O1287*H1287</f>
        <v>0</v>
      </c>
      <c r="Q1287" s="253">
        <v>0.00029</v>
      </c>
      <c r="R1287" s="253">
        <f>Q1287*H1287</f>
        <v>0.024723949999999998</v>
      </c>
      <c r="S1287" s="253">
        <v>0</v>
      </c>
      <c r="T1287" s="254">
        <f>S1287*H1287</f>
        <v>0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55" t="s">
        <v>331</v>
      </c>
      <c r="AT1287" s="255" t="s">
        <v>231</v>
      </c>
      <c r="AU1287" s="255" t="s">
        <v>91</v>
      </c>
      <c r="AY1287" s="18" t="s">
        <v>229</v>
      </c>
      <c r="BE1287" s="256">
        <f>IF(N1287="základní",J1287,0)</f>
        <v>0</v>
      </c>
      <c r="BF1287" s="256">
        <f>IF(N1287="snížená",J1287,0)</f>
        <v>0</v>
      </c>
      <c r="BG1287" s="256">
        <f>IF(N1287="zákl. přenesená",J1287,0)</f>
        <v>0</v>
      </c>
      <c r="BH1287" s="256">
        <f>IF(N1287="sníž. přenesená",J1287,0)</f>
        <v>0</v>
      </c>
      <c r="BI1287" s="256">
        <f>IF(N1287="nulová",J1287,0)</f>
        <v>0</v>
      </c>
      <c r="BJ1287" s="18" t="s">
        <v>89</v>
      </c>
      <c r="BK1287" s="256">
        <f>ROUND(I1287*H1287,2)</f>
        <v>0</v>
      </c>
      <c r="BL1287" s="18" t="s">
        <v>331</v>
      </c>
      <c r="BM1287" s="255" t="s">
        <v>1769</v>
      </c>
    </row>
    <row r="1288" s="13" customFormat="1">
      <c r="A1288" s="13"/>
      <c r="B1288" s="257"/>
      <c r="C1288" s="258"/>
      <c r="D1288" s="259" t="s">
        <v>238</v>
      </c>
      <c r="E1288" s="260" t="s">
        <v>1</v>
      </c>
      <c r="F1288" s="261" t="s">
        <v>1770</v>
      </c>
      <c r="G1288" s="258"/>
      <c r="H1288" s="260" t="s">
        <v>1</v>
      </c>
      <c r="I1288" s="262"/>
      <c r="J1288" s="258"/>
      <c r="K1288" s="258"/>
      <c r="L1288" s="263"/>
      <c r="M1288" s="264"/>
      <c r="N1288" s="265"/>
      <c r="O1288" s="265"/>
      <c r="P1288" s="265"/>
      <c r="Q1288" s="265"/>
      <c r="R1288" s="265"/>
      <c r="S1288" s="265"/>
      <c r="T1288" s="266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7" t="s">
        <v>238</v>
      </c>
      <c r="AU1288" s="267" t="s">
        <v>91</v>
      </c>
      <c r="AV1288" s="13" t="s">
        <v>89</v>
      </c>
      <c r="AW1288" s="13" t="s">
        <v>36</v>
      </c>
      <c r="AX1288" s="13" t="s">
        <v>81</v>
      </c>
      <c r="AY1288" s="267" t="s">
        <v>229</v>
      </c>
    </row>
    <row r="1289" s="14" customFormat="1">
      <c r="A1289" s="14"/>
      <c r="B1289" s="268"/>
      <c r="C1289" s="269"/>
      <c r="D1289" s="259" t="s">
        <v>238</v>
      </c>
      <c r="E1289" s="270" t="s">
        <v>1</v>
      </c>
      <c r="F1289" s="271" t="s">
        <v>1771</v>
      </c>
      <c r="G1289" s="269"/>
      <c r="H1289" s="272">
        <v>85.254999999999995</v>
      </c>
      <c r="I1289" s="273"/>
      <c r="J1289" s="269"/>
      <c r="K1289" s="269"/>
      <c r="L1289" s="274"/>
      <c r="M1289" s="275"/>
      <c r="N1289" s="276"/>
      <c r="O1289" s="276"/>
      <c r="P1289" s="276"/>
      <c r="Q1289" s="276"/>
      <c r="R1289" s="276"/>
      <c r="S1289" s="276"/>
      <c r="T1289" s="277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78" t="s">
        <v>238</v>
      </c>
      <c r="AU1289" s="278" t="s">
        <v>91</v>
      </c>
      <c r="AV1289" s="14" t="s">
        <v>91</v>
      </c>
      <c r="AW1289" s="14" t="s">
        <v>36</v>
      </c>
      <c r="AX1289" s="14" t="s">
        <v>89</v>
      </c>
      <c r="AY1289" s="278" t="s">
        <v>229</v>
      </c>
    </row>
    <row r="1290" s="2" customFormat="1" ht="33" customHeight="1">
      <c r="A1290" s="39"/>
      <c r="B1290" s="40"/>
      <c r="C1290" s="244" t="s">
        <v>1772</v>
      </c>
      <c r="D1290" s="244" t="s">
        <v>231</v>
      </c>
      <c r="E1290" s="245" t="s">
        <v>1773</v>
      </c>
      <c r="F1290" s="246" t="s">
        <v>1774</v>
      </c>
      <c r="G1290" s="247" t="s">
        <v>311</v>
      </c>
      <c r="H1290" s="248">
        <v>17.812999999999999</v>
      </c>
      <c r="I1290" s="249"/>
      <c r="J1290" s="250">
        <f>ROUND(I1290*H1290,2)</f>
        <v>0</v>
      </c>
      <c r="K1290" s="246" t="s">
        <v>235</v>
      </c>
      <c r="L1290" s="45"/>
      <c r="M1290" s="251" t="s">
        <v>1</v>
      </c>
      <c r="N1290" s="252" t="s">
        <v>46</v>
      </c>
      <c r="O1290" s="92"/>
      <c r="P1290" s="253">
        <f>O1290*H1290</f>
        <v>0</v>
      </c>
      <c r="Q1290" s="253">
        <v>0.0060000000000000001</v>
      </c>
      <c r="R1290" s="253">
        <f>Q1290*H1290</f>
        <v>0.106878</v>
      </c>
      <c r="S1290" s="253">
        <v>0</v>
      </c>
      <c r="T1290" s="254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55" t="s">
        <v>331</v>
      </c>
      <c r="AT1290" s="255" t="s">
        <v>231</v>
      </c>
      <c r="AU1290" s="255" t="s">
        <v>91</v>
      </c>
      <c r="AY1290" s="18" t="s">
        <v>229</v>
      </c>
      <c r="BE1290" s="256">
        <f>IF(N1290="základní",J1290,0)</f>
        <v>0</v>
      </c>
      <c r="BF1290" s="256">
        <f>IF(N1290="snížená",J1290,0)</f>
        <v>0</v>
      </c>
      <c r="BG1290" s="256">
        <f>IF(N1290="zákl. přenesená",J1290,0)</f>
        <v>0</v>
      </c>
      <c r="BH1290" s="256">
        <f>IF(N1290="sníž. přenesená",J1290,0)</f>
        <v>0</v>
      </c>
      <c r="BI1290" s="256">
        <f>IF(N1290="nulová",J1290,0)</f>
        <v>0</v>
      </c>
      <c r="BJ1290" s="18" t="s">
        <v>89</v>
      </c>
      <c r="BK1290" s="256">
        <f>ROUND(I1290*H1290,2)</f>
        <v>0</v>
      </c>
      <c r="BL1290" s="18" t="s">
        <v>331</v>
      </c>
      <c r="BM1290" s="255" t="s">
        <v>1775</v>
      </c>
    </row>
    <row r="1291" s="13" customFormat="1">
      <c r="A1291" s="13"/>
      <c r="B1291" s="257"/>
      <c r="C1291" s="258"/>
      <c r="D1291" s="259" t="s">
        <v>238</v>
      </c>
      <c r="E1291" s="260" t="s">
        <v>1</v>
      </c>
      <c r="F1291" s="261" t="s">
        <v>1776</v>
      </c>
      <c r="G1291" s="258"/>
      <c r="H1291" s="260" t="s">
        <v>1</v>
      </c>
      <c r="I1291" s="262"/>
      <c r="J1291" s="258"/>
      <c r="K1291" s="258"/>
      <c r="L1291" s="263"/>
      <c r="M1291" s="264"/>
      <c r="N1291" s="265"/>
      <c r="O1291" s="265"/>
      <c r="P1291" s="265"/>
      <c r="Q1291" s="265"/>
      <c r="R1291" s="265"/>
      <c r="S1291" s="265"/>
      <c r="T1291" s="266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7" t="s">
        <v>238</v>
      </c>
      <c r="AU1291" s="267" t="s">
        <v>91</v>
      </c>
      <c r="AV1291" s="13" t="s">
        <v>89</v>
      </c>
      <c r="AW1291" s="13" t="s">
        <v>36</v>
      </c>
      <c r="AX1291" s="13" t="s">
        <v>81</v>
      </c>
      <c r="AY1291" s="267" t="s">
        <v>229</v>
      </c>
    </row>
    <row r="1292" s="14" customFormat="1">
      <c r="A1292" s="14"/>
      <c r="B1292" s="268"/>
      <c r="C1292" s="269"/>
      <c r="D1292" s="259" t="s">
        <v>238</v>
      </c>
      <c r="E1292" s="270" t="s">
        <v>1</v>
      </c>
      <c r="F1292" s="271" t="s">
        <v>1273</v>
      </c>
      <c r="G1292" s="269"/>
      <c r="H1292" s="272">
        <v>17.812999999999999</v>
      </c>
      <c r="I1292" s="273"/>
      <c r="J1292" s="269"/>
      <c r="K1292" s="269"/>
      <c r="L1292" s="274"/>
      <c r="M1292" s="275"/>
      <c r="N1292" s="276"/>
      <c r="O1292" s="276"/>
      <c r="P1292" s="276"/>
      <c r="Q1292" s="276"/>
      <c r="R1292" s="276"/>
      <c r="S1292" s="276"/>
      <c r="T1292" s="277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78" t="s">
        <v>238</v>
      </c>
      <c r="AU1292" s="278" t="s">
        <v>91</v>
      </c>
      <c r="AV1292" s="14" t="s">
        <v>91</v>
      </c>
      <c r="AW1292" s="14" t="s">
        <v>36</v>
      </c>
      <c r="AX1292" s="14" t="s">
        <v>89</v>
      </c>
      <c r="AY1292" s="278" t="s">
        <v>229</v>
      </c>
    </row>
    <row r="1293" s="2" customFormat="1" ht="21.75" customHeight="1">
      <c r="A1293" s="39"/>
      <c r="B1293" s="40"/>
      <c r="C1293" s="244" t="s">
        <v>1777</v>
      </c>
      <c r="D1293" s="244" t="s">
        <v>231</v>
      </c>
      <c r="E1293" s="245" t="s">
        <v>1778</v>
      </c>
      <c r="F1293" s="246" t="s">
        <v>1779</v>
      </c>
      <c r="G1293" s="247" t="s">
        <v>311</v>
      </c>
      <c r="H1293" s="248">
        <v>3.1190000000000002</v>
      </c>
      <c r="I1293" s="249"/>
      <c r="J1293" s="250">
        <f>ROUND(I1293*H1293,2)</f>
        <v>0</v>
      </c>
      <c r="K1293" s="246" t="s">
        <v>235</v>
      </c>
      <c r="L1293" s="45"/>
      <c r="M1293" s="251" t="s">
        <v>1</v>
      </c>
      <c r="N1293" s="252" t="s">
        <v>46</v>
      </c>
      <c r="O1293" s="92"/>
      <c r="P1293" s="253">
        <f>O1293*H1293</f>
        <v>0</v>
      </c>
      <c r="Q1293" s="253">
        <v>0.0045199999999999997</v>
      </c>
      <c r="R1293" s="253">
        <f>Q1293*H1293</f>
        <v>0.01409788</v>
      </c>
      <c r="S1293" s="253">
        <v>0</v>
      </c>
      <c r="T1293" s="254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55" t="s">
        <v>331</v>
      </c>
      <c r="AT1293" s="255" t="s">
        <v>231</v>
      </c>
      <c r="AU1293" s="255" t="s">
        <v>91</v>
      </c>
      <c r="AY1293" s="18" t="s">
        <v>229</v>
      </c>
      <c r="BE1293" s="256">
        <f>IF(N1293="základní",J1293,0)</f>
        <v>0</v>
      </c>
      <c r="BF1293" s="256">
        <f>IF(N1293="snížená",J1293,0)</f>
        <v>0</v>
      </c>
      <c r="BG1293" s="256">
        <f>IF(N1293="zákl. přenesená",J1293,0)</f>
        <v>0</v>
      </c>
      <c r="BH1293" s="256">
        <f>IF(N1293="sníž. přenesená",J1293,0)</f>
        <v>0</v>
      </c>
      <c r="BI1293" s="256">
        <f>IF(N1293="nulová",J1293,0)</f>
        <v>0</v>
      </c>
      <c r="BJ1293" s="18" t="s">
        <v>89</v>
      </c>
      <c r="BK1293" s="256">
        <f>ROUND(I1293*H1293,2)</f>
        <v>0</v>
      </c>
      <c r="BL1293" s="18" t="s">
        <v>331</v>
      </c>
      <c r="BM1293" s="255" t="s">
        <v>1780</v>
      </c>
    </row>
    <row r="1294" s="13" customFormat="1">
      <c r="A1294" s="13"/>
      <c r="B1294" s="257"/>
      <c r="C1294" s="258"/>
      <c r="D1294" s="259" t="s">
        <v>238</v>
      </c>
      <c r="E1294" s="260" t="s">
        <v>1</v>
      </c>
      <c r="F1294" s="261" t="s">
        <v>1274</v>
      </c>
      <c r="G1294" s="258"/>
      <c r="H1294" s="260" t="s">
        <v>1</v>
      </c>
      <c r="I1294" s="262"/>
      <c r="J1294" s="258"/>
      <c r="K1294" s="258"/>
      <c r="L1294" s="263"/>
      <c r="M1294" s="264"/>
      <c r="N1294" s="265"/>
      <c r="O1294" s="265"/>
      <c r="P1294" s="265"/>
      <c r="Q1294" s="265"/>
      <c r="R1294" s="265"/>
      <c r="S1294" s="265"/>
      <c r="T1294" s="266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7" t="s">
        <v>238</v>
      </c>
      <c r="AU1294" s="267" t="s">
        <v>91</v>
      </c>
      <c r="AV1294" s="13" t="s">
        <v>89</v>
      </c>
      <c r="AW1294" s="13" t="s">
        <v>36</v>
      </c>
      <c r="AX1294" s="13" t="s">
        <v>81</v>
      </c>
      <c r="AY1294" s="267" t="s">
        <v>229</v>
      </c>
    </row>
    <row r="1295" s="14" customFormat="1">
      <c r="A1295" s="14"/>
      <c r="B1295" s="268"/>
      <c r="C1295" s="269"/>
      <c r="D1295" s="259" t="s">
        <v>238</v>
      </c>
      <c r="E1295" s="270" t="s">
        <v>1</v>
      </c>
      <c r="F1295" s="271" t="s">
        <v>1275</v>
      </c>
      <c r="G1295" s="269"/>
      <c r="H1295" s="272">
        <v>3.1190000000000002</v>
      </c>
      <c r="I1295" s="273"/>
      <c r="J1295" s="269"/>
      <c r="K1295" s="269"/>
      <c r="L1295" s="274"/>
      <c r="M1295" s="275"/>
      <c r="N1295" s="276"/>
      <c r="O1295" s="276"/>
      <c r="P1295" s="276"/>
      <c r="Q1295" s="276"/>
      <c r="R1295" s="276"/>
      <c r="S1295" s="276"/>
      <c r="T1295" s="277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78" t="s">
        <v>238</v>
      </c>
      <c r="AU1295" s="278" t="s">
        <v>91</v>
      </c>
      <c r="AV1295" s="14" t="s">
        <v>91</v>
      </c>
      <c r="AW1295" s="14" t="s">
        <v>36</v>
      </c>
      <c r="AX1295" s="14" t="s">
        <v>89</v>
      </c>
      <c r="AY1295" s="278" t="s">
        <v>229</v>
      </c>
    </row>
    <row r="1296" s="2" customFormat="1" ht="21.75" customHeight="1">
      <c r="A1296" s="39"/>
      <c r="B1296" s="40"/>
      <c r="C1296" s="244" t="s">
        <v>1781</v>
      </c>
      <c r="D1296" s="244" t="s">
        <v>231</v>
      </c>
      <c r="E1296" s="245" t="s">
        <v>1782</v>
      </c>
      <c r="F1296" s="246" t="s">
        <v>1783</v>
      </c>
      <c r="G1296" s="247" t="s">
        <v>1784</v>
      </c>
      <c r="H1296" s="328"/>
      <c r="I1296" s="249"/>
      <c r="J1296" s="250">
        <f>ROUND(I1296*H1296,2)</f>
        <v>0</v>
      </c>
      <c r="K1296" s="246" t="s">
        <v>235</v>
      </c>
      <c r="L1296" s="45"/>
      <c r="M1296" s="251" t="s">
        <v>1</v>
      </c>
      <c r="N1296" s="252" t="s">
        <v>46</v>
      </c>
      <c r="O1296" s="92"/>
      <c r="P1296" s="253">
        <f>O1296*H1296</f>
        <v>0</v>
      </c>
      <c r="Q1296" s="253">
        <v>0</v>
      </c>
      <c r="R1296" s="253">
        <f>Q1296*H1296</f>
        <v>0</v>
      </c>
      <c r="S1296" s="253">
        <v>0</v>
      </c>
      <c r="T1296" s="254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55" t="s">
        <v>331</v>
      </c>
      <c r="AT1296" s="255" t="s">
        <v>231</v>
      </c>
      <c r="AU1296" s="255" t="s">
        <v>91</v>
      </c>
      <c r="AY1296" s="18" t="s">
        <v>229</v>
      </c>
      <c r="BE1296" s="256">
        <f>IF(N1296="základní",J1296,0)</f>
        <v>0</v>
      </c>
      <c r="BF1296" s="256">
        <f>IF(N1296="snížená",J1296,0)</f>
        <v>0</v>
      </c>
      <c r="BG1296" s="256">
        <f>IF(N1296="zákl. přenesená",J1296,0)</f>
        <v>0</v>
      </c>
      <c r="BH1296" s="256">
        <f>IF(N1296="sníž. přenesená",J1296,0)</f>
        <v>0</v>
      </c>
      <c r="BI1296" s="256">
        <f>IF(N1296="nulová",J1296,0)</f>
        <v>0</v>
      </c>
      <c r="BJ1296" s="18" t="s">
        <v>89</v>
      </c>
      <c r="BK1296" s="256">
        <f>ROUND(I1296*H1296,2)</f>
        <v>0</v>
      </c>
      <c r="BL1296" s="18" t="s">
        <v>331</v>
      </c>
      <c r="BM1296" s="255" t="s">
        <v>1785</v>
      </c>
    </row>
    <row r="1297" s="12" customFormat="1" ht="22.8" customHeight="1">
      <c r="A1297" s="12"/>
      <c r="B1297" s="228"/>
      <c r="C1297" s="229"/>
      <c r="D1297" s="230" t="s">
        <v>80</v>
      </c>
      <c r="E1297" s="242" t="s">
        <v>1786</v>
      </c>
      <c r="F1297" s="242" t="s">
        <v>1787</v>
      </c>
      <c r="G1297" s="229"/>
      <c r="H1297" s="229"/>
      <c r="I1297" s="232"/>
      <c r="J1297" s="243">
        <f>BK1297</f>
        <v>0</v>
      </c>
      <c r="K1297" s="229"/>
      <c r="L1297" s="234"/>
      <c r="M1297" s="235"/>
      <c r="N1297" s="236"/>
      <c r="O1297" s="236"/>
      <c r="P1297" s="237">
        <f>SUM(P1298:P1433)</f>
        <v>0</v>
      </c>
      <c r="Q1297" s="236"/>
      <c r="R1297" s="237">
        <f>SUM(R1298:R1433)</f>
        <v>4.4297467600000004</v>
      </c>
      <c r="S1297" s="236"/>
      <c r="T1297" s="238">
        <f>SUM(T1298:T1433)</f>
        <v>0</v>
      </c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R1297" s="239" t="s">
        <v>91</v>
      </c>
      <c r="AT1297" s="240" t="s">
        <v>80</v>
      </c>
      <c r="AU1297" s="240" t="s">
        <v>89</v>
      </c>
      <c r="AY1297" s="239" t="s">
        <v>229</v>
      </c>
      <c r="BK1297" s="241">
        <f>SUM(BK1298:BK1433)</f>
        <v>0</v>
      </c>
    </row>
    <row r="1298" s="2" customFormat="1" ht="16.5" customHeight="1">
      <c r="A1298" s="39"/>
      <c r="B1298" s="40"/>
      <c r="C1298" s="244" t="s">
        <v>1788</v>
      </c>
      <c r="D1298" s="244" t="s">
        <v>231</v>
      </c>
      <c r="E1298" s="245" t="s">
        <v>1789</v>
      </c>
      <c r="F1298" s="246" t="s">
        <v>1790</v>
      </c>
      <c r="G1298" s="247" t="s">
        <v>771</v>
      </c>
      <c r="H1298" s="248">
        <v>1</v>
      </c>
      <c r="I1298" s="249"/>
      <c r="J1298" s="250">
        <f>ROUND(I1298*H1298,2)</f>
        <v>0</v>
      </c>
      <c r="K1298" s="246" t="s">
        <v>1</v>
      </c>
      <c r="L1298" s="45"/>
      <c r="M1298" s="251" t="s">
        <v>1</v>
      </c>
      <c r="N1298" s="252" t="s">
        <v>46</v>
      </c>
      <c r="O1298" s="92"/>
      <c r="P1298" s="253">
        <f>O1298*H1298</f>
        <v>0</v>
      </c>
      <c r="Q1298" s="253">
        <v>0</v>
      </c>
      <c r="R1298" s="253">
        <f>Q1298*H1298</f>
        <v>0</v>
      </c>
      <c r="S1298" s="253">
        <v>0</v>
      </c>
      <c r="T1298" s="254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55" t="s">
        <v>331</v>
      </c>
      <c r="AT1298" s="255" t="s">
        <v>231</v>
      </c>
      <c r="AU1298" s="255" t="s">
        <v>91</v>
      </c>
      <c r="AY1298" s="18" t="s">
        <v>229</v>
      </c>
      <c r="BE1298" s="256">
        <f>IF(N1298="základní",J1298,0)</f>
        <v>0</v>
      </c>
      <c r="BF1298" s="256">
        <f>IF(N1298="snížená",J1298,0)</f>
        <v>0</v>
      </c>
      <c r="BG1298" s="256">
        <f>IF(N1298="zákl. přenesená",J1298,0)</f>
        <v>0</v>
      </c>
      <c r="BH1298" s="256">
        <f>IF(N1298="sníž. přenesená",J1298,0)</f>
        <v>0</v>
      </c>
      <c r="BI1298" s="256">
        <f>IF(N1298="nulová",J1298,0)</f>
        <v>0</v>
      </c>
      <c r="BJ1298" s="18" t="s">
        <v>89</v>
      </c>
      <c r="BK1298" s="256">
        <f>ROUND(I1298*H1298,2)</f>
        <v>0</v>
      </c>
      <c r="BL1298" s="18" t="s">
        <v>331</v>
      </c>
      <c r="BM1298" s="255" t="s">
        <v>1791</v>
      </c>
    </row>
    <row r="1299" s="2" customFormat="1">
      <c r="A1299" s="39"/>
      <c r="B1299" s="40"/>
      <c r="C1299" s="41"/>
      <c r="D1299" s="259" t="s">
        <v>262</v>
      </c>
      <c r="E1299" s="41"/>
      <c r="F1299" s="290" t="s">
        <v>1792</v>
      </c>
      <c r="G1299" s="41"/>
      <c r="H1299" s="41"/>
      <c r="I1299" s="155"/>
      <c r="J1299" s="41"/>
      <c r="K1299" s="41"/>
      <c r="L1299" s="45"/>
      <c r="M1299" s="291"/>
      <c r="N1299" s="292"/>
      <c r="O1299" s="92"/>
      <c r="P1299" s="92"/>
      <c r="Q1299" s="92"/>
      <c r="R1299" s="92"/>
      <c r="S1299" s="92"/>
      <c r="T1299" s="93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T1299" s="18" t="s">
        <v>262</v>
      </c>
      <c r="AU1299" s="18" t="s">
        <v>91</v>
      </c>
    </row>
    <row r="1300" s="2" customFormat="1" ht="21.75" customHeight="1">
      <c r="A1300" s="39"/>
      <c r="B1300" s="40"/>
      <c r="C1300" s="244" t="s">
        <v>1793</v>
      </c>
      <c r="D1300" s="244" t="s">
        <v>231</v>
      </c>
      <c r="E1300" s="245" t="s">
        <v>1794</v>
      </c>
      <c r="F1300" s="246" t="s">
        <v>1795</v>
      </c>
      <c r="G1300" s="247" t="s">
        <v>311</v>
      </c>
      <c r="H1300" s="248">
        <v>432.37</v>
      </c>
      <c r="I1300" s="249"/>
      <c r="J1300" s="250">
        <f>ROUND(I1300*H1300,2)</f>
        <v>0</v>
      </c>
      <c r="K1300" s="246" t="s">
        <v>235</v>
      </c>
      <c r="L1300" s="45"/>
      <c r="M1300" s="251" t="s">
        <v>1</v>
      </c>
      <c r="N1300" s="252" t="s">
        <v>46</v>
      </c>
      <c r="O1300" s="92"/>
      <c r="P1300" s="253">
        <f>O1300*H1300</f>
        <v>0</v>
      </c>
      <c r="Q1300" s="253">
        <v>0</v>
      </c>
      <c r="R1300" s="253">
        <f>Q1300*H1300</f>
        <v>0</v>
      </c>
      <c r="S1300" s="253">
        <v>0</v>
      </c>
      <c r="T1300" s="254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55" t="s">
        <v>331</v>
      </c>
      <c r="AT1300" s="255" t="s">
        <v>231</v>
      </c>
      <c r="AU1300" s="255" t="s">
        <v>91</v>
      </c>
      <c r="AY1300" s="18" t="s">
        <v>229</v>
      </c>
      <c r="BE1300" s="256">
        <f>IF(N1300="základní",J1300,0)</f>
        <v>0</v>
      </c>
      <c r="BF1300" s="256">
        <f>IF(N1300="snížená",J1300,0)</f>
        <v>0</v>
      </c>
      <c r="BG1300" s="256">
        <f>IF(N1300="zákl. přenesená",J1300,0)</f>
        <v>0</v>
      </c>
      <c r="BH1300" s="256">
        <f>IF(N1300="sníž. přenesená",J1300,0)</f>
        <v>0</v>
      </c>
      <c r="BI1300" s="256">
        <f>IF(N1300="nulová",J1300,0)</f>
        <v>0</v>
      </c>
      <c r="BJ1300" s="18" t="s">
        <v>89</v>
      </c>
      <c r="BK1300" s="256">
        <f>ROUND(I1300*H1300,2)</f>
        <v>0</v>
      </c>
      <c r="BL1300" s="18" t="s">
        <v>331</v>
      </c>
      <c r="BM1300" s="255" t="s">
        <v>1796</v>
      </c>
    </row>
    <row r="1301" s="13" customFormat="1">
      <c r="A1301" s="13"/>
      <c r="B1301" s="257"/>
      <c r="C1301" s="258"/>
      <c r="D1301" s="259" t="s">
        <v>238</v>
      </c>
      <c r="E1301" s="260" t="s">
        <v>1</v>
      </c>
      <c r="F1301" s="261" t="s">
        <v>1797</v>
      </c>
      <c r="G1301" s="258"/>
      <c r="H1301" s="260" t="s">
        <v>1</v>
      </c>
      <c r="I1301" s="262"/>
      <c r="J1301" s="258"/>
      <c r="K1301" s="258"/>
      <c r="L1301" s="263"/>
      <c r="M1301" s="264"/>
      <c r="N1301" s="265"/>
      <c r="O1301" s="265"/>
      <c r="P1301" s="265"/>
      <c r="Q1301" s="265"/>
      <c r="R1301" s="265"/>
      <c r="S1301" s="265"/>
      <c r="T1301" s="266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7" t="s">
        <v>238</v>
      </c>
      <c r="AU1301" s="267" t="s">
        <v>91</v>
      </c>
      <c r="AV1301" s="13" t="s">
        <v>89</v>
      </c>
      <c r="AW1301" s="13" t="s">
        <v>36</v>
      </c>
      <c r="AX1301" s="13" t="s">
        <v>81</v>
      </c>
      <c r="AY1301" s="267" t="s">
        <v>229</v>
      </c>
    </row>
    <row r="1302" s="14" customFormat="1">
      <c r="A1302" s="14"/>
      <c r="B1302" s="268"/>
      <c r="C1302" s="269"/>
      <c r="D1302" s="259" t="s">
        <v>238</v>
      </c>
      <c r="E1302" s="270" t="s">
        <v>1</v>
      </c>
      <c r="F1302" s="271" t="s">
        <v>1798</v>
      </c>
      <c r="G1302" s="269"/>
      <c r="H1302" s="272">
        <v>448</v>
      </c>
      <c r="I1302" s="273"/>
      <c r="J1302" s="269"/>
      <c r="K1302" s="269"/>
      <c r="L1302" s="274"/>
      <c r="M1302" s="275"/>
      <c r="N1302" s="276"/>
      <c r="O1302" s="276"/>
      <c r="P1302" s="276"/>
      <c r="Q1302" s="276"/>
      <c r="R1302" s="276"/>
      <c r="S1302" s="276"/>
      <c r="T1302" s="277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78" t="s">
        <v>238</v>
      </c>
      <c r="AU1302" s="278" t="s">
        <v>91</v>
      </c>
      <c r="AV1302" s="14" t="s">
        <v>91</v>
      </c>
      <c r="AW1302" s="14" t="s">
        <v>36</v>
      </c>
      <c r="AX1302" s="14" t="s">
        <v>81</v>
      </c>
      <c r="AY1302" s="278" t="s">
        <v>229</v>
      </c>
    </row>
    <row r="1303" s="13" customFormat="1">
      <c r="A1303" s="13"/>
      <c r="B1303" s="257"/>
      <c r="C1303" s="258"/>
      <c r="D1303" s="259" t="s">
        <v>238</v>
      </c>
      <c r="E1303" s="260" t="s">
        <v>1</v>
      </c>
      <c r="F1303" s="261" t="s">
        <v>1799</v>
      </c>
      <c r="G1303" s="258"/>
      <c r="H1303" s="260" t="s">
        <v>1</v>
      </c>
      <c r="I1303" s="262"/>
      <c r="J1303" s="258"/>
      <c r="K1303" s="258"/>
      <c r="L1303" s="263"/>
      <c r="M1303" s="264"/>
      <c r="N1303" s="265"/>
      <c r="O1303" s="265"/>
      <c r="P1303" s="265"/>
      <c r="Q1303" s="265"/>
      <c r="R1303" s="265"/>
      <c r="S1303" s="265"/>
      <c r="T1303" s="266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7" t="s">
        <v>238</v>
      </c>
      <c r="AU1303" s="267" t="s">
        <v>91</v>
      </c>
      <c r="AV1303" s="13" t="s">
        <v>89</v>
      </c>
      <c r="AW1303" s="13" t="s">
        <v>36</v>
      </c>
      <c r="AX1303" s="13" t="s">
        <v>81</v>
      </c>
      <c r="AY1303" s="267" t="s">
        <v>229</v>
      </c>
    </row>
    <row r="1304" s="14" customFormat="1">
      <c r="A1304" s="14"/>
      <c r="B1304" s="268"/>
      <c r="C1304" s="269"/>
      <c r="D1304" s="259" t="s">
        <v>238</v>
      </c>
      <c r="E1304" s="270" t="s">
        <v>1</v>
      </c>
      <c r="F1304" s="271" t="s">
        <v>1800</v>
      </c>
      <c r="G1304" s="269"/>
      <c r="H1304" s="272">
        <v>-80.609999999999999</v>
      </c>
      <c r="I1304" s="273"/>
      <c r="J1304" s="269"/>
      <c r="K1304" s="269"/>
      <c r="L1304" s="274"/>
      <c r="M1304" s="275"/>
      <c r="N1304" s="276"/>
      <c r="O1304" s="276"/>
      <c r="P1304" s="276"/>
      <c r="Q1304" s="276"/>
      <c r="R1304" s="276"/>
      <c r="S1304" s="276"/>
      <c r="T1304" s="277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78" t="s">
        <v>238</v>
      </c>
      <c r="AU1304" s="278" t="s">
        <v>91</v>
      </c>
      <c r="AV1304" s="14" t="s">
        <v>91</v>
      </c>
      <c r="AW1304" s="14" t="s">
        <v>36</v>
      </c>
      <c r="AX1304" s="14" t="s">
        <v>81</v>
      </c>
      <c r="AY1304" s="278" t="s">
        <v>229</v>
      </c>
    </row>
    <row r="1305" s="13" customFormat="1">
      <c r="A1305" s="13"/>
      <c r="B1305" s="257"/>
      <c r="C1305" s="258"/>
      <c r="D1305" s="259" t="s">
        <v>238</v>
      </c>
      <c r="E1305" s="260" t="s">
        <v>1</v>
      </c>
      <c r="F1305" s="261" t="s">
        <v>1801</v>
      </c>
      <c r="G1305" s="258"/>
      <c r="H1305" s="260" t="s">
        <v>1</v>
      </c>
      <c r="I1305" s="262"/>
      <c r="J1305" s="258"/>
      <c r="K1305" s="258"/>
      <c r="L1305" s="263"/>
      <c r="M1305" s="264"/>
      <c r="N1305" s="265"/>
      <c r="O1305" s="265"/>
      <c r="P1305" s="265"/>
      <c r="Q1305" s="265"/>
      <c r="R1305" s="265"/>
      <c r="S1305" s="265"/>
      <c r="T1305" s="266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7" t="s">
        <v>238</v>
      </c>
      <c r="AU1305" s="267" t="s">
        <v>91</v>
      </c>
      <c r="AV1305" s="13" t="s">
        <v>89</v>
      </c>
      <c r="AW1305" s="13" t="s">
        <v>36</v>
      </c>
      <c r="AX1305" s="13" t="s">
        <v>81</v>
      </c>
      <c r="AY1305" s="267" t="s">
        <v>229</v>
      </c>
    </row>
    <row r="1306" s="14" customFormat="1">
      <c r="A1306" s="14"/>
      <c r="B1306" s="268"/>
      <c r="C1306" s="269"/>
      <c r="D1306" s="259" t="s">
        <v>238</v>
      </c>
      <c r="E1306" s="270" t="s">
        <v>1</v>
      </c>
      <c r="F1306" s="271" t="s">
        <v>1802</v>
      </c>
      <c r="G1306" s="269"/>
      <c r="H1306" s="272">
        <v>35.880000000000003</v>
      </c>
      <c r="I1306" s="273"/>
      <c r="J1306" s="269"/>
      <c r="K1306" s="269"/>
      <c r="L1306" s="274"/>
      <c r="M1306" s="275"/>
      <c r="N1306" s="276"/>
      <c r="O1306" s="276"/>
      <c r="P1306" s="276"/>
      <c r="Q1306" s="276"/>
      <c r="R1306" s="276"/>
      <c r="S1306" s="276"/>
      <c r="T1306" s="277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8" t="s">
        <v>238</v>
      </c>
      <c r="AU1306" s="278" t="s">
        <v>91</v>
      </c>
      <c r="AV1306" s="14" t="s">
        <v>91</v>
      </c>
      <c r="AW1306" s="14" t="s">
        <v>36</v>
      </c>
      <c r="AX1306" s="14" t="s">
        <v>81</v>
      </c>
      <c r="AY1306" s="278" t="s">
        <v>229</v>
      </c>
    </row>
    <row r="1307" s="13" customFormat="1">
      <c r="A1307" s="13"/>
      <c r="B1307" s="257"/>
      <c r="C1307" s="258"/>
      <c r="D1307" s="259" t="s">
        <v>238</v>
      </c>
      <c r="E1307" s="260" t="s">
        <v>1</v>
      </c>
      <c r="F1307" s="261" t="s">
        <v>1803</v>
      </c>
      <c r="G1307" s="258"/>
      <c r="H1307" s="260" t="s">
        <v>1</v>
      </c>
      <c r="I1307" s="262"/>
      <c r="J1307" s="258"/>
      <c r="K1307" s="258"/>
      <c r="L1307" s="263"/>
      <c r="M1307" s="264"/>
      <c r="N1307" s="265"/>
      <c r="O1307" s="265"/>
      <c r="P1307" s="265"/>
      <c r="Q1307" s="265"/>
      <c r="R1307" s="265"/>
      <c r="S1307" s="265"/>
      <c r="T1307" s="266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7" t="s">
        <v>238</v>
      </c>
      <c r="AU1307" s="267" t="s">
        <v>91</v>
      </c>
      <c r="AV1307" s="13" t="s">
        <v>89</v>
      </c>
      <c r="AW1307" s="13" t="s">
        <v>36</v>
      </c>
      <c r="AX1307" s="13" t="s">
        <v>81</v>
      </c>
      <c r="AY1307" s="267" t="s">
        <v>229</v>
      </c>
    </row>
    <row r="1308" s="14" customFormat="1">
      <c r="A1308" s="14"/>
      <c r="B1308" s="268"/>
      <c r="C1308" s="269"/>
      <c r="D1308" s="259" t="s">
        <v>238</v>
      </c>
      <c r="E1308" s="270" t="s">
        <v>1</v>
      </c>
      <c r="F1308" s="271" t="s">
        <v>1804</v>
      </c>
      <c r="G1308" s="269"/>
      <c r="H1308" s="272">
        <v>29.100000000000001</v>
      </c>
      <c r="I1308" s="273"/>
      <c r="J1308" s="269"/>
      <c r="K1308" s="269"/>
      <c r="L1308" s="274"/>
      <c r="M1308" s="275"/>
      <c r="N1308" s="276"/>
      <c r="O1308" s="276"/>
      <c r="P1308" s="276"/>
      <c r="Q1308" s="276"/>
      <c r="R1308" s="276"/>
      <c r="S1308" s="276"/>
      <c r="T1308" s="277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78" t="s">
        <v>238</v>
      </c>
      <c r="AU1308" s="278" t="s">
        <v>91</v>
      </c>
      <c r="AV1308" s="14" t="s">
        <v>91</v>
      </c>
      <c r="AW1308" s="14" t="s">
        <v>36</v>
      </c>
      <c r="AX1308" s="14" t="s">
        <v>81</v>
      </c>
      <c r="AY1308" s="278" t="s">
        <v>229</v>
      </c>
    </row>
    <row r="1309" s="15" customFormat="1">
      <c r="A1309" s="15"/>
      <c r="B1309" s="279"/>
      <c r="C1309" s="280"/>
      <c r="D1309" s="259" t="s">
        <v>238</v>
      </c>
      <c r="E1309" s="281" t="s">
        <v>1</v>
      </c>
      <c r="F1309" s="282" t="s">
        <v>252</v>
      </c>
      <c r="G1309" s="280"/>
      <c r="H1309" s="283">
        <v>432.37</v>
      </c>
      <c r="I1309" s="284"/>
      <c r="J1309" s="280"/>
      <c r="K1309" s="280"/>
      <c r="L1309" s="285"/>
      <c r="M1309" s="286"/>
      <c r="N1309" s="287"/>
      <c r="O1309" s="287"/>
      <c r="P1309" s="287"/>
      <c r="Q1309" s="287"/>
      <c r="R1309" s="287"/>
      <c r="S1309" s="287"/>
      <c r="T1309" s="288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89" t="s">
        <v>238</v>
      </c>
      <c r="AU1309" s="289" t="s">
        <v>91</v>
      </c>
      <c r="AV1309" s="15" t="s">
        <v>236</v>
      </c>
      <c r="AW1309" s="15" t="s">
        <v>36</v>
      </c>
      <c r="AX1309" s="15" t="s">
        <v>89</v>
      </c>
      <c r="AY1309" s="289" t="s">
        <v>229</v>
      </c>
    </row>
    <row r="1310" s="2" customFormat="1" ht="16.5" customHeight="1">
      <c r="A1310" s="39"/>
      <c r="B1310" s="40"/>
      <c r="C1310" s="318" t="s">
        <v>1805</v>
      </c>
      <c r="D1310" s="318" t="s">
        <v>492</v>
      </c>
      <c r="E1310" s="319" t="s">
        <v>1645</v>
      </c>
      <c r="F1310" s="320" t="s">
        <v>1646</v>
      </c>
      <c r="G1310" s="321" t="s">
        <v>289</v>
      </c>
      <c r="H1310" s="322">
        <v>0.13</v>
      </c>
      <c r="I1310" s="323"/>
      <c r="J1310" s="324">
        <f>ROUND(I1310*H1310,2)</f>
        <v>0</v>
      </c>
      <c r="K1310" s="320" t="s">
        <v>235</v>
      </c>
      <c r="L1310" s="325"/>
      <c r="M1310" s="326" t="s">
        <v>1</v>
      </c>
      <c r="N1310" s="327" t="s">
        <v>46</v>
      </c>
      <c r="O1310" s="92"/>
      <c r="P1310" s="253">
        <f>O1310*H1310</f>
        <v>0</v>
      </c>
      <c r="Q1310" s="253">
        <v>1</v>
      </c>
      <c r="R1310" s="253">
        <f>Q1310*H1310</f>
        <v>0.13</v>
      </c>
      <c r="S1310" s="253">
        <v>0</v>
      </c>
      <c r="T1310" s="254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55" t="s">
        <v>587</v>
      </c>
      <c r="AT1310" s="255" t="s">
        <v>492</v>
      </c>
      <c r="AU1310" s="255" t="s">
        <v>91</v>
      </c>
      <c r="AY1310" s="18" t="s">
        <v>229</v>
      </c>
      <c r="BE1310" s="256">
        <f>IF(N1310="základní",J1310,0)</f>
        <v>0</v>
      </c>
      <c r="BF1310" s="256">
        <f>IF(N1310="snížená",J1310,0)</f>
        <v>0</v>
      </c>
      <c r="BG1310" s="256">
        <f>IF(N1310="zákl. přenesená",J1310,0)</f>
        <v>0</v>
      </c>
      <c r="BH1310" s="256">
        <f>IF(N1310="sníž. přenesená",J1310,0)</f>
        <v>0</v>
      </c>
      <c r="BI1310" s="256">
        <f>IF(N1310="nulová",J1310,0)</f>
        <v>0</v>
      </c>
      <c r="BJ1310" s="18" t="s">
        <v>89</v>
      </c>
      <c r="BK1310" s="256">
        <f>ROUND(I1310*H1310,2)</f>
        <v>0</v>
      </c>
      <c r="BL1310" s="18" t="s">
        <v>331</v>
      </c>
      <c r="BM1310" s="255" t="s">
        <v>1806</v>
      </c>
    </row>
    <row r="1311" s="2" customFormat="1">
      <c r="A1311" s="39"/>
      <c r="B1311" s="40"/>
      <c r="C1311" s="41"/>
      <c r="D1311" s="259" t="s">
        <v>262</v>
      </c>
      <c r="E1311" s="41"/>
      <c r="F1311" s="290" t="s">
        <v>1648</v>
      </c>
      <c r="G1311" s="41"/>
      <c r="H1311" s="41"/>
      <c r="I1311" s="155"/>
      <c r="J1311" s="41"/>
      <c r="K1311" s="41"/>
      <c r="L1311" s="45"/>
      <c r="M1311" s="291"/>
      <c r="N1311" s="292"/>
      <c r="O1311" s="92"/>
      <c r="P1311" s="92"/>
      <c r="Q1311" s="92"/>
      <c r="R1311" s="92"/>
      <c r="S1311" s="92"/>
      <c r="T1311" s="93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T1311" s="18" t="s">
        <v>262</v>
      </c>
      <c r="AU1311" s="18" t="s">
        <v>91</v>
      </c>
    </row>
    <row r="1312" s="14" customFormat="1">
      <c r="A1312" s="14"/>
      <c r="B1312" s="268"/>
      <c r="C1312" s="269"/>
      <c r="D1312" s="259" t="s">
        <v>238</v>
      </c>
      <c r="E1312" s="269"/>
      <c r="F1312" s="271" t="s">
        <v>1807</v>
      </c>
      <c r="G1312" s="269"/>
      <c r="H1312" s="272">
        <v>0.13</v>
      </c>
      <c r="I1312" s="273"/>
      <c r="J1312" s="269"/>
      <c r="K1312" s="269"/>
      <c r="L1312" s="274"/>
      <c r="M1312" s="275"/>
      <c r="N1312" s="276"/>
      <c r="O1312" s="276"/>
      <c r="P1312" s="276"/>
      <c r="Q1312" s="276"/>
      <c r="R1312" s="276"/>
      <c r="S1312" s="276"/>
      <c r="T1312" s="277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78" t="s">
        <v>238</v>
      </c>
      <c r="AU1312" s="278" t="s">
        <v>91</v>
      </c>
      <c r="AV1312" s="14" t="s">
        <v>91</v>
      </c>
      <c r="AW1312" s="14" t="s">
        <v>4</v>
      </c>
      <c r="AX1312" s="14" t="s">
        <v>89</v>
      </c>
      <c r="AY1312" s="278" t="s">
        <v>229</v>
      </c>
    </row>
    <row r="1313" s="2" customFormat="1" ht="21.75" customHeight="1">
      <c r="A1313" s="39"/>
      <c r="B1313" s="40"/>
      <c r="C1313" s="244" t="s">
        <v>1808</v>
      </c>
      <c r="D1313" s="244" t="s">
        <v>231</v>
      </c>
      <c r="E1313" s="245" t="s">
        <v>1809</v>
      </c>
      <c r="F1313" s="246" t="s">
        <v>1810</v>
      </c>
      <c r="G1313" s="247" t="s">
        <v>311</v>
      </c>
      <c r="H1313" s="248">
        <v>432.37</v>
      </c>
      <c r="I1313" s="249"/>
      <c r="J1313" s="250">
        <f>ROUND(I1313*H1313,2)</f>
        <v>0</v>
      </c>
      <c r="K1313" s="246" t="s">
        <v>235</v>
      </c>
      <c r="L1313" s="45"/>
      <c r="M1313" s="251" t="s">
        <v>1</v>
      </c>
      <c r="N1313" s="252" t="s">
        <v>46</v>
      </c>
      <c r="O1313" s="92"/>
      <c r="P1313" s="253">
        <f>O1313*H1313</f>
        <v>0</v>
      </c>
      <c r="Q1313" s="253">
        <v>0.00088000000000000003</v>
      </c>
      <c r="R1313" s="253">
        <f>Q1313*H1313</f>
        <v>0.38048560000000003</v>
      </c>
      <c r="S1313" s="253">
        <v>0</v>
      </c>
      <c r="T1313" s="254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55" t="s">
        <v>331</v>
      </c>
      <c r="AT1313" s="255" t="s">
        <v>231</v>
      </c>
      <c r="AU1313" s="255" t="s">
        <v>91</v>
      </c>
      <c r="AY1313" s="18" t="s">
        <v>229</v>
      </c>
      <c r="BE1313" s="256">
        <f>IF(N1313="základní",J1313,0)</f>
        <v>0</v>
      </c>
      <c r="BF1313" s="256">
        <f>IF(N1313="snížená",J1313,0)</f>
        <v>0</v>
      </c>
      <c r="BG1313" s="256">
        <f>IF(N1313="zákl. přenesená",J1313,0)</f>
        <v>0</v>
      </c>
      <c r="BH1313" s="256">
        <f>IF(N1313="sníž. přenesená",J1313,0)</f>
        <v>0</v>
      </c>
      <c r="BI1313" s="256">
        <f>IF(N1313="nulová",J1313,0)</f>
        <v>0</v>
      </c>
      <c r="BJ1313" s="18" t="s">
        <v>89</v>
      </c>
      <c r="BK1313" s="256">
        <f>ROUND(I1313*H1313,2)</f>
        <v>0</v>
      </c>
      <c r="BL1313" s="18" t="s">
        <v>331</v>
      </c>
      <c r="BM1313" s="255" t="s">
        <v>1811</v>
      </c>
    </row>
    <row r="1314" s="13" customFormat="1">
      <c r="A1314" s="13"/>
      <c r="B1314" s="257"/>
      <c r="C1314" s="258"/>
      <c r="D1314" s="259" t="s">
        <v>238</v>
      </c>
      <c r="E1314" s="260" t="s">
        <v>1</v>
      </c>
      <c r="F1314" s="261" t="s">
        <v>1797</v>
      </c>
      <c r="G1314" s="258"/>
      <c r="H1314" s="260" t="s">
        <v>1</v>
      </c>
      <c r="I1314" s="262"/>
      <c r="J1314" s="258"/>
      <c r="K1314" s="258"/>
      <c r="L1314" s="263"/>
      <c r="M1314" s="264"/>
      <c r="N1314" s="265"/>
      <c r="O1314" s="265"/>
      <c r="P1314" s="265"/>
      <c r="Q1314" s="265"/>
      <c r="R1314" s="265"/>
      <c r="S1314" s="265"/>
      <c r="T1314" s="266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7" t="s">
        <v>238</v>
      </c>
      <c r="AU1314" s="267" t="s">
        <v>91</v>
      </c>
      <c r="AV1314" s="13" t="s">
        <v>89</v>
      </c>
      <c r="AW1314" s="13" t="s">
        <v>36</v>
      </c>
      <c r="AX1314" s="13" t="s">
        <v>81</v>
      </c>
      <c r="AY1314" s="267" t="s">
        <v>229</v>
      </c>
    </row>
    <row r="1315" s="14" customFormat="1">
      <c r="A1315" s="14"/>
      <c r="B1315" s="268"/>
      <c r="C1315" s="269"/>
      <c r="D1315" s="259" t="s">
        <v>238</v>
      </c>
      <c r="E1315" s="270" t="s">
        <v>1</v>
      </c>
      <c r="F1315" s="271" t="s">
        <v>1798</v>
      </c>
      <c r="G1315" s="269"/>
      <c r="H1315" s="272">
        <v>448</v>
      </c>
      <c r="I1315" s="273"/>
      <c r="J1315" s="269"/>
      <c r="K1315" s="269"/>
      <c r="L1315" s="274"/>
      <c r="M1315" s="275"/>
      <c r="N1315" s="276"/>
      <c r="O1315" s="276"/>
      <c r="P1315" s="276"/>
      <c r="Q1315" s="276"/>
      <c r="R1315" s="276"/>
      <c r="S1315" s="276"/>
      <c r="T1315" s="277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78" t="s">
        <v>238</v>
      </c>
      <c r="AU1315" s="278" t="s">
        <v>91</v>
      </c>
      <c r="AV1315" s="14" t="s">
        <v>91</v>
      </c>
      <c r="AW1315" s="14" t="s">
        <v>36</v>
      </c>
      <c r="AX1315" s="14" t="s">
        <v>81</v>
      </c>
      <c r="AY1315" s="278" t="s">
        <v>229</v>
      </c>
    </row>
    <row r="1316" s="13" customFormat="1">
      <c r="A1316" s="13"/>
      <c r="B1316" s="257"/>
      <c r="C1316" s="258"/>
      <c r="D1316" s="259" t="s">
        <v>238</v>
      </c>
      <c r="E1316" s="260" t="s">
        <v>1</v>
      </c>
      <c r="F1316" s="261" t="s">
        <v>1799</v>
      </c>
      <c r="G1316" s="258"/>
      <c r="H1316" s="260" t="s">
        <v>1</v>
      </c>
      <c r="I1316" s="262"/>
      <c r="J1316" s="258"/>
      <c r="K1316" s="258"/>
      <c r="L1316" s="263"/>
      <c r="M1316" s="264"/>
      <c r="N1316" s="265"/>
      <c r="O1316" s="265"/>
      <c r="P1316" s="265"/>
      <c r="Q1316" s="265"/>
      <c r="R1316" s="265"/>
      <c r="S1316" s="265"/>
      <c r="T1316" s="266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7" t="s">
        <v>238</v>
      </c>
      <c r="AU1316" s="267" t="s">
        <v>91</v>
      </c>
      <c r="AV1316" s="13" t="s">
        <v>89</v>
      </c>
      <c r="AW1316" s="13" t="s">
        <v>36</v>
      </c>
      <c r="AX1316" s="13" t="s">
        <v>81</v>
      </c>
      <c r="AY1316" s="267" t="s">
        <v>229</v>
      </c>
    </row>
    <row r="1317" s="14" customFormat="1">
      <c r="A1317" s="14"/>
      <c r="B1317" s="268"/>
      <c r="C1317" s="269"/>
      <c r="D1317" s="259" t="s">
        <v>238</v>
      </c>
      <c r="E1317" s="270" t="s">
        <v>1</v>
      </c>
      <c r="F1317" s="271" t="s">
        <v>1800</v>
      </c>
      <c r="G1317" s="269"/>
      <c r="H1317" s="272">
        <v>-80.609999999999999</v>
      </c>
      <c r="I1317" s="273"/>
      <c r="J1317" s="269"/>
      <c r="K1317" s="269"/>
      <c r="L1317" s="274"/>
      <c r="M1317" s="275"/>
      <c r="N1317" s="276"/>
      <c r="O1317" s="276"/>
      <c r="P1317" s="276"/>
      <c r="Q1317" s="276"/>
      <c r="R1317" s="276"/>
      <c r="S1317" s="276"/>
      <c r="T1317" s="277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8" t="s">
        <v>238</v>
      </c>
      <c r="AU1317" s="278" t="s">
        <v>91</v>
      </c>
      <c r="AV1317" s="14" t="s">
        <v>91</v>
      </c>
      <c r="AW1317" s="14" t="s">
        <v>36</v>
      </c>
      <c r="AX1317" s="14" t="s">
        <v>81</v>
      </c>
      <c r="AY1317" s="278" t="s">
        <v>229</v>
      </c>
    </row>
    <row r="1318" s="13" customFormat="1">
      <c r="A1318" s="13"/>
      <c r="B1318" s="257"/>
      <c r="C1318" s="258"/>
      <c r="D1318" s="259" t="s">
        <v>238</v>
      </c>
      <c r="E1318" s="260" t="s">
        <v>1</v>
      </c>
      <c r="F1318" s="261" t="s">
        <v>1801</v>
      </c>
      <c r="G1318" s="258"/>
      <c r="H1318" s="260" t="s">
        <v>1</v>
      </c>
      <c r="I1318" s="262"/>
      <c r="J1318" s="258"/>
      <c r="K1318" s="258"/>
      <c r="L1318" s="263"/>
      <c r="M1318" s="264"/>
      <c r="N1318" s="265"/>
      <c r="O1318" s="265"/>
      <c r="P1318" s="265"/>
      <c r="Q1318" s="265"/>
      <c r="R1318" s="265"/>
      <c r="S1318" s="265"/>
      <c r="T1318" s="266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7" t="s">
        <v>238</v>
      </c>
      <c r="AU1318" s="267" t="s">
        <v>91</v>
      </c>
      <c r="AV1318" s="13" t="s">
        <v>89</v>
      </c>
      <c r="AW1318" s="13" t="s">
        <v>36</v>
      </c>
      <c r="AX1318" s="13" t="s">
        <v>81</v>
      </c>
      <c r="AY1318" s="267" t="s">
        <v>229</v>
      </c>
    </row>
    <row r="1319" s="14" customFormat="1">
      <c r="A1319" s="14"/>
      <c r="B1319" s="268"/>
      <c r="C1319" s="269"/>
      <c r="D1319" s="259" t="s">
        <v>238</v>
      </c>
      <c r="E1319" s="270" t="s">
        <v>1</v>
      </c>
      <c r="F1319" s="271" t="s">
        <v>1802</v>
      </c>
      <c r="G1319" s="269"/>
      <c r="H1319" s="272">
        <v>35.880000000000003</v>
      </c>
      <c r="I1319" s="273"/>
      <c r="J1319" s="269"/>
      <c r="K1319" s="269"/>
      <c r="L1319" s="274"/>
      <c r="M1319" s="275"/>
      <c r="N1319" s="276"/>
      <c r="O1319" s="276"/>
      <c r="P1319" s="276"/>
      <c r="Q1319" s="276"/>
      <c r="R1319" s="276"/>
      <c r="S1319" s="276"/>
      <c r="T1319" s="277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8" t="s">
        <v>238</v>
      </c>
      <c r="AU1319" s="278" t="s">
        <v>91</v>
      </c>
      <c r="AV1319" s="14" t="s">
        <v>91</v>
      </c>
      <c r="AW1319" s="14" t="s">
        <v>36</v>
      </c>
      <c r="AX1319" s="14" t="s">
        <v>81</v>
      </c>
      <c r="AY1319" s="278" t="s">
        <v>229</v>
      </c>
    </row>
    <row r="1320" s="13" customFormat="1">
      <c r="A1320" s="13"/>
      <c r="B1320" s="257"/>
      <c r="C1320" s="258"/>
      <c r="D1320" s="259" t="s">
        <v>238</v>
      </c>
      <c r="E1320" s="260" t="s">
        <v>1</v>
      </c>
      <c r="F1320" s="261" t="s">
        <v>1803</v>
      </c>
      <c r="G1320" s="258"/>
      <c r="H1320" s="260" t="s">
        <v>1</v>
      </c>
      <c r="I1320" s="262"/>
      <c r="J1320" s="258"/>
      <c r="K1320" s="258"/>
      <c r="L1320" s="263"/>
      <c r="M1320" s="264"/>
      <c r="N1320" s="265"/>
      <c r="O1320" s="265"/>
      <c r="P1320" s="265"/>
      <c r="Q1320" s="265"/>
      <c r="R1320" s="265"/>
      <c r="S1320" s="265"/>
      <c r="T1320" s="266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67" t="s">
        <v>238</v>
      </c>
      <c r="AU1320" s="267" t="s">
        <v>91</v>
      </c>
      <c r="AV1320" s="13" t="s">
        <v>89</v>
      </c>
      <c r="AW1320" s="13" t="s">
        <v>36</v>
      </c>
      <c r="AX1320" s="13" t="s">
        <v>81</v>
      </c>
      <c r="AY1320" s="267" t="s">
        <v>229</v>
      </c>
    </row>
    <row r="1321" s="14" customFormat="1">
      <c r="A1321" s="14"/>
      <c r="B1321" s="268"/>
      <c r="C1321" s="269"/>
      <c r="D1321" s="259" t="s">
        <v>238</v>
      </c>
      <c r="E1321" s="270" t="s">
        <v>1</v>
      </c>
      <c r="F1321" s="271" t="s">
        <v>1804</v>
      </c>
      <c r="G1321" s="269"/>
      <c r="H1321" s="272">
        <v>29.100000000000001</v>
      </c>
      <c r="I1321" s="273"/>
      <c r="J1321" s="269"/>
      <c r="K1321" s="269"/>
      <c r="L1321" s="274"/>
      <c r="M1321" s="275"/>
      <c r="N1321" s="276"/>
      <c r="O1321" s="276"/>
      <c r="P1321" s="276"/>
      <c r="Q1321" s="276"/>
      <c r="R1321" s="276"/>
      <c r="S1321" s="276"/>
      <c r="T1321" s="277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78" t="s">
        <v>238</v>
      </c>
      <c r="AU1321" s="278" t="s">
        <v>91</v>
      </c>
      <c r="AV1321" s="14" t="s">
        <v>91</v>
      </c>
      <c r="AW1321" s="14" t="s">
        <v>36</v>
      </c>
      <c r="AX1321" s="14" t="s">
        <v>81</v>
      </c>
      <c r="AY1321" s="278" t="s">
        <v>229</v>
      </c>
    </row>
    <row r="1322" s="15" customFormat="1">
      <c r="A1322" s="15"/>
      <c r="B1322" s="279"/>
      <c r="C1322" s="280"/>
      <c r="D1322" s="259" t="s">
        <v>238</v>
      </c>
      <c r="E1322" s="281" t="s">
        <v>1</v>
      </c>
      <c r="F1322" s="282" t="s">
        <v>252</v>
      </c>
      <c r="G1322" s="280"/>
      <c r="H1322" s="283">
        <v>432.37</v>
      </c>
      <c r="I1322" s="284"/>
      <c r="J1322" s="280"/>
      <c r="K1322" s="280"/>
      <c r="L1322" s="285"/>
      <c r="M1322" s="286"/>
      <c r="N1322" s="287"/>
      <c r="O1322" s="287"/>
      <c r="P1322" s="287"/>
      <c r="Q1322" s="287"/>
      <c r="R1322" s="287"/>
      <c r="S1322" s="287"/>
      <c r="T1322" s="288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89" t="s">
        <v>238</v>
      </c>
      <c r="AU1322" s="289" t="s">
        <v>91</v>
      </c>
      <c r="AV1322" s="15" t="s">
        <v>236</v>
      </c>
      <c r="AW1322" s="15" t="s">
        <v>36</v>
      </c>
      <c r="AX1322" s="15" t="s">
        <v>89</v>
      </c>
      <c r="AY1322" s="289" t="s">
        <v>229</v>
      </c>
    </row>
    <row r="1323" s="2" customFormat="1" ht="33" customHeight="1">
      <c r="A1323" s="39"/>
      <c r="B1323" s="40"/>
      <c r="C1323" s="318" t="s">
        <v>1812</v>
      </c>
      <c r="D1323" s="318" t="s">
        <v>492</v>
      </c>
      <c r="E1323" s="319" t="s">
        <v>1813</v>
      </c>
      <c r="F1323" s="320" t="s">
        <v>1814</v>
      </c>
      <c r="G1323" s="321" t="s">
        <v>311</v>
      </c>
      <c r="H1323" s="322">
        <v>497.226</v>
      </c>
      <c r="I1323" s="323"/>
      <c r="J1323" s="324">
        <f>ROUND(I1323*H1323,2)</f>
        <v>0</v>
      </c>
      <c r="K1323" s="320" t="s">
        <v>235</v>
      </c>
      <c r="L1323" s="325"/>
      <c r="M1323" s="326" t="s">
        <v>1</v>
      </c>
      <c r="N1323" s="327" t="s">
        <v>46</v>
      </c>
      <c r="O1323" s="92"/>
      <c r="P1323" s="253">
        <f>O1323*H1323</f>
        <v>0</v>
      </c>
      <c r="Q1323" s="253">
        <v>0.0041000000000000003</v>
      </c>
      <c r="R1323" s="253">
        <f>Q1323*H1323</f>
        <v>2.0386266000000002</v>
      </c>
      <c r="S1323" s="253">
        <v>0</v>
      </c>
      <c r="T1323" s="254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55" t="s">
        <v>587</v>
      </c>
      <c r="AT1323" s="255" t="s">
        <v>492</v>
      </c>
      <c r="AU1323" s="255" t="s">
        <v>91</v>
      </c>
      <c r="AY1323" s="18" t="s">
        <v>229</v>
      </c>
      <c r="BE1323" s="256">
        <f>IF(N1323="základní",J1323,0)</f>
        <v>0</v>
      </c>
      <c r="BF1323" s="256">
        <f>IF(N1323="snížená",J1323,0)</f>
        <v>0</v>
      </c>
      <c r="BG1323" s="256">
        <f>IF(N1323="zákl. přenesená",J1323,0)</f>
        <v>0</v>
      </c>
      <c r="BH1323" s="256">
        <f>IF(N1323="sníž. přenesená",J1323,0)</f>
        <v>0</v>
      </c>
      <c r="BI1323" s="256">
        <f>IF(N1323="nulová",J1323,0)</f>
        <v>0</v>
      </c>
      <c r="BJ1323" s="18" t="s">
        <v>89</v>
      </c>
      <c r="BK1323" s="256">
        <f>ROUND(I1323*H1323,2)</f>
        <v>0</v>
      </c>
      <c r="BL1323" s="18" t="s">
        <v>331</v>
      </c>
      <c r="BM1323" s="255" t="s">
        <v>1815</v>
      </c>
    </row>
    <row r="1324" s="14" customFormat="1">
      <c r="A1324" s="14"/>
      <c r="B1324" s="268"/>
      <c r="C1324" s="269"/>
      <c r="D1324" s="259" t="s">
        <v>238</v>
      </c>
      <c r="E1324" s="269"/>
      <c r="F1324" s="271" t="s">
        <v>1816</v>
      </c>
      <c r="G1324" s="269"/>
      <c r="H1324" s="272">
        <v>497.226</v>
      </c>
      <c r="I1324" s="273"/>
      <c r="J1324" s="269"/>
      <c r="K1324" s="269"/>
      <c r="L1324" s="274"/>
      <c r="M1324" s="275"/>
      <c r="N1324" s="276"/>
      <c r="O1324" s="276"/>
      <c r="P1324" s="276"/>
      <c r="Q1324" s="276"/>
      <c r="R1324" s="276"/>
      <c r="S1324" s="276"/>
      <c r="T1324" s="277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78" t="s">
        <v>238</v>
      </c>
      <c r="AU1324" s="278" t="s">
        <v>91</v>
      </c>
      <c r="AV1324" s="14" t="s">
        <v>91</v>
      </c>
      <c r="AW1324" s="14" t="s">
        <v>4</v>
      </c>
      <c r="AX1324" s="14" t="s">
        <v>89</v>
      </c>
      <c r="AY1324" s="278" t="s">
        <v>229</v>
      </c>
    </row>
    <row r="1325" s="2" customFormat="1" ht="21.75" customHeight="1">
      <c r="A1325" s="39"/>
      <c r="B1325" s="40"/>
      <c r="C1325" s="244" t="s">
        <v>1817</v>
      </c>
      <c r="D1325" s="244" t="s">
        <v>231</v>
      </c>
      <c r="E1325" s="245" t="s">
        <v>1818</v>
      </c>
      <c r="F1325" s="246" t="s">
        <v>1819</v>
      </c>
      <c r="G1325" s="247" t="s">
        <v>311</v>
      </c>
      <c r="H1325" s="248">
        <v>206.88</v>
      </c>
      <c r="I1325" s="249"/>
      <c r="J1325" s="250">
        <f>ROUND(I1325*H1325,2)</f>
        <v>0</v>
      </c>
      <c r="K1325" s="246" t="s">
        <v>1</v>
      </c>
      <c r="L1325" s="45"/>
      <c r="M1325" s="251" t="s">
        <v>1</v>
      </c>
      <c r="N1325" s="252" t="s">
        <v>46</v>
      </c>
      <c r="O1325" s="92"/>
      <c r="P1325" s="253">
        <f>O1325*H1325</f>
        <v>0</v>
      </c>
      <c r="Q1325" s="253">
        <v>0</v>
      </c>
      <c r="R1325" s="253">
        <f>Q1325*H1325</f>
        <v>0</v>
      </c>
      <c r="S1325" s="253">
        <v>0</v>
      </c>
      <c r="T1325" s="254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55" t="s">
        <v>331</v>
      </c>
      <c r="AT1325" s="255" t="s">
        <v>231</v>
      </c>
      <c r="AU1325" s="255" t="s">
        <v>91</v>
      </c>
      <c r="AY1325" s="18" t="s">
        <v>229</v>
      </c>
      <c r="BE1325" s="256">
        <f>IF(N1325="základní",J1325,0)</f>
        <v>0</v>
      </c>
      <c r="BF1325" s="256">
        <f>IF(N1325="snížená",J1325,0)</f>
        <v>0</v>
      </c>
      <c r="BG1325" s="256">
        <f>IF(N1325="zákl. přenesená",J1325,0)</f>
        <v>0</v>
      </c>
      <c r="BH1325" s="256">
        <f>IF(N1325="sníž. přenesená",J1325,0)</f>
        <v>0</v>
      </c>
      <c r="BI1325" s="256">
        <f>IF(N1325="nulová",J1325,0)</f>
        <v>0</v>
      </c>
      <c r="BJ1325" s="18" t="s">
        <v>89</v>
      </c>
      <c r="BK1325" s="256">
        <f>ROUND(I1325*H1325,2)</f>
        <v>0</v>
      </c>
      <c r="BL1325" s="18" t="s">
        <v>331</v>
      </c>
      <c r="BM1325" s="255" t="s">
        <v>1820</v>
      </c>
    </row>
    <row r="1326" s="13" customFormat="1">
      <c r="A1326" s="13"/>
      <c r="B1326" s="257"/>
      <c r="C1326" s="258"/>
      <c r="D1326" s="259" t="s">
        <v>238</v>
      </c>
      <c r="E1326" s="260" t="s">
        <v>1</v>
      </c>
      <c r="F1326" s="261" t="s">
        <v>1029</v>
      </c>
      <c r="G1326" s="258"/>
      <c r="H1326" s="260" t="s">
        <v>1</v>
      </c>
      <c r="I1326" s="262"/>
      <c r="J1326" s="258"/>
      <c r="K1326" s="258"/>
      <c r="L1326" s="263"/>
      <c r="M1326" s="264"/>
      <c r="N1326" s="265"/>
      <c r="O1326" s="265"/>
      <c r="P1326" s="265"/>
      <c r="Q1326" s="265"/>
      <c r="R1326" s="265"/>
      <c r="S1326" s="265"/>
      <c r="T1326" s="266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7" t="s">
        <v>238</v>
      </c>
      <c r="AU1326" s="267" t="s">
        <v>91</v>
      </c>
      <c r="AV1326" s="13" t="s">
        <v>89</v>
      </c>
      <c r="AW1326" s="13" t="s">
        <v>36</v>
      </c>
      <c r="AX1326" s="13" t="s">
        <v>81</v>
      </c>
      <c r="AY1326" s="267" t="s">
        <v>229</v>
      </c>
    </row>
    <row r="1327" s="14" customFormat="1">
      <c r="A1327" s="14"/>
      <c r="B1327" s="268"/>
      <c r="C1327" s="269"/>
      <c r="D1327" s="259" t="s">
        <v>238</v>
      </c>
      <c r="E1327" s="270" t="s">
        <v>1</v>
      </c>
      <c r="F1327" s="271" t="s">
        <v>1821</v>
      </c>
      <c r="G1327" s="269"/>
      <c r="H1327" s="272">
        <v>33.280000000000001</v>
      </c>
      <c r="I1327" s="273"/>
      <c r="J1327" s="269"/>
      <c r="K1327" s="269"/>
      <c r="L1327" s="274"/>
      <c r="M1327" s="275"/>
      <c r="N1327" s="276"/>
      <c r="O1327" s="276"/>
      <c r="P1327" s="276"/>
      <c r="Q1327" s="276"/>
      <c r="R1327" s="276"/>
      <c r="S1327" s="276"/>
      <c r="T1327" s="277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78" t="s">
        <v>238</v>
      </c>
      <c r="AU1327" s="278" t="s">
        <v>91</v>
      </c>
      <c r="AV1327" s="14" t="s">
        <v>91</v>
      </c>
      <c r="AW1327" s="14" t="s">
        <v>36</v>
      </c>
      <c r="AX1327" s="14" t="s">
        <v>81</v>
      </c>
      <c r="AY1327" s="278" t="s">
        <v>229</v>
      </c>
    </row>
    <row r="1328" s="13" customFormat="1">
      <c r="A1328" s="13"/>
      <c r="B1328" s="257"/>
      <c r="C1328" s="258"/>
      <c r="D1328" s="259" t="s">
        <v>238</v>
      </c>
      <c r="E1328" s="260" t="s">
        <v>1</v>
      </c>
      <c r="F1328" s="261" t="s">
        <v>1031</v>
      </c>
      <c r="G1328" s="258"/>
      <c r="H1328" s="260" t="s">
        <v>1</v>
      </c>
      <c r="I1328" s="262"/>
      <c r="J1328" s="258"/>
      <c r="K1328" s="258"/>
      <c r="L1328" s="263"/>
      <c r="M1328" s="264"/>
      <c r="N1328" s="265"/>
      <c r="O1328" s="265"/>
      <c r="P1328" s="265"/>
      <c r="Q1328" s="265"/>
      <c r="R1328" s="265"/>
      <c r="S1328" s="265"/>
      <c r="T1328" s="266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7" t="s">
        <v>238</v>
      </c>
      <c r="AU1328" s="267" t="s">
        <v>91</v>
      </c>
      <c r="AV1328" s="13" t="s">
        <v>89</v>
      </c>
      <c r="AW1328" s="13" t="s">
        <v>36</v>
      </c>
      <c r="AX1328" s="13" t="s">
        <v>81</v>
      </c>
      <c r="AY1328" s="267" t="s">
        <v>229</v>
      </c>
    </row>
    <row r="1329" s="14" customFormat="1">
      <c r="A1329" s="14"/>
      <c r="B1329" s="268"/>
      <c r="C1329" s="269"/>
      <c r="D1329" s="259" t="s">
        <v>238</v>
      </c>
      <c r="E1329" s="270" t="s">
        <v>1</v>
      </c>
      <c r="F1329" s="271" t="s">
        <v>1822</v>
      </c>
      <c r="G1329" s="269"/>
      <c r="H1329" s="272">
        <v>173.59999999999999</v>
      </c>
      <c r="I1329" s="273"/>
      <c r="J1329" s="269"/>
      <c r="K1329" s="269"/>
      <c r="L1329" s="274"/>
      <c r="M1329" s="275"/>
      <c r="N1329" s="276"/>
      <c r="O1329" s="276"/>
      <c r="P1329" s="276"/>
      <c r="Q1329" s="276"/>
      <c r="R1329" s="276"/>
      <c r="S1329" s="276"/>
      <c r="T1329" s="277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78" t="s">
        <v>238</v>
      </c>
      <c r="AU1329" s="278" t="s">
        <v>91</v>
      </c>
      <c r="AV1329" s="14" t="s">
        <v>91</v>
      </c>
      <c r="AW1329" s="14" t="s">
        <v>36</v>
      </c>
      <c r="AX1329" s="14" t="s">
        <v>81</v>
      </c>
      <c r="AY1329" s="278" t="s">
        <v>229</v>
      </c>
    </row>
    <row r="1330" s="15" customFormat="1">
      <c r="A1330" s="15"/>
      <c r="B1330" s="279"/>
      <c r="C1330" s="280"/>
      <c r="D1330" s="259" t="s">
        <v>238</v>
      </c>
      <c r="E1330" s="281" t="s">
        <v>1</v>
      </c>
      <c r="F1330" s="282" t="s">
        <v>252</v>
      </c>
      <c r="G1330" s="280"/>
      <c r="H1330" s="283">
        <v>206.88</v>
      </c>
      <c r="I1330" s="284"/>
      <c r="J1330" s="280"/>
      <c r="K1330" s="280"/>
      <c r="L1330" s="285"/>
      <c r="M1330" s="286"/>
      <c r="N1330" s="287"/>
      <c r="O1330" s="287"/>
      <c r="P1330" s="287"/>
      <c r="Q1330" s="287"/>
      <c r="R1330" s="287"/>
      <c r="S1330" s="287"/>
      <c r="T1330" s="288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89" t="s">
        <v>238</v>
      </c>
      <c r="AU1330" s="289" t="s">
        <v>91</v>
      </c>
      <c r="AV1330" s="15" t="s">
        <v>236</v>
      </c>
      <c r="AW1330" s="15" t="s">
        <v>36</v>
      </c>
      <c r="AX1330" s="15" t="s">
        <v>89</v>
      </c>
      <c r="AY1330" s="289" t="s">
        <v>229</v>
      </c>
    </row>
    <row r="1331" s="2" customFormat="1" ht="33" customHeight="1">
      <c r="A1331" s="39"/>
      <c r="B1331" s="40"/>
      <c r="C1331" s="244" t="s">
        <v>1823</v>
      </c>
      <c r="D1331" s="244" t="s">
        <v>231</v>
      </c>
      <c r="E1331" s="245" t="s">
        <v>1824</v>
      </c>
      <c r="F1331" s="246" t="s">
        <v>1825</v>
      </c>
      <c r="G1331" s="247" t="s">
        <v>311</v>
      </c>
      <c r="H1331" s="248">
        <v>206.88</v>
      </c>
      <c r="I1331" s="249"/>
      <c r="J1331" s="250">
        <f>ROUND(I1331*H1331,2)</f>
        <v>0</v>
      </c>
      <c r="K1331" s="246" t="s">
        <v>1</v>
      </c>
      <c r="L1331" s="45"/>
      <c r="M1331" s="251" t="s">
        <v>1</v>
      </c>
      <c r="N1331" s="252" t="s">
        <v>46</v>
      </c>
      <c r="O1331" s="92"/>
      <c r="P1331" s="253">
        <f>O1331*H1331</f>
        <v>0</v>
      </c>
      <c r="Q1331" s="253">
        <v>0</v>
      </c>
      <c r="R1331" s="253">
        <f>Q1331*H1331</f>
        <v>0</v>
      </c>
      <c r="S1331" s="253">
        <v>0</v>
      </c>
      <c r="T1331" s="254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55" t="s">
        <v>331</v>
      </c>
      <c r="AT1331" s="255" t="s">
        <v>231</v>
      </c>
      <c r="AU1331" s="255" t="s">
        <v>91</v>
      </c>
      <c r="AY1331" s="18" t="s">
        <v>229</v>
      </c>
      <c r="BE1331" s="256">
        <f>IF(N1331="základní",J1331,0)</f>
        <v>0</v>
      </c>
      <c r="BF1331" s="256">
        <f>IF(N1331="snížená",J1331,0)</f>
        <v>0</v>
      </c>
      <c r="BG1331" s="256">
        <f>IF(N1331="zákl. přenesená",J1331,0)</f>
        <v>0</v>
      </c>
      <c r="BH1331" s="256">
        <f>IF(N1331="sníž. přenesená",J1331,0)</f>
        <v>0</v>
      </c>
      <c r="BI1331" s="256">
        <f>IF(N1331="nulová",J1331,0)</f>
        <v>0</v>
      </c>
      <c r="BJ1331" s="18" t="s">
        <v>89</v>
      </c>
      <c r="BK1331" s="256">
        <f>ROUND(I1331*H1331,2)</f>
        <v>0</v>
      </c>
      <c r="BL1331" s="18" t="s">
        <v>331</v>
      </c>
      <c r="BM1331" s="255" t="s">
        <v>1826</v>
      </c>
    </row>
    <row r="1332" s="13" customFormat="1">
      <c r="A1332" s="13"/>
      <c r="B1332" s="257"/>
      <c r="C1332" s="258"/>
      <c r="D1332" s="259" t="s">
        <v>238</v>
      </c>
      <c r="E1332" s="260" t="s">
        <v>1</v>
      </c>
      <c r="F1332" s="261" t="s">
        <v>1029</v>
      </c>
      <c r="G1332" s="258"/>
      <c r="H1332" s="260" t="s">
        <v>1</v>
      </c>
      <c r="I1332" s="262"/>
      <c r="J1332" s="258"/>
      <c r="K1332" s="258"/>
      <c r="L1332" s="263"/>
      <c r="M1332" s="264"/>
      <c r="N1332" s="265"/>
      <c r="O1332" s="265"/>
      <c r="P1332" s="265"/>
      <c r="Q1332" s="265"/>
      <c r="R1332" s="265"/>
      <c r="S1332" s="265"/>
      <c r="T1332" s="266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7" t="s">
        <v>238</v>
      </c>
      <c r="AU1332" s="267" t="s">
        <v>91</v>
      </c>
      <c r="AV1332" s="13" t="s">
        <v>89</v>
      </c>
      <c r="AW1332" s="13" t="s">
        <v>36</v>
      </c>
      <c r="AX1332" s="13" t="s">
        <v>81</v>
      </c>
      <c r="AY1332" s="267" t="s">
        <v>229</v>
      </c>
    </row>
    <row r="1333" s="14" customFormat="1">
      <c r="A1333" s="14"/>
      <c r="B1333" s="268"/>
      <c r="C1333" s="269"/>
      <c r="D1333" s="259" t="s">
        <v>238</v>
      </c>
      <c r="E1333" s="270" t="s">
        <v>1</v>
      </c>
      <c r="F1333" s="271" t="s">
        <v>1821</v>
      </c>
      <c r="G1333" s="269"/>
      <c r="H1333" s="272">
        <v>33.280000000000001</v>
      </c>
      <c r="I1333" s="273"/>
      <c r="J1333" s="269"/>
      <c r="K1333" s="269"/>
      <c r="L1333" s="274"/>
      <c r="M1333" s="275"/>
      <c r="N1333" s="276"/>
      <c r="O1333" s="276"/>
      <c r="P1333" s="276"/>
      <c r="Q1333" s="276"/>
      <c r="R1333" s="276"/>
      <c r="S1333" s="276"/>
      <c r="T1333" s="277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78" t="s">
        <v>238</v>
      </c>
      <c r="AU1333" s="278" t="s">
        <v>91</v>
      </c>
      <c r="AV1333" s="14" t="s">
        <v>91</v>
      </c>
      <c r="AW1333" s="14" t="s">
        <v>36</v>
      </c>
      <c r="AX1333" s="14" t="s">
        <v>81</v>
      </c>
      <c r="AY1333" s="278" t="s">
        <v>229</v>
      </c>
    </row>
    <row r="1334" s="13" customFormat="1">
      <c r="A1334" s="13"/>
      <c r="B1334" s="257"/>
      <c r="C1334" s="258"/>
      <c r="D1334" s="259" t="s">
        <v>238</v>
      </c>
      <c r="E1334" s="260" t="s">
        <v>1</v>
      </c>
      <c r="F1334" s="261" t="s">
        <v>1031</v>
      </c>
      <c r="G1334" s="258"/>
      <c r="H1334" s="260" t="s">
        <v>1</v>
      </c>
      <c r="I1334" s="262"/>
      <c r="J1334" s="258"/>
      <c r="K1334" s="258"/>
      <c r="L1334" s="263"/>
      <c r="M1334" s="264"/>
      <c r="N1334" s="265"/>
      <c r="O1334" s="265"/>
      <c r="P1334" s="265"/>
      <c r="Q1334" s="265"/>
      <c r="R1334" s="265"/>
      <c r="S1334" s="265"/>
      <c r="T1334" s="266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7" t="s">
        <v>238</v>
      </c>
      <c r="AU1334" s="267" t="s">
        <v>91</v>
      </c>
      <c r="AV1334" s="13" t="s">
        <v>89</v>
      </c>
      <c r="AW1334" s="13" t="s">
        <v>36</v>
      </c>
      <c r="AX1334" s="13" t="s">
        <v>81</v>
      </c>
      <c r="AY1334" s="267" t="s">
        <v>229</v>
      </c>
    </row>
    <row r="1335" s="14" customFormat="1">
      <c r="A1335" s="14"/>
      <c r="B1335" s="268"/>
      <c r="C1335" s="269"/>
      <c r="D1335" s="259" t="s">
        <v>238</v>
      </c>
      <c r="E1335" s="270" t="s">
        <v>1</v>
      </c>
      <c r="F1335" s="271" t="s">
        <v>1822</v>
      </c>
      <c r="G1335" s="269"/>
      <c r="H1335" s="272">
        <v>173.59999999999999</v>
      </c>
      <c r="I1335" s="273"/>
      <c r="J1335" s="269"/>
      <c r="K1335" s="269"/>
      <c r="L1335" s="274"/>
      <c r="M1335" s="275"/>
      <c r="N1335" s="276"/>
      <c r="O1335" s="276"/>
      <c r="P1335" s="276"/>
      <c r="Q1335" s="276"/>
      <c r="R1335" s="276"/>
      <c r="S1335" s="276"/>
      <c r="T1335" s="277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78" t="s">
        <v>238</v>
      </c>
      <c r="AU1335" s="278" t="s">
        <v>91</v>
      </c>
      <c r="AV1335" s="14" t="s">
        <v>91</v>
      </c>
      <c r="AW1335" s="14" t="s">
        <v>36</v>
      </c>
      <c r="AX1335" s="14" t="s">
        <v>81</v>
      </c>
      <c r="AY1335" s="278" t="s">
        <v>229</v>
      </c>
    </row>
    <row r="1336" s="15" customFormat="1">
      <c r="A1336" s="15"/>
      <c r="B1336" s="279"/>
      <c r="C1336" s="280"/>
      <c r="D1336" s="259" t="s">
        <v>238</v>
      </c>
      <c r="E1336" s="281" t="s">
        <v>1</v>
      </c>
      <c r="F1336" s="282" t="s">
        <v>252</v>
      </c>
      <c r="G1336" s="280"/>
      <c r="H1336" s="283">
        <v>206.88</v>
      </c>
      <c r="I1336" s="284"/>
      <c r="J1336" s="280"/>
      <c r="K1336" s="280"/>
      <c r="L1336" s="285"/>
      <c r="M1336" s="286"/>
      <c r="N1336" s="287"/>
      <c r="O1336" s="287"/>
      <c r="P1336" s="287"/>
      <c r="Q1336" s="287"/>
      <c r="R1336" s="287"/>
      <c r="S1336" s="287"/>
      <c r="T1336" s="288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T1336" s="289" t="s">
        <v>238</v>
      </c>
      <c r="AU1336" s="289" t="s">
        <v>91</v>
      </c>
      <c r="AV1336" s="15" t="s">
        <v>236</v>
      </c>
      <c r="AW1336" s="15" t="s">
        <v>36</v>
      </c>
      <c r="AX1336" s="15" t="s">
        <v>89</v>
      </c>
      <c r="AY1336" s="289" t="s">
        <v>229</v>
      </c>
    </row>
    <row r="1337" s="2" customFormat="1" ht="21.75" customHeight="1">
      <c r="A1337" s="39"/>
      <c r="B1337" s="40"/>
      <c r="C1337" s="244" t="s">
        <v>1827</v>
      </c>
      <c r="D1337" s="244" t="s">
        <v>231</v>
      </c>
      <c r="E1337" s="245" t="s">
        <v>1828</v>
      </c>
      <c r="F1337" s="246" t="s">
        <v>1829</v>
      </c>
      <c r="G1337" s="247" t="s">
        <v>311</v>
      </c>
      <c r="H1337" s="248">
        <v>206.88</v>
      </c>
      <c r="I1337" s="249"/>
      <c r="J1337" s="250">
        <f>ROUND(I1337*H1337,2)</f>
        <v>0</v>
      </c>
      <c r="K1337" s="246" t="s">
        <v>1</v>
      </c>
      <c r="L1337" s="45"/>
      <c r="M1337" s="251" t="s">
        <v>1</v>
      </c>
      <c r="N1337" s="252" t="s">
        <v>46</v>
      </c>
      <c r="O1337" s="92"/>
      <c r="P1337" s="253">
        <f>O1337*H1337</f>
        <v>0</v>
      </c>
      <c r="Q1337" s="253">
        <v>0</v>
      </c>
      <c r="R1337" s="253">
        <f>Q1337*H1337</f>
        <v>0</v>
      </c>
      <c r="S1337" s="253">
        <v>0</v>
      </c>
      <c r="T1337" s="254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55" t="s">
        <v>331</v>
      </c>
      <c r="AT1337" s="255" t="s">
        <v>231</v>
      </c>
      <c r="AU1337" s="255" t="s">
        <v>91</v>
      </c>
      <c r="AY1337" s="18" t="s">
        <v>229</v>
      </c>
      <c r="BE1337" s="256">
        <f>IF(N1337="základní",J1337,0)</f>
        <v>0</v>
      </c>
      <c r="BF1337" s="256">
        <f>IF(N1337="snížená",J1337,0)</f>
        <v>0</v>
      </c>
      <c r="BG1337" s="256">
        <f>IF(N1337="zákl. přenesená",J1337,0)</f>
        <v>0</v>
      </c>
      <c r="BH1337" s="256">
        <f>IF(N1337="sníž. přenesená",J1337,0)</f>
        <v>0</v>
      </c>
      <c r="BI1337" s="256">
        <f>IF(N1337="nulová",J1337,0)</f>
        <v>0</v>
      </c>
      <c r="BJ1337" s="18" t="s">
        <v>89</v>
      </c>
      <c r="BK1337" s="256">
        <f>ROUND(I1337*H1337,2)</f>
        <v>0</v>
      </c>
      <c r="BL1337" s="18" t="s">
        <v>331</v>
      </c>
      <c r="BM1337" s="255" t="s">
        <v>1830</v>
      </c>
    </row>
    <row r="1338" s="13" customFormat="1">
      <c r="A1338" s="13"/>
      <c r="B1338" s="257"/>
      <c r="C1338" s="258"/>
      <c r="D1338" s="259" t="s">
        <v>238</v>
      </c>
      <c r="E1338" s="260" t="s">
        <v>1</v>
      </c>
      <c r="F1338" s="261" t="s">
        <v>1029</v>
      </c>
      <c r="G1338" s="258"/>
      <c r="H1338" s="260" t="s">
        <v>1</v>
      </c>
      <c r="I1338" s="262"/>
      <c r="J1338" s="258"/>
      <c r="K1338" s="258"/>
      <c r="L1338" s="263"/>
      <c r="M1338" s="264"/>
      <c r="N1338" s="265"/>
      <c r="O1338" s="265"/>
      <c r="P1338" s="265"/>
      <c r="Q1338" s="265"/>
      <c r="R1338" s="265"/>
      <c r="S1338" s="265"/>
      <c r="T1338" s="266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7" t="s">
        <v>238</v>
      </c>
      <c r="AU1338" s="267" t="s">
        <v>91</v>
      </c>
      <c r="AV1338" s="13" t="s">
        <v>89</v>
      </c>
      <c r="AW1338" s="13" t="s">
        <v>36</v>
      </c>
      <c r="AX1338" s="13" t="s">
        <v>81</v>
      </c>
      <c r="AY1338" s="267" t="s">
        <v>229</v>
      </c>
    </row>
    <row r="1339" s="14" customFormat="1">
      <c r="A1339" s="14"/>
      <c r="B1339" s="268"/>
      <c r="C1339" s="269"/>
      <c r="D1339" s="259" t="s">
        <v>238</v>
      </c>
      <c r="E1339" s="270" t="s">
        <v>1</v>
      </c>
      <c r="F1339" s="271" t="s">
        <v>1821</v>
      </c>
      <c r="G1339" s="269"/>
      <c r="H1339" s="272">
        <v>33.280000000000001</v>
      </c>
      <c r="I1339" s="273"/>
      <c r="J1339" s="269"/>
      <c r="K1339" s="269"/>
      <c r="L1339" s="274"/>
      <c r="M1339" s="275"/>
      <c r="N1339" s="276"/>
      <c r="O1339" s="276"/>
      <c r="P1339" s="276"/>
      <c r="Q1339" s="276"/>
      <c r="R1339" s="276"/>
      <c r="S1339" s="276"/>
      <c r="T1339" s="277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8" t="s">
        <v>238</v>
      </c>
      <c r="AU1339" s="278" t="s">
        <v>91</v>
      </c>
      <c r="AV1339" s="14" t="s">
        <v>91</v>
      </c>
      <c r="AW1339" s="14" t="s">
        <v>36</v>
      </c>
      <c r="AX1339" s="14" t="s">
        <v>81</v>
      </c>
      <c r="AY1339" s="278" t="s">
        <v>229</v>
      </c>
    </row>
    <row r="1340" s="13" customFormat="1">
      <c r="A1340" s="13"/>
      <c r="B1340" s="257"/>
      <c r="C1340" s="258"/>
      <c r="D1340" s="259" t="s">
        <v>238</v>
      </c>
      <c r="E1340" s="260" t="s">
        <v>1</v>
      </c>
      <c r="F1340" s="261" t="s">
        <v>1031</v>
      </c>
      <c r="G1340" s="258"/>
      <c r="H1340" s="260" t="s">
        <v>1</v>
      </c>
      <c r="I1340" s="262"/>
      <c r="J1340" s="258"/>
      <c r="K1340" s="258"/>
      <c r="L1340" s="263"/>
      <c r="M1340" s="264"/>
      <c r="N1340" s="265"/>
      <c r="O1340" s="265"/>
      <c r="P1340" s="265"/>
      <c r="Q1340" s="265"/>
      <c r="R1340" s="265"/>
      <c r="S1340" s="265"/>
      <c r="T1340" s="266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7" t="s">
        <v>238</v>
      </c>
      <c r="AU1340" s="267" t="s">
        <v>91</v>
      </c>
      <c r="AV1340" s="13" t="s">
        <v>89</v>
      </c>
      <c r="AW1340" s="13" t="s">
        <v>36</v>
      </c>
      <c r="AX1340" s="13" t="s">
        <v>81</v>
      </c>
      <c r="AY1340" s="267" t="s">
        <v>229</v>
      </c>
    </row>
    <row r="1341" s="14" customFormat="1">
      <c r="A1341" s="14"/>
      <c r="B1341" s="268"/>
      <c r="C1341" s="269"/>
      <c r="D1341" s="259" t="s">
        <v>238</v>
      </c>
      <c r="E1341" s="270" t="s">
        <v>1</v>
      </c>
      <c r="F1341" s="271" t="s">
        <v>1822</v>
      </c>
      <c r="G1341" s="269"/>
      <c r="H1341" s="272">
        <v>173.59999999999999</v>
      </c>
      <c r="I1341" s="273"/>
      <c r="J1341" s="269"/>
      <c r="K1341" s="269"/>
      <c r="L1341" s="274"/>
      <c r="M1341" s="275"/>
      <c r="N1341" s="276"/>
      <c r="O1341" s="276"/>
      <c r="P1341" s="276"/>
      <c r="Q1341" s="276"/>
      <c r="R1341" s="276"/>
      <c r="S1341" s="276"/>
      <c r="T1341" s="277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78" t="s">
        <v>238</v>
      </c>
      <c r="AU1341" s="278" t="s">
        <v>91</v>
      </c>
      <c r="AV1341" s="14" t="s">
        <v>91</v>
      </c>
      <c r="AW1341" s="14" t="s">
        <v>36</v>
      </c>
      <c r="AX1341" s="14" t="s">
        <v>81</v>
      </c>
      <c r="AY1341" s="278" t="s">
        <v>229</v>
      </c>
    </row>
    <row r="1342" s="15" customFormat="1">
      <c r="A1342" s="15"/>
      <c r="B1342" s="279"/>
      <c r="C1342" s="280"/>
      <c r="D1342" s="259" t="s">
        <v>238</v>
      </c>
      <c r="E1342" s="281" t="s">
        <v>1</v>
      </c>
      <c r="F1342" s="282" t="s">
        <v>252</v>
      </c>
      <c r="G1342" s="280"/>
      <c r="H1342" s="283">
        <v>206.88</v>
      </c>
      <c r="I1342" s="284"/>
      <c r="J1342" s="280"/>
      <c r="K1342" s="280"/>
      <c r="L1342" s="285"/>
      <c r="M1342" s="286"/>
      <c r="N1342" s="287"/>
      <c r="O1342" s="287"/>
      <c r="P1342" s="287"/>
      <c r="Q1342" s="287"/>
      <c r="R1342" s="287"/>
      <c r="S1342" s="287"/>
      <c r="T1342" s="288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T1342" s="289" t="s">
        <v>238</v>
      </c>
      <c r="AU1342" s="289" t="s">
        <v>91</v>
      </c>
      <c r="AV1342" s="15" t="s">
        <v>236</v>
      </c>
      <c r="AW1342" s="15" t="s">
        <v>36</v>
      </c>
      <c r="AX1342" s="15" t="s">
        <v>89</v>
      </c>
      <c r="AY1342" s="289" t="s">
        <v>229</v>
      </c>
    </row>
    <row r="1343" s="2" customFormat="1" ht="21.75" customHeight="1">
      <c r="A1343" s="39"/>
      <c r="B1343" s="40"/>
      <c r="C1343" s="244" t="s">
        <v>1831</v>
      </c>
      <c r="D1343" s="244" t="s">
        <v>231</v>
      </c>
      <c r="E1343" s="245" t="s">
        <v>1832</v>
      </c>
      <c r="F1343" s="246" t="s">
        <v>1833</v>
      </c>
      <c r="G1343" s="247" t="s">
        <v>314</v>
      </c>
      <c r="H1343" s="248">
        <v>12</v>
      </c>
      <c r="I1343" s="249"/>
      <c r="J1343" s="250">
        <f>ROUND(I1343*H1343,2)</f>
        <v>0</v>
      </c>
      <c r="K1343" s="246" t="s">
        <v>235</v>
      </c>
      <c r="L1343" s="45"/>
      <c r="M1343" s="251" t="s">
        <v>1</v>
      </c>
      <c r="N1343" s="252" t="s">
        <v>46</v>
      </c>
      <c r="O1343" s="92"/>
      <c r="P1343" s="253">
        <f>O1343*H1343</f>
        <v>0</v>
      </c>
      <c r="Q1343" s="253">
        <v>0</v>
      </c>
      <c r="R1343" s="253">
        <f>Q1343*H1343</f>
        <v>0</v>
      </c>
      <c r="S1343" s="253">
        <v>0</v>
      </c>
      <c r="T1343" s="254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55" t="s">
        <v>331</v>
      </c>
      <c r="AT1343" s="255" t="s">
        <v>231</v>
      </c>
      <c r="AU1343" s="255" t="s">
        <v>91</v>
      </c>
      <c r="AY1343" s="18" t="s">
        <v>229</v>
      </c>
      <c r="BE1343" s="256">
        <f>IF(N1343="základní",J1343,0)</f>
        <v>0</v>
      </c>
      <c r="BF1343" s="256">
        <f>IF(N1343="snížená",J1343,0)</f>
        <v>0</v>
      </c>
      <c r="BG1343" s="256">
        <f>IF(N1343="zákl. přenesená",J1343,0)</f>
        <v>0</v>
      </c>
      <c r="BH1343" s="256">
        <f>IF(N1343="sníž. přenesená",J1343,0)</f>
        <v>0</v>
      </c>
      <c r="BI1343" s="256">
        <f>IF(N1343="nulová",J1343,0)</f>
        <v>0</v>
      </c>
      <c r="BJ1343" s="18" t="s">
        <v>89</v>
      </c>
      <c r="BK1343" s="256">
        <f>ROUND(I1343*H1343,2)</f>
        <v>0</v>
      </c>
      <c r="BL1343" s="18" t="s">
        <v>331</v>
      </c>
      <c r="BM1343" s="255" t="s">
        <v>1834</v>
      </c>
    </row>
    <row r="1344" s="2" customFormat="1" ht="16.5" customHeight="1">
      <c r="A1344" s="39"/>
      <c r="B1344" s="40"/>
      <c r="C1344" s="318" t="s">
        <v>1835</v>
      </c>
      <c r="D1344" s="318" t="s">
        <v>492</v>
      </c>
      <c r="E1344" s="319" t="s">
        <v>1836</v>
      </c>
      <c r="F1344" s="320" t="s">
        <v>1837</v>
      </c>
      <c r="G1344" s="321" t="s">
        <v>314</v>
      </c>
      <c r="H1344" s="322">
        <v>10</v>
      </c>
      <c r="I1344" s="323"/>
      <c r="J1344" s="324">
        <f>ROUND(I1344*H1344,2)</f>
        <v>0</v>
      </c>
      <c r="K1344" s="320" t="s">
        <v>1</v>
      </c>
      <c r="L1344" s="325"/>
      <c r="M1344" s="326" t="s">
        <v>1</v>
      </c>
      <c r="N1344" s="327" t="s">
        <v>46</v>
      </c>
      <c r="O1344" s="92"/>
      <c r="P1344" s="253">
        <f>O1344*H1344</f>
        <v>0</v>
      </c>
      <c r="Q1344" s="253">
        <v>0.00014999999999999999</v>
      </c>
      <c r="R1344" s="253">
        <f>Q1344*H1344</f>
        <v>0.0014999999999999998</v>
      </c>
      <c r="S1344" s="253">
        <v>0</v>
      </c>
      <c r="T1344" s="254">
        <f>S1344*H1344</f>
        <v>0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55" t="s">
        <v>587</v>
      </c>
      <c r="AT1344" s="255" t="s">
        <v>492</v>
      </c>
      <c r="AU1344" s="255" t="s">
        <v>91</v>
      </c>
      <c r="AY1344" s="18" t="s">
        <v>229</v>
      </c>
      <c r="BE1344" s="256">
        <f>IF(N1344="základní",J1344,0)</f>
        <v>0</v>
      </c>
      <c r="BF1344" s="256">
        <f>IF(N1344="snížená",J1344,0)</f>
        <v>0</v>
      </c>
      <c r="BG1344" s="256">
        <f>IF(N1344="zákl. přenesená",J1344,0)</f>
        <v>0</v>
      </c>
      <c r="BH1344" s="256">
        <f>IF(N1344="sníž. přenesená",J1344,0)</f>
        <v>0</v>
      </c>
      <c r="BI1344" s="256">
        <f>IF(N1344="nulová",J1344,0)</f>
        <v>0</v>
      </c>
      <c r="BJ1344" s="18" t="s">
        <v>89</v>
      </c>
      <c r="BK1344" s="256">
        <f>ROUND(I1344*H1344,2)</f>
        <v>0</v>
      </c>
      <c r="BL1344" s="18" t="s">
        <v>331</v>
      </c>
      <c r="BM1344" s="255" t="s">
        <v>1838</v>
      </c>
    </row>
    <row r="1345" s="2" customFormat="1" ht="16.5" customHeight="1">
      <c r="A1345" s="39"/>
      <c r="B1345" s="40"/>
      <c r="C1345" s="318" t="s">
        <v>1839</v>
      </c>
      <c r="D1345" s="318" t="s">
        <v>492</v>
      </c>
      <c r="E1345" s="319" t="s">
        <v>1840</v>
      </c>
      <c r="F1345" s="320" t="s">
        <v>1841</v>
      </c>
      <c r="G1345" s="321" t="s">
        <v>314</v>
      </c>
      <c r="H1345" s="322">
        <v>2</v>
      </c>
      <c r="I1345" s="323"/>
      <c r="J1345" s="324">
        <f>ROUND(I1345*H1345,2)</f>
        <v>0</v>
      </c>
      <c r="K1345" s="320" t="s">
        <v>1</v>
      </c>
      <c r="L1345" s="325"/>
      <c r="M1345" s="326" t="s">
        <v>1</v>
      </c>
      <c r="N1345" s="327" t="s">
        <v>46</v>
      </c>
      <c r="O1345" s="92"/>
      <c r="P1345" s="253">
        <f>O1345*H1345</f>
        <v>0</v>
      </c>
      <c r="Q1345" s="253">
        <v>0.00014999999999999999</v>
      </c>
      <c r="R1345" s="253">
        <f>Q1345*H1345</f>
        <v>0.00029999999999999997</v>
      </c>
      <c r="S1345" s="253">
        <v>0</v>
      </c>
      <c r="T1345" s="254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55" t="s">
        <v>587</v>
      </c>
      <c r="AT1345" s="255" t="s">
        <v>492</v>
      </c>
      <c r="AU1345" s="255" t="s">
        <v>91</v>
      </c>
      <c r="AY1345" s="18" t="s">
        <v>229</v>
      </c>
      <c r="BE1345" s="256">
        <f>IF(N1345="základní",J1345,0)</f>
        <v>0</v>
      </c>
      <c r="BF1345" s="256">
        <f>IF(N1345="snížená",J1345,0)</f>
        <v>0</v>
      </c>
      <c r="BG1345" s="256">
        <f>IF(N1345="zákl. přenesená",J1345,0)</f>
        <v>0</v>
      </c>
      <c r="BH1345" s="256">
        <f>IF(N1345="sníž. přenesená",J1345,0)</f>
        <v>0</v>
      </c>
      <c r="BI1345" s="256">
        <f>IF(N1345="nulová",J1345,0)</f>
        <v>0</v>
      </c>
      <c r="BJ1345" s="18" t="s">
        <v>89</v>
      </c>
      <c r="BK1345" s="256">
        <f>ROUND(I1345*H1345,2)</f>
        <v>0</v>
      </c>
      <c r="BL1345" s="18" t="s">
        <v>331</v>
      </c>
      <c r="BM1345" s="255" t="s">
        <v>1842</v>
      </c>
    </row>
    <row r="1346" s="2" customFormat="1" ht="21.75" customHeight="1">
      <c r="A1346" s="39"/>
      <c r="B1346" s="40"/>
      <c r="C1346" s="244" t="s">
        <v>1843</v>
      </c>
      <c r="D1346" s="244" t="s">
        <v>231</v>
      </c>
      <c r="E1346" s="245" t="s">
        <v>1844</v>
      </c>
      <c r="F1346" s="246" t="s">
        <v>1845</v>
      </c>
      <c r="G1346" s="247" t="s">
        <v>346</v>
      </c>
      <c r="H1346" s="248">
        <v>137.09999999999999</v>
      </c>
      <c r="I1346" s="249"/>
      <c r="J1346" s="250">
        <f>ROUND(I1346*H1346,2)</f>
        <v>0</v>
      </c>
      <c r="K1346" s="246" t="s">
        <v>235</v>
      </c>
      <c r="L1346" s="45"/>
      <c r="M1346" s="251" t="s">
        <v>1</v>
      </c>
      <c r="N1346" s="252" t="s">
        <v>46</v>
      </c>
      <c r="O1346" s="92"/>
      <c r="P1346" s="253">
        <f>O1346*H1346</f>
        <v>0</v>
      </c>
      <c r="Q1346" s="253">
        <v>0</v>
      </c>
      <c r="R1346" s="253">
        <f>Q1346*H1346</f>
        <v>0</v>
      </c>
      <c r="S1346" s="253">
        <v>0</v>
      </c>
      <c r="T1346" s="254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55" t="s">
        <v>331</v>
      </c>
      <c r="AT1346" s="255" t="s">
        <v>231</v>
      </c>
      <c r="AU1346" s="255" t="s">
        <v>91</v>
      </c>
      <c r="AY1346" s="18" t="s">
        <v>229</v>
      </c>
      <c r="BE1346" s="256">
        <f>IF(N1346="základní",J1346,0)</f>
        <v>0</v>
      </c>
      <c r="BF1346" s="256">
        <f>IF(N1346="snížená",J1346,0)</f>
        <v>0</v>
      </c>
      <c r="BG1346" s="256">
        <f>IF(N1346="zákl. přenesená",J1346,0)</f>
        <v>0</v>
      </c>
      <c r="BH1346" s="256">
        <f>IF(N1346="sníž. přenesená",J1346,0)</f>
        <v>0</v>
      </c>
      <c r="BI1346" s="256">
        <f>IF(N1346="nulová",J1346,0)</f>
        <v>0</v>
      </c>
      <c r="BJ1346" s="18" t="s">
        <v>89</v>
      </c>
      <c r="BK1346" s="256">
        <f>ROUND(I1346*H1346,2)</f>
        <v>0</v>
      </c>
      <c r="BL1346" s="18" t="s">
        <v>331</v>
      </c>
      <c r="BM1346" s="255" t="s">
        <v>1846</v>
      </c>
    </row>
    <row r="1347" s="13" customFormat="1">
      <c r="A1347" s="13"/>
      <c r="B1347" s="257"/>
      <c r="C1347" s="258"/>
      <c r="D1347" s="259" t="s">
        <v>238</v>
      </c>
      <c r="E1347" s="260" t="s">
        <v>1</v>
      </c>
      <c r="F1347" s="261" t="s">
        <v>1847</v>
      </c>
      <c r="G1347" s="258"/>
      <c r="H1347" s="260" t="s">
        <v>1</v>
      </c>
      <c r="I1347" s="262"/>
      <c r="J1347" s="258"/>
      <c r="K1347" s="258"/>
      <c r="L1347" s="263"/>
      <c r="M1347" s="264"/>
      <c r="N1347" s="265"/>
      <c r="O1347" s="265"/>
      <c r="P1347" s="265"/>
      <c r="Q1347" s="265"/>
      <c r="R1347" s="265"/>
      <c r="S1347" s="265"/>
      <c r="T1347" s="266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7" t="s">
        <v>238</v>
      </c>
      <c r="AU1347" s="267" t="s">
        <v>91</v>
      </c>
      <c r="AV1347" s="13" t="s">
        <v>89</v>
      </c>
      <c r="AW1347" s="13" t="s">
        <v>36</v>
      </c>
      <c r="AX1347" s="13" t="s">
        <v>81</v>
      </c>
      <c r="AY1347" s="267" t="s">
        <v>229</v>
      </c>
    </row>
    <row r="1348" s="14" customFormat="1">
      <c r="A1348" s="14"/>
      <c r="B1348" s="268"/>
      <c r="C1348" s="269"/>
      <c r="D1348" s="259" t="s">
        <v>238</v>
      </c>
      <c r="E1348" s="270" t="s">
        <v>1</v>
      </c>
      <c r="F1348" s="271" t="s">
        <v>1848</v>
      </c>
      <c r="G1348" s="269"/>
      <c r="H1348" s="272">
        <v>98.299999999999997</v>
      </c>
      <c r="I1348" s="273"/>
      <c r="J1348" s="269"/>
      <c r="K1348" s="269"/>
      <c r="L1348" s="274"/>
      <c r="M1348" s="275"/>
      <c r="N1348" s="276"/>
      <c r="O1348" s="276"/>
      <c r="P1348" s="276"/>
      <c r="Q1348" s="276"/>
      <c r="R1348" s="276"/>
      <c r="S1348" s="276"/>
      <c r="T1348" s="277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78" t="s">
        <v>238</v>
      </c>
      <c r="AU1348" s="278" t="s">
        <v>91</v>
      </c>
      <c r="AV1348" s="14" t="s">
        <v>91</v>
      </c>
      <c r="AW1348" s="14" t="s">
        <v>36</v>
      </c>
      <c r="AX1348" s="14" t="s">
        <v>81</v>
      </c>
      <c r="AY1348" s="278" t="s">
        <v>229</v>
      </c>
    </row>
    <row r="1349" s="13" customFormat="1">
      <c r="A1349" s="13"/>
      <c r="B1349" s="257"/>
      <c r="C1349" s="258"/>
      <c r="D1349" s="259" t="s">
        <v>238</v>
      </c>
      <c r="E1349" s="260" t="s">
        <v>1</v>
      </c>
      <c r="F1349" s="261" t="s">
        <v>1849</v>
      </c>
      <c r="G1349" s="258"/>
      <c r="H1349" s="260" t="s">
        <v>1</v>
      </c>
      <c r="I1349" s="262"/>
      <c r="J1349" s="258"/>
      <c r="K1349" s="258"/>
      <c r="L1349" s="263"/>
      <c r="M1349" s="264"/>
      <c r="N1349" s="265"/>
      <c r="O1349" s="265"/>
      <c r="P1349" s="265"/>
      <c r="Q1349" s="265"/>
      <c r="R1349" s="265"/>
      <c r="S1349" s="265"/>
      <c r="T1349" s="266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7" t="s">
        <v>238</v>
      </c>
      <c r="AU1349" s="267" t="s">
        <v>91</v>
      </c>
      <c r="AV1349" s="13" t="s">
        <v>89</v>
      </c>
      <c r="AW1349" s="13" t="s">
        <v>36</v>
      </c>
      <c r="AX1349" s="13" t="s">
        <v>81</v>
      </c>
      <c r="AY1349" s="267" t="s">
        <v>229</v>
      </c>
    </row>
    <row r="1350" s="14" customFormat="1">
      <c r="A1350" s="14"/>
      <c r="B1350" s="268"/>
      <c r="C1350" s="269"/>
      <c r="D1350" s="259" t="s">
        <v>238</v>
      </c>
      <c r="E1350" s="270" t="s">
        <v>1</v>
      </c>
      <c r="F1350" s="271" t="s">
        <v>1850</v>
      </c>
      <c r="G1350" s="269"/>
      <c r="H1350" s="272">
        <v>38.799999999999997</v>
      </c>
      <c r="I1350" s="273"/>
      <c r="J1350" s="269"/>
      <c r="K1350" s="269"/>
      <c r="L1350" s="274"/>
      <c r="M1350" s="275"/>
      <c r="N1350" s="276"/>
      <c r="O1350" s="276"/>
      <c r="P1350" s="276"/>
      <c r="Q1350" s="276"/>
      <c r="R1350" s="276"/>
      <c r="S1350" s="276"/>
      <c r="T1350" s="277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8" t="s">
        <v>238</v>
      </c>
      <c r="AU1350" s="278" t="s">
        <v>91</v>
      </c>
      <c r="AV1350" s="14" t="s">
        <v>91</v>
      </c>
      <c r="AW1350" s="14" t="s">
        <v>36</v>
      </c>
      <c r="AX1350" s="14" t="s">
        <v>81</v>
      </c>
      <c r="AY1350" s="278" t="s">
        <v>229</v>
      </c>
    </row>
    <row r="1351" s="15" customFormat="1">
      <c r="A1351" s="15"/>
      <c r="B1351" s="279"/>
      <c r="C1351" s="280"/>
      <c r="D1351" s="259" t="s">
        <v>238</v>
      </c>
      <c r="E1351" s="281" t="s">
        <v>1</v>
      </c>
      <c r="F1351" s="282" t="s">
        <v>252</v>
      </c>
      <c r="G1351" s="280"/>
      <c r="H1351" s="283">
        <v>137.09999999999999</v>
      </c>
      <c r="I1351" s="284"/>
      <c r="J1351" s="280"/>
      <c r="K1351" s="280"/>
      <c r="L1351" s="285"/>
      <c r="M1351" s="286"/>
      <c r="N1351" s="287"/>
      <c r="O1351" s="287"/>
      <c r="P1351" s="287"/>
      <c r="Q1351" s="287"/>
      <c r="R1351" s="287"/>
      <c r="S1351" s="287"/>
      <c r="T1351" s="288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T1351" s="289" t="s">
        <v>238</v>
      </c>
      <c r="AU1351" s="289" t="s">
        <v>91</v>
      </c>
      <c r="AV1351" s="15" t="s">
        <v>236</v>
      </c>
      <c r="AW1351" s="15" t="s">
        <v>36</v>
      </c>
      <c r="AX1351" s="15" t="s">
        <v>89</v>
      </c>
      <c r="AY1351" s="289" t="s">
        <v>229</v>
      </c>
    </row>
    <row r="1352" s="2" customFormat="1" ht="16.5" customHeight="1">
      <c r="A1352" s="39"/>
      <c r="B1352" s="40"/>
      <c r="C1352" s="318" t="s">
        <v>1851</v>
      </c>
      <c r="D1352" s="318" t="s">
        <v>492</v>
      </c>
      <c r="E1352" s="319" t="s">
        <v>1852</v>
      </c>
      <c r="F1352" s="320" t="s">
        <v>1853</v>
      </c>
      <c r="G1352" s="321" t="s">
        <v>311</v>
      </c>
      <c r="H1352" s="322">
        <v>16.452000000000002</v>
      </c>
      <c r="I1352" s="323"/>
      <c r="J1352" s="324">
        <f>ROUND(I1352*H1352,2)</f>
        <v>0</v>
      </c>
      <c r="K1352" s="320" t="s">
        <v>1</v>
      </c>
      <c r="L1352" s="325"/>
      <c r="M1352" s="326" t="s">
        <v>1</v>
      </c>
      <c r="N1352" s="327" t="s">
        <v>46</v>
      </c>
      <c r="O1352" s="92"/>
      <c r="P1352" s="253">
        <f>O1352*H1352</f>
        <v>0</v>
      </c>
      <c r="Q1352" s="253">
        <v>0</v>
      </c>
      <c r="R1352" s="253">
        <f>Q1352*H1352</f>
        <v>0</v>
      </c>
      <c r="S1352" s="253">
        <v>0</v>
      </c>
      <c r="T1352" s="254">
        <f>S1352*H1352</f>
        <v>0</v>
      </c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R1352" s="255" t="s">
        <v>319</v>
      </c>
      <c r="AT1352" s="255" t="s">
        <v>492</v>
      </c>
      <c r="AU1352" s="255" t="s">
        <v>91</v>
      </c>
      <c r="AY1352" s="18" t="s">
        <v>229</v>
      </c>
      <c r="BE1352" s="256">
        <f>IF(N1352="základní",J1352,0)</f>
        <v>0</v>
      </c>
      <c r="BF1352" s="256">
        <f>IF(N1352="snížená",J1352,0)</f>
        <v>0</v>
      </c>
      <c r="BG1352" s="256">
        <f>IF(N1352="zákl. přenesená",J1352,0)</f>
        <v>0</v>
      </c>
      <c r="BH1352" s="256">
        <f>IF(N1352="sníž. přenesená",J1352,0)</f>
        <v>0</v>
      </c>
      <c r="BI1352" s="256">
        <f>IF(N1352="nulová",J1352,0)</f>
        <v>0</v>
      </c>
      <c r="BJ1352" s="18" t="s">
        <v>89</v>
      </c>
      <c r="BK1352" s="256">
        <f>ROUND(I1352*H1352,2)</f>
        <v>0</v>
      </c>
      <c r="BL1352" s="18" t="s">
        <v>236</v>
      </c>
      <c r="BM1352" s="255" t="s">
        <v>1854</v>
      </c>
    </row>
    <row r="1353" s="14" customFormat="1">
      <c r="A1353" s="14"/>
      <c r="B1353" s="268"/>
      <c r="C1353" s="269"/>
      <c r="D1353" s="259" t="s">
        <v>238</v>
      </c>
      <c r="E1353" s="270" t="s">
        <v>1</v>
      </c>
      <c r="F1353" s="271" t="s">
        <v>1855</v>
      </c>
      <c r="G1353" s="269"/>
      <c r="H1353" s="272">
        <v>13.710000000000001</v>
      </c>
      <c r="I1353" s="273"/>
      <c r="J1353" s="269"/>
      <c r="K1353" s="269"/>
      <c r="L1353" s="274"/>
      <c r="M1353" s="275"/>
      <c r="N1353" s="276"/>
      <c r="O1353" s="276"/>
      <c r="P1353" s="276"/>
      <c r="Q1353" s="276"/>
      <c r="R1353" s="276"/>
      <c r="S1353" s="276"/>
      <c r="T1353" s="277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78" t="s">
        <v>238</v>
      </c>
      <c r="AU1353" s="278" t="s">
        <v>91</v>
      </c>
      <c r="AV1353" s="14" t="s">
        <v>91</v>
      </c>
      <c r="AW1353" s="14" t="s">
        <v>36</v>
      </c>
      <c r="AX1353" s="14" t="s">
        <v>89</v>
      </c>
      <c r="AY1353" s="278" t="s">
        <v>229</v>
      </c>
    </row>
    <row r="1354" s="14" customFormat="1">
      <c r="A1354" s="14"/>
      <c r="B1354" s="268"/>
      <c r="C1354" s="269"/>
      <c r="D1354" s="259" t="s">
        <v>238</v>
      </c>
      <c r="E1354" s="269"/>
      <c r="F1354" s="271" t="s">
        <v>1856</v>
      </c>
      <c r="G1354" s="269"/>
      <c r="H1354" s="272">
        <v>16.452000000000002</v>
      </c>
      <c r="I1354" s="273"/>
      <c r="J1354" s="269"/>
      <c r="K1354" s="269"/>
      <c r="L1354" s="274"/>
      <c r="M1354" s="275"/>
      <c r="N1354" s="276"/>
      <c r="O1354" s="276"/>
      <c r="P1354" s="276"/>
      <c r="Q1354" s="276"/>
      <c r="R1354" s="276"/>
      <c r="S1354" s="276"/>
      <c r="T1354" s="277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78" t="s">
        <v>238</v>
      </c>
      <c r="AU1354" s="278" t="s">
        <v>91</v>
      </c>
      <c r="AV1354" s="14" t="s">
        <v>91</v>
      </c>
      <c r="AW1354" s="14" t="s">
        <v>4</v>
      </c>
      <c r="AX1354" s="14" t="s">
        <v>89</v>
      </c>
      <c r="AY1354" s="278" t="s">
        <v>229</v>
      </c>
    </row>
    <row r="1355" s="2" customFormat="1" ht="21.75" customHeight="1">
      <c r="A1355" s="39"/>
      <c r="B1355" s="40"/>
      <c r="C1355" s="244" t="s">
        <v>1857</v>
      </c>
      <c r="D1355" s="244" t="s">
        <v>231</v>
      </c>
      <c r="E1355" s="245" t="s">
        <v>1858</v>
      </c>
      <c r="F1355" s="246" t="s">
        <v>1859</v>
      </c>
      <c r="G1355" s="247" t="s">
        <v>346</v>
      </c>
      <c r="H1355" s="248">
        <v>226.09</v>
      </c>
      <c r="I1355" s="249"/>
      <c r="J1355" s="250">
        <f>ROUND(I1355*H1355,2)</f>
        <v>0</v>
      </c>
      <c r="K1355" s="246" t="s">
        <v>1</v>
      </c>
      <c r="L1355" s="45"/>
      <c r="M1355" s="251" t="s">
        <v>1</v>
      </c>
      <c r="N1355" s="252" t="s">
        <v>46</v>
      </c>
      <c r="O1355" s="92"/>
      <c r="P1355" s="253">
        <f>O1355*H1355</f>
        <v>0</v>
      </c>
      <c r="Q1355" s="253">
        <v>0</v>
      </c>
      <c r="R1355" s="253">
        <f>Q1355*H1355</f>
        <v>0</v>
      </c>
      <c r="S1355" s="253">
        <v>0</v>
      </c>
      <c r="T1355" s="254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55" t="s">
        <v>331</v>
      </c>
      <c r="AT1355" s="255" t="s">
        <v>231</v>
      </c>
      <c r="AU1355" s="255" t="s">
        <v>91</v>
      </c>
      <c r="AY1355" s="18" t="s">
        <v>229</v>
      </c>
      <c r="BE1355" s="256">
        <f>IF(N1355="základní",J1355,0)</f>
        <v>0</v>
      </c>
      <c r="BF1355" s="256">
        <f>IF(N1355="snížená",J1355,0)</f>
        <v>0</v>
      </c>
      <c r="BG1355" s="256">
        <f>IF(N1355="zákl. přenesená",J1355,0)</f>
        <v>0</v>
      </c>
      <c r="BH1355" s="256">
        <f>IF(N1355="sníž. přenesená",J1355,0)</f>
        <v>0</v>
      </c>
      <c r="BI1355" s="256">
        <f>IF(N1355="nulová",J1355,0)</f>
        <v>0</v>
      </c>
      <c r="BJ1355" s="18" t="s">
        <v>89</v>
      </c>
      <c r="BK1355" s="256">
        <f>ROUND(I1355*H1355,2)</f>
        <v>0</v>
      </c>
      <c r="BL1355" s="18" t="s">
        <v>331</v>
      </c>
      <c r="BM1355" s="255" t="s">
        <v>1860</v>
      </c>
    </row>
    <row r="1356" s="13" customFormat="1">
      <c r="A1356" s="13"/>
      <c r="B1356" s="257"/>
      <c r="C1356" s="258"/>
      <c r="D1356" s="259" t="s">
        <v>238</v>
      </c>
      <c r="E1356" s="260" t="s">
        <v>1</v>
      </c>
      <c r="F1356" s="261" t="s">
        <v>1861</v>
      </c>
      <c r="G1356" s="258"/>
      <c r="H1356" s="260" t="s">
        <v>1</v>
      </c>
      <c r="I1356" s="262"/>
      <c r="J1356" s="258"/>
      <c r="K1356" s="258"/>
      <c r="L1356" s="263"/>
      <c r="M1356" s="264"/>
      <c r="N1356" s="265"/>
      <c r="O1356" s="265"/>
      <c r="P1356" s="265"/>
      <c r="Q1356" s="265"/>
      <c r="R1356" s="265"/>
      <c r="S1356" s="265"/>
      <c r="T1356" s="266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7" t="s">
        <v>238</v>
      </c>
      <c r="AU1356" s="267" t="s">
        <v>91</v>
      </c>
      <c r="AV1356" s="13" t="s">
        <v>89</v>
      </c>
      <c r="AW1356" s="13" t="s">
        <v>36</v>
      </c>
      <c r="AX1356" s="13" t="s">
        <v>81</v>
      </c>
      <c r="AY1356" s="267" t="s">
        <v>229</v>
      </c>
    </row>
    <row r="1357" s="14" customFormat="1">
      <c r="A1357" s="14"/>
      <c r="B1357" s="268"/>
      <c r="C1357" s="269"/>
      <c r="D1357" s="259" t="s">
        <v>238</v>
      </c>
      <c r="E1357" s="270" t="s">
        <v>1</v>
      </c>
      <c r="F1357" s="271" t="s">
        <v>1848</v>
      </c>
      <c r="G1357" s="269"/>
      <c r="H1357" s="272">
        <v>98.299999999999997</v>
      </c>
      <c r="I1357" s="273"/>
      <c r="J1357" s="269"/>
      <c r="K1357" s="269"/>
      <c r="L1357" s="274"/>
      <c r="M1357" s="275"/>
      <c r="N1357" s="276"/>
      <c r="O1357" s="276"/>
      <c r="P1357" s="276"/>
      <c r="Q1357" s="276"/>
      <c r="R1357" s="276"/>
      <c r="S1357" s="276"/>
      <c r="T1357" s="277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78" t="s">
        <v>238</v>
      </c>
      <c r="AU1357" s="278" t="s">
        <v>91</v>
      </c>
      <c r="AV1357" s="14" t="s">
        <v>91</v>
      </c>
      <c r="AW1357" s="14" t="s">
        <v>36</v>
      </c>
      <c r="AX1357" s="14" t="s">
        <v>81</v>
      </c>
      <c r="AY1357" s="278" t="s">
        <v>229</v>
      </c>
    </row>
    <row r="1358" s="13" customFormat="1">
      <c r="A1358" s="13"/>
      <c r="B1358" s="257"/>
      <c r="C1358" s="258"/>
      <c r="D1358" s="259" t="s">
        <v>238</v>
      </c>
      <c r="E1358" s="260" t="s">
        <v>1</v>
      </c>
      <c r="F1358" s="261" t="s">
        <v>1862</v>
      </c>
      <c r="G1358" s="258"/>
      <c r="H1358" s="260" t="s">
        <v>1</v>
      </c>
      <c r="I1358" s="262"/>
      <c r="J1358" s="258"/>
      <c r="K1358" s="258"/>
      <c r="L1358" s="263"/>
      <c r="M1358" s="264"/>
      <c r="N1358" s="265"/>
      <c r="O1358" s="265"/>
      <c r="P1358" s="265"/>
      <c r="Q1358" s="265"/>
      <c r="R1358" s="265"/>
      <c r="S1358" s="265"/>
      <c r="T1358" s="266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67" t="s">
        <v>238</v>
      </c>
      <c r="AU1358" s="267" t="s">
        <v>91</v>
      </c>
      <c r="AV1358" s="13" t="s">
        <v>89</v>
      </c>
      <c r="AW1358" s="13" t="s">
        <v>36</v>
      </c>
      <c r="AX1358" s="13" t="s">
        <v>81</v>
      </c>
      <c r="AY1358" s="267" t="s">
        <v>229</v>
      </c>
    </row>
    <row r="1359" s="14" customFormat="1">
      <c r="A1359" s="14"/>
      <c r="B1359" s="268"/>
      <c r="C1359" s="269"/>
      <c r="D1359" s="259" t="s">
        <v>238</v>
      </c>
      <c r="E1359" s="270" t="s">
        <v>1</v>
      </c>
      <c r="F1359" s="271" t="s">
        <v>1848</v>
      </c>
      <c r="G1359" s="269"/>
      <c r="H1359" s="272">
        <v>98.299999999999997</v>
      </c>
      <c r="I1359" s="273"/>
      <c r="J1359" s="269"/>
      <c r="K1359" s="269"/>
      <c r="L1359" s="274"/>
      <c r="M1359" s="275"/>
      <c r="N1359" s="276"/>
      <c r="O1359" s="276"/>
      <c r="P1359" s="276"/>
      <c r="Q1359" s="276"/>
      <c r="R1359" s="276"/>
      <c r="S1359" s="276"/>
      <c r="T1359" s="277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78" t="s">
        <v>238</v>
      </c>
      <c r="AU1359" s="278" t="s">
        <v>91</v>
      </c>
      <c r="AV1359" s="14" t="s">
        <v>91</v>
      </c>
      <c r="AW1359" s="14" t="s">
        <v>36</v>
      </c>
      <c r="AX1359" s="14" t="s">
        <v>81</v>
      </c>
      <c r="AY1359" s="278" t="s">
        <v>229</v>
      </c>
    </row>
    <row r="1360" s="16" customFormat="1">
      <c r="A1360" s="16"/>
      <c r="B1360" s="307"/>
      <c r="C1360" s="308"/>
      <c r="D1360" s="259" t="s">
        <v>238</v>
      </c>
      <c r="E1360" s="309" t="s">
        <v>1</v>
      </c>
      <c r="F1360" s="310" t="s">
        <v>455</v>
      </c>
      <c r="G1360" s="308"/>
      <c r="H1360" s="311">
        <v>196.59999999999999</v>
      </c>
      <c r="I1360" s="312"/>
      <c r="J1360" s="308"/>
      <c r="K1360" s="308"/>
      <c r="L1360" s="313"/>
      <c r="M1360" s="314"/>
      <c r="N1360" s="315"/>
      <c r="O1360" s="315"/>
      <c r="P1360" s="315"/>
      <c r="Q1360" s="315"/>
      <c r="R1360" s="315"/>
      <c r="S1360" s="315"/>
      <c r="T1360" s="3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T1360" s="317" t="s">
        <v>238</v>
      </c>
      <c r="AU1360" s="317" t="s">
        <v>91</v>
      </c>
      <c r="AV1360" s="16" t="s">
        <v>244</v>
      </c>
      <c r="AW1360" s="16" t="s">
        <v>36</v>
      </c>
      <c r="AX1360" s="16" t="s">
        <v>81</v>
      </c>
      <c r="AY1360" s="317" t="s">
        <v>229</v>
      </c>
    </row>
    <row r="1361" s="13" customFormat="1">
      <c r="A1361" s="13"/>
      <c r="B1361" s="257"/>
      <c r="C1361" s="258"/>
      <c r="D1361" s="259" t="s">
        <v>238</v>
      </c>
      <c r="E1361" s="260" t="s">
        <v>1</v>
      </c>
      <c r="F1361" s="261" t="s">
        <v>456</v>
      </c>
      <c r="G1361" s="258"/>
      <c r="H1361" s="260" t="s">
        <v>1</v>
      </c>
      <c r="I1361" s="262"/>
      <c r="J1361" s="258"/>
      <c r="K1361" s="258"/>
      <c r="L1361" s="263"/>
      <c r="M1361" s="264"/>
      <c r="N1361" s="265"/>
      <c r="O1361" s="265"/>
      <c r="P1361" s="265"/>
      <c r="Q1361" s="265"/>
      <c r="R1361" s="265"/>
      <c r="S1361" s="265"/>
      <c r="T1361" s="266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67" t="s">
        <v>238</v>
      </c>
      <c r="AU1361" s="267" t="s">
        <v>91</v>
      </c>
      <c r="AV1361" s="13" t="s">
        <v>89</v>
      </c>
      <c r="AW1361" s="13" t="s">
        <v>36</v>
      </c>
      <c r="AX1361" s="13" t="s">
        <v>81</v>
      </c>
      <c r="AY1361" s="267" t="s">
        <v>229</v>
      </c>
    </row>
    <row r="1362" s="14" customFormat="1">
      <c r="A1362" s="14"/>
      <c r="B1362" s="268"/>
      <c r="C1362" s="269"/>
      <c r="D1362" s="259" t="s">
        <v>238</v>
      </c>
      <c r="E1362" s="270" t="s">
        <v>1</v>
      </c>
      <c r="F1362" s="271" t="s">
        <v>1863</v>
      </c>
      <c r="G1362" s="269"/>
      <c r="H1362" s="272">
        <v>29.489999999999998</v>
      </c>
      <c r="I1362" s="273"/>
      <c r="J1362" s="269"/>
      <c r="K1362" s="269"/>
      <c r="L1362" s="274"/>
      <c r="M1362" s="275"/>
      <c r="N1362" s="276"/>
      <c r="O1362" s="276"/>
      <c r="P1362" s="276"/>
      <c r="Q1362" s="276"/>
      <c r="R1362" s="276"/>
      <c r="S1362" s="276"/>
      <c r="T1362" s="277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78" t="s">
        <v>238</v>
      </c>
      <c r="AU1362" s="278" t="s">
        <v>91</v>
      </c>
      <c r="AV1362" s="14" t="s">
        <v>91</v>
      </c>
      <c r="AW1362" s="14" t="s">
        <v>36</v>
      </c>
      <c r="AX1362" s="14" t="s">
        <v>81</v>
      </c>
      <c r="AY1362" s="278" t="s">
        <v>229</v>
      </c>
    </row>
    <row r="1363" s="15" customFormat="1">
      <c r="A1363" s="15"/>
      <c r="B1363" s="279"/>
      <c r="C1363" s="280"/>
      <c r="D1363" s="259" t="s">
        <v>238</v>
      </c>
      <c r="E1363" s="281" t="s">
        <v>1</v>
      </c>
      <c r="F1363" s="282" t="s">
        <v>252</v>
      </c>
      <c r="G1363" s="280"/>
      <c r="H1363" s="283">
        <v>226.09</v>
      </c>
      <c r="I1363" s="284"/>
      <c r="J1363" s="280"/>
      <c r="K1363" s="280"/>
      <c r="L1363" s="285"/>
      <c r="M1363" s="286"/>
      <c r="N1363" s="287"/>
      <c r="O1363" s="287"/>
      <c r="P1363" s="287"/>
      <c r="Q1363" s="287"/>
      <c r="R1363" s="287"/>
      <c r="S1363" s="287"/>
      <c r="T1363" s="288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T1363" s="289" t="s">
        <v>238</v>
      </c>
      <c r="AU1363" s="289" t="s">
        <v>91</v>
      </c>
      <c r="AV1363" s="15" t="s">
        <v>236</v>
      </c>
      <c r="AW1363" s="15" t="s">
        <v>36</v>
      </c>
      <c r="AX1363" s="15" t="s">
        <v>89</v>
      </c>
      <c r="AY1363" s="289" t="s">
        <v>229</v>
      </c>
    </row>
    <row r="1364" s="2" customFormat="1" ht="16.5" customHeight="1">
      <c r="A1364" s="39"/>
      <c r="B1364" s="40"/>
      <c r="C1364" s="318" t="s">
        <v>1864</v>
      </c>
      <c r="D1364" s="318" t="s">
        <v>492</v>
      </c>
      <c r="E1364" s="319" t="s">
        <v>1852</v>
      </c>
      <c r="F1364" s="320" t="s">
        <v>1853</v>
      </c>
      <c r="G1364" s="321" t="s">
        <v>311</v>
      </c>
      <c r="H1364" s="322">
        <v>27.131</v>
      </c>
      <c r="I1364" s="323"/>
      <c r="J1364" s="324">
        <f>ROUND(I1364*H1364,2)</f>
        <v>0</v>
      </c>
      <c r="K1364" s="320" t="s">
        <v>1</v>
      </c>
      <c r="L1364" s="325"/>
      <c r="M1364" s="326" t="s">
        <v>1</v>
      </c>
      <c r="N1364" s="327" t="s">
        <v>46</v>
      </c>
      <c r="O1364" s="92"/>
      <c r="P1364" s="253">
        <f>O1364*H1364</f>
        <v>0</v>
      </c>
      <c r="Q1364" s="253">
        <v>0</v>
      </c>
      <c r="R1364" s="253">
        <f>Q1364*H1364</f>
        <v>0</v>
      </c>
      <c r="S1364" s="253">
        <v>0</v>
      </c>
      <c r="T1364" s="254">
        <f>S1364*H1364</f>
        <v>0</v>
      </c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R1364" s="255" t="s">
        <v>319</v>
      </c>
      <c r="AT1364" s="255" t="s">
        <v>492</v>
      </c>
      <c r="AU1364" s="255" t="s">
        <v>91</v>
      </c>
      <c r="AY1364" s="18" t="s">
        <v>229</v>
      </c>
      <c r="BE1364" s="256">
        <f>IF(N1364="základní",J1364,0)</f>
        <v>0</v>
      </c>
      <c r="BF1364" s="256">
        <f>IF(N1364="snížená",J1364,0)</f>
        <v>0</v>
      </c>
      <c r="BG1364" s="256">
        <f>IF(N1364="zákl. přenesená",J1364,0)</f>
        <v>0</v>
      </c>
      <c r="BH1364" s="256">
        <f>IF(N1364="sníž. přenesená",J1364,0)</f>
        <v>0</v>
      </c>
      <c r="BI1364" s="256">
        <f>IF(N1364="nulová",J1364,0)</f>
        <v>0</v>
      </c>
      <c r="BJ1364" s="18" t="s">
        <v>89</v>
      </c>
      <c r="BK1364" s="256">
        <f>ROUND(I1364*H1364,2)</f>
        <v>0</v>
      </c>
      <c r="BL1364" s="18" t="s">
        <v>236</v>
      </c>
      <c r="BM1364" s="255" t="s">
        <v>1865</v>
      </c>
    </row>
    <row r="1365" s="13" customFormat="1">
      <c r="A1365" s="13"/>
      <c r="B1365" s="257"/>
      <c r="C1365" s="258"/>
      <c r="D1365" s="259" t="s">
        <v>238</v>
      </c>
      <c r="E1365" s="260" t="s">
        <v>1</v>
      </c>
      <c r="F1365" s="261" t="s">
        <v>1861</v>
      </c>
      <c r="G1365" s="258"/>
      <c r="H1365" s="260" t="s">
        <v>1</v>
      </c>
      <c r="I1365" s="262"/>
      <c r="J1365" s="258"/>
      <c r="K1365" s="258"/>
      <c r="L1365" s="263"/>
      <c r="M1365" s="264"/>
      <c r="N1365" s="265"/>
      <c r="O1365" s="265"/>
      <c r="P1365" s="265"/>
      <c r="Q1365" s="265"/>
      <c r="R1365" s="265"/>
      <c r="S1365" s="265"/>
      <c r="T1365" s="266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7" t="s">
        <v>238</v>
      </c>
      <c r="AU1365" s="267" t="s">
        <v>91</v>
      </c>
      <c r="AV1365" s="13" t="s">
        <v>89</v>
      </c>
      <c r="AW1365" s="13" t="s">
        <v>36</v>
      </c>
      <c r="AX1365" s="13" t="s">
        <v>81</v>
      </c>
      <c r="AY1365" s="267" t="s">
        <v>229</v>
      </c>
    </row>
    <row r="1366" s="14" customFormat="1">
      <c r="A1366" s="14"/>
      <c r="B1366" s="268"/>
      <c r="C1366" s="269"/>
      <c r="D1366" s="259" t="s">
        <v>238</v>
      </c>
      <c r="E1366" s="270" t="s">
        <v>1</v>
      </c>
      <c r="F1366" s="271" t="s">
        <v>1866</v>
      </c>
      <c r="G1366" s="269"/>
      <c r="H1366" s="272">
        <v>9.8300000000000001</v>
      </c>
      <c r="I1366" s="273"/>
      <c r="J1366" s="269"/>
      <c r="K1366" s="269"/>
      <c r="L1366" s="274"/>
      <c r="M1366" s="275"/>
      <c r="N1366" s="276"/>
      <c r="O1366" s="276"/>
      <c r="P1366" s="276"/>
      <c r="Q1366" s="276"/>
      <c r="R1366" s="276"/>
      <c r="S1366" s="276"/>
      <c r="T1366" s="277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78" t="s">
        <v>238</v>
      </c>
      <c r="AU1366" s="278" t="s">
        <v>91</v>
      </c>
      <c r="AV1366" s="14" t="s">
        <v>91</v>
      </c>
      <c r="AW1366" s="14" t="s">
        <v>36</v>
      </c>
      <c r="AX1366" s="14" t="s">
        <v>81</v>
      </c>
      <c r="AY1366" s="278" t="s">
        <v>229</v>
      </c>
    </row>
    <row r="1367" s="13" customFormat="1">
      <c r="A1367" s="13"/>
      <c r="B1367" s="257"/>
      <c r="C1367" s="258"/>
      <c r="D1367" s="259" t="s">
        <v>238</v>
      </c>
      <c r="E1367" s="260" t="s">
        <v>1</v>
      </c>
      <c r="F1367" s="261" t="s">
        <v>1862</v>
      </c>
      <c r="G1367" s="258"/>
      <c r="H1367" s="260" t="s">
        <v>1</v>
      </c>
      <c r="I1367" s="262"/>
      <c r="J1367" s="258"/>
      <c r="K1367" s="258"/>
      <c r="L1367" s="263"/>
      <c r="M1367" s="264"/>
      <c r="N1367" s="265"/>
      <c r="O1367" s="265"/>
      <c r="P1367" s="265"/>
      <c r="Q1367" s="265"/>
      <c r="R1367" s="265"/>
      <c r="S1367" s="265"/>
      <c r="T1367" s="266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7" t="s">
        <v>238</v>
      </c>
      <c r="AU1367" s="267" t="s">
        <v>91</v>
      </c>
      <c r="AV1367" s="13" t="s">
        <v>89</v>
      </c>
      <c r="AW1367" s="13" t="s">
        <v>36</v>
      </c>
      <c r="AX1367" s="13" t="s">
        <v>81</v>
      </c>
      <c r="AY1367" s="267" t="s">
        <v>229</v>
      </c>
    </row>
    <row r="1368" s="14" customFormat="1">
      <c r="A1368" s="14"/>
      <c r="B1368" s="268"/>
      <c r="C1368" s="269"/>
      <c r="D1368" s="259" t="s">
        <v>238</v>
      </c>
      <c r="E1368" s="270" t="s">
        <v>1</v>
      </c>
      <c r="F1368" s="271" t="s">
        <v>1866</v>
      </c>
      <c r="G1368" s="269"/>
      <c r="H1368" s="272">
        <v>9.8300000000000001</v>
      </c>
      <c r="I1368" s="273"/>
      <c r="J1368" s="269"/>
      <c r="K1368" s="269"/>
      <c r="L1368" s="274"/>
      <c r="M1368" s="275"/>
      <c r="N1368" s="276"/>
      <c r="O1368" s="276"/>
      <c r="P1368" s="276"/>
      <c r="Q1368" s="276"/>
      <c r="R1368" s="276"/>
      <c r="S1368" s="276"/>
      <c r="T1368" s="277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78" t="s">
        <v>238</v>
      </c>
      <c r="AU1368" s="278" t="s">
        <v>91</v>
      </c>
      <c r="AV1368" s="14" t="s">
        <v>91</v>
      </c>
      <c r="AW1368" s="14" t="s">
        <v>36</v>
      </c>
      <c r="AX1368" s="14" t="s">
        <v>81</v>
      </c>
      <c r="AY1368" s="278" t="s">
        <v>229</v>
      </c>
    </row>
    <row r="1369" s="16" customFormat="1">
      <c r="A1369" s="16"/>
      <c r="B1369" s="307"/>
      <c r="C1369" s="308"/>
      <c r="D1369" s="259" t="s">
        <v>238</v>
      </c>
      <c r="E1369" s="309" t="s">
        <v>1</v>
      </c>
      <c r="F1369" s="310" t="s">
        <v>455</v>
      </c>
      <c r="G1369" s="308"/>
      <c r="H1369" s="311">
        <v>19.66</v>
      </c>
      <c r="I1369" s="312"/>
      <c r="J1369" s="308"/>
      <c r="K1369" s="308"/>
      <c r="L1369" s="313"/>
      <c r="M1369" s="314"/>
      <c r="N1369" s="315"/>
      <c r="O1369" s="315"/>
      <c r="P1369" s="315"/>
      <c r="Q1369" s="315"/>
      <c r="R1369" s="315"/>
      <c r="S1369" s="315"/>
      <c r="T1369" s="3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T1369" s="317" t="s">
        <v>238</v>
      </c>
      <c r="AU1369" s="317" t="s">
        <v>91</v>
      </c>
      <c r="AV1369" s="16" t="s">
        <v>244</v>
      </c>
      <c r="AW1369" s="16" t="s">
        <v>36</v>
      </c>
      <c r="AX1369" s="16" t="s">
        <v>81</v>
      </c>
      <c r="AY1369" s="317" t="s">
        <v>229</v>
      </c>
    </row>
    <row r="1370" s="13" customFormat="1">
      <c r="A1370" s="13"/>
      <c r="B1370" s="257"/>
      <c r="C1370" s="258"/>
      <c r="D1370" s="259" t="s">
        <v>238</v>
      </c>
      <c r="E1370" s="260" t="s">
        <v>1</v>
      </c>
      <c r="F1370" s="261" t="s">
        <v>456</v>
      </c>
      <c r="G1370" s="258"/>
      <c r="H1370" s="260" t="s">
        <v>1</v>
      </c>
      <c r="I1370" s="262"/>
      <c r="J1370" s="258"/>
      <c r="K1370" s="258"/>
      <c r="L1370" s="263"/>
      <c r="M1370" s="264"/>
      <c r="N1370" s="265"/>
      <c r="O1370" s="265"/>
      <c r="P1370" s="265"/>
      <c r="Q1370" s="265"/>
      <c r="R1370" s="265"/>
      <c r="S1370" s="265"/>
      <c r="T1370" s="266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67" t="s">
        <v>238</v>
      </c>
      <c r="AU1370" s="267" t="s">
        <v>91</v>
      </c>
      <c r="AV1370" s="13" t="s">
        <v>89</v>
      </c>
      <c r="AW1370" s="13" t="s">
        <v>36</v>
      </c>
      <c r="AX1370" s="13" t="s">
        <v>81</v>
      </c>
      <c r="AY1370" s="267" t="s">
        <v>229</v>
      </c>
    </row>
    <row r="1371" s="14" customFormat="1">
      <c r="A1371" s="14"/>
      <c r="B1371" s="268"/>
      <c r="C1371" s="269"/>
      <c r="D1371" s="259" t="s">
        <v>238</v>
      </c>
      <c r="E1371" s="270" t="s">
        <v>1</v>
      </c>
      <c r="F1371" s="271" t="s">
        <v>1867</v>
      </c>
      <c r="G1371" s="269"/>
      <c r="H1371" s="272">
        <v>2.9489999999999998</v>
      </c>
      <c r="I1371" s="273"/>
      <c r="J1371" s="269"/>
      <c r="K1371" s="269"/>
      <c r="L1371" s="274"/>
      <c r="M1371" s="275"/>
      <c r="N1371" s="276"/>
      <c r="O1371" s="276"/>
      <c r="P1371" s="276"/>
      <c r="Q1371" s="276"/>
      <c r="R1371" s="276"/>
      <c r="S1371" s="276"/>
      <c r="T1371" s="277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78" t="s">
        <v>238</v>
      </c>
      <c r="AU1371" s="278" t="s">
        <v>91</v>
      </c>
      <c r="AV1371" s="14" t="s">
        <v>91</v>
      </c>
      <c r="AW1371" s="14" t="s">
        <v>36</v>
      </c>
      <c r="AX1371" s="14" t="s">
        <v>81</v>
      </c>
      <c r="AY1371" s="278" t="s">
        <v>229</v>
      </c>
    </row>
    <row r="1372" s="15" customFormat="1">
      <c r="A1372" s="15"/>
      <c r="B1372" s="279"/>
      <c r="C1372" s="280"/>
      <c r="D1372" s="259" t="s">
        <v>238</v>
      </c>
      <c r="E1372" s="281" t="s">
        <v>1</v>
      </c>
      <c r="F1372" s="282" t="s">
        <v>252</v>
      </c>
      <c r="G1372" s="280"/>
      <c r="H1372" s="283">
        <v>22.609000000000002</v>
      </c>
      <c r="I1372" s="284"/>
      <c r="J1372" s="280"/>
      <c r="K1372" s="280"/>
      <c r="L1372" s="285"/>
      <c r="M1372" s="286"/>
      <c r="N1372" s="287"/>
      <c r="O1372" s="287"/>
      <c r="P1372" s="287"/>
      <c r="Q1372" s="287"/>
      <c r="R1372" s="287"/>
      <c r="S1372" s="287"/>
      <c r="T1372" s="288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89" t="s">
        <v>238</v>
      </c>
      <c r="AU1372" s="289" t="s">
        <v>91</v>
      </c>
      <c r="AV1372" s="15" t="s">
        <v>236</v>
      </c>
      <c r="AW1372" s="15" t="s">
        <v>36</v>
      </c>
      <c r="AX1372" s="15" t="s">
        <v>89</v>
      </c>
      <c r="AY1372" s="289" t="s">
        <v>229</v>
      </c>
    </row>
    <row r="1373" s="14" customFormat="1">
      <c r="A1373" s="14"/>
      <c r="B1373" s="268"/>
      <c r="C1373" s="269"/>
      <c r="D1373" s="259" t="s">
        <v>238</v>
      </c>
      <c r="E1373" s="269"/>
      <c r="F1373" s="271" t="s">
        <v>1868</v>
      </c>
      <c r="G1373" s="269"/>
      <c r="H1373" s="272">
        <v>27.131</v>
      </c>
      <c r="I1373" s="273"/>
      <c r="J1373" s="269"/>
      <c r="K1373" s="269"/>
      <c r="L1373" s="274"/>
      <c r="M1373" s="275"/>
      <c r="N1373" s="276"/>
      <c r="O1373" s="276"/>
      <c r="P1373" s="276"/>
      <c r="Q1373" s="276"/>
      <c r="R1373" s="276"/>
      <c r="S1373" s="276"/>
      <c r="T1373" s="277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78" t="s">
        <v>238</v>
      </c>
      <c r="AU1373" s="278" t="s">
        <v>91</v>
      </c>
      <c r="AV1373" s="14" t="s">
        <v>91</v>
      </c>
      <c r="AW1373" s="14" t="s">
        <v>4</v>
      </c>
      <c r="AX1373" s="14" t="s">
        <v>89</v>
      </c>
      <c r="AY1373" s="278" t="s">
        <v>229</v>
      </c>
    </row>
    <row r="1374" s="2" customFormat="1" ht="21.75" customHeight="1">
      <c r="A1374" s="39"/>
      <c r="B1374" s="40"/>
      <c r="C1374" s="244" t="s">
        <v>1869</v>
      </c>
      <c r="D1374" s="244" t="s">
        <v>231</v>
      </c>
      <c r="E1374" s="245" t="s">
        <v>1870</v>
      </c>
      <c r="F1374" s="246" t="s">
        <v>1871</v>
      </c>
      <c r="G1374" s="247" t="s">
        <v>311</v>
      </c>
      <c r="H1374" s="248">
        <v>418.79000000000002</v>
      </c>
      <c r="I1374" s="249"/>
      <c r="J1374" s="250">
        <f>ROUND(I1374*H1374,2)</f>
        <v>0</v>
      </c>
      <c r="K1374" s="246" t="s">
        <v>1</v>
      </c>
      <c r="L1374" s="45"/>
      <c r="M1374" s="251" t="s">
        <v>1</v>
      </c>
      <c r="N1374" s="252" t="s">
        <v>46</v>
      </c>
      <c r="O1374" s="92"/>
      <c r="P1374" s="253">
        <f>O1374*H1374</f>
        <v>0</v>
      </c>
      <c r="Q1374" s="253">
        <v>0</v>
      </c>
      <c r="R1374" s="253">
        <f>Q1374*H1374</f>
        <v>0</v>
      </c>
      <c r="S1374" s="253">
        <v>0</v>
      </c>
      <c r="T1374" s="254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55" t="s">
        <v>331</v>
      </c>
      <c r="AT1374" s="255" t="s">
        <v>231</v>
      </c>
      <c r="AU1374" s="255" t="s">
        <v>91</v>
      </c>
      <c r="AY1374" s="18" t="s">
        <v>229</v>
      </c>
      <c r="BE1374" s="256">
        <f>IF(N1374="základní",J1374,0)</f>
        <v>0</v>
      </c>
      <c r="BF1374" s="256">
        <f>IF(N1374="snížená",J1374,0)</f>
        <v>0</v>
      </c>
      <c r="BG1374" s="256">
        <f>IF(N1374="zákl. přenesená",J1374,0)</f>
        <v>0</v>
      </c>
      <c r="BH1374" s="256">
        <f>IF(N1374="sníž. přenesená",J1374,0)</f>
        <v>0</v>
      </c>
      <c r="BI1374" s="256">
        <f>IF(N1374="nulová",J1374,0)</f>
        <v>0</v>
      </c>
      <c r="BJ1374" s="18" t="s">
        <v>89</v>
      </c>
      <c r="BK1374" s="256">
        <f>ROUND(I1374*H1374,2)</f>
        <v>0</v>
      </c>
      <c r="BL1374" s="18" t="s">
        <v>331</v>
      </c>
      <c r="BM1374" s="255" t="s">
        <v>1872</v>
      </c>
    </row>
    <row r="1375" s="2" customFormat="1">
      <c r="A1375" s="39"/>
      <c r="B1375" s="40"/>
      <c r="C1375" s="41"/>
      <c r="D1375" s="259" t="s">
        <v>262</v>
      </c>
      <c r="E1375" s="41"/>
      <c r="F1375" s="290" t="s">
        <v>1873</v>
      </c>
      <c r="G1375" s="41"/>
      <c r="H1375" s="41"/>
      <c r="I1375" s="155"/>
      <c r="J1375" s="41"/>
      <c r="K1375" s="41"/>
      <c r="L1375" s="45"/>
      <c r="M1375" s="291"/>
      <c r="N1375" s="292"/>
      <c r="O1375" s="92"/>
      <c r="P1375" s="92"/>
      <c r="Q1375" s="92"/>
      <c r="R1375" s="92"/>
      <c r="S1375" s="92"/>
      <c r="T1375" s="93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T1375" s="18" t="s">
        <v>262</v>
      </c>
      <c r="AU1375" s="18" t="s">
        <v>91</v>
      </c>
    </row>
    <row r="1376" s="13" customFormat="1">
      <c r="A1376" s="13"/>
      <c r="B1376" s="257"/>
      <c r="C1376" s="258"/>
      <c r="D1376" s="259" t="s">
        <v>238</v>
      </c>
      <c r="E1376" s="260" t="s">
        <v>1</v>
      </c>
      <c r="F1376" s="261" t="s">
        <v>1797</v>
      </c>
      <c r="G1376" s="258"/>
      <c r="H1376" s="260" t="s">
        <v>1</v>
      </c>
      <c r="I1376" s="262"/>
      <c r="J1376" s="258"/>
      <c r="K1376" s="258"/>
      <c r="L1376" s="263"/>
      <c r="M1376" s="264"/>
      <c r="N1376" s="265"/>
      <c r="O1376" s="265"/>
      <c r="P1376" s="265"/>
      <c r="Q1376" s="265"/>
      <c r="R1376" s="265"/>
      <c r="S1376" s="265"/>
      <c r="T1376" s="266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7" t="s">
        <v>238</v>
      </c>
      <c r="AU1376" s="267" t="s">
        <v>91</v>
      </c>
      <c r="AV1376" s="13" t="s">
        <v>89</v>
      </c>
      <c r="AW1376" s="13" t="s">
        <v>36</v>
      </c>
      <c r="AX1376" s="13" t="s">
        <v>81</v>
      </c>
      <c r="AY1376" s="267" t="s">
        <v>229</v>
      </c>
    </row>
    <row r="1377" s="14" customFormat="1">
      <c r="A1377" s="14"/>
      <c r="B1377" s="268"/>
      <c r="C1377" s="269"/>
      <c r="D1377" s="259" t="s">
        <v>238</v>
      </c>
      <c r="E1377" s="270" t="s">
        <v>1</v>
      </c>
      <c r="F1377" s="271" t="s">
        <v>1798</v>
      </c>
      <c r="G1377" s="269"/>
      <c r="H1377" s="272">
        <v>448</v>
      </c>
      <c r="I1377" s="273"/>
      <c r="J1377" s="269"/>
      <c r="K1377" s="269"/>
      <c r="L1377" s="274"/>
      <c r="M1377" s="275"/>
      <c r="N1377" s="276"/>
      <c r="O1377" s="276"/>
      <c r="P1377" s="276"/>
      <c r="Q1377" s="276"/>
      <c r="R1377" s="276"/>
      <c r="S1377" s="276"/>
      <c r="T1377" s="277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78" t="s">
        <v>238</v>
      </c>
      <c r="AU1377" s="278" t="s">
        <v>91</v>
      </c>
      <c r="AV1377" s="14" t="s">
        <v>91</v>
      </c>
      <c r="AW1377" s="14" t="s">
        <v>36</v>
      </c>
      <c r="AX1377" s="14" t="s">
        <v>81</v>
      </c>
      <c r="AY1377" s="278" t="s">
        <v>229</v>
      </c>
    </row>
    <row r="1378" s="13" customFormat="1">
      <c r="A1378" s="13"/>
      <c r="B1378" s="257"/>
      <c r="C1378" s="258"/>
      <c r="D1378" s="259" t="s">
        <v>238</v>
      </c>
      <c r="E1378" s="260" t="s">
        <v>1</v>
      </c>
      <c r="F1378" s="261" t="s">
        <v>1799</v>
      </c>
      <c r="G1378" s="258"/>
      <c r="H1378" s="260" t="s">
        <v>1</v>
      </c>
      <c r="I1378" s="262"/>
      <c r="J1378" s="258"/>
      <c r="K1378" s="258"/>
      <c r="L1378" s="263"/>
      <c r="M1378" s="264"/>
      <c r="N1378" s="265"/>
      <c r="O1378" s="265"/>
      <c r="P1378" s="265"/>
      <c r="Q1378" s="265"/>
      <c r="R1378" s="265"/>
      <c r="S1378" s="265"/>
      <c r="T1378" s="266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7" t="s">
        <v>238</v>
      </c>
      <c r="AU1378" s="267" t="s">
        <v>91</v>
      </c>
      <c r="AV1378" s="13" t="s">
        <v>89</v>
      </c>
      <c r="AW1378" s="13" t="s">
        <v>36</v>
      </c>
      <c r="AX1378" s="13" t="s">
        <v>81</v>
      </c>
      <c r="AY1378" s="267" t="s">
        <v>229</v>
      </c>
    </row>
    <row r="1379" s="14" customFormat="1">
      <c r="A1379" s="14"/>
      <c r="B1379" s="268"/>
      <c r="C1379" s="269"/>
      <c r="D1379" s="259" t="s">
        <v>238</v>
      </c>
      <c r="E1379" s="270" t="s">
        <v>1</v>
      </c>
      <c r="F1379" s="271" t="s">
        <v>1800</v>
      </c>
      <c r="G1379" s="269"/>
      <c r="H1379" s="272">
        <v>-80.609999999999999</v>
      </c>
      <c r="I1379" s="273"/>
      <c r="J1379" s="269"/>
      <c r="K1379" s="269"/>
      <c r="L1379" s="274"/>
      <c r="M1379" s="275"/>
      <c r="N1379" s="276"/>
      <c r="O1379" s="276"/>
      <c r="P1379" s="276"/>
      <c r="Q1379" s="276"/>
      <c r="R1379" s="276"/>
      <c r="S1379" s="276"/>
      <c r="T1379" s="277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78" t="s">
        <v>238</v>
      </c>
      <c r="AU1379" s="278" t="s">
        <v>91</v>
      </c>
      <c r="AV1379" s="14" t="s">
        <v>91</v>
      </c>
      <c r="AW1379" s="14" t="s">
        <v>36</v>
      </c>
      <c r="AX1379" s="14" t="s">
        <v>81</v>
      </c>
      <c r="AY1379" s="278" t="s">
        <v>229</v>
      </c>
    </row>
    <row r="1380" s="13" customFormat="1">
      <c r="A1380" s="13"/>
      <c r="B1380" s="257"/>
      <c r="C1380" s="258"/>
      <c r="D1380" s="259" t="s">
        <v>238</v>
      </c>
      <c r="E1380" s="260" t="s">
        <v>1</v>
      </c>
      <c r="F1380" s="261" t="s">
        <v>1801</v>
      </c>
      <c r="G1380" s="258"/>
      <c r="H1380" s="260" t="s">
        <v>1</v>
      </c>
      <c r="I1380" s="262"/>
      <c r="J1380" s="258"/>
      <c r="K1380" s="258"/>
      <c r="L1380" s="263"/>
      <c r="M1380" s="264"/>
      <c r="N1380" s="265"/>
      <c r="O1380" s="265"/>
      <c r="P1380" s="265"/>
      <c r="Q1380" s="265"/>
      <c r="R1380" s="265"/>
      <c r="S1380" s="265"/>
      <c r="T1380" s="266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67" t="s">
        <v>238</v>
      </c>
      <c r="AU1380" s="267" t="s">
        <v>91</v>
      </c>
      <c r="AV1380" s="13" t="s">
        <v>89</v>
      </c>
      <c r="AW1380" s="13" t="s">
        <v>36</v>
      </c>
      <c r="AX1380" s="13" t="s">
        <v>81</v>
      </c>
      <c r="AY1380" s="267" t="s">
        <v>229</v>
      </c>
    </row>
    <row r="1381" s="14" customFormat="1">
      <c r="A1381" s="14"/>
      <c r="B1381" s="268"/>
      <c r="C1381" s="269"/>
      <c r="D1381" s="259" t="s">
        <v>238</v>
      </c>
      <c r="E1381" s="270" t="s">
        <v>1</v>
      </c>
      <c r="F1381" s="271" t="s">
        <v>1802</v>
      </c>
      <c r="G1381" s="269"/>
      <c r="H1381" s="272">
        <v>35.880000000000003</v>
      </c>
      <c r="I1381" s="273"/>
      <c r="J1381" s="269"/>
      <c r="K1381" s="269"/>
      <c r="L1381" s="274"/>
      <c r="M1381" s="275"/>
      <c r="N1381" s="276"/>
      <c r="O1381" s="276"/>
      <c r="P1381" s="276"/>
      <c r="Q1381" s="276"/>
      <c r="R1381" s="276"/>
      <c r="S1381" s="276"/>
      <c r="T1381" s="277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78" t="s">
        <v>238</v>
      </c>
      <c r="AU1381" s="278" t="s">
        <v>91</v>
      </c>
      <c r="AV1381" s="14" t="s">
        <v>91</v>
      </c>
      <c r="AW1381" s="14" t="s">
        <v>36</v>
      </c>
      <c r="AX1381" s="14" t="s">
        <v>81</v>
      </c>
      <c r="AY1381" s="278" t="s">
        <v>229</v>
      </c>
    </row>
    <row r="1382" s="13" customFormat="1">
      <c r="A1382" s="13"/>
      <c r="B1382" s="257"/>
      <c r="C1382" s="258"/>
      <c r="D1382" s="259" t="s">
        <v>238</v>
      </c>
      <c r="E1382" s="260" t="s">
        <v>1</v>
      </c>
      <c r="F1382" s="261" t="s">
        <v>1803</v>
      </c>
      <c r="G1382" s="258"/>
      <c r="H1382" s="260" t="s">
        <v>1</v>
      </c>
      <c r="I1382" s="262"/>
      <c r="J1382" s="258"/>
      <c r="K1382" s="258"/>
      <c r="L1382" s="263"/>
      <c r="M1382" s="264"/>
      <c r="N1382" s="265"/>
      <c r="O1382" s="265"/>
      <c r="P1382" s="265"/>
      <c r="Q1382" s="265"/>
      <c r="R1382" s="265"/>
      <c r="S1382" s="265"/>
      <c r="T1382" s="266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67" t="s">
        <v>238</v>
      </c>
      <c r="AU1382" s="267" t="s">
        <v>91</v>
      </c>
      <c r="AV1382" s="13" t="s">
        <v>89</v>
      </c>
      <c r="AW1382" s="13" t="s">
        <v>36</v>
      </c>
      <c r="AX1382" s="13" t="s">
        <v>81</v>
      </c>
      <c r="AY1382" s="267" t="s">
        <v>229</v>
      </c>
    </row>
    <row r="1383" s="14" customFormat="1">
      <c r="A1383" s="14"/>
      <c r="B1383" s="268"/>
      <c r="C1383" s="269"/>
      <c r="D1383" s="259" t="s">
        <v>238</v>
      </c>
      <c r="E1383" s="270" t="s">
        <v>1</v>
      </c>
      <c r="F1383" s="271" t="s">
        <v>1874</v>
      </c>
      <c r="G1383" s="269"/>
      <c r="H1383" s="272">
        <v>15.52</v>
      </c>
      <c r="I1383" s="273"/>
      <c r="J1383" s="269"/>
      <c r="K1383" s="269"/>
      <c r="L1383" s="274"/>
      <c r="M1383" s="275"/>
      <c r="N1383" s="276"/>
      <c r="O1383" s="276"/>
      <c r="P1383" s="276"/>
      <c r="Q1383" s="276"/>
      <c r="R1383" s="276"/>
      <c r="S1383" s="276"/>
      <c r="T1383" s="277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78" t="s">
        <v>238</v>
      </c>
      <c r="AU1383" s="278" t="s">
        <v>91</v>
      </c>
      <c r="AV1383" s="14" t="s">
        <v>91</v>
      </c>
      <c r="AW1383" s="14" t="s">
        <v>36</v>
      </c>
      <c r="AX1383" s="14" t="s">
        <v>81</v>
      </c>
      <c r="AY1383" s="278" t="s">
        <v>229</v>
      </c>
    </row>
    <row r="1384" s="15" customFormat="1">
      <c r="A1384" s="15"/>
      <c r="B1384" s="279"/>
      <c r="C1384" s="280"/>
      <c r="D1384" s="259" t="s">
        <v>238</v>
      </c>
      <c r="E1384" s="281" t="s">
        <v>1</v>
      </c>
      <c r="F1384" s="282" t="s">
        <v>252</v>
      </c>
      <c r="G1384" s="280"/>
      <c r="H1384" s="283">
        <v>418.78999999999996</v>
      </c>
      <c r="I1384" s="284"/>
      <c r="J1384" s="280"/>
      <c r="K1384" s="280"/>
      <c r="L1384" s="285"/>
      <c r="M1384" s="286"/>
      <c r="N1384" s="287"/>
      <c r="O1384" s="287"/>
      <c r="P1384" s="287"/>
      <c r="Q1384" s="287"/>
      <c r="R1384" s="287"/>
      <c r="S1384" s="287"/>
      <c r="T1384" s="288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89" t="s">
        <v>238</v>
      </c>
      <c r="AU1384" s="289" t="s">
        <v>91</v>
      </c>
      <c r="AV1384" s="15" t="s">
        <v>236</v>
      </c>
      <c r="AW1384" s="15" t="s">
        <v>36</v>
      </c>
      <c r="AX1384" s="15" t="s">
        <v>89</v>
      </c>
      <c r="AY1384" s="289" t="s">
        <v>229</v>
      </c>
    </row>
    <row r="1385" s="2" customFormat="1" ht="33" customHeight="1">
      <c r="A1385" s="39"/>
      <c r="B1385" s="40"/>
      <c r="C1385" s="318" t="s">
        <v>1875</v>
      </c>
      <c r="D1385" s="318" t="s">
        <v>492</v>
      </c>
      <c r="E1385" s="319" t="s">
        <v>1876</v>
      </c>
      <c r="F1385" s="320" t="s">
        <v>1877</v>
      </c>
      <c r="G1385" s="321" t="s">
        <v>311</v>
      </c>
      <c r="H1385" s="322">
        <v>481.60899999999998</v>
      </c>
      <c r="I1385" s="323"/>
      <c r="J1385" s="324">
        <f>ROUND(I1385*H1385,2)</f>
        <v>0</v>
      </c>
      <c r="K1385" s="320" t="s">
        <v>1</v>
      </c>
      <c r="L1385" s="325"/>
      <c r="M1385" s="326" t="s">
        <v>1</v>
      </c>
      <c r="N1385" s="327" t="s">
        <v>46</v>
      </c>
      <c r="O1385" s="92"/>
      <c r="P1385" s="253">
        <f>O1385*H1385</f>
        <v>0</v>
      </c>
      <c r="Q1385" s="253">
        <v>0.0025400000000000002</v>
      </c>
      <c r="R1385" s="253">
        <f>Q1385*H1385</f>
        <v>1.22328686</v>
      </c>
      <c r="S1385" s="253">
        <v>0</v>
      </c>
      <c r="T1385" s="254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55" t="s">
        <v>587</v>
      </c>
      <c r="AT1385" s="255" t="s">
        <v>492</v>
      </c>
      <c r="AU1385" s="255" t="s">
        <v>91</v>
      </c>
      <c r="AY1385" s="18" t="s">
        <v>229</v>
      </c>
      <c r="BE1385" s="256">
        <f>IF(N1385="základní",J1385,0)</f>
        <v>0</v>
      </c>
      <c r="BF1385" s="256">
        <f>IF(N1385="snížená",J1385,0)</f>
        <v>0</v>
      </c>
      <c r="BG1385" s="256">
        <f>IF(N1385="zákl. přenesená",J1385,0)</f>
        <v>0</v>
      </c>
      <c r="BH1385" s="256">
        <f>IF(N1385="sníž. přenesená",J1385,0)</f>
        <v>0</v>
      </c>
      <c r="BI1385" s="256">
        <f>IF(N1385="nulová",J1385,0)</f>
        <v>0</v>
      </c>
      <c r="BJ1385" s="18" t="s">
        <v>89</v>
      </c>
      <c r="BK1385" s="256">
        <f>ROUND(I1385*H1385,2)</f>
        <v>0</v>
      </c>
      <c r="BL1385" s="18" t="s">
        <v>331</v>
      </c>
      <c r="BM1385" s="255" t="s">
        <v>1878</v>
      </c>
    </row>
    <row r="1386" s="14" customFormat="1">
      <c r="A1386" s="14"/>
      <c r="B1386" s="268"/>
      <c r="C1386" s="269"/>
      <c r="D1386" s="259" t="s">
        <v>238</v>
      </c>
      <c r="E1386" s="269"/>
      <c r="F1386" s="271" t="s">
        <v>1879</v>
      </c>
      <c r="G1386" s="269"/>
      <c r="H1386" s="272">
        <v>481.60899999999998</v>
      </c>
      <c r="I1386" s="273"/>
      <c r="J1386" s="269"/>
      <c r="K1386" s="269"/>
      <c r="L1386" s="274"/>
      <c r="M1386" s="275"/>
      <c r="N1386" s="276"/>
      <c r="O1386" s="276"/>
      <c r="P1386" s="276"/>
      <c r="Q1386" s="276"/>
      <c r="R1386" s="276"/>
      <c r="S1386" s="276"/>
      <c r="T1386" s="277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8" t="s">
        <v>238</v>
      </c>
      <c r="AU1386" s="278" t="s">
        <v>91</v>
      </c>
      <c r="AV1386" s="14" t="s">
        <v>91</v>
      </c>
      <c r="AW1386" s="14" t="s">
        <v>4</v>
      </c>
      <c r="AX1386" s="14" t="s">
        <v>89</v>
      </c>
      <c r="AY1386" s="278" t="s">
        <v>229</v>
      </c>
    </row>
    <row r="1387" s="2" customFormat="1" ht="16.5" customHeight="1">
      <c r="A1387" s="39"/>
      <c r="B1387" s="40"/>
      <c r="C1387" s="244" t="s">
        <v>1880</v>
      </c>
      <c r="D1387" s="244" t="s">
        <v>231</v>
      </c>
      <c r="E1387" s="245" t="s">
        <v>1881</v>
      </c>
      <c r="F1387" s="246" t="s">
        <v>1882</v>
      </c>
      <c r="G1387" s="247" t="s">
        <v>311</v>
      </c>
      <c r="H1387" s="248">
        <v>232.93299999999999</v>
      </c>
      <c r="I1387" s="249"/>
      <c r="J1387" s="250">
        <f>ROUND(I1387*H1387,2)</f>
        <v>0</v>
      </c>
      <c r="K1387" s="246" t="s">
        <v>1</v>
      </c>
      <c r="L1387" s="45"/>
      <c r="M1387" s="251" t="s">
        <v>1</v>
      </c>
      <c r="N1387" s="252" t="s">
        <v>46</v>
      </c>
      <c r="O1387" s="92"/>
      <c r="P1387" s="253">
        <f>O1387*H1387</f>
        <v>0</v>
      </c>
      <c r="Q1387" s="253">
        <v>0</v>
      </c>
      <c r="R1387" s="253">
        <f>Q1387*H1387</f>
        <v>0</v>
      </c>
      <c r="S1387" s="253">
        <v>0</v>
      </c>
      <c r="T1387" s="254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55" t="s">
        <v>331</v>
      </c>
      <c r="AT1387" s="255" t="s">
        <v>231</v>
      </c>
      <c r="AU1387" s="255" t="s">
        <v>91</v>
      </c>
      <c r="AY1387" s="18" t="s">
        <v>229</v>
      </c>
      <c r="BE1387" s="256">
        <f>IF(N1387="základní",J1387,0)</f>
        <v>0</v>
      </c>
      <c r="BF1387" s="256">
        <f>IF(N1387="snížená",J1387,0)</f>
        <v>0</v>
      </c>
      <c r="BG1387" s="256">
        <f>IF(N1387="zákl. přenesená",J1387,0)</f>
        <v>0</v>
      </c>
      <c r="BH1387" s="256">
        <f>IF(N1387="sníž. přenesená",J1387,0)</f>
        <v>0</v>
      </c>
      <c r="BI1387" s="256">
        <f>IF(N1387="nulová",J1387,0)</f>
        <v>0</v>
      </c>
      <c r="BJ1387" s="18" t="s">
        <v>89</v>
      </c>
      <c r="BK1387" s="256">
        <f>ROUND(I1387*H1387,2)</f>
        <v>0</v>
      </c>
      <c r="BL1387" s="18" t="s">
        <v>331</v>
      </c>
      <c r="BM1387" s="255" t="s">
        <v>1883</v>
      </c>
    </row>
    <row r="1388" s="13" customFormat="1">
      <c r="A1388" s="13"/>
      <c r="B1388" s="257"/>
      <c r="C1388" s="258"/>
      <c r="D1388" s="259" t="s">
        <v>238</v>
      </c>
      <c r="E1388" s="260" t="s">
        <v>1</v>
      </c>
      <c r="F1388" s="261" t="s">
        <v>1031</v>
      </c>
      <c r="G1388" s="258"/>
      <c r="H1388" s="260" t="s">
        <v>1</v>
      </c>
      <c r="I1388" s="262"/>
      <c r="J1388" s="258"/>
      <c r="K1388" s="258"/>
      <c r="L1388" s="263"/>
      <c r="M1388" s="264"/>
      <c r="N1388" s="265"/>
      <c r="O1388" s="265"/>
      <c r="P1388" s="265"/>
      <c r="Q1388" s="265"/>
      <c r="R1388" s="265"/>
      <c r="S1388" s="265"/>
      <c r="T1388" s="266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67" t="s">
        <v>238</v>
      </c>
      <c r="AU1388" s="267" t="s">
        <v>91</v>
      </c>
      <c r="AV1388" s="13" t="s">
        <v>89</v>
      </c>
      <c r="AW1388" s="13" t="s">
        <v>36</v>
      </c>
      <c r="AX1388" s="13" t="s">
        <v>81</v>
      </c>
      <c r="AY1388" s="267" t="s">
        <v>229</v>
      </c>
    </row>
    <row r="1389" s="14" customFormat="1">
      <c r="A1389" s="14"/>
      <c r="B1389" s="268"/>
      <c r="C1389" s="269"/>
      <c r="D1389" s="259" t="s">
        <v>238</v>
      </c>
      <c r="E1389" s="270" t="s">
        <v>1</v>
      </c>
      <c r="F1389" s="271" t="s">
        <v>1884</v>
      </c>
      <c r="G1389" s="269"/>
      <c r="H1389" s="272">
        <v>170.04400000000001</v>
      </c>
      <c r="I1389" s="273"/>
      <c r="J1389" s="269"/>
      <c r="K1389" s="269"/>
      <c r="L1389" s="274"/>
      <c r="M1389" s="275"/>
      <c r="N1389" s="276"/>
      <c r="O1389" s="276"/>
      <c r="P1389" s="276"/>
      <c r="Q1389" s="276"/>
      <c r="R1389" s="276"/>
      <c r="S1389" s="276"/>
      <c r="T1389" s="277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78" t="s">
        <v>238</v>
      </c>
      <c r="AU1389" s="278" t="s">
        <v>91</v>
      </c>
      <c r="AV1389" s="14" t="s">
        <v>91</v>
      </c>
      <c r="AW1389" s="14" t="s">
        <v>36</v>
      </c>
      <c r="AX1389" s="14" t="s">
        <v>81</v>
      </c>
      <c r="AY1389" s="278" t="s">
        <v>229</v>
      </c>
    </row>
    <row r="1390" s="13" customFormat="1">
      <c r="A1390" s="13"/>
      <c r="B1390" s="257"/>
      <c r="C1390" s="258"/>
      <c r="D1390" s="259" t="s">
        <v>238</v>
      </c>
      <c r="E1390" s="260" t="s">
        <v>1</v>
      </c>
      <c r="F1390" s="261" t="s">
        <v>1029</v>
      </c>
      <c r="G1390" s="258"/>
      <c r="H1390" s="260" t="s">
        <v>1</v>
      </c>
      <c r="I1390" s="262"/>
      <c r="J1390" s="258"/>
      <c r="K1390" s="258"/>
      <c r="L1390" s="263"/>
      <c r="M1390" s="264"/>
      <c r="N1390" s="265"/>
      <c r="O1390" s="265"/>
      <c r="P1390" s="265"/>
      <c r="Q1390" s="265"/>
      <c r="R1390" s="265"/>
      <c r="S1390" s="265"/>
      <c r="T1390" s="266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67" t="s">
        <v>238</v>
      </c>
      <c r="AU1390" s="267" t="s">
        <v>91</v>
      </c>
      <c r="AV1390" s="13" t="s">
        <v>89</v>
      </c>
      <c r="AW1390" s="13" t="s">
        <v>36</v>
      </c>
      <c r="AX1390" s="13" t="s">
        <v>81</v>
      </c>
      <c r="AY1390" s="267" t="s">
        <v>229</v>
      </c>
    </row>
    <row r="1391" s="14" customFormat="1">
      <c r="A1391" s="14"/>
      <c r="B1391" s="268"/>
      <c r="C1391" s="269"/>
      <c r="D1391" s="259" t="s">
        <v>238</v>
      </c>
      <c r="E1391" s="270" t="s">
        <v>1</v>
      </c>
      <c r="F1391" s="271" t="s">
        <v>1885</v>
      </c>
      <c r="G1391" s="269"/>
      <c r="H1391" s="272">
        <v>36.380000000000003</v>
      </c>
      <c r="I1391" s="273"/>
      <c r="J1391" s="269"/>
      <c r="K1391" s="269"/>
      <c r="L1391" s="274"/>
      <c r="M1391" s="275"/>
      <c r="N1391" s="276"/>
      <c r="O1391" s="276"/>
      <c r="P1391" s="276"/>
      <c r="Q1391" s="276"/>
      <c r="R1391" s="276"/>
      <c r="S1391" s="276"/>
      <c r="T1391" s="277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78" t="s">
        <v>238</v>
      </c>
      <c r="AU1391" s="278" t="s">
        <v>91</v>
      </c>
      <c r="AV1391" s="14" t="s">
        <v>91</v>
      </c>
      <c r="AW1391" s="14" t="s">
        <v>36</v>
      </c>
      <c r="AX1391" s="14" t="s">
        <v>81</v>
      </c>
      <c r="AY1391" s="278" t="s">
        <v>229</v>
      </c>
    </row>
    <row r="1392" s="13" customFormat="1">
      <c r="A1392" s="13"/>
      <c r="B1392" s="257"/>
      <c r="C1392" s="258"/>
      <c r="D1392" s="259" t="s">
        <v>238</v>
      </c>
      <c r="E1392" s="260" t="s">
        <v>1</v>
      </c>
      <c r="F1392" s="261" t="s">
        <v>1886</v>
      </c>
      <c r="G1392" s="258"/>
      <c r="H1392" s="260" t="s">
        <v>1</v>
      </c>
      <c r="I1392" s="262"/>
      <c r="J1392" s="258"/>
      <c r="K1392" s="258"/>
      <c r="L1392" s="263"/>
      <c r="M1392" s="264"/>
      <c r="N1392" s="265"/>
      <c r="O1392" s="265"/>
      <c r="P1392" s="265"/>
      <c r="Q1392" s="265"/>
      <c r="R1392" s="265"/>
      <c r="S1392" s="265"/>
      <c r="T1392" s="266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7" t="s">
        <v>238</v>
      </c>
      <c r="AU1392" s="267" t="s">
        <v>91</v>
      </c>
      <c r="AV1392" s="13" t="s">
        <v>89</v>
      </c>
      <c r="AW1392" s="13" t="s">
        <v>36</v>
      </c>
      <c r="AX1392" s="13" t="s">
        <v>81</v>
      </c>
      <c r="AY1392" s="267" t="s">
        <v>229</v>
      </c>
    </row>
    <row r="1393" s="14" customFormat="1">
      <c r="A1393" s="14"/>
      <c r="B1393" s="268"/>
      <c r="C1393" s="269"/>
      <c r="D1393" s="259" t="s">
        <v>238</v>
      </c>
      <c r="E1393" s="270" t="s">
        <v>1</v>
      </c>
      <c r="F1393" s="271" t="s">
        <v>1887</v>
      </c>
      <c r="G1393" s="269"/>
      <c r="H1393" s="272">
        <v>5.3310000000000004</v>
      </c>
      <c r="I1393" s="273"/>
      <c r="J1393" s="269"/>
      <c r="K1393" s="269"/>
      <c r="L1393" s="274"/>
      <c r="M1393" s="275"/>
      <c r="N1393" s="276"/>
      <c r="O1393" s="276"/>
      <c r="P1393" s="276"/>
      <c r="Q1393" s="276"/>
      <c r="R1393" s="276"/>
      <c r="S1393" s="276"/>
      <c r="T1393" s="277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8" t="s">
        <v>238</v>
      </c>
      <c r="AU1393" s="278" t="s">
        <v>91</v>
      </c>
      <c r="AV1393" s="14" t="s">
        <v>91</v>
      </c>
      <c r="AW1393" s="14" t="s">
        <v>36</v>
      </c>
      <c r="AX1393" s="14" t="s">
        <v>81</v>
      </c>
      <c r="AY1393" s="278" t="s">
        <v>229</v>
      </c>
    </row>
    <row r="1394" s="16" customFormat="1">
      <c r="A1394" s="16"/>
      <c r="B1394" s="307"/>
      <c r="C1394" s="308"/>
      <c r="D1394" s="259" t="s">
        <v>238</v>
      </c>
      <c r="E1394" s="309" t="s">
        <v>1</v>
      </c>
      <c r="F1394" s="310" t="s">
        <v>455</v>
      </c>
      <c r="G1394" s="308"/>
      <c r="H1394" s="311">
        <v>211.755</v>
      </c>
      <c r="I1394" s="312"/>
      <c r="J1394" s="308"/>
      <c r="K1394" s="308"/>
      <c r="L1394" s="313"/>
      <c r="M1394" s="314"/>
      <c r="N1394" s="315"/>
      <c r="O1394" s="315"/>
      <c r="P1394" s="315"/>
      <c r="Q1394" s="315"/>
      <c r="R1394" s="315"/>
      <c r="S1394" s="315"/>
      <c r="T1394" s="3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317" t="s">
        <v>238</v>
      </c>
      <c r="AU1394" s="317" t="s">
        <v>91</v>
      </c>
      <c r="AV1394" s="16" t="s">
        <v>244</v>
      </c>
      <c r="AW1394" s="16" t="s">
        <v>36</v>
      </c>
      <c r="AX1394" s="16" t="s">
        <v>81</v>
      </c>
      <c r="AY1394" s="317" t="s">
        <v>229</v>
      </c>
    </row>
    <row r="1395" s="13" customFormat="1">
      <c r="A1395" s="13"/>
      <c r="B1395" s="257"/>
      <c r="C1395" s="258"/>
      <c r="D1395" s="259" t="s">
        <v>238</v>
      </c>
      <c r="E1395" s="260" t="s">
        <v>1</v>
      </c>
      <c r="F1395" s="261" t="s">
        <v>1888</v>
      </c>
      <c r="G1395" s="258"/>
      <c r="H1395" s="260" t="s">
        <v>1</v>
      </c>
      <c r="I1395" s="262"/>
      <c r="J1395" s="258"/>
      <c r="K1395" s="258"/>
      <c r="L1395" s="263"/>
      <c r="M1395" s="264"/>
      <c r="N1395" s="265"/>
      <c r="O1395" s="265"/>
      <c r="P1395" s="265"/>
      <c r="Q1395" s="265"/>
      <c r="R1395" s="265"/>
      <c r="S1395" s="265"/>
      <c r="T1395" s="266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7" t="s">
        <v>238</v>
      </c>
      <c r="AU1395" s="267" t="s">
        <v>91</v>
      </c>
      <c r="AV1395" s="13" t="s">
        <v>89</v>
      </c>
      <c r="AW1395" s="13" t="s">
        <v>36</v>
      </c>
      <c r="AX1395" s="13" t="s">
        <v>81</v>
      </c>
      <c r="AY1395" s="267" t="s">
        <v>229</v>
      </c>
    </row>
    <row r="1396" s="14" customFormat="1">
      <c r="A1396" s="14"/>
      <c r="B1396" s="268"/>
      <c r="C1396" s="269"/>
      <c r="D1396" s="259" t="s">
        <v>238</v>
      </c>
      <c r="E1396" s="270" t="s">
        <v>1</v>
      </c>
      <c r="F1396" s="271" t="s">
        <v>1889</v>
      </c>
      <c r="G1396" s="269"/>
      <c r="H1396" s="272">
        <v>21.178000000000001</v>
      </c>
      <c r="I1396" s="273"/>
      <c r="J1396" s="269"/>
      <c r="K1396" s="269"/>
      <c r="L1396" s="274"/>
      <c r="M1396" s="275"/>
      <c r="N1396" s="276"/>
      <c r="O1396" s="276"/>
      <c r="P1396" s="276"/>
      <c r="Q1396" s="276"/>
      <c r="R1396" s="276"/>
      <c r="S1396" s="276"/>
      <c r="T1396" s="277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78" t="s">
        <v>238</v>
      </c>
      <c r="AU1396" s="278" t="s">
        <v>91</v>
      </c>
      <c r="AV1396" s="14" t="s">
        <v>91</v>
      </c>
      <c r="AW1396" s="14" t="s">
        <v>36</v>
      </c>
      <c r="AX1396" s="14" t="s">
        <v>81</v>
      </c>
      <c r="AY1396" s="278" t="s">
        <v>229</v>
      </c>
    </row>
    <row r="1397" s="15" customFormat="1">
      <c r="A1397" s="15"/>
      <c r="B1397" s="279"/>
      <c r="C1397" s="280"/>
      <c r="D1397" s="259" t="s">
        <v>238</v>
      </c>
      <c r="E1397" s="281" t="s">
        <v>1</v>
      </c>
      <c r="F1397" s="282" t="s">
        <v>252</v>
      </c>
      <c r="G1397" s="280"/>
      <c r="H1397" s="283">
        <v>232.93299999999999</v>
      </c>
      <c r="I1397" s="284"/>
      <c r="J1397" s="280"/>
      <c r="K1397" s="280"/>
      <c r="L1397" s="285"/>
      <c r="M1397" s="286"/>
      <c r="N1397" s="287"/>
      <c r="O1397" s="287"/>
      <c r="P1397" s="287"/>
      <c r="Q1397" s="287"/>
      <c r="R1397" s="287"/>
      <c r="S1397" s="287"/>
      <c r="T1397" s="288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89" t="s">
        <v>238</v>
      </c>
      <c r="AU1397" s="289" t="s">
        <v>91</v>
      </c>
      <c r="AV1397" s="15" t="s">
        <v>236</v>
      </c>
      <c r="AW1397" s="15" t="s">
        <v>36</v>
      </c>
      <c r="AX1397" s="15" t="s">
        <v>89</v>
      </c>
      <c r="AY1397" s="289" t="s">
        <v>229</v>
      </c>
    </row>
    <row r="1398" s="2" customFormat="1" ht="16.5" customHeight="1">
      <c r="A1398" s="39"/>
      <c r="B1398" s="40"/>
      <c r="C1398" s="244" t="s">
        <v>1890</v>
      </c>
      <c r="D1398" s="244" t="s">
        <v>231</v>
      </c>
      <c r="E1398" s="245" t="s">
        <v>1891</v>
      </c>
      <c r="F1398" s="246" t="s">
        <v>1892</v>
      </c>
      <c r="G1398" s="247" t="s">
        <v>346</v>
      </c>
      <c r="H1398" s="248">
        <v>66.799999999999997</v>
      </c>
      <c r="I1398" s="249"/>
      <c r="J1398" s="250">
        <f>ROUND(I1398*H1398,2)</f>
        <v>0</v>
      </c>
      <c r="K1398" s="246" t="s">
        <v>1</v>
      </c>
      <c r="L1398" s="45"/>
      <c r="M1398" s="251" t="s">
        <v>1</v>
      </c>
      <c r="N1398" s="252" t="s">
        <v>46</v>
      </c>
      <c r="O1398" s="92"/>
      <c r="P1398" s="253">
        <f>O1398*H1398</f>
        <v>0</v>
      </c>
      <c r="Q1398" s="253">
        <v>0</v>
      </c>
      <c r="R1398" s="253">
        <f>Q1398*H1398</f>
        <v>0</v>
      </c>
      <c r="S1398" s="253">
        <v>0</v>
      </c>
      <c r="T1398" s="254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55" t="s">
        <v>331</v>
      </c>
      <c r="AT1398" s="255" t="s">
        <v>231</v>
      </c>
      <c r="AU1398" s="255" t="s">
        <v>91</v>
      </c>
      <c r="AY1398" s="18" t="s">
        <v>229</v>
      </c>
      <c r="BE1398" s="256">
        <f>IF(N1398="základní",J1398,0)</f>
        <v>0</v>
      </c>
      <c r="BF1398" s="256">
        <f>IF(N1398="snížená",J1398,0)</f>
        <v>0</v>
      </c>
      <c r="BG1398" s="256">
        <f>IF(N1398="zákl. přenesená",J1398,0)</f>
        <v>0</v>
      </c>
      <c r="BH1398" s="256">
        <f>IF(N1398="sníž. přenesená",J1398,0)</f>
        <v>0</v>
      </c>
      <c r="BI1398" s="256">
        <f>IF(N1398="nulová",J1398,0)</f>
        <v>0</v>
      </c>
      <c r="BJ1398" s="18" t="s">
        <v>89</v>
      </c>
      <c r="BK1398" s="256">
        <f>ROUND(I1398*H1398,2)</f>
        <v>0</v>
      </c>
      <c r="BL1398" s="18" t="s">
        <v>331</v>
      </c>
      <c r="BM1398" s="255" t="s">
        <v>1893</v>
      </c>
    </row>
    <row r="1399" s="13" customFormat="1">
      <c r="A1399" s="13"/>
      <c r="B1399" s="257"/>
      <c r="C1399" s="258"/>
      <c r="D1399" s="259" t="s">
        <v>238</v>
      </c>
      <c r="E1399" s="260" t="s">
        <v>1</v>
      </c>
      <c r="F1399" s="261" t="s">
        <v>1894</v>
      </c>
      <c r="G1399" s="258"/>
      <c r="H1399" s="260" t="s">
        <v>1</v>
      </c>
      <c r="I1399" s="262"/>
      <c r="J1399" s="258"/>
      <c r="K1399" s="258"/>
      <c r="L1399" s="263"/>
      <c r="M1399" s="264"/>
      <c r="N1399" s="265"/>
      <c r="O1399" s="265"/>
      <c r="P1399" s="265"/>
      <c r="Q1399" s="265"/>
      <c r="R1399" s="265"/>
      <c r="S1399" s="265"/>
      <c r="T1399" s="266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7" t="s">
        <v>238</v>
      </c>
      <c r="AU1399" s="267" t="s">
        <v>91</v>
      </c>
      <c r="AV1399" s="13" t="s">
        <v>89</v>
      </c>
      <c r="AW1399" s="13" t="s">
        <v>36</v>
      </c>
      <c r="AX1399" s="13" t="s">
        <v>81</v>
      </c>
      <c r="AY1399" s="267" t="s">
        <v>229</v>
      </c>
    </row>
    <row r="1400" s="14" customFormat="1">
      <c r="A1400" s="14"/>
      <c r="B1400" s="268"/>
      <c r="C1400" s="269"/>
      <c r="D1400" s="259" t="s">
        <v>238</v>
      </c>
      <c r="E1400" s="270" t="s">
        <v>1</v>
      </c>
      <c r="F1400" s="271" t="s">
        <v>1850</v>
      </c>
      <c r="G1400" s="269"/>
      <c r="H1400" s="272">
        <v>38.799999999999997</v>
      </c>
      <c r="I1400" s="273"/>
      <c r="J1400" s="269"/>
      <c r="K1400" s="269"/>
      <c r="L1400" s="274"/>
      <c r="M1400" s="275"/>
      <c r="N1400" s="276"/>
      <c r="O1400" s="276"/>
      <c r="P1400" s="276"/>
      <c r="Q1400" s="276"/>
      <c r="R1400" s="276"/>
      <c r="S1400" s="276"/>
      <c r="T1400" s="277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78" t="s">
        <v>238</v>
      </c>
      <c r="AU1400" s="278" t="s">
        <v>91</v>
      </c>
      <c r="AV1400" s="14" t="s">
        <v>91</v>
      </c>
      <c r="AW1400" s="14" t="s">
        <v>36</v>
      </c>
      <c r="AX1400" s="14" t="s">
        <v>81</v>
      </c>
      <c r="AY1400" s="278" t="s">
        <v>229</v>
      </c>
    </row>
    <row r="1401" s="13" customFormat="1">
      <c r="A1401" s="13"/>
      <c r="B1401" s="257"/>
      <c r="C1401" s="258"/>
      <c r="D1401" s="259" t="s">
        <v>238</v>
      </c>
      <c r="E1401" s="260" t="s">
        <v>1</v>
      </c>
      <c r="F1401" s="261" t="s">
        <v>1886</v>
      </c>
      <c r="G1401" s="258"/>
      <c r="H1401" s="260" t="s">
        <v>1</v>
      </c>
      <c r="I1401" s="262"/>
      <c r="J1401" s="258"/>
      <c r="K1401" s="258"/>
      <c r="L1401" s="263"/>
      <c r="M1401" s="264"/>
      <c r="N1401" s="265"/>
      <c r="O1401" s="265"/>
      <c r="P1401" s="265"/>
      <c r="Q1401" s="265"/>
      <c r="R1401" s="265"/>
      <c r="S1401" s="265"/>
      <c r="T1401" s="266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7" t="s">
        <v>238</v>
      </c>
      <c r="AU1401" s="267" t="s">
        <v>91</v>
      </c>
      <c r="AV1401" s="13" t="s">
        <v>89</v>
      </c>
      <c r="AW1401" s="13" t="s">
        <v>36</v>
      </c>
      <c r="AX1401" s="13" t="s">
        <v>81</v>
      </c>
      <c r="AY1401" s="267" t="s">
        <v>229</v>
      </c>
    </row>
    <row r="1402" s="14" customFormat="1">
      <c r="A1402" s="14"/>
      <c r="B1402" s="268"/>
      <c r="C1402" s="269"/>
      <c r="D1402" s="259" t="s">
        <v>238</v>
      </c>
      <c r="E1402" s="270" t="s">
        <v>1</v>
      </c>
      <c r="F1402" s="271" t="s">
        <v>1190</v>
      </c>
      <c r="G1402" s="269"/>
      <c r="H1402" s="272">
        <v>28</v>
      </c>
      <c r="I1402" s="273"/>
      <c r="J1402" s="269"/>
      <c r="K1402" s="269"/>
      <c r="L1402" s="274"/>
      <c r="M1402" s="275"/>
      <c r="N1402" s="276"/>
      <c r="O1402" s="276"/>
      <c r="P1402" s="276"/>
      <c r="Q1402" s="276"/>
      <c r="R1402" s="276"/>
      <c r="S1402" s="276"/>
      <c r="T1402" s="277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78" t="s">
        <v>238</v>
      </c>
      <c r="AU1402" s="278" t="s">
        <v>91</v>
      </c>
      <c r="AV1402" s="14" t="s">
        <v>91</v>
      </c>
      <c r="AW1402" s="14" t="s">
        <v>36</v>
      </c>
      <c r="AX1402" s="14" t="s">
        <v>81</v>
      </c>
      <c r="AY1402" s="278" t="s">
        <v>229</v>
      </c>
    </row>
    <row r="1403" s="15" customFormat="1">
      <c r="A1403" s="15"/>
      <c r="B1403" s="279"/>
      <c r="C1403" s="280"/>
      <c r="D1403" s="259" t="s">
        <v>238</v>
      </c>
      <c r="E1403" s="281" t="s">
        <v>1</v>
      </c>
      <c r="F1403" s="282" t="s">
        <v>252</v>
      </c>
      <c r="G1403" s="280"/>
      <c r="H1403" s="283">
        <v>66.799999999999997</v>
      </c>
      <c r="I1403" s="284"/>
      <c r="J1403" s="280"/>
      <c r="K1403" s="280"/>
      <c r="L1403" s="285"/>
      <c r="M1403" s="286"/>
      <c r="N1403" s="287"/>
      <c r="O1403" s="287"/>
      <c r="P1403" s="287"/>
      <c r="Q1403" s="287"/>
      <c r="R1403" s="287"/>
      <c r="S1403" s="287"/>
      <c r="T1403" s="288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89" t="s">
        <v>238</v>
      </c>
      <c r="AU1403" s="289" t="s">
        <v>91</v>
      </c>
      <c r="AV1403" s="15" t="s">
        <v>236</v>
      </c>
      <c r="AW1403" s="15" t="s">
        <v>36</v>
      </c>
      <c r="AX1403" s="15" t="s">
        <v>89</v>
      </c>
      <c r="AY1403" s="289" t="s">
        <v>229</v>
      </c>
    </row>
    <row r="1404" s="2" customFormat="1" ht="21.75" customHeight="1">
      <c r="A1404" s="39"/>
      <c r="B1404" s="40"/>
      <c r="C1404" s="244" t="s">
        <v>1895</v>
      </c>
      <c r="D1404" s="244" t="s">
        <v>231</v>
      </c>
      <c r="E1404" s="245" t="s">
        <v>1896</v>
      </c>
      <c r="F1404" s="246" t="s">
        <v>1897</v>
      </c>
      <c r="G1404" s="247" t="s">
        <v>311</v>
      </c>
      <c r="H1404" s="248">
        <v>418.79000000000002</v>
      </c>
      <c r="I1404" s="249"/>
      <c r="J1404" s="250">
        <f>ROUND(I1404*H1404,2)</f>
        <v>0</v>
      </c>
      <c r="K1404" s="246" t="s">
        <v>235</v>
      </c>
      <c r="L1404" s="45"/>
      <c r="M1404" s="251" t="s">
        <v>1</v>
      </c>
      <c r="N1404" s="252" t="s">
        <v>46</v>
      </c>
      <c r="O1404" s="92"/>
      <c r="P1404" s="253">
        <f>O1404*H1404</f>
        <v>0</v>
      </c>
      <c r="Q1404" s="253">
        <v>0</v>
      </c>
      <c r="R1404" s="253">
        <f>Q1404*H1404</f>
        <v>0</v>
      </c>
      <c r="S1404" s="253">
        <v>0</v>
      </c>
      <c r="T1404" s="254">
        <f>S1404*H1404</f>
        <v>0</v>
      </c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R1404" s="255" t="s">
        <v>331</v>
      </c>
      <c r="AT1404" s="255" t="s">
        <v>231</v>
      </c>
      <c r="AU1404" s="255" t="s">
        <v>91</v>
      </c>
      <c r="AY1404" s="18" t="s">
        <v>229</v>
      </c>
      <c r="BE1404" s="256">
        <f>IF(N1404="základní",J1404,0)</f>
        <v>0</v>
      </c>
      <c r="BF1404" s="256">
        <f>IF(N1404="snížená",J1404,0)</f>
        <v>0</v>
      </c>
      <c r="BG1404" s="256">
        <f>IF(N1404="zákl. přenesená",J1404,0)</f>
        <v>0</v>
      </c>
      <c r="BH1404" s="256">
        <f>IF(N1404="sníž. přenesená",J1404,0)</f>
        <v>0</v>
      </c>
      <c r="BI1404" s="256">
        <f>IF(N1404="nulová",J1404,0)</f>
        <v>0</v>
      </c>
      <c r="BJ1404" s="18" t="s">
        <v>89</v>
      </c>
      <c r="BK1404" s="256">
        <f>ROUND(I1404*H1404,2)</f>
        <v>0</v>
      </c>
      <c r="BL1404" s="18" t="s">
        <v>331</v>
      </c>
      <c r="BM1404" s="255" t="s">
        <v>1898</v>
      </c>
    </row>
    <row r="1405" s="13" customFormat="1">
      <c r="A1405" s="13"/>
      <c r="B1405" s="257"/>
      <c r="C1405" s="258"/>
      <c r="D1405" s="259" t="s">
        <v>238</v>
      </c>
      <c r="E1405" s="260" t="s">
        <v>1</v>
      </c>
      <c r="F1405" s="261" t="s">
        <v>1797</v>
      </c>
      <c r="G1405" s="258"/>
      <c r="H1405" s="260" t="s">
        <v>1</v>
      </c>
      <c r="I1405" s="262"/>
      <c r="J1405" s="258"/>
      <c r="K1405" s="258"/>
      <c r="L1405" s="263"/>
      <c r="M1405" s="264"/>
      <c r="N1405" s="265"/>
      <c r="O1405" s="265"/>
      <c r="P1405" s="265"/>
      <c r="Q1405" s="265"/>
      <c r="R1405" s="265"/>
      <c r="S1405" s="265"/>
      <c r="T1405" s="266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7" t="s">
        <v>238</v>
      </c>
      <c r="AU1405" s="267" t="s">
        <v>91</v>
      </c>
      <c r="AV1405" s="13" t="s">
        <v>89</v>
      </c>
      <c r="AW1405" s="13" t="s">
        <v>36</v>
      </c>
      <c r="AX1405" s="13" t="s">
        <v>81</v>
      </c>
      <c r="AY1405" s="267" t="s">
        <v>229</v>
      </c>
    </row>
    <row r="1406" s="14" customFormat="1">
      <c r="A1406" s="14"/>
      <c r="B1406" s="268"/>
      <c r="C1406" s="269"/>
      <c r="D1406" s="259" t="s">
        <v>238</v>
      </c>
      <c r="E1406" s="270" t="s">
        <v>1</v>
      </c>
      <c r="F1406" s="271" t="s">
        <v>1798</v>
      </c>
      <c r="G1406" s="269"/>
      <c r="H1406" s="272">
        <v>448</v>
      </c>
      <c r="I1406" s="273"/>
      <c r="J1406" s="269"/>
      <c r="K1406" s="269"/>
      <c r="L1406" s="274"/>
      <c r="M1406" s="275"/>
      <c r="N1406" s="276"/>
      <c r="O1406" s="276"/>
      <c r="P1406" s="276"/>
      <c r="Q1406" s="276"/>
      <c r="R1406" s="276"/>
      <c r="S1406" s="276"/>
      <c r="T1406" s="277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78" t="s">
        <v>238</v>
      </c>
      <c r="AU1406" s="278" t="s">
        <v>91</v>
      </c>
      <c r="AV1406" s="14" t="s">
        <v>91</v>
      </c>
      <c r="AW1406" s="14" t="s">
        <v>36</v>
      </c>
      <c r="AX1406" s="14" t="s">
        <v>81</v>
      </c>
      <c r="AY1406" s="278" t="s">
        <v>229</v>
      </c>
    </row>
    <row r="1407" s="13" customFormat="1">
      <c r="A1407" s="13"/>
      <c r="B1407" s="257"/>
      <c r="C1407" s="258"/>
      <c r="D1407" s="259" t="s">
        <v>238</v>
      </c>
      <c r="E1407" s="260" t="s">
        <v>1</v>
      </c>
      <c r="F1407" s="261" t="s">
        <v>1799</v>
      </c>
      <c r="G1407" s="258"/>
      <c r="H1407" s="260" t="s">
        <v>1</v>
      </c>
      <c r="I1407" s="262"/>
      <c r="J1407" s="258"/>
      <c r="K1407" s="258"/>
      <c r="L1407" s="263"/>
      <c r="M1407" s="264"/>
      <c r="N1407" s="265"/>
      <c r="O1407" s="265"/>
      <c r="P1407" s="265"/>
      <c r="Q1407" s="265"/>
      <c r="R1407" s="265"/>
      <c r="S1407" s="265"/>
      <c r="T1407" s="266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67" t="s">
        <v>238</v>
      </c>
      <c r="AU1407" s="267" t="s">
        <v>91</v>
      </c>
      <c r="AV1407" s="13" t="s">
        <v>89</v>
      </c>
      <c r="AW1407" s="13" t="s">
        <v>36</v>
      </c>
      <c r="AX1407" s="13" t="s">
        <v>81</v>
      </c>
      <c r="AY1407" s="267" t="s">
        <v>229</v>
      </c>
    </row>
    <row r="1408" s="14" customFormat="1">
      <c r="A1408" s="14"/>
      <c r="B1408" s="268"/>
      <c r="C1408" s="269"/>
      <c r="D1408" s="259" t="s">
        <v>238</v>
      </c>
      <c r="E1408" s="270" t="s">
        <v>1</v>
      </c>
      <c r="F1408" s="271" t="s">
        <v>1800</v>
      </c>
      <c r="G1408" s="269"/>
      <c r="H1408" s="272">
        <v>-80.609999999999999</v>
      </c>
      <c r="I1408" s="273"/>
      <c r="J1408" s="269"/>
      <c r="K1408" s="269"/>
      <c r="L1408" s="274"/>
      <c r="M1408" s="275"/>
      <c r="N1408" s="276"/>
      <c r="O1408" s="276"/>
      <c r="P1408" s="276"/>
      <c r="Q1408" s="276"/>
      <c r="R1408" s="276"/>
      <c r="S1408" s="276"/>
      <c r="T1408" s="277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78" t="s">
        <v>238</v>
      </c>
      <c r="AU1408" s="278" t="s">
        <v>91</v>
      </c>
      <c r="AV1408" s="14" t="s">
        <v>91</v>
      </c>
      <c r="AW1408" s="14" t="s">
        <v>36</v>
      </c>
      <c r="AX1408" s="14" t="s">
        <v>81</v>
      </c>
      <c r="AY1408" s="278" t="s">
        <v>229</v>
      </c>
    </row>
    <row r="1409" s="13" customFormat="1">
      <c r="A1409" s="13"/>
      <c r="B1409" s="257"/>
      <c r="C1409" s="258"/>
      <c r="D1409" s="259" t="s">
        <v>238</v>
      </c>
      <c r="E1409" s="260" t="s">
        <v>1</v>
      </c>
      <c r="F1409" s="261" t="s">
        <v>1801</v>
      </c>
      <c r="G1409" s="258"/>
      <c r="H1409" s="260" t="s">
        <v>1</v>
      </c>
      <c r="I1409" s="262"/>
      <c r="J1409" s="258"/>
      <c r="K1409" s="258"/>
      <c r="L1409" s="263"/>
      <c r="M1409" s="264"/>
      <c r="N1409" s="265"/>
      <c r="O1409" s="265"/>
      <c r="P1409" s="265"/>
      <c r="Q1409" s="265"/>
      <c r="R1409" s="265"/>
      <c r="S1409" s="265"/>
      <c r="T1409" s="266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67" t="s">
        <v>238</v>
      </c>
      <c r="AU1409" s="267" t="s">
        <v>91</v>
      </c>
      <c r="AV1409" s="13" t="s">
        <v>89</v>
      </c>
      <c r="AW1409" s="13" t="s">
        <v>36</v>
      </c>
      <c r="AX1409" s="13" t="s">
        <v>81</v>
      </c>
      <c r="AY1409" s="267" t="s">
        <v>229</v>
      </c>
    </row>
    <row r="1410" s="14" customFormat="1">
      <c r="A1410" s="14"/>
      <c r="B1410" s="268"/>
      <c r="C1410" s="269"/>
      <c r="D1410" s="259" t="s">
        <v>238</v>
      </c>
      <c r="E1410" s="270" t="s">
        <v>1</v>
      </c>
      <c r="F1410" s="271" t="s">
        <v>1802</v>
      </c>
      <c r="G1410" s="269"/>
      <c r="H1410" s="272">
        <v>35.880000000000003</v>
      </c>
      <c r="I1410" s="273"/>
      <c r="J1410" s="269"/>
      <c r="K1410" s="269"/>
      <c r="L1410" s="274"/>
      <c r="M1410" s="275"/>
      <c r="N1410" s="276"/>
      <c r="O1410" s="276"/>
      <c r="P1410" s="276"/>
      <c r="Q1410" s="276"/>
      <c r="R1410" s="276"/>
      <c r="S1410" s="276"/>
      <c r="T1410" s="277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78" t="s">
        <v>238</v>
      </c>
      <c r="AU1410" s="278" t="s">
        <v>91</v>
      </c>
      <c r="AV1410" s="14" t="s">
        <v>91</v>
      </c>
      <c r="AW1410" s="14" t="s">
        <v>36</v>
      </c>
      <c r="AX1410" s="14" t="s">
        <v>81</v>
      </c>
      <c r="AY1410" s="278" t="s">
        <v>229</v>
      </c>
    </row>
    <row r="1411" s="13" customFormat="1">
      <c r="A1411" s="13"/>
      <c r="B1411" s="257"/>
      <c r="C1411" s="258"/>
      <c r="D1411" s="259" t="s">
        <v>238</v>
      </c>
      <c r="E1411" s="260" t="s">
        <v>1</v>
      </c>
      <c r="F1411" s="261" t="s">
        <v>1803</v>
      </c>
      <c r="G1411" s="258"/>
      <c r="H1411" s="260" t="s">
        <v>1</v>
      </c>
      <c r="I1411" s="262"/>
      <c r="J1411" s="258"/>
      <c r="K1411" s="258"/>
      <c r="L1411" s="263"/>
      <c r="M1411" s="264"/>
      <c r="N1411" s="265"/>
      <c r="O1411" s="265"/>
      <c r="P1411" s="265"/>
      <c r="Q1411" s="265"/>
      <c r="R1411" s="265"/>
      <c r="S1411" s="265"/>
      <c r="T1411" s="266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7" t="s">
        <v>238</v>
      </c>
      <c r="AU1411" s="267" t="s">
        <v>91</v>
      </c>
      <c r="AV1411" s="13" t="s">
        <v>89</v>
      </c>
      <c r="AW1411" s="13" t="s">
        <v>36</v>
      </c>
      <c r="AX1411" s="13" t="s">
        <v>81</v>
      </c>
      <c r="AY1411" s="267" t="s">
        <v>229</v>
      </c>
    </row>
    <row r="1412" s="14" customFormat="1">
      <c r="A1412" s="14"/>
      <c r="B1412" s="268"/>
      <c r="C1412" s="269"/>
      <c r="D1412" s="259" t="s">
        <v>238</v>
      </c>
      <c r="E1412" s="270" t="s">
        <v>1</v>
      </c>
      <c r="F1412" s="271" t="s">
        <v>1874</v>
      </c>
      <c r="G1412" s="269"/>
      <c r="H1412" s="272">
        <v>15.52</v>
      </c>
      <c r="I1412" s="273"/>
      <c r="J1412" s="269"/>
      <c r="K1412" s="269"/>
      <c r="L1412" s="274"/>
      <c r="M1412" s="275"/>
      <c r="N1412" s="276"/>
      <c r="O1412" s="276"/>
      <c r="P1412" s="276"/>
      <c r="Q1412" s="276"/>
      <c r="R1412" s="276"/>
      <c r="S1412" s="276"/>
      <c r="T1412" s="277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78" t="s">
        <v>238</v>
      </c>
      <c r="AU1412" s="278" t="s">
        <v>91</v>
      </c>
      <c r="AV1412" s="14" t="s">
        <v>91</v>
      </c>
      <c r="AW1412" s="14" t="s">
        <v>36</v>
      </c>
      <c r="AX1412" s="14" t="s">
        <v>81</v>
      </c>
      <c r="AY1412" s="278" t="s">
        <v>229</v>
      </c>
    </row>
    <row r="1413" s="15" customFormat="1">
      <c r="A1413" s="15"/>
      <c r="B1413" s="279"/>
      <c r="C1413" s="280"/>
      <c r="D1413" s="259" t="s">
        <v>238</v>
      </c>
      <c r="E1413" s="281" t="s">
        <v>1</v>
      </c>
      <c r="F1413" s="282" t="s">
        <v>252</v>
      </c>
      <c r="G1413" s="280"/>
      <c r="H1413" s="283">
        <v>418.78999999999996</v>
      </c>
      <c r="I1413" s="284"/>
      <c r="J1413" s="280"/>
      <c r="K1413" s="280"/>
      <c r="L1413" s="285"/>
      <c r="M1413" s="286"/>
      <c r="N1413" s="287"/>
      <c r="O1413" s="287"/>
      <c r="P1413" s="287"/>
      <c r="Q1413" s="287"/>
      <c r="R1413" s="287"/>
      <c r="S1413" s="287"/>
      <c r="T1413" s="288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89" t="s">
        <v>238</v>
      </c>
      <c r="AU1413" s="289" t="s">
        <v>91</v>
      </c>
      <c r="AV1413" s="15" t="s">
        <v>236</v>
      </c>
      <c r="AW1413" s="15" t="s">
        <v>36</v>
      </c>
      <c r="AX1413" s="15" t="s">
        <v>89</v>
      </c>
      <c r="AY1413" s="289" t="s">
        <v>229</v>
      </c>
    </row>
    <row r="1414" s="2" customFormat="1" ht="21.75" customHeight="1">
      <c r="A1414" s="39"/>
      <c r="B1414" s="40"/>
      <c r="C1414" s="318" t="s">
        <v>1899</v>
      </c>
      <c r="D1414" s="318" t="s">
        <v>492</v>
      </c>
      <c r="E1414" s="319" t="s">
        <v>1900</v>
      </c>
      <c r="F1414" s="320" t="s">
        <v>1901</v>
      </c>
      <c r="G1414" s="321" t="s">
        <v>311</v>
      </c>
      <c r="H1414" s="322">
        <v>460.66899999999998</v>
      </c>
      <c r="I1414" s="323"/>
      <c r="J1414" s="324">
        <f>ROUND(I1414*H1414,2)</f>
        <v>0</v>
      </c>
      <c r="K1414" s="320" t="s">
        <v>235</v>
      </c>
      <c r="L1414" s="325"/>
      <c r="M1414" s="326" t="s">
        <v>1</v>
      </c>
      <c r="N1414" s="327" t="s">
        <v>46</v>
      </c>
      <c r="O1414" s="92"/>
      <c r="P1414" s="253">
        <f>O1414*H1414</f>
        <v>0</v>
      </c>
      <c r="Q1414" s="253">
        <v>0.00029999999999999997</v>
      </c>
      <c r="R1414" s="253">
        <f>Q1414*H1414</f>
        <v>0.13820069999999998</v>
      </c>
      <c r="S1414" s="253">
        <v>0</v>
      </c>
      <c r="T1414" s="254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55" t="s">
        <v>587</v>
      </c>
      <c r="AT1414" s="255" t="s">
        <v>492</v>
      </c>
      <c r="AU1414" s="255" t="s">
        <v>91</v>
      </c>
      <c r="AY1414" s="18" t="s">
        <v>229</v>
      </c>
      <c r="BE1414" s="256">
        <f>IF(N1414="základní",J1414,0)</f>
        <v>0</v>
      </c>
      <c r="BF1414" s="256">
        <f>IF(N1414="snížená",J1414,0)</f>
        <v>0</v>
      </c>
      <c r="BG1414" s="256">
        <f>IF(N1414="zákl. přenesená",J1414,0)</f>
        <v>0</v>
      </c>
      <c r="BH1414" s="256">
        <f>IF(N1414="sníž. přenesená",J1414,0)</f>
        <v>0</v>
      </c>
      <c r="BI1414" s="256">
        <f>IF(N1414="nulová",J1414,0)</f>
        <v>0</v>
      </c>
      <c r="BJ1414" s="18" t="s">
        <v>89</v>
      </c>
      <c r="BK1414" s="256">
        <f>ROUND(I1414*H1414,2)</f>
        <v>0</v>
      </c>
      <c r="BL1414" s="18" t="s">
        <v>331</v>
      </c>
      <c r="BM1414" s="255" t="s">
        <v>1902</v>
      </c>
    </row>
    <row r="1415" s="14" customFormat="1">
      <c r="A1415" s="14"/>
      <c r="B1415" s="268"/>
      <c r="C1415" s="269"/>
      <c r="D1415" s="259" t="s">
        <v>238</v>
      </c>
      <c r="E1415" s="269"/>
      <c r="F1415" s="271" t="s">
        <v>1903</v>
      </c>
      <c r="G1415" s="269"/>
      <c r="H1415" s="272">
        <v>460.66899999999998</v>
      </c>
      <c r="I1415" s="273"/>
      <c r="J1415" s="269"/>
      <c r="K1415" s="269"/>
      <c r="L1415" s="274"/>
      <c r="M1415" s="275"/>
      <c r="N1415" s="276"/>
      <c r="O1415" s="276"/>
      <c r="P1415" s="276"/>
      <c r="Q1415" s="276"/>
      <c r="R1415" s="276"/>
      <c r="S1415" s="276"/>
      <c r="T1415" s="277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78" t="s">
        <v>238</v>
      </c>
      <c r="AU1415" s="278" t="s">
        <v>91</v>
      </c>
      <c r="AV1415" s="14" t="s">
        <v>91</v>
      </c>
      <c r="AW1415" s="14" t="s">
        <v>4</v>
      </c>
      <c r="AX1415" s="14" t="s">
        <v>89</v>
      </c>
      <c r="AY1415" s="278" t="s">
        <v>229</v>
      </c>
    </row>
    <row r="1416" s="2" customFormat="1" ht="21.75" customHeight="1">
      <c r="A1416" s="39"/>
      <c r="B1416" s="40"/>
      <c r="C1416" s="244" t="s">
        <v>1904</v>
      </c>
      <c r="D1416" s="244" t="s">
        <v>231</v>
      </c>
      <c r="E1416" s="245" t="s">
        <v>1905</v>
      </c>
      <c r="F1416" s="246" t="s">
        <v>1906</v>
      </c>
      <c r="G1416" s="247" t="s">
        <v>311</v>
      </c>
      <c r="H1416" s="248">
        <v>165.50999999999999</v>
      </c>
      <c r="I1416" s="249"/>
      <c r="J1416" s="250">
        <f>ROUND(I1416*H1416,2)</f>
        <v>0</v>
      </c>
      <c r="K1416" s="246" t="s">
        <v>235</v>
      </c>
      <c r="L1416" s="45"/>
      <c r="M1416" s="251" t="s">
        <v>1</v>
      </c>
      <c r="N1416" s="252" t="s">
        <v>46</v>
      </c>
      <c r="O1416" s="92"/>
      <c r="P1416" s="253">
        <f>O1416*H1416</f>
        <v>0</v>
      </c>
      <c r="Q1416" s="253">
        <v>0</v>
      </c>
      <c r="R1416" s="253">
        <f>Q1416*H1416</f>
        <v>0</v>
      </c>
      <c r="S1416" s="253">
        <v>0</v>
      </c>
      <c r="T1416" s="254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55" t="s">
        <v>331</v>
      </c>
      <c r="AT1416" s="255" t="s">
        <v>231</v>
      </c>
      <c r="AU1416" s="255" t="s">
        <v>91</v>
      </c>
      <c r="AY1416" s="18" t="s">
        <v>229</v>
      </c>
      <c r="BE1416" s="256">
        <f>IF(N1416="základní",J1416,0)</f>
        <v>0</v>
      </c>
      <c r="BF1416" s="256">
        <f>IF(N1416="snížená",J1416,0)</f>
        <v>0</v>
      </c>
      <c r="BG1416" s="256">
        <f>IF(N1416="zákl. přenesená",J1416,0)</f>
        <v>0</v>
      </c>
      <c r="BH1416" s="256">
        <f>IF(N1416="sníž. přenesená",J1416,0)</f>
        <v>0</v>
      </c>
      <c r="BI1416" s="256">
        <f>IF(N1416="nulová",J1416,0)</f>
        <v>0</v>
      </c>
      <c r="BJ1416" s="18" t="s">
        <v>89</v>
      </c>
      <c r="BK1416" s="256">
        <f>ROUND(I1416*H1416,2)</f>
        <v>0</v>
      </c>
      <c r="BL1416" s="18" t="s">
        <v>331</v>
      </c>
      <c r="BM1416" s="255" t="s">
        <v>1907</v>
      </c>
    </row>
    <row r="1417" s="13" customFormat="1">
      <c r="A1417" s="13"/>
      <c r="B1417" s="257"/>
      <c r="C1417" s="258"/>
      <c r="D1417" s="259" t="s">
        <v>238</v>
      </c>
      <c r="E1417" s="260" t="s">
        <v>1</v>
      </c>
      <c r="F1417" s="261" t="s">
        <v>1908</v>
      </c>
      <c r="G1417" s="258"/>
      <c r="H1417" s="260" t="s">
        <v>1</v>
      </c>
      <c r="I1417" s="262"/>
      <c r="J1417" s="258"/>
      <c r="K1417" s="258"/>
      <c r="L1417" s="263"/>
      <c r="M1417" s="264"/>
      <c r="N1417" s="265"/>
      <c r="O1417" s="265"/>
      <c r="P1417" s="265"/>
      <c r="Q1417" s="265"/>
      <c r="R1417" s="265"/>
      <c r="S1417" s="265"/>
      <c r="T1417" s="266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7" t="s">
        <v>238</v>
      </c>
      <c r="AU1417" s="267" t="s">
        <v>91</v>
      </c>
      <c r="AV1417" s="13" t="s">
        <v>89</v>
      </c>
      <c r="AW1417" s="13" t="s">
        <v>36</v>
      </c>
      <c r="AX1417" s="13" t="s">
        <v>81</v>
      </c>
      <c r="AY1417" s="267" t="s">
        <v>229</v>
      </c>
    </row>
    <row r="1418" s="14" customFormat="1">
      <c r="A1418" s="14"/>
      <c r="B1418" s="268"/>
      <c r="C1418" s="269"/>
      <c r="D1418" s="259" t="s">
        <v>238</v>
      </c>
      <c r="E1418" s="270" t="s">
        <v>1</v>
      </c>
      <c r="F1418" s="271" t="s">
        <v>1909</v>
      </c>
      <c r="G1418" s="269"/>
      <c r="H1418" s="272">
        <v>165.50999999999999</v>
      </c>
      <c r="I1418" s="273"/>
      <c r="J1418" s="269"/>
      <c r="K1418" s="269"/>
      <c r="L1418" s="274"/>
      <c r="M1418" s="275"/>
      <c r="N1418" s="276"/>
      <c r="O1418" s="276"/>
      <c r="P1418" s="276"/>
      <c r="Q1418" s="276"/>
      <c r="R1418" s="276"/>
      <c r="S1418" s="276"/>
      <c r="T1418" s="277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78" t="s">
        <v>238</v>
      </c>
      <c r="AU1418" s="278" t="s">
        <v>91</v>
      </c>
      <c r="AV1418" s="14" t="s">
        <v>91</v>
      </c>
      <c r="AW1418" s="14" t="s">
        <v>36</v>
      </c>
      <c r="AX1418" s="14" t="s">
        <v>89</v>
      </c>
      <c r="AY1418" s="278" t="s">
        <v>229</v>
      </c>
    </row>
    <row r="1419" s="2" customFormat="1" ht="16.5" customHeight="1">
      <c r="A1419" s="39"/>
      <c r="B1419" s="40"/>
      <c r="C1419" s="318" t="s">
        <v>1910</v>
      </c>
      <c r="D1419" s="318" t="s">
        <v>492</v>
      </c>
      <c r="E1419" s="319" t="s">
        <v>1911</v>
      </c>
      <c r="F1419" s="320" t="s">
        <v>1912</v>
      </c>
      <c r="G1419" s="321" t="s">
        <v>289</v>
      </c>
      <c r="H1419" s="322">
        <v>0.124</v>
      </c>
      <c r="I1419" s="323"/>
      <c r="J1419" s="324">
        <f>ROUND(I1419*H1419,2)</f>
        <v>0</v>
      </c>
      <c r="K1419" s="320" t="s">
        <v>235</v>
      </c>
      <c r="L1419" s="325"/>
      <c r="M1419" s="326" t="s">
        <v>1</v>
      </c>
      <c r="N1419" s="327" t="s">
        <v>46</v>
      </c>
      <c r="O1419" s="92"/>
      <c r="P1419" s="253">
        <f>O1419*H1419</f>
        <v>0</v>
      </c>
      <c r="Q1419" s="253">
        <v>1</v>
      </c>
      <c r="R1419" s="253">
        <f>Q1419*H1419</f>
        <v>0.124</v>
      </c>
      <c r="S1419" s="253">
        <v>0</v>
      </c>
      <c r="T1419" s="254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55" t="s">
        <v>587</v>
      </c>
      <c r="AT1419" s="255" t="s">
        <v>492</v>
      </c>
      <c r="AU1419" s="255" t="s">
        <v>91</v>
      </c>
      <c r="AY1419" s="18" t="s">
        <v>229</v>
      </c>
      <c r="BE1419" s="256">
        <f>IF(N1419="základní",J1419,0)</f>
        <v>0</v>
      </c>
      <c r="BF1419" s="256">
        <f>IF(N1419="snížená",J1419,0)</f>
        <v>0</v>
      </c>
      <c r="BG1419" s="256">
        <f>IF(N1419="zákl. přenesená",J1419,0)</f>
        <v>0</v>
      </c>
      <c r="BH1419" s="256">
        <f>IF(N1419="sníž. přenesená",J1419,0)</f>
        <v>0</v>
      </c>
      <c r="BI1419" s="256">
        <f>IF(N1419="nulová",J1419,0)</f>
        <v>0</v>
      </c>
      <c r="BJ1419" s="18" t="s">
        <v>89</v>
      </c>
      <c r="BK1419" s="256">
        <f>ROUND(I1419*H1419,2)</f>
        <v>0</v>
      </c>
      <c r="BL1419" s="18" t="s">
        <v>331</v>
      </c>
      <c r="BM1419" s="255" t="s">
        <v>1913</v>
      </c>
    </row>
    <row r="1420" s="14" customFormat="1">
      <c r="A1420" s="14"/>
      <c r="B1420" s="268"/>
      <c r="C1420" s="269"/>
      <c r="D1420" s="259" t="s">
        <v>238</v>
      </c>
      <c r="E1420" s="269"/>
      <c r="F1420" s="271" t="s">
        <v>1914</v>
      </c>
      <c r="G1420" s="269"/>
      <c r="H1420" s="272">
        <v>0.124</v>
      </c>
      <c r="I1420" s="273"/>
      <c r="J1420" s="269"/>
      <c r="K1420" s="269"/>
      <c r="L1420" s="274"/>
      <c r="M1420" s="275"/>
      <c r="N1420" s="276"/>
      <c r="O1420" s="276"/>
      <c r="P1420" s="276"/>
      <c r="Q1420" s="276"/>
      <c r="R1420" s="276"/>
      <c r="S1420" s="276"/>
      <c r="T1420" s="277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78" t="s">
        <v>238</v>
      </c>
      <c r="AU1420" s="278" t="s">
        <v>91</v>
      </c>
      <c r="AV1420" s="14" t="s">
        <v>91</v>
      </c>
      <c r="AW1420" s="14" t="s">
        <v>4</v>
      </c>
      <c r="AX1420" s="14" t="s">
        <v>89</v>
      </c>
      <c r="AY1420" s="278" t="s">
        <v>229</v>
      </c>
    </row>
    <row r="1421" s="2" customFormat="1" ht="21.75" customHeight="1">
      <c r="A1421" s="39"/>
      <c r="B1421" s="40"/>
      <c r="C1421" s="244" t="s">
        <v>1915</v>
      </c>
      <c r="D1421" s="244" t="s">
        <v>231</v>
      </c>
      <c r="E1421" s="245" t="s">
        <v>1916</v>
      </c>
      <c r="F1421" s="246" t="s">
        <v>1917</v>
      </c>
      <c r="G1421" s="247" t="s">
        <v>311</v>
      </c>
      <c r="H1421" s="248">
        <v>342.04000000000002</v>
      </c>
      <c r="I1421" s="249"/>
      <c r="J1421" s="250">
        <f>ROUND(I1421*H1421,2)</f>
        <v>0</v>
      </c>
      <c r="K1421" s="246" t="s">
        <v>235</v>
      </c>
      <c r="L1421" s="45"/>
      <c r="M1421" s="251" t="s">
        <v>1</v>
      </c>
      <c r="N1421" s="252" t="s">
        <v>46</v>
      </c>
      <c r="O1421" s="92"/>
      <c r="P1421" s="253">
        <f>O1421*H1421</f>
        <v>0</v>
      </c>
      <c r="Q1421" s="253">
        <v>0</v>
      </c>
      <c r="R1421" s="253">
        <f>Q1421*H1421</f>
        <v>0</v>
      </c>
      <c r="S1421" s="253">
        <v>0</v>
      </c>
      <c r="T1421" s="254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55" t="s">
        <v>331</v>
      </c>
      <c r="AT1421" s="255" t="s">
        <v>231</v>
      </c>
      <c r="AU1421" s="255" t="s">
        <v>91</v>
      </c>
      <c r="AY1421" s="18" t="s">
        <v>229</v>
      </c>
      <c r="BE1421" s="256">
        <f>IF(N1421="základní",J1421,0)</f>
        <v>0</v>
      </c>
      <c r="BF1421" s="256">
        <f>IF(N1421="snížená",J1421,0)</f>
        <v>0</v>
      </c>
      <c r="BG1421" s="256">
        <f>IF(N1421="zákl. přenesená",J1421,0)</f>
        <v>0</v>
      </c>
      <c r="BH1421" s="256">
        <f>IF(N1421="sníž. přenesená",J1421,0)</f>
        <v>0</v>
      </c>
      <c r="BI1421" s="256">
        <f>IF(N1421="nulová",J1421,0)</f>
        <v>0</v>
      </c>
      <c r="BJ1421" s="18" t="s">
        <v>89</v>
      </c>
      <c r="BK1421" s="256">
        <f>ROUND(I1421*H1421,2)</f>
        <v>0</v>
      </c>
      <c r="BL1421" s="18" t="s">
        <v>331</v>
      </c>
      <c r="BM1421" s="255" t="s">
        <v>1918</v>
      </c>
    </row>
    <row r="1422" s="13" customFormat="1">
      <c r="A1422" s="13"/>
      <c r="B1422" s="257"/>
      <c r="C1422" s="258"/>
      <c r="D1422" s="259" t="s">
        <v>238</v>
      </c>
      <c r="E1422" s="260" t="s">
        <v>1</v>
      </c>
      <c r="F1422" s="261" t="s">
        <v>1919</v>
      </c>
      <c r="G1422" s="258"/>
      <c r="H1422" s="260" t="s">
        <v>1</v>
      </c>
      <c r="I1422" s="262"/>
      <c r="J1422" s="258"/>
      <c r="K1422" s="258"/>
      <c r="L1422" s="263"/>
      <c r="M1422" s="264"/>
      <c r="N1422" s="265"/>
      <c r="O1422" s="265"/>
      <c r="P1422" s="265"/>
      <c r="Q1422" s="265"/>
      <c r="R1422" s="265"/>
      <c r="S1422" s="265"/>
      <c r="T1422" s="266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67" t="s">
        <v>238</v>
      </c>
      <c r="AU1422" s="267" t="s">
        <v>91</v>
      </c>
      <c r="AV1422" s="13" t="s">
        <v>89</v>
      </c>
      <c r="AW1422" s="13" t="s">
        <v>36</v>
      </c>
      <c r="AX1422" s="13" t="s">
        <v>81</v>
      </c>
      <c r="AY1422" s="267" t="s">
        <v>229</v>
      </c>
    </row>
    <row r="1423" s="14" customFormat="1">
      <c r="A1423" s="14"/>
      <c r="B1423" s="268"/>
      <c r="C1423" s="269"/>
      <c r="D1423" s="259" t="s">
        <v>238</v>
      </c>
      <c r="E1423" s="270" t="s">
        <v>1</v>
      </c>
      <c r="F1423" s="271" t="s">
        <v>1909</v>
      </c>
      <c r="G1423" s="269"/>
      <c r="H1423" s="272">
        <v>165.50999999999999</v>
      </c>
      <c r="I1423" s="273"/>
      <c r="J1423" s="269"/>
      <c r="K1423" s="269"/>
      <c r="L1423" s="274"/>
      <c r="M1423" s="275"/>
      <c r="N1423" s="276"/>
      <c r="O1423" s="276"/>
      <c r="P1423" s="276"/>
      <c r="Q1423" s="276"/>
      <c r="R1423" s="276"/>
      <c r="S1423" s="276"/>
      <c r="T1423" s="277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78" t="s">
        <v>238</v>
      </c>
      <c r="AU1423" s="278" t="s">
        <v>91</v>
      </c>
      <c r="AV1423" s="14" t="s">
        <v>91</v>
      </c>
      <c r="AW1423" s="14" t="s">
        <v>36</v>
      </c>
      <c r="AX1423" s="14" t="s">
        <v>81</v>
      </c>
      <c r="AY1423" s="278" t="s">
        <v>229</v>
      </c>
    </row>
    <row r="1424" s="13" customFormat="1">
      <c r="A1424" s="13"/>
      <c r="B1424" s="257"/>
      <c r="C1424" s="258"/>
      <c r="D1424" s="259" t="s">
        <v>238</v>
      </c>
      <c r="E1424" s="260" t="s">
        <v>1</v>
      </c>
      <c r="F1424" s="261" t="s">
        <v>1920</v>
      </c>
      <c r="G1424" s="258"/>
      <c r="H1424" s="260" t="s">
        <v>1</v>
      </c>
      <c r="I1424" s="262"/>
      <c r="J1424" s="258"/>
      <c r="K1424" s="258"/>
      <c r="L1424" s="263"/>
      <c r="M1424" s="264"/>
      <c r="N1424" s="265"/>
      <c r="O1424" s="265"/>
      <c r="P1424" s="265"/>
      <c r="Q1424" s="265"/>
      <c r="R1424" s="265"/>
      <c r="S1424" s="265"/>
      <c r="T1424" s="266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7" t="s">
        <v>238</v>
      </c>
      <c r="AU1424" s="267" t="s">
        <v>91</v>
      </c>
      <c r="AV1424" s="13" t="s">
        <v>89</v>
      </c>
      <c r="AW1424" s="13" t="s">
        <v>36</v>
      </c>
      <c r="AX1424" s="13" t="s">
        <v>81</v>
      </c>
      <c r="AY1424" s="267" t="s">
        <v>229</v>
      </c>
    </row>
    <row r="1425" s="14" customFormat="1">
      <c r="A1425" s="14"/>
      <c r="B1425" s="268"/>
      <c r="C1425" s="269"/>
      <c r="D1425" s="259" t="s">
        <v>238</v>
      </c>
      <c r="E1425" s="270" t="s">
        <v>1</v>
      </c>
      <c r="F1425" s="271" t="s">
        <v>1921</v>
      </c>
      <c r="G1425" s="269"/>
      <c r="H1425" s="272">
        <v>176.53</v>
      </c>
      <c r="I1425" s="273"/>
      <c r="J1425" s="269"/>
      <c r="K1425" s="269"/>
      <c r="L1425" s="274"/>
      <c r="M1425" s="275"/>
      <c r="N1425" s="276"/>
      <c r="O1425" s="276"/>
      <c r="P1425" s="276"/>
      <c r="Q1425" s="276"/>
      <c r="R1425" s="276"/>
      <c r="S1425" s="276"/>
      <c r="T1425" s="277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78" t="s">
        <v>238</v>
      </c>
      <c r="AU1425" s="278" t="s">
        <v>91</v>
      </c>
      <c r="AV1425" s="14" t="s">
        <v>91</v>
      </c>
      <c r="AW1425" s="14" t="s">
        <v>36</v>
      </c>
      <c r="AX1425" s="14" t="s">
        <v>81</v>
      </c>
      <c r="AY1425" s="278" t="s">
        <v>229</v>
      </c>
    </row>
    <row r="1426" s="15" customFormat="1">
      <c r="A1426" s="15"/>
      <c r="B1426" s="279"/>
      <c r="C1426" s="280"/>
      <c r="D1426" s="259" t="s">
        <v>238</v>
      </c>
      <c r="E1426" s="281" t="s">
        <v>1</v>
      </c>
      <c r="F1426" s="282" t="s">
        <v>252</v>
      </c>
      <c r="G1426" s="280"/>
      <c r="H1426" s="283">
        <v>342.04000000000002</v>
      </c>
      <c r="I1426" s="284"/>
      <c r="J1426" s="280"/>
      <c r="K1426" s="280"/>
      <c r="L1426" s="285"/>
      <c r="M1426" s="286"/>
      <c r="N1426" s="287"/>
      <c r="O1426" s="287"/>
      <c r="P1426" s="287"/>
      <c r="Q1426" s="287"/>
      <c r="R1426" s="287"/>
      <c r="S1426" s="287"/>
      <c r="T1426" s="288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89" t="s">
        <v>238</v>
      </c>
      <c r="AU1426" s="289" t="s">
        <v>91</v>
      </c>
      <c r="AV1426" s="15" t="s">
        <v>236</v>
      </c>
      <c r="AW1426" s="15" t="s">
        <v>36</v>
      </c>
      <c r="AX1426" s="15" t="s">
        <v>89</v>
      </c>
      <c r="AY1426" s="289" t="s">
        <v>229</v>
      </c>
    </row>
    <row r="1427" s="2" customFormat="1" ht="44.25" customHeight="1">
      <c r="A1427" s="39"/>
      <c r="B1427" s="40"/>
      <c r="C1427" s="318" t="s">
        <v>1922</v>
      </c>
      <c r="D1427" s="318" t="s">
        <v>492</v>
      </c>
      <c r="E1427" s="319" t="s">
        <v>1711</v>
      </c>
      <c r="F1427" s="320" t="s">
        <v>1712</v>
      </c>
      <c r="G1427" s="321" t="s">
        <v>311</v>
      </c>
      <c r="H1427" s="322">
        <v>190.33699999999999</v>
      </c>
      <c r="I1427" s="323"/>
      <c r="J1427" s="324">
        <f>ROUND(I1427*H1427,2)</f>
        <v>0</v>
      </c>
      <c r="K1427" s="320" t="s">
        <v>235</v>
      </c>
      <c r="L1427" s="325"/>
      <c r="M1427" s="326" t="s">
        <v>1</v>
      </c>
      <c r="N1427" s="327" t="s">
        <v>46</v>
      </c>
      <c r="O1427" s="92"/>
      <c r="P1427" s="253">
        <f>O1427*H1427</f>
        <v>0</v>
      </c>
      <c r="Q1427" s="253">
        <v>0.001</v>
      </c>
      <c r="R1427" s="253">
        <f>Q1427*H1427</f>
        <v>0.19033700000000001</v>
      </c>
      <c r="S1427" s="253">
        <v>0</v>
      </c>
      <c r="T1427" s="254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55" t="s">
        <v>587</v>
      </c>
      <c r="AT1427" s="255" t="s">
        <v>492</v>
      </c>
      <c r="AU1427" s="255" t="s">
        <v>91</v>
      </c>
      <c r="AY1427" s="18" t="s">
        <v>229</v>
      </c>
      <c r="BE1427" s="256">
        <f>IF(N1427="základní",J1427,0)</f>
        <v>0</v>
      </c>
      <c r="BF1427" s="256">
        <f>IF(N1427="snížená",J1427,0)</f>
        <v>0</v>
      </c>
      <c r="BG1427" s="256">
        <f>IF(N1427="zákl. přenesená",J1427,0)</f>
        <v>0</v>
      </c>
      <c r="BH1427" s="256">
        <f>IF(N1427="sníž. přenesená",J1427,0)</f>
        <v>0</v>
      </c>
      <c r="BI1427" s="256">
        <f>IF(N1427="nulová",J1427,0)</f>
        <v>0</v>
      </c>
      <c r="BJ1427" s="18" t="s">
        <v>89</v>
      </c>
      <c r="BK1427" s="256">
        <f>ROUND(I1427*H1427,2)</f>
        <v>0</v>
      </c>
      <c r="BL1427" s="18" t="s">
        <v>331</v>
      </c>
      <c r="BM1427" s="255" t="s">
        <v>1923</v>
      </c>
    </row>
    <row r="1428" s="2" customFormat="1">
      <c r="A1428" s="39"/>
      <c r="B1428" s="40"/>
      <c r="C1428" s="41"/>
      <c r="D1428" s="259" t="s">
        <v>262</v>
      </c>
      <c r="E1428" s="41"/>
      <c r="F1428" s="290" t="s">
        <v>1924</v>
      </c>
      <c r="G1428" s="41"/>
      <c r="H1428" s="41"/>
      <c r="I1428" s="155"/>
      <c r="J1428" s="41"/>
      <c r="K1428" s="41"/>
      <c r="L1428" s="45"/>
      <c r="M1428" s="291"/>
      <c r="N1428" s="292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262</v>
      </c>
      <c r="AU1428" s="18" t="s">
        <v>91</v>
      </c>
    </row>
    <row r="1429" s="14" customFormat="1">
      <c r="A1429" s="14"/>
      <c r="B1429" s="268"/>
      <c r="C1429" s="269"/>
      <c r="D1429" s="259" t="s">
        <v>238</v>
      </c>
      <c r="E1429" s="269"/>
      <c r="F1429" s="271" t="s">
        <v>1925</v>
      </c>
      <c r="G1429" s="269"/>
      <c r="H1429" s="272">
        <v>190.33699999999999</v>
      </c>
      <c r="I1429" s="273"/>
      <c r="J1429" s="269"/>
      <c r="K1429" s="269"/>
      <c r="L1429" s="274"/>
      <c r="M1429" s="275"/>
      <c r="N1429" s="276"/>
      <c r="O1429" s="276"/>
      <c r="P1429" s="276"/>
      <c r="Q1429" s="276"/>
      <c r="R1429" s="276"/>
      <c r="S1429" s="276"/>
      <c r="T1429" s="277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78" t="s">
        <v>238</v>
      </c>
      <c r="AU1429" s="278" t="s">
        <v>91</v>
      </c>
      <c r="AV1429" s="14" t="s">
        <v>91</v>
      </c>
      <c r="AW1429" s="14" t="s">
        <v>4</v>
      </c>
      <c r="AX1429" s="14" t="s">
        <v>89</v>
      </c>
      <c r="AY1429" s="278" t="s">
        <v>229</v>
      </c>
    </row>
    <row r="1430" s="2" customFormat="1" ht="44.25" customHeight="1">
      <c r="A1430" s="39"/>
      <c r="B1430" s="40"/>
      <c r="C1430" s="318" t="s">
        <v>1926</v>
      </c>
      <c r="D1430" s="318" t="s">
        <v>492</v>
      </c>
      <c r="E1430" s="319" t="s">
        <v>1927</v>
      </c>
      <c r="F1430" s="320" t="s">
        <v>1928</v>
      </c>
      <c r="G1430" s="321" t="s">
        <v>311</v>
      </c>
      <c r="H1430" s="322">
        <v>203.00999999999999</v>
      </c>
      <c r="I1430" s="323"/>
      <c r="J1430" s="324">
        <f>ROUND(I1430*H1430,2)</f>
        <v>0</v>
      </c>
      <c r="K1430" s="320" t="s">
        <v>235</v>
      </c>
      <c r="L1430" s="325"/>
      <c r="M1430" s="326" t="s">
        <v>1</v>
      </c>
      <c r="N1430" s="327" t="s">
        <v>46</v>
      </c>
      <c r="O1430" s="92"/>
      <c r="P1430" s="253">
        <f>O1430*H1430</f>
        <v>0</v>
      </c>
      <c r="Q1430" s="253">
        <v>0.001</v>
      </c>
      <c r="R1430" s="253">
        <f>Q1430*H1430</f>
        <v>0.20301</v>
      </c>
      <c r="S1430" s="253">
        <v>0</v>
      </c>
      <c r="T1430" s="254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55" t="s">
        <v>587</v>
      </c>
      <c r="AT1430" s="255" t="s">
        <v>492</v>
      </c>
      <c r="AU1430" s="255" t="s">
        <v>91</v>
      </c>
      <c r="AY1430" s="18" t="s">
        <v>229</v>
      </c>
      <c r="BE1430" s="256">
        <f>IF(N1430="základní",J1430,0)</f>
        <v>0</v>
      </c>
      <c r="BF1430" s="256">
        <f>IF(N1430="snížená",J1430,0)</f>
        <v>0</v>
      </c>
      <c r="BG1430" s="256">
        <f>IF(N1430="zákl. přenesená",J1430,0)</f>
        <v>0</v>
      </c>
      <c r="BH1430" s="256">
        <f>IF(N1430="sníž. přenesená",J1430,0)</f>
        <v>0</v>
      </c>
      <c r="BI1430" s="256">
        <f>IF(N1430="nulová",J1430,0)</f>
        <v>0</v>
      </c>
      <c r="BJ1430" s="18" t="s">
        <v>89</v>
      </c>
      <c r="BK1430" s="256">
        <f>ROUND(I1430*H1430,2)</f>
        <v>0</v>
      </c>
      <c r="BL1430" s="18" t="s">
        <v>331</v>
      </c>
      <c r="BM1430" s="255" t="s">
        <v>1929</v>
      </c>
    </row>
    <row r="1431" s="2" customFormat="1">
      <c r="A1431" s="39"/>
      <c r="B1431" s="40"/>
      <c r="C1431" s="41"/>
      <c r="D1431" s="259" t="s">
        <v>262</v>
      </c>
      <c r="E1431" s="41"/>
      <c r="F1431" s="290" t="s">
        <v>1924</v>
      </c>
      <c r="G1431" s="41"/>
      <c r="H1431" s="41"/>
      <c r="I1431" s="155"/>
      <c r="J1431" s="41"/>
      <c r="K1431" s="41"/>
      <c r="L1431" s="45"/>
      <c r="M1431" s="291"/>
      <c r="N1431" s="292"/>
      <c r="O1431" s="92"/>
      <c r="P1431" s="92"/>
      <c r="Q1431" s="92"/>
      <c r="R1431" s="92"/>
      <c r="S1431" s="92"/>
      <c r="T1431" s="93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T1431" s="18" t="s">
        <v>262</v>
      </c>
      <c r="AU1431" s="18" t="s">
        <v>91</v>
      </c>
    </row>
    <row r="1432" s="14" customFormat="1">
      <c r="A1432" s="14"/>
      <c r="B1432" s="268"/>
      <c r="C1432" s="269"/>
      <c r="D1432" s="259" t="s">
        <v>238</v>
      </c>
      <c r="E1432" s="269"/>
      <c r="F1432" s="271" t="s">
        <v>1930</v>
      </c>
      <c r="G1432" s="269"/>
      <c r="H1432" s="272">
        <v>203.00999999999999</v>
      </c>
      <c r="I1432" s="273"/>
      <c r="J1432" s="269"/>
      <c r="K1432" s="269"/>
      <c r="L1432" s="274"/>
      <c r="M1432" s="275"/>
      <c r="N1432" s="276"/>
      <c r="O1432" s="276"/>
      <c r="P1432" s="276"/>
      <c r="Q1432" s="276"/>
      <c r="R1432" s="276"/>
      <c r="S1432" s="276"/>
      <c r="T1432" s="277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78" t="s">
        <v>238</v>
      </c>
      <c r="AU1432" s="278" t="s">
        <v>91</v>
      </c>
      <c r="AV1432" s="14" t="s">
        <v>91</v>
      </c>
      <c r="AW1432" s="14" t="s">
        <v>4</v>
      </c>
      <c r="AX1432" s="14" t="s">
        <v>89</v>
      </c>
      <c r="AY1432" s="278" t="s">
        <v>229</v>
      </c>
    </row>
    <row r="1433" s="2" customFormat="1" ht="21.75" customHeight="1">
      <c r="A1433" s="39"/>
      <c r="B1433" s="40"/>
      <c r="C1433" s="244" t="s">
        <v>1931</v>
      </c>
      <c r="D1433" s="244" t="s">
        <v>231</v>
      </c>
      <c r="E1433" s="245" t="s">
        <v>1932</v>
      </c>
      <c r="F1433" s="246" t="s">
        <v>1933</v>
      </c>
      <c r="G1433" s="247" t="s">
        <v>1784</v>
      </c>
      <c r="H1433" s="328"/>
      <c r="I1433" s="249"/>
      <c r="J1433" s="250">
        <f>ROUND(I1433*H1433,2)</f>
        <v>0</v>
      </c>
      <c r="K1433" s="246" t="s">
        <v>235</v>
      </c>
      <c r="L1433" s="45"/>
      <c r="M1433" s="251" t="s">
        <v>1</v>
      </c>
      <c r="N1433" s="252" t="s">
        <v>46</v>
      </c>
      <c r="O1433" s="92"/>
      <c r="P1433" s="253">
        <f>O1433*H1433</f>
        <v>0</v>
      </c>
      <c r="Q1433" s="253">
        <v>0</v>
      </c>
      <c r="R1433" s="253">
        <f>Q1433*H1433</f>
        <v>0</v>
      </c>
      <c r="S1433" s="253">
        <v>0</v>
      </c>
      <c r="T1433" s="254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55" t="s">
        <v>331</v>
      </c>
      <c r="AT1433" s="255" t="s">
        <v>231</v>
      </c>
      <c r="AU1433" s="255" t="s">
        <v>91</v>
      </c>
      <c r="AY1433" s="18" t="s">
        <v>229</v>
      </c>
      <c r="BE1433" s="256">
        <f>IF(N1433="základní",J1433,0)</f>
        <v>0</v>
      </c>
      <c r="BF1433" s="256">
        <f>IF(N1433="snížená",J1433,0)</f>
        <v>0</v>
      </c>
      <c r="BG1433" s="256">
        <f>IF(N1433="zákl. přenesená",J1433,0)</f>
        <v>0</v>
      </c>
      <c r="BH1433" s="256">
        <f>IF(N1433="sníž. přenesená",J1433,0)</f>
        <v>0</v>
      </c>
      <c r="BI1433" s="256">
        <f>IF(N1433="nulová",J1433,0)</f>
        <v>0</v>
      </c>
      <c r="BJ1433" s="18" t="s">
        <v>89</v>
      </c>
      <c r="BK1433" s="256">
        <f>ROUND(I1433*H1433,2)</f>
        <v>0</v>
      </c>
      <c r="BL1433" s="18" t="s">
        <v>331</v>
      </c>
      <c r="BM1433" s="255" t="s">
        <v>1934</v>
      </c>
    </row>
    <row r="1434" s="12" customFormat="1" ht="22.8" customHeight="1">
      <c r="A1434" s="12"/>
      <c r="B1434" s="228"/>
      <c r="C1434" s="229"/>
      <c r="D1434" s="230" t="s">
        <v>80</v>
      </c>
      <c r="E1434" s="242" t="s">
        <v>1935</v>
      </c>
      <c r="F1434" s="242" t="s">
        <v>1936</v>
      </c>
      <c r="G1434" s="229"/>
      <c r="H1434" s="229"/>
      <c r="I1434" s="232"/>
      <c r="J1434" s="243">
        <f>BK1434</f>
        <v>0</v>
      </c>
      <c r="K1434" s="229"/>
      <c r="L1434" s="234"/>
      <c r="M1434" s="235"/>
      <c r="N1434" s="236"/>
      <c r="O1434" s="236"/>
      <c r="P1434" s="237">
        <f>SUM(P1435:P1692)</f>
        <v>0</v>
      </c>
      <c r="Q1434" s="236"/>
      <c r="R1434" s="237">
        <f>SUM(R1435:R1692)</f>
        <v>9.4072860600000006</v>
      </c>
      <c r="S1434" s="236"/>
      <c r="T1434" s="238">
        <f>SUM(T1435:T1692)</f>
        <v>0</v>
      </c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R1434" s="239" t="s">
        <v>91</v>
      </c>
      <c r="AT1434" s="240" t="s">
        <v>80</v>
      </c>
      <c r="AU1434" s="240" t="s">
        <v>89</v>
      </c>
      <c r="AY1434" s="239" t="s">
        <v>229</v>
      </c>
      <c r="BK1434" s="241">
        <f>SUM(BK1435:BK1692)</f>
        <v>0</v>
      </c>
    </row>
    <row r="1435" s="2" customFormat="1" ht="21.75" customHeight="1">
      <c r="A1435" s="39"/>
      <c r="B1435" s="40"/>
      <c r="C1435" s="244" t="s">
        <v>1937</v>
      </c>
      <c r="D1435" s="244" t="s">
        <v>231</v>
      </c>
      <c r="E1435" s="245" t="s">
        <v>1938</v>
      </c>
      <c r="F1435" s="246" t="s">
        <v>1939</v>
      </c>
      <c r="G1435" s="247" t="s">
        <v>311</v>
      </c>
      <c r="H1435" s="248">
        <v>288.39999999999998</v>
      </c>
      <c r="I1435" s="249"/>
      <c r="J1435" s="250">
        <f>ROUND(I1435*H1435,2)</f>
        <v>0</v>
      </c>
      <c r="K1435" s="246" t="s">
        <v>235</v>
      </c>
      <c r="L1435" s="45"/>
      <c r="M1435" s="251" t="s">
        <v>1</v>
      </c>
      <c r="N1435" s="252" t="s">
        <v>46</v>
      </c>
      <c r="O1435" s="92"/>
      <c r="P1435" s="253">
        <f>O1435*H1435</f>
        <v>0</v>
      </c>
      <c r="Q1435" s="253">
        <v>0</v>
      </c>
      <c r="R1435" s="253">
        <f>Q1435*H1435</f>
        <v>0</v>
      </c>
      <c r="S1435" s="253">
        <v>0</v>
      </c>
      <c r="T1435" s="254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55" t="s">
        <v>331</v>
      </c>
      <c r="AT1435" s="255" t="s">
        <v>231</v>
      </c>
      <c r="AU1435" s="255" t="s">
        <v>91</v>
      </c>
      <c r="AY1435" s="18" t="s">
        <v>229</v>
      </c>
      <c r="BE1435" s="256">
        <f>IF(N1435="základní",J1435,0)</f>
        <v>0</v>
      </c>
      <c r="BF1435" s="256">
        <f>IF(N1435="snížená",J1435,0)</f>
        <v>0</v>
      </c>
      <c r="BG1435" s="256">
        <f>IF(N1435="zákl. přenesená",J1435,0)</f>
        <v>0</v>
      </c>
      <c r="BH1435" s="256">
        <f>IF(N1435="sníž. přenesená",J1435,0)</f>
        <v>0</v>
      </c>
      <c r="BI1435" s="256">
        <f>IF(N1435="nulová",J1435,0)</f>
        <v>0</v>
      </c>
      <c r="BJ1435" s="18" t="s">
        <v>89</v>
      </c>
      <c r="BK1435" s="256">
        <f>ROUND(I1435*H1435,2)</f>
        <v>0</v>
      </c>
      <c r="BL1435" s="18" t="s">
        <v>331</v>
      </c>
      <c r="BM1435" s="255" t="s">
        <v>1940</v>
      </c>
    </row>
    <row r="1436" s="13" customFormat="1">
      <c r="A1436" s="13"/>
      <c r="B1436" s="257"/>
      <c r="C1436" s="258"/>
      <c r="D1436" s="259" t="s">
        <v>238</v>
      </c>
      <c r="E1436" s="260" t="s">
        <v>1</v>
      </c>
      <c r="F1436" s="261" t="s">
        <v>1941</v>
      </c>
      <c r="G1436" s="258"/>
      <c r="H1436" s="260" t="s">
        <v>1</v>
      </c>
      <c r="I1436" s="262"/>
      <c r="J1436" s="258"/>
      <c r="K1436" s="258"/>
      <c r="L1436" s="263"/>
      <c r="M1436" s="264"/>
      <c r="N1436" s="265"/>
      <c r="O1436" s="265"/>
      <c r="P1436" s="265"/>
      <c r="Q1436" s="265"/>
      <c r="R1436" s="265"/>
      <c r="S1436" s="265"/>
      <c r="T1436" s="266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67" t="s">
        <v>238</v>
      </c>
      <c r="AU1436" s="267" t="s">
        <v>91</v>
      </c>
      <c r="AV1436" s="13" t="s">
        <v>89</v>
      </c>
      <c r="AW1436" s="13" t="s">
        <v>36</v>
      </c>
      <c r="AX1436" s="13" t="s">
        <v>81</v>
      </c>
      <c r="AY1436" s="267" t="s">
        <v>229</v>
      </c>
    </row>
    <row r="1437" s="13" customFormat="1">
      <c r="A1437" s="13"/>
      <c r="B1437" s="257"/>
      <c r="C1437" s="258"/>
      <c r="D1437" s="259" t="s">
        <v>238</v>
      </c>
      <c r="E1437" s="260" t="s">
        <v>1</v>
      </c>
      <c r="F1437" s="261" t="s">
        <v>1252</v>
      </c>
      <c r="G1437" s="258"/>
      <c r="H1437" s="260" t="s">
        <v>1</v>
      </c>
      <c r="I1437" s="262"/>
      <c r="J1437" s="258"/>
      <c r="K1437" s="258"/>
      <c r="L1437" s="263"/>
      <c r="M1437" s="264"/>
      <c r="N1437" s="265"/>
      <c r="O1437" s="265"/>
      <c r="P1437" s="265"/>
      <c r="Q1437" s="265"/>
      <c r="R1437" s="265"/>
      <c r="S1437" s="265"/>
      <c r="T1437" s="266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7" t="s">
        <v>238</v>
      </c>
      <c r="AU1437" s="267" t="s">
        <v>91</v>
      </c>
      <c r="AV1437" s="13" t="s">
        <v>89</v>
      </c>
      <c r="AW1437" s="13" t="s">
        <v>36</v>
      </c>
      <c r="AX1437" s="13" t="s">
        <v>81</v>
      </c>
      <c r="AY1437" s="267" t="s">
        <v>229</v>
      </c>
    </row>
    <row r="1438" s="14" customFormat="1">
      <c r="A1438" s="14"/>
      <c r="B1438" s="268"/>
      <c r="C1438" s="269"/>
      <c r="D1438" s="259" t="s">
        <v>238</v>
      </c>
      <c r="E1438" s="270" t="s">
        <v>1</v>
      </c>
      <c r="F1438" s="271" t="s">
        <v>1268</v>
      </c>
      <c r="G1438" s="269"/>
      <c r="H1438" s="272">
        <v>110</v>
      </c>
      <c r="I1438" s="273"/>
      <c r="J1438" s="269"/>
      <c r="K1438" s="269"/>
      <c r="L1438" s="274"/>
      <c r="M1438" s="275"/>
      <c r="N1438" s="276"/>
      <c r="O1438" s="276"/>
      <c r="P1438" s="276"/>
      <c r="Q1438" s="276"/>
      <c r="R1438" s="276"/>
      <c r="S1438" s="276"/>
      <c r="T1438" s="277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78" t="s">
        <v>238</v>
      </c>
      <c r="AU1438" s="278" t="s">
        <v>91</v>
      </c>
      <c r="AV1438" s="14" t="s">
        <v>91</v>
      </c>
      <c r="AW1438" s="14" t="s">
        <v>36</v>
      </c>
      <c r="AX1438" s="14" t="s">
        <v>81</v>
      </c>
      <c r="AY1438" s="278" t="s">
        <v>229</v>
      </c>
    </row>
    <row r="1439" s="13" customFormat="1">
      <c r="A1439" s="13"/>
      <c r="B1439" s="257"/>
      <c r="C1439" s="258"/>
      <c r="D1439" s="259" t="s">
        <v>238</v>
      </c>
      <c r="E1439" s="260" t="s">
        <v>1</v>
      </c>
      <c r="F1439" s="261" t="s">
        <v>1254</v>
      </c>
      <c r="G1439" s="258"/>
      <c r="H1439" s="260" t="s">
        <v>1</v>
      </c>
      <c r="I1439" s="262"/>
      <c r="J1439" s="258"/>
      <c r="K1439" s="258"/>
      <c r="L1439" s="263"/>
      <c r="M1439" s="264"/>
      <c r="N1439" s="265"/>
      <c r="O1439" s="265"/>
      <c r="P1439" s="265"/>
      <c r="Q1439" s="265"/>
      <c r="R1439" s="265"/>
      <c r="S1439" s="265"/>
      <c r="T1439" s="266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7" t="s">
        <v>238</v>
      </c>
      <c r="AU1439" s="267" t="s">
        <v>91</v>
      </c>
      <c r="AV1439" s="13" t="s">
        <v>89</v>
      </c>
      <c r="AW1439" s="13" t="s">
        <v>36</v>
      </c>
      <c r="AX1439" s="13" t="s">
        <v>81</v>
      </c>
      <c r="AY1439" s="267" t="s">
        <v>229</v>
      </c>
    </row>
    <row r="1440" s="14" customFormat="1">
      <c r="A1440" s="14"/>
      <c r="B1440" s="268"/>
      <c r="C1440" s="269"/>
      <c r="D1440" s="259" t="s">
        <v>238</v>
      </c>
      <c r="E1440" s="270" t="s">
        <v>1</v>
      </c>
      <c r="F1440" s="271" t="s">
        <v>7</v>
      </c>
      <c r="G1440" s="269"/>
      <c r="H1440" s="272">
        <v>21</v>
      </c>
      <c r="I1440" s="273"/>
      <c r="J1440" s="269"/>
      <c r="K1440" s="269"/>
      <c r="L1440" s="274"/>
      <c r="M1440" s="275"/>
      <c r="N1440" s="276"/>
      <c r="O1440" s="276"/>
      <c r="P1440" s="276"/>
      <c r="Q1440" s="276"/>
      <c r="R1440" s="276"/>
      <c r="S1440" s="276"/>
      <c r="T1440" s="277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78" t="s">
        <v>238</v>
      </c>
      <c r="AU1440" s="278" t="s">
        <v>91</v>
      </c>
      <c r="AV1440" s="14" t="s">
        <v>91</v>
      </c>
      <c r="AW1440" s="14" t="s">
        <v>36</v>
      </c>
      <c r="AX1440" s="14" t="s">
        <v>81</v>
      </c>
      <c r="AY1440" s="278" t="s">
        <v>229</v>
      </c>
    </row>
    <row r="1441" s="13" customFormat="1">
      <c r="A1441" s="13"/>
      <c r="B1441" s="257"/>
      <c r="C1441" s="258"/>
      <c r="D1441" s="259" t="s">
        <v>238</v>
      </c>
      <c r="E1441" s="260" t="s">
        <v>1</v>
      </c>
      <c r="F1441" s="261" t="s">
        <v>1244</v>
      </c>
      <c r="G1441" s="258"/>
      <c r="H1441" s="260" t="s">
        <v>1</v>
      </c>
      <c r="I1441" s="262"/>
      <c r="J1441" s="258"/>
      <c r="K1441" s="258"/>
      <c r="L1441" s="263"/>
      <c r="M1441" s="264"/>
      <c r="N1441" s="265"/>
      <c r="O1441" s="265"/>
      <c r="P1441" s="265"/>
      <c r="Q1441" s="265"/>
      <c r="R1441" s="265"/>
      <c r="S1441" s="265"/>
      <c r="T1441" s="266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67" t="s">
        <v>238</v>
      </c>
      <c r="AU1441" s="267" t="s">
        <v>91</v>
      </c>
      <c r="AV1441" s="13" t="s">
        <v>89</v>
      </c>
      <c r="AW1441" s="13" t="s">
        <v>36</v>
      </c>
      <c r="AX1441" s="13" t="s">
        <v>81</v>
      </c>
      <c r="AY1441" s="267" t="s">
        <v>229</v>
      </c>
    </row>
    <row r="1442" s="14" customFormat="1">
      <c r="A1442" s="14"/>
      <c r="B1442" s="268"/>
      <c r="C1442" s="269"/>
      <c r="D1442" s="259" t="s">
        <v>238</v>
      </c>
      <c r="E1442" s="270" t="s">
        <v>1</v>
      </c>
      <c r="F1442" s="271" t="s">
        <v>1544</v>
      </c>
      <c r="G1442" s="269"/>
      <c r="H1442" s="272">
        <v>18.399999999999999</v>
      </c>
      <c r="I1442" s="273"/>
      <c r="J1442" s="269"/>
      <c r="K1442" s="269"/>
      <c r="L1442" s="274"/>
      <c r="M1442" s="275"/>
      <c r="N1442" s="276"/>
      <c r="O1442" s="276"/>
      <c r="P1442" s="276"/>
      <c r="Q1442" s="276"/>
      <c r="R1442" s="276"/>
      <c r="S1442" s="276"/>
      <c r="T1442" s="277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78" t="s">
        <v>238</v>
      </c>
      <c r="AU1442" s="278" t="s">
        <v>91</v>
      </c>
      <c r="AV1442" s="14" t="s">
        <v>91</v>
      </c>
      <c r="AW1442" s="14" t="s">
        <v>36</v>
      </c>
      <c r="AX1442" s="14" t="s">
        <v>81</v>
      </c>
      <c r="AY1442" s="278" t="s">
        <v>229</v>
      </c>
    </row>
    <row r="1443" s="13" customFormat="1">
      <c r="A1443" s="13"/>
      <c r="B1443" s="257"/>
      <c r="C1443" s="258"/>
      <c r="D1443" s="259" t="s">
        <v>238</v>
      </c>
      <c r="E1443" s="260" t="s">
        <v>1</v>
      </c>
      <c r="F1443" s="261" t="s">
        <v>1257</v>
      </c>
      <c r="G1443" s="258"/>
      <c r="H1443" s="260" t="s">
        <v>1</v>
      </c>
      <c r="I1443" s="262"/>
      <c r="J1443" s="258"/>
      <c r="K1443" s="258"/>
      <c r="L1443" s="263"/>
      <c r="M1443" s="264"/>
      <c r="N1443" s="265"/>
      <c r="O1443" s="265"/>
      <c r="P1443" s="265"/>
      <c r="Q1443" s="265"/>
      <c r="R1443" s="265"/>
      <c r="S1443" s="265"/>
      <c r="T1443" s="266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67" t="s">
        <v>238</v>
      </c>
      <c r="AU1443" s="267" t="s">
        <v>91</v>
      </c>
      <c r="AV1443" s="13" t="s">
        <v>89</v>
      </c>
      <c r="AW1443" s="13" t="s">
        <v>36</v>
      </c>
      <c r="AX1443" s="13" t="s">
        <v>81</v>
      </c>
      <c r="AY1443" s="267" t="s">
        <v>229</v>
      </c>
    </row>
    <row r="1444" s="14" customFormat="1">
      <c r="A1444" s="14"/>
      <c r="B1444" s="268"/>
      <c r="C1444" s="269"/>
      <c r="D1444" s="259" t="s">
        <v>238</v>
      </c>
      <c r="E1444" s="270" t="s">
        <v>1</v>
      </c>
      <c r="F1444" s="271" t="s">
        <v>587</v>
      </c>
      <c r="G1444" s="269"/>
      <c r="H1444" s="272">
        <v>32</v>
      </c>
      <c r="I1444" s="273"/>
      <c r="J1444" s="269"/>
      <c r="K1444" s="269"/>
      <c r="L1444" s="274"/>
      <c r="M1444" s="275"/>
      <c r="N1444" s="276"/>
      <c r="O1444" s="276"/>
      <c r="P1444" s="276"/>
      <c r="Q1444" s="276"/>
      <c r="R1444" s="276"/>
      <c r="S1444" s="276"/>
      <c r="T1444" s="277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78" t="s">
        <v>238</v>
      </c>
      <c r="AU1444" s="278" t="s">
        <v>91</v>
      </c>
      <c r="AV1444" s="14" t="s">
        <v>91</v>
      </c>
      <c r="AW1444" s="14" t="s">
        <v>36</v>
      </c>
      <c r="AX1444" s="14" t="s">
        <v>81</v>
      </c>
      <c r="AY1444" s="278" t="s">
        <v>229</v>
      </c>
    </row>
    <row r="1445" s="13" customFormat="1">
      <c r="A1445" s="13"/>
      <c r="B1445" s="257"/>
      <c r="C1445" s="258"/>
      <c r="D1445" s="259" t="s">
        <v>238</v>
      </c>
      <c r="E1445" s="260" t="s">
        <v>1</v>
      </c>
      <c r="F1445" s="261" t="s">
        <v>1259</v>
      </c>
      <c r="G1445" s="258"/>
      <c r="H1445" s="260" t="s">
        <v>1</v>
      </c>
      <c r="I1445" s="262"/>
      <c r="J1445" s="258"/>
      <c r="K1445" s="258"/>
      <c r="L1445" s="263"/>
      <c r="M1445" s="264"/>
      <c r="N1445" s="265"/>
      <c r="O1445" s="265"/>
      <c r="P1445" s="265"/>
      <c r="Q1445" s="265"/>
      <c r="R1445" s="265"/>
      <c r="S1445" s="265"/>
      <c r="T1445" s="266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67" t="s">
        <v>238</v>
      </c>
      <c r="AU1445" s="267" t="s">
        <v>91</v>
      </c>
      <c r="AV1445" s="13" t="s">
        <v>89</v>
      </c>
      <c r="AW1445" s="13" t="s">
        <v>36</v>
      </c>
      <c r="AX1445" s="13" t="s">
        <v>81</v>
      </c>
      <c r="AY1445" s="267" t="s">
        <v>229</v>
      </c>
    </row>
    <row r="1446" s="14" customFormat="1">
      <c r="A1446" s="14"/>
      <c r="B1446" s="268"/>
      <c r="C1446" s="269"/>
      <c r="D1446" s="259" t="s">
        <v>238</v>
      </c>
      <c r="E1446" s="270" t="s">
        <v>1</v>
      </c>
      <c r="F1446" s="271" t="s">
        <v>1287</v>
      </c>
      <c r="G1446" s="269"/>
      <c r="H1446" s="272">
        <v>22.5</v>
      </c>
      <c r="I1446" s="273"/>
      <c r="J1446" s="269"/>
      <c r="K1446" s="269"/>
      <c r="L1446" s="274"/>
      <c r="M1446" s="275"/>
      <c r="N1446" s="276"/>
      <c r="O1446" s="276"/>
      <c r="P1446" s="276"/>
      <c r="Q1446" s="276"/>
      <c r="R1446" s="276"/>
      <c r="S1446" s="276"/>
      <c r="T1446" s="277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78" t="s">
        <v>238</v>
      </c>
      <c r="AU1446" s="278" t="s">
        <v>91</v>
      </c>
      <c r="AV1446" s="14" t="s">
        <v>91</v>
      </c>
      <c r="AW1446" s="14" t="s">
        <v>36</v>
      </c>
      <c r="AX1446" s="14" t="s">
        <v>81</v>
      </c>
      <c r="AY1446" s="278" t="s">
        <v>229</v>
      </c>
    </row>
    <row r="1447" s="13" customFormat="1">
      <c r="A1447" s="13"/>
      <c r="B1447" s="257"/>
      <c r="C1447" s="258"/>
      <c r="D1447" s="259" t="s">
        <v>238</v>
      </c>
      <c r="E1447" s="260" t="s">
        <v>1</v>
      </c>
      <c r="F1447" s="261" t="s">
        <v>1282</v>
      </c>
      <c r="G1447" s="258"/>
      <c r="H1447" s="260" t="s">
        <v>1</v>
      </c>
      <c r="I1447" s="262"/>
      <c r="J1447" s="258"/>
      <c r="K1447" s="258"/>
      <c r="L1447" s="263"/>
      <c r="M1447" s="264"/>
      <c r="N1447" s="265"/>
      <c r="O1447" s="265"/>
      <c r="P1447" s="265"/>
      <c r="Q1447" s="265"/>
      <c r="R1447" s="265"/>
      <c r="S1447" s="265"/>
      <c r="T1447" s="266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7" t="s">
        <v>238</v>
      </c>
      <c r="AU1447" s="267" t="s">
        <v>91</v>
      </c>
      <c r="AV1447" s="13" t="s">
        <v>89</v>
      </c>
      <c r="AW1447" s="13" t="s">
        <v>36</v>
      </c>
      <c r="AX1447" s="13" t="s">
        <v>81</v>
      </c>
      <c r="AY1447" s="267" t="s">
        <v>229</v>
      </c>
    </row>
    <row r="1448" s="14" customFormat="1">
      <c r="A1448" s="14"/>
      <c r="B1448" s="268"/>
      <c r="C1448" s="269"/>
      <c r="D1448" s="259" t="s">
        <v>238</v>
      </c>
      <c r="E1448" s="270" t="s">
        <v>1</v>
      </c>
      <c r="F1448" s="271" t="s">
        <v>1545</v>
      </c>
      <c r="G1448" s="269"/>
      <c r="H1448" s="272">
        <v>9.8000000000000007</v>
      </c>
      <c r="I1448" s="273"/>
      <c r="J1448" s="269"/>
      <c r="K1448" s="269"/>
      <c r="L1448" s="274"/>
      <c r="M1448" s="275"/>
      <c r="N1448" s="276"/>
      <c r="O1448" s="276"/>
      <c r="P1448" s="276"/>
      <c r="Q1448" s="276"/>
      <c r="R1448" s="276"/>
      <c r="S1448" s="276"/>
      <c r="T1448" s="277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78" t="s">
        <v>238</v>
      </c>
      <c r="AU1448" s="278" t="s">
        <v>91</v>
      </c>
      <c r="AV1448" s="14" t="s">
        <v>91</v>
      </c>
      <c r="AW1448" s="14" t="s">
        <v>36</v>
      </c>
      <c r="AX1448" s="14" t="s">
        <v>81</v>
      </c>
      <c r="AY1448" s="278" t="s">
        <v>229</v>
      </c>
    </row>
    <row r="1449" s="13" customFormat="1">
      <c r="A1449" s="13"/>
      <c r="B1449" s="257"/>
      <c r="C1449" s="258"/>
      <c r="D1449" s="259" t="s">
        <v>238</v>
      </c>
      <c r="E1449" s="260" t="s">
        <v>1</v>
      </c>
      <c r="F1449" s="261" t="s">
        <v>1290</v>
      </c>
      <c r="G1449" s="258"/>
      <c r="H1449" s="260" t="s">
        <v>1</v>
      </c>
      <c r="I1449" s="262"/>
      <c r="J1449" s="258"/>
      <c r="K1449" s="258"/>
      <c r="L1449" s="263"/>
      <c r="M1449" s="264"/>
      <c r="N1449" s="265"/>
      <c r="O1449" s="265"/>
      <c r="P1449" s="265"/>
      <c r="Q1449" s="265"/>
      <c r="R1449" s="265"/>
      <c r="S1449" s="265"/>
      <c r="T1449" s="266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67" t="s">
        <v>238</v>
      </c>
      <c r="AU1449" s="267" t="s">
        <v>91</v>
      </c>
      <c r="AV1449" s="13" t="s">
        <v>89</v>
      </c>
      <c r="AW1449" s="13" t="s">
        <v>36</v>
      </c>
      <c r="AX1449" s="13" t="s">
        <v>81</v>
      </c>
      <c r="AY1449" s="267" t="s">
        <v>229</v>
      </c>
    </row>
    <row r="1450" s="14" customFormat="1">
      <c r="A1450" s="14"/>
      <c r="B1450" s="268"/>
      <c r="C1450" s="269"/>
      <c r="D1450" s="259" t="s">
        <v>238</v>
      </c>
      <c r="E1450" s="270" t="s">
        <v>1</v>
      </c>
      <c r="F1450" s="271" t="s">
        <v>274</v>
      </c>
      <c r="G1450" s="269"/>
      <c r="H1450" s="272">
        <v>9</v>
      </c>
      <c r="I1450" s="273"/>
      <c r="J1450" s="269"/>
      <c r="K1450" s="269"/>
      <c r="L1450" s="274"/>
      <c r="M1450" s="275"/>
      <c r="N1450" s="276"/>
      <c r="O1450" s="276"/>
      <c r="P1450" s="276"/>
      <c r="Q1450" s="276"/>
      <c r="R1450" s="276"/>
      <c r="S1450" s="276"/>
      <c r="T1450" s="277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78" t="s">
        <v>238</v>
      </c>
      <c r="AU1450" s="278" t="s">
        <v>91</v>
      </c>
      <c r="AV1450" s="14" t="s">
        <v>91</v>
      </c>
      <c r="AW1450" s="14" t="s">
        <v>36</v>
      </c>
      <c r="AX1450" s="14" t="s">
        <v>81</v>
      </c>
      <c r="AY1450" s="278" t="s">
        <v>229</v>
      </c>
    </row>
    <row r="1451" s="13" customFormat="1">
      <c r="A1451" s="13"/>
      <c r="B1451" s="257"/>
      <c r="C1451" s="258"/>
      <c r="D1451" s="259" t="s">
        <v>238</v>
      </c>
      <c r="E1451" s="260" t="s">
        <v>1</v>
      </c>
      <c r="F1451" s="261" t="s">
        <v>1291</v>
      </c>
      <c r="G1451" s="258"/>
      <c r="H1451" s="260" t="s">
        <v>1</v>
      </c>
      <c r="I1451" s="262"/>
      <c r="J1451" s="258"/>
      <c r="K1451" s="258"/>
      <c r="L1451" s="263"/>
      <c r="M1451" s="264"/>
      <c r="N1451" s="265"/>
      <c r="O1451" s="265"/>
      <c r="P1451" s="265"/>
      <c r="Q1451" s="265"/>
      <c r="R1451" s="265"/>
      <c r="S1451" s="265"/>
      <c r="T1451" s="266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7" t="s">
        <v>238</v>
      </c>
      <c r="AU1451" s="267" t="s">
        <v>91</v>
      </c>
      <c r="AV1451" s="13" t="s">
        <v>89</v>
      </c>
      <c r="AW1451" s="13" t="s">
        <v>36</v>
      </c>
      <c r="AX1451" s="13" t="s">
        <v>81</v>
      </c>
      <c r="AY1451" s="267" t="s">
        <v>229</v>
      </c>
    </row>
    <row r="1452" s="14" customFormat="1">
      <c r="A1452" s="14"/>
      <c r="B1452" s="268"/>
      <c r="C1452" s="269"/>
      <c r="D1452" s="259" t="s">
        <v>238</v>
      </c>
      <c r="E1452" s="270" t="s">
        <v>1</v>
      </c>
      <c r="F1452" s="271" t="s">
        <v>322</v>
      </c>
      <c r="G1452" s="269"/>
      <c r="H1452" s="272">
        <v>10</v>
      </c>
      <c r="I1452" s="273"/>
      <c r="J1452" s="269"/>
      <c r="K1452" s="269"/>
      <c r="L1452" s="274"/>
      <c r="M1452" s="275"/>
      <c r="N1452" s="276"/>
      <c r="O1452" s="276"/>
      <c r="P1452" s="276"/>
      <c r="Q1452" s="276"/>
      <c r="R1452" s="276"/>
      <c r="S1452" s="276"/>
      <c r="T1452" s="277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8" t="s">
        <v>238</v>
      </c>
      <c r="AU1452" s="278" t="s">
        <v>91</v>
      </c>
      <c r="AV1452" s="14" t="s">
        <v>91</v>
      </c>
      <c r="AW1452" s="14" t="s">
        <v>36</v>
      </c>
      <c r="AX1452" s="14" t="s">
        <v>81</v>
      </c>
      <c r="AY1452" s="278" t="s">
        <v>229</v>
      </c>
    </row>
    <row r="1453" s="13" customFormat="1">
      <c r="A1453" s="13"/>
      <c r="B1453" s="257"/>
      <c r="C1453" s="258"/>
      <c r="D1453" s="259" t="s">
        <v>238</v>
      </c>
      <c r="E1453" s="260" t="s">
        <v>1</v>
      </c>
      <c r="F1453" s="261" t="s">
        <v>1296</v>
      </c>
      <c r="G1453" s="258"/>
      <c r="H1453" s="260" t="s">
        <v>1</v>
      </c>
      <c r="I1453" s="262"/>
      <c r="J1453" s="258"/>
      <c r="K1453" s="258"/>
      <c r="L1453" s="263"/>
      <c r="M1453" s="264"/>
      <c r="N1453" s="265"/>
      <c r="O1453" s="265"/>
      <c r="P1453" s="265"/>
      <c r="Q1453" s="265"/>
      <c r="R1453" s="265"/>
      <c r="S1453" s="265"/>
      <c r="T1453" s="266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67" t="s">
        <v>238</v>
      </c>
      <c r="AU1453" s="267" t="s">
        <v>91</v>
      </c>
      <c r="AV1453" s="13" t="s">
        <v>89</v>
      </c>
      <c r="AW1453" s="13" t="s">
        <v>36</v>
      </c>
      <c r="AX1453" s="13" t="s">
        <v>81</v>
      </c>
      <c r="AY1453" s="267" t="s">
        <v>229</v>
      </c>
    </row>
    <row r="1454" s="14" customFormat="1">
      <c r="A1454" s="14"/>
      <c r="B1454" s="268"/>
      <c r="C1454" s="269"/>
      <c r="D1454" s="259" t="s">
        <v>238</v>
      </c>
      <c r="E1454" s="270" t="s">
        <v>1</v>
      </c>
      <c r="F1454" s="271" t="s">
        <v>1297</v>
      </c>
      <c r="G1454" s="269"/>
      <c r="H1454" s="272">
        <v>6.2999999999999998</v>
      </c>
      <c r="I1454" s="273"/>
      <c r="J1454" s="269"/>
      <c r="K1454" s="269"/>
      <c r="L1454" s="274"/>
      <c r="M1454" s="275"/>
      <c r="N1454" s="276"/>
      <c r="O1454" s="276"/>
      <c r="P1454" s="276"/>
      <c r="Q1454" s="276"/>
      <c r="R1454" s="276"/>
      <c r="S1454" s="276"/>
      <c r="T1454" s="277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78" t="s">
        <v>238</v>
      </c>
      <c r="AU1454" s="278" t="s">
        <v>91</v>
      </c>
      <c r="AV1454" s="14" t="s">
        <v>91</v>
      </c>
      <c r="AW1454" s="14" t="s">
        <v>36</v>
      </c>
      <c r="AX1454" s="14" t="s">
        <v>81</v>
      </c>
      <c r="AY1454" s="278" t="s">
        <v>229</v>
      </c>
    </row>
    <row r="1455" s="13" customFormat="1">
      <c r="A1455" s="13"/>
      <c r="B1455" s="257"/>
      <c r="C1455" s="258"/>
      <c r="D1455" s="259" t="s">
        <v>238</v>
      </c>
      <c r="E1455" s="260" t="s">
        <v>1</v>
      </c>
      <c r="F1455" s="261" t="s">
        <v>858</v>
      </c>
      <c r="G1455" s="258"/>
      <c r="H1455" s="260" t="s">
        <v>1</v>
      </c>
      <c r="I1455" s="262"/>
      <c r="J1455" s="258"/>
      <c r="K1455" s="258"/>
      <c r="L1455" s="263"/>
      <c r="M1455" s="264"/>
      <c r="N1455" s="265"/>
      <c r="O1455" s="265"/>
      <c r="P1455" s="265"/>
      <c r="Q1455" s="265"/>
      <c r="R1455" s="265"/>
      <c r="S1455" s="265"/>
      <c r="T1455" s="266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67" t="s">
        <v>238</v>
      </c>
      <c r="AU1455" s="267" t="s">
        <v>91</v>
      </c>
      <c r="AV1455" s="13" t="s">
        <v>89</v>
      </c>
      <c r="AW1455" s="13" t="s">
        <v>36</v>
      </c>
      <c r="AX1455" s="13" t="s">
        <v>81</v>
      </c>
      <c r="AY1455" s="267" t="s">
        <v>229</v>
      </c>
    </row>
    <row r="1456" s="14" customFormat="1">
      <c r="A1456" s="14"/>
      <c r="B1456" s="268"/>
      <c r="C1456" s="269"/>
      <c r="D1456" s="259" t="s">
        <v>238</v>
      </c>
      <c r="E1456" s="270" t="s">
        <v>1</v>
      </c>
      <c r="F1456" s="271" t="s">
        <v>1292</v>
      </c>
      <c r="G1456" s="269"/>
      <c r="H1456" s="272">
        <v>2.7000000000000002</v>
      </c>
      <c r="I1456" s="273"/>
      <c r="J1456" s="269"/>
      <c r="K1456" s="269"/>
      <c r="L1456" s="274"/>
      <c r="M1456" s="275"/>
      <c r="N1456" s="276"/>
      <c r="O1456" s="276"/>
      <c r="P1456" s="276"/>
      <c r="Q1456" s="276"/>
      <c r="R1456" s="276"/>
      <c r="S1456" s="276"/>
      <c r="T1456" s="277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78" t="s">
        <v>238</v>
      </c>
      <c r="AU1456" s="278" t="s">
        <v>91</v>
      </c>
      <c r="AV1456" s="14" t="s">
        <v>91</v>
      </c>
      <c r="AW1456" s="14" t="s">
        <v>36</v>
      </c>
      <c r="AX1456" s="14" t="s">
        <v>81</v>
      </c>
      <c r="AY1456" s="278" t="s">
        <v>229</v>
      </c>
    </row>
    <row r="1457" s="13" customFormat="1">
      <c r="A1457" s="13"/>
      <c r="B1457" s="257"/>
      <c r="C1457" s="258"/>
      <c r="D1457" s="259" t="s">
        <v>238</v>
      </c>
      <c r="E1457" s="260" t="s">
        <v>1</v>
      </c>
      <c r="F1457" s="261" t="s">
        <v>860</v>
      </c>
      <c r="G1457" s="258"/>
      <c r="H1457" s="260" t="s">
        <v>1</v>
      </c>
      <c r="I1457" s="262"/>
      <c r="J1457" s="258"/>
      <c r="K1457" s="258"/>
      <c r="L1457" s="263"/>
      <c r="M1457" s="264"/>
      <c r="N1457" s="265"/>
      <c r="O1457" s="265"/>
      <c r="P1457" s="265"/>
      <c r="Q1457" s="265"/>
      <c r="R1457" s="265"/>
      <c r="S1457" s="265"/>
      <c r="T1457" s="266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7" t="s">
        <v>238</v>
      </c>
      <c r="AU1457" s="267" t="s">
        <v>91</v>
      </c>
      <c r="AV1457" s="13" t="s">
        <v>89</v>
      </c>
      <c r="AW1457" s="13" t="s">
        <v>36</v>
      </c>
      <c r="AX1457" s="13" t="s">
        <v>81</v>
      </c>
      <c r="AY1457" s="267" t="s">
        <v>229</v>
      </c>
    </row>
    <row r="1458" s="14" customFormat="1">
      <c r="A1458" s="14"/>
      <c r="B1458" s="268"/>
      <c r="C1458" s="269"/>
      <c r="D1458" s="259" t="s">
        <v>238</v>
      </c>
      <c r="E1458" s="270" t="s">
        <v>1</v>
      </c>
      <c r="F1458" s="271" t="s">
        <v>1293</v>
      </c>
      <c r="G1458" s="269"/>
      <c r="H1458" s="272">
        <v>1.8</v>
      </c>
      <c r="I1458" s="273"/>
      <c r="J1458" s="269"/>
      <c r="K1458" s="269"/>
      <c r="L1458" s="274"/>
      <c r="M1458" s="275"/>
      <c r="N1458" s="276"/>
      <c r="O1458" s="276"/>
      <c r="P1458" s="276"/>
      <c r="Q1458" s="276"/>
      <c r="R1458" s="276"/>
      <c r="S1458" s="276"/>
      <c r="T1458" s="277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78" t="s">
        <v>238</v>
      </c>
      <c r="AU1458" s="278" t="s">
        <v>91</v>
      </c>
      <c r="AV1458" s="14" t="s">
        <v>91</v>
      </c>
      <c r="AW1458" s="14" t="s">
        <v>36</v>
      </c>
      <c r="AX1458" s="14" t="s">
        <v>81</v>
      </c>
      <c r="AY1458" s="278" t="s">
        <v>229</v>
      </c>
    </row>
    <row r="1459" s="13" customFormat="1">
      <c r="A1459" s="13"/>
      <c r="B1459" s="257"/>
      <c r="C1459" s="258"/>
      <c r="D1459" s="259" t="s">
        <v>238</v>
      </c>
      <c r="E1459" s="260" t="s">
        <v>1</v>
      </c>
      <c r="F1459" s="261" t="s">
        <v>974</v>
      </c>
      <c r="G1459" s="258"/>
      <c r="H1459" s="260" t="s">
        <v>1</v>
      </c>
      <c r="I1459" s="262"/>
      <c r="J1459" s="258"/>
      <c r="K1459" s="258"/>
      <c r="L1459" s="263"/>
      <c r="M1459" s="264"/>
      <c r="N1459" s="265"/>
      <c r="O1459" s="265"/>
      <c r="P1459" s="265"/>
      <c r="Q1459" s="265"/>
      <c r="R1459" s="265"/>
      <c r="S1459" s="265"/>
      <c r="T1459" s="266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7" t="s">
        <v>238</v>
      </c>
      <c r="AU1459" s="267" t="s">
        <v>91</v>
      </c>
      <c r="AV1459" s="13" t="s">
        <v>89</v>
      </c>
      <c r="AW1459" s="13" t="s">
        <v>36</v>
      </c>
      <c r="AX1459" s="13" t="s">
        <v>81</v>
      </c>
      <c r="AY1459" s="267" t="s">
        <v>229</v>
      </c>
    </row>
    <row r="1460" s="14" customFormat="1">
      <c r="A1460" s="14"/>
      <c r="B1460" s="268"/>
      <c r="C1460" s="269"/>
      <c r="D1460" s="259" t="s">
        <v>238</v>
      </c>
      <c r="E1460" s="270" t="s">
        <v>1</v>
      </c>
      <c r="F1460" s="271" t="s">
        <v>1298</v>
      </c>
      <c r="G1460" s="269"/>
      <c r="H1460" s="272">
        <v>30.699999999999999</v>
      </c>
      <c r="I1460" s="273"/>
      <c r="J1460" s="269"/>
      <c r="K1460" s="269"/>
      <c r="L1460" s="274"/>
      <c r="M1460" s="275"/>
      <c r="N1460" s="276"/>
      <c r="O1460" s="276"/>
      <c r="P1460" s="276"/>
      <c r="Q1460" s="276"/>
      <c r="R1460" s="276"/>
      <c r="S1460" s="276"/>
      <c r="T1460" s="277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8" t="s">
        <v>238</v>
      </c>
      <c r="AU1460" s="278" t="s">
        <v>91</v>
      </c>
      <c r="AV1460" s="14" t="s">
        <v>91</v>
      </c>
      <c r="AW1460" s="14" t="s">
        <v>36</v>
      </c>
      <c r="AX1460" s="14" t="s">
        <v>81</v>
      </c>
      <c r="AY1460" s="278" t="s">
        <v>229</v>
      </c>
    </row>
    <row r="1461" s="13" customFormat="1">
      <c r="A1461" s="13"/>
      <c r="B1461" s="257"/>
      <c r="C1461" s="258"/>
      <c r="D1461" s="259" t="s">
        <v>238</v>
      </c>
      <c r="E1461" s="260" t="s">
        <v>1</v>
      </c>
      <c r="F1461" s="261" t="s">
        <v>1299</v>
      </c>
      <c r="G1461" s="258"/>
      <c r="H1461" s="260" t="s">
        <v>1</v>
      </c>
      <c r="I1461" s="262"/>
      <c r="J1461" s="258"/>
      <c r="K1461" s="258"/>
      <c r="L1461" s="263"/>
      <c r="M1461" s="264"/>
      <c r="N1461" s="265"/>
      <c r="O1461" s="265"/>
      <c r="P1461" s="265"/>
      <c r="Q1461" s="265"/>
      <c r="R1461" s="265"/>
      <c r="S1461" s="265"/>
      <c r="T1461" s="266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67" t="s">
        <v>238</v>
      </c>
      <c r="AU1461" s="267" t="s">
        <v>91</v>
      </c>
      <c r="AV1461" s="13" t="s">
        <v>89</v>
      </c>
      <c r="AW1461" s="13" t="s">
        <v>36</v>
      </c>
      <c r="AX1461" s="13" t="s">
        <v>81</v>
      </c>
      <c r="AY1461" s="267" t="s">
        <v>229</v>
      </c>
    </row>
    <row r="1462" s="14" customFormat="1">
      <c r="A1462" s="14"/>
      <c r="B1462" s="268"/>
      <c r="C1462" s="269"/>
      <c r="D1462" s="259" t="s">
        <v>238</v>
      </c>
      <c r="E1462" s="270" t="s">
        <v>1</v>
      </c>
      <c r="F1462" s="271" t="s">
        <v>1300</v>
      </c>
      <c r="G1462" s="269"/>
      <c r="H1462" s="272">
        <v>6.9000000000000004</v>
      </c>
      <c r="I1462" s="273"/>
      <c r="J1462" s="269"/>
      <c r="K1462" s="269"/>
      <c r="L1462" s="274"/>
      <c r="M1462" s="275"/>
      <c r="N1462" s="276"/>
      <c r="O1462" s="276"/>
      <c r="P1462" s="276"/>
      <c r="Q1462" s="276"/>
      <c r="R1462" s="276"/>
      <c r="S1462" s="276"/>
      <c r="T1462" s="277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8" t="s">
        <v>238</v>
      </c>
      <c r="AU1462" s="278" t="s">
        <v>91</v>
      </c>
      <c r="AV1462" s="14" t="s">
        <v>91</v>
      </c>
      <c r="AW1462" s="14" t="s">
        <v>36</v>
      </c>
      <c r="AX1462" s="14" t="s">
        <v>81</v>
      </c>
      <c r="AY1462" s="278" t="s">
        <v>229</v>
      </c>
    </row>
    <row r="1463" s="13" customFormat="1">
      <c r="A1463" s="13"/>
      <c r="B1463" s="257"/>
      <c r="C1463" s="258"/>
      <c r="D1463" s="259" t="s">
        <v>238</v>
      </c>
      <c r="E1463" s="260" t="s">
        <v>1</v>
      </c>
      <c r="F1463" s="261" t="s">
        <v>862</v>
      </c>
      <c r="G1463" s="258"/>
      <c r="H1463" s="260" t="s">
        <v>1</v>
      </c>
      <c r="I1463" s="262"/>
      <c r="J1463" s="258"/>
      <c r="K1463" s="258"/>
      <c r="L1463" s="263"/>
      <c r="M1463" s="264"/>
      <c r="N1463" s="265"/>
      <c r="O1463" s="265"/>
      <c r="P1463" s="265"/>
      <c r="Q1463" s="265"/>
      <c r="R1463" s="265"/>
      <c r="S1463" s="265"/>
      <c r="T1463" s="266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67" t="s">
        <v>238</v>
      </c>
      <c r="AU1463" s="267" t="s">
        <v>91</v>
      </c>
      <c r="AV1463" s="13" t="s">
        <v>89</v>
      </c>
      <c r="AW1463" s="13" t="s">
        <v>36</v>
      </c>
      <c r="AX1463" s="13" t="s">
        <v>81</v>
      </c>
      <c r="AY1463" s="267" t="s">
        <v>229</v>
      </c>
    </row>
    <row r="1464" s="14" customFormat="1">
      <c r="A1464" s="14"/>
      <c r="B1464" s="268"/>
      <c r="C1464" s="269"/>
      <c r="D1464" s="259" t="s">
        <v>238</v>
      </c>
      <c r="E1464" s="270" t="s">
        <v>1</v>
      </c>
      <c r="F1464" s="271" t="s">
        <v>236</v>
      </c>
      <c r="G1464" s="269"/>
      <c r="H1464" s="272">
        <v>4</v>
      </c>
      <c r="I1464" s="273"/>
      <c r="J1464" s="269"/>
      <c r="K1464" s="269"/>
      <c r="L1464" s="274"/>
      <c r="M1464" s="275"/>
      <c r="N1464" s="276"/>
      <c r="O1464" s="276"/>
      <c r="P1464" s="276"/>
      <c r="Q1464" s="276"/>
      <c r="R1464" s="276"/>
      <c r="S1464" s="276"/>
      <c r="T1464" s="277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78" t="s">
        <v>238</v>
      </c>
      <c r="AU1464" s="278" t="s">
        <v>91</v>
      </c>
      <c r="AV1464" s="14" t="s">
        <v>91</v>
      </c>
      <c r="AW1464" s="14" t="s">
        <v>36</v>
      </c>
      <c r="AX1464" s="14" t="s">
        <v>81</v>
      </c>
      <c r="AY1464" s="278" t="s">
        <v>229</v>
      </c>
    </row>
    <row r="1465" s="13" customFormat="1">
      <c r="A1465" s="13"/>
      <c r="B1465" s="257"/>
      <c r="C1465" s="258"/>
      <c r="D1465" s="259" t="s">
        <v>238</v>
      </c>
      <c r="E1465" s="260" t="s">
        <v>1</v>
      </c>
      <c r="F1465" s="261" t="s">
        <v>852</v>
      </c>
      <c r="G1465" s="258"/>
      <c r="H1465" s="260" t="s">
        <v>1</v>
      </c>
      <c r="I1465" s="262"/>
      <c r="J1465" s="258"/>
      <c r="K1465" s="258"/>
      <c r="L1465" s="263"/>
      <c r="M1465" s="264"/>
      <c r="N1465" s="265"/>
      <c r="O1465" s="265"/>
      <c r="P1465" s="265"/>
      <c r="Q1465" s="265"/>
      <c r="R1465" s="265"/>
      <c r="S1465" s="265"/>
      <c r="T1465" s="266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7" t="s">
        <v>238</v>
      </c>
      <c r="AU1465" s="267" t="s">
        <v>91</v>
      </c>
      <c r="AV1465" s="13" t="s">
        <v>89</v>
      </c>
      <c r="AW1465" s="13" t="s">
        <v>36</v>
      </c>
      <c r="AX1465" s="13" t="s">
        <v>81</v>
      </c>
      <c r="AY1465" s="267" t="s">
        <v>229</v>
      </c>
    </row>
    <row r="1466" s="14" customFormat="1">
      <c r="A1466" s="14"/>
      <c r="B1466" s="268"/>
      <c r="C1466" s="269"/>
      <c r="D1466" s="259" t="s">
        <v>238</v>
      </c>
      <c r="E1466" s="270" t="s">
        <v>1</v>
      </c>
      <c r="F1466" s="271" t="s">
        <v>1294</v>
      </c>
      <c r="G1466" s="269"/>
      <c r="H1466" s="272">
        <v>3.2999999999999998</v>
      </c>
      <c r="I1466" s="273"/>
      <c r="J1466" s="269"/>
      <c r="K1466" s="269"/>
      <c r="L1466" s="274"/>
      <c r="M1466" s="275"/>
      <c r="N1466" s="276"/>
      <c r="O1466" s="276"/>
      <c r="P1466" s="276"/>
      <c r="Q1466" s="276"/>
      <c r="R1466" s="276"/>
      <c r="S1466" s="276"/>
      <c r="T1466" s="277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78" t="s">
        <v>238</v>
      </c>
      <c r="AU1466" s="278" t="s">
        <v>91</v>
      </c>
      <c r="AV1466" s="14" t="s">
        <v>91</v>
      </c>
      <c r="AW1466" s="14" t="s">
        <v>36</v>
      </c>
      <c r="AX1466" s="14" t="s">
        <v>81</v>
      </c>
      <c r="AY1466" s="278" t="s">
        <v>229</v>
      </c>
    </row>
    <row r="1467" s="15" customFormat="1">
      <c r="A1467" s="15"/>
      <c r="B1467" s="279"/>
      <c r="C1467" s="280"/>
      <c r="D1467" s="259" t="s">
        <v>238</v>
      </c>
      <c r="E1467" s="281" t="s">
        <v>1</v>
      </c>
      <c r="F1467" s="282" t="s">
        <v>252</v>
      </c>
      <c r="G1467" s="280"/>
      <c r="H1467" s="283">
        <v>288.39999999999998</v>
      </c>
      <c r="I1467" s="284"/>
      <c r="J1467" s="280"/>
      <c r="K1467" s="280"/>
      <c r="L1467" s="285"/>
      <c r="M1467" s="286"/>
      <c r="N1467" s="287"/>
      <c r="O1467" s="287"/>
      <c r="P1467" s="287"/>
      <c r="Q1467" s="287"/>
      <c r="R1467" s="287"/>
      <c r="S1467" s="287"/>
      <c r="T1467" s="288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89" t="s">
        <v>238</v>
      </c>
      <c r="AU1467" s="289" t="s">
        <v>91</v>
      </c>
      <c r="AV1467" s="15" t="s">
        <v>236</v>
      </c>
      <c r="AW1467" s="15" t="s">
        <v>36</v>
      </c>
      <c r="AX1467" s="15" t="s">
        <v>89</v>
      </c>
      <c r="AY1467" s="289" t="s">
        <v>229</v>
      </c>
    </row>
    <row r="1468" s="2" customFormat="1" ht="21.75" customHeight="1">
      <c r="A1468" s="39"/>
      <c r="B1468" s="40"/>
      <c r="C1468" s="318" t="s">
        <v>1942</v>
      </c>
      <c r="D1468" s="318" t="s">
        <v>492</v>
      </c>
      <c r="E1468" s="319" t="s">
        <v>1943</v>
      </c>
      <c r="F1468" s="320" t="s">
        <v>1944</v>
      </c>
      <c r="G1468" s="321" t="s">
        <v>311</v>
      </c>
      <c r="H1468" s="322">
        <v>302.81999999999999</v>
      </c>
      <c r="I1468" s="323"/>
      <c r="J1468" s="324">
        <f>ROUND(I1468*H1468,2)</f>
        <v>0</v>
      </c>
      <c r="K1468" s="320" t="s">
        <v>301</v>
      </c>
      <c r="L1468" s="325"/>
      <c r="M1468" s="326" t="s">
        <v>1</v>
      </c>
      <c r="N1468" s="327" t="s">
        <v>46</v>
      </c>
      <c r="O1468" s="92"/>
      <c r="P1468" s="253">
        <f>O1468*H1468</f>
        <v>0</v>
      </c>
      <c r="Q1468" s="253">
        <v>0.0028</v>
      </c>
      <c r="R1468" s="253">
        <f>Q1468*H1468</f>
        <v>0.84789599999999998</v>
      </c>
      <c r="S1468" s="253">
        <v>0</v>
      </c>
      <c r="T1468" s="254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55" t="s">
        <v>587</v>
      </c>
      <c r="AT1468" s="255" t="s">
        <v>492</v>
      </c>
      <c r="AU1468" s="255" t="s">
        <v>91</v>
      </c>
      <c r="AY1468" s="18" t="s">
        <v>229</v>
      </c>
      <c r="BE1468" s="256">
        <f>IF(N1468="základní",J1468,0)</f>
        <v>0</v>
      </c>
      <c r="BF1468" s="256">
        <f>IF(N1468="snížená",J1468,0)</f>
        <v>0</v>
      </c>
      <c r="BG1468" s="256">
        <f>IF(N1468="zákl. přenesená",J1468,0)</f>
        <v>0</v>
      </c>
      <c r="BH1468" s="256">
        <f>IF(N1468="sníž. přenesená",J1468,0)</f>
        <v>0</v>
      </c>
      <c r="BI1468" s="256">
        <f>IF(N1468="nulová",J1468,0)</f>
        <v>0</v>
      </c>
      <c r="BJ1468" s="18" t="s">
        <v>89</v>
      </c>
      <c r="BK1468" s="256">
        <f>ROUND(I1468*H1468,2)</f>
        <v>0</v>
      </c>
      <c r="BL1468" s="18" t="s">
        <v>331</v>
      </c>
      <c r="BM1468" s="255" t="s">
        <v>1945</v>
      </c>
    </row>
    <row r="1469" s="14" customFormat="1">
      <c r="A1469" s="14"/>
      <c r="B1469" s="268"/>
      <c r="C1469" s="269"/>
      <c r="D1469" s="259" t="s">
        <v>238</v>
      </c>
      <c r="E1469" s="269"/>
      <c r="F1469" s="271" t="s">
        <v>1946</v>
      </c>
      <c r="G1469" s="269"/>
      <c r="H1469" s="272">
        <v>302.81999999999999</v>
      </c>
      <c r="I1469" s="273"/>
      <c r="J1469" s="269"/>
      <c r="K1469" s="269"/>
      <c r="L1469" s="274"/>
      <c r="M1469" s="275"/>
      <c r="N1469" s="276"/>
      <c r="O1469" s="276"/>
      <c r="P1469" s="276"/>
      <c r="Q1469" s="276"/>
      <c r="R1469" s="276"/>
      <c r="S1469" s="276"/>
      <c r="T1469" s="277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78" t="s">
        <v>238</v>
      </c>
      <c r="AU1469" s="278" t="s">
        <v>91</v>
      </c>
      <c r="AV1469" s="14" t="s">
        <v>91</v>
      </c>
      <c r="AW1469" s="14" t="s">
        <v>4</v>
      </c>
      <c r="AX1469" s="14" t="s">
        <v>89</v>
      </c>
      <c r="AY1469" s="278" t="s">
        <v>229</v>
      </c>
    </row>
    <row r="1470" s="2" customFormat="1" ht="21.75" customHeight="1">
      <c r="A1470" s="39"/>
      <c r="B1470" s="40"/>
      <c r="C1470" s="318" t="s">
        <v>1947</v>
      </c>
      <c r="D1470" s="318" t="s">
        <v>492</v>
      </c>
      <c r="E1470" s="319" t="s">
        <v>1948</v>
      </c>
      <c r="F1470" s="320" t="s">
        <v>1949</v>
      </c>
      <c r="G1470" s="321" t="s">
        <v>311</v>
      </c>
      <c r="H1470" s="322">
        <v>302.44200000000001</v>
      </c>
      <c r="I1470" s="323"/>
      <c r="J1470" s="324">
        <f>ROUND(I1470*H1470,2)</f>
        <v>0</v>
      </c>
      <c r="K1470" s="320" t="s">
        <v>1</v>
      </c>
      <c r="L1470" s="325"/>
      <c r="M1470" s="326" t="s">
        <v>1</v>
      </c>
      <c r="N1470" s="327" t="s">
        <v>46</v>
      </c>
      <c r="O1470" s="92"/>
      <c r="P1470" s="253">
        <f>O1470*H1470</f>
        <v>0</v>
      </c>
      <c r="Q1470" s="253">
        <v>0.0028</v>
      </c>
      <c r="R1470" s="253">
        <f>Q1470*H1470</f>
        <v>0.84683759999999997</v>
      </c>
      <c r="S1470" s="253">
        <v>0</v>
      </c>
      <c r="T1470" s="254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55" t="s">
        <v>587</v>
      </c>
      <c r="AT1470" s="255" t="s">
        <v>492</v>
      </c>
      <c r="AU1470" s="255" t="s">
        <v>91</v>
      </c>
      <c r="AY1470" s="18" t="s">
        <v>229</v>
      </c>
      <c r="BE1470" s="256">
        <f>IF(N1470="základní",J1470,0)</f>
        <v>0</v>
      </c>
      <c r="BF1470" s="256">
        <f>IF(N1470="snížená",J1470,0)</f>
        <v>0</v>
      </c>
      <c r="BG1470" s="256">
        <f>IF(N1470="zákl. přenesená",J1470,0)</f>
        <v>0</v>
      </c>
      <c r="BH1470" s="256">
        <f>IF(N1470="sníž. přenesená",J1470,0)</f>
        <v>0</v>
      </c>
      <c r="BI1470" s="256">
        <f>IF(N1470="nulová",J1470,0)</f>
        <v>0</v>
      </c>
      <c r="BJ1470" s="18" t="s">
        <v>89</v>
      </c>
      <c r="BK1470" s="256">
        <f>ROUND(I1470*H1470,2)</f>
        <v>0</v>
      </c>
      <c r="BL1470" s="18" t="s">
        <v>331</v>
      </c>
      <c r="BM1470" s="255" t="s">
        <v>1950</v>
      </c>
    </row>
    <row r="1471" s="14" customFormat="1">
      <c r="A1471" s="14"/>
      <c r="B1471" s="268"/>
      <c r="C1471" s="269"/>
      <c r="D1471" s="259" t="s">
        <v>238</v>
      </c>
      <c r="E1471" s="269"/>
      <c r="F1471" s="271" t="s">
        <v>1951</v>
      </c>
      <c r="G1471" s="269"/>
      <c r="H1471" s="272">
        <v>302.44200000000001</v>
      </c>
      <c r="I1471" s="273"/>
      <c r="J1471" s="269"/>
      <c r="K1471" s="269"/>
      <c r="L1471" s="274"/>
      <c r="M1471" s="275"/>
      <c r="N1471" s="276"/>
      <c r="O1471" s="276"/>
      <c r="P1471" s="276"/>
      <c r="Q1471" s="276"/>
      <c r="R1471" s="276"/>
      <c r="S1471" s="276"/>
      <c r="T1471" s="277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78" t="s">
        <v>238</v>
      </c>
      <c r="AU1471" s="278" t="s">
        <v>91</v>
      </c>
      <c r="AV1471" s="14" t="s">
        <v>91</v>
      </c>
      <c r="AW1471" s="14" t="s">
        <v>4</v>
      </c>
      <c r="AX1471" s="14" t="s">
        <v>89</v>
      </c>
      <c r="AY1471" s="278" t="s">
        <v>229</v>
      </c>
    </row>
    <row r="1472" s="2" customFormat="1" ht="21.75" customHeight="1">
      <c r="A1472" s="39"/>
      <c r="B1472" s="40"/>
      <c r="C1472" s="244" t="s">
        <v>1952</v>
      </c>
      <c r="D1472" s="244" t="s">
        <v>231</v>
      </c>
      <c r="E1472" s="245" t="s">
        <v>1953</v>
      </c>
      <c r="F1472" s="246" t="s">
        <v>1954</v>
      </c>
      <c r="G1472" s="247" t="s">
        <v>311</v>
      </c>
      <c r="H1472" s="248">
        <v>346.87400000000002</v>
      </c>
      <c r="I1472" s="249"/>
      <c r="J1472" s="250">
        <f>ROUND(I1472*H1472,2)</f>
        <v>0</v>
      </c>
      <c r="K1472" s="246" t="s">
        <v>235</v>
      </c>
      <c r="L1472" s="45"/>
      <c r="M1472" s="251" t="s">
        <v>1</v>
      </c>
      <c r="N1472" s="252" t="s">
        <v>46</v>
      </c>
      <c r="O1472" s="92"/>
      <c r="P1472" s="253">
        <f>O1472*H1472</f>
        <v>0</v>
      </c>
      <c r="Q1472" s="253">
        <v>0.0060000000000000001</v>
      </c>
      <c r="R1472" s="253">
        <f>Q1472*H1472</f>
        <v>2.0812440000000003</v>
      </c>
      <c r="S1472" s="253">
        <v>0</v>
      </c>
      <c r="T1472" s="254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55" t="s">
        <v>331</v>
      </c>
      <c r="AT1472" s="255" t="s">
        <v>231</v>
      </c>
      <c r="AU1472" s="255" t="s">
        <v>91</v>
      </c>
      <c r="AY1472" s="18" t="s">
        <v>229</v>
      </c>
      <c r="BE1472" s="256">
        <f>IF(N1472="základní",J1472,0)</f>
        <v>0</v>
      </c>
      <c r="BF1472" s="256">
        <f>IF(N1472="snížená",J1472,0)</f>
        <v>0</v>
      </c>
      <c r="BG1472" s="256">
        <f>IF(N1472="zákl. přenesená",J1472,0)</f>
        <v>0</v>
      </c>
      <c r="BH1472" s="256">
        <f>IF(N1472="sníž. přenesená",J1472,0)</f>
        <v>0</v>
      </c>
      <c r="BI1472" s="256">
        <f>IF(N1472="nulová",J1472,0)</f>
        <v>0</v>
      </c>
      <c r="BJ1472" s="18" t="s">
        <v>89</v>
      </c>
      <c r="BK1472" s="256">
        <f>ROUND(I1472*H1472,2)</f>
        <v>0</v>
      </c>
      <c r="BL1472" s="18" t="s">
        <v>331</v>
      </c>
      <c r="BM1472" s="255" t="s">
        <v>1955</v>
      </c>
    </row>
    <row r="1473" s="13" customFormat="1">
      <c r="A1473" s="13"/>
      <c r="B1473" s="257"/>
      <c r="C1473" s="258"/>
      <c r="D1473" s="259" t="s">
        <v>238</v>
      </c>
      <c r="E1473" s="260" t="s">
        <v>1</v>
      </c>
      <c r="F1473" s="261" t="s">
        <v>1094</v>
      </c>
      <c r="G1473" s="258"/>
      <c r="H1473" s="260" t="s">
        <v>1</v>
      </c>
      <c r="I1473" s="262"/>
      <c r="J1473" s="258"/>
      <c r="K1473" s="258"/>
      <c r="L1473" s="263"/>
      <c r="M1473" s="264"/>
      <c r="N1473" s="265"/>
      <c r="O1473" s="265"/>
      <c r="P1473" s="265"/>
      <c r="Q1473" s="265"/>
      <c r="R1473" s="265"/>
      <c r="S1473" s="265"/>
      <c r="T1473" s="266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7" t="s">
        <v>238</v>
      </c>
      <c r="AU1473" s="267" t="s">
        <v>91</v>
      </c>
      <c r="AV1473" s="13" t="s">
        <v>89</v>
      </c>
      <c r="AW1473" s="13" t="s">
        <v>36</v>
      </c>
      <c r="AX1473" s="13" t="s">
        <v>81</v>
      </c>
      <c r="AY1473" s="267" t="s">
        <v>229</v>
      </c>
    </row>
    <row r="1474" s="13" customFormat="1">
      <c r="A1474" s="13"/>
      <c r="B1474" s="257"/>
      <c r="C1474" s="258"/>
      <c r="D1474" s="259" t="s">
        <v>238</v>
      </c>
      <c r="E1474" s="260" t="s">
        <v>1</v>
      </c>
      <c r="F1474" s="261" t="s">
        <v>1095</v>
      </c>
      <c r="G1474" s="258"/>
      <c r="H1474" s="260" t="s">
        <v>1</v>
      </c>
      <c r="I1474" s="262"/>
      <c r="J1474" s="258"/>
      <c r="K1474" s="258"/>
      <c r="L1474" s="263"/>
      <c r="M1474" s="264"/>
      <c r="N1474" s="265"/>
      <c r="O1474" s="265"/>
      <c r="P1474" s="265"/>
      <c r="Q1474" s="265"/>
      <c r="R1474" s="265"/>
      <c r="S1474" s="265"/>
      <c r="T1474" s="266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7" t="s">
        <v>238</v>
      </c>
      <c r="AU1474" s="267" t="s">
        <v>91</v>
      </c>
      <c r="AV1474" s="13" t="s">
        <v>89</v>
      </c>
      <c r="AW1474" s="13" t="s">
        <v>36</v>
      </c>
      <c r="AX1474" s="13" t="s">
        <v>81</v>
      </c>
      <c r="AY1474" s="267" t="s">
        <v>229</v>
      </c>
    </row>
    <row r="1475" s="14" customFormat="1">
      <c r="A1475" s="14"/>
      <c r="B1475" s="268"/>
      <c r="C1475" s="269"/>
      <c r="D1475" s="259" t="s">
        <v>238</v>
      </c>
      <c r="E1475" s="270" t="s">
        <v>1</v>
      </c>
      <c r="F1475" s="271" t="s">
        <v>1956</v>
      </c>
      <c r="G1475" s="269"/>
      <c r="H1475" s="272">
        <v>137.50999999999999</v>
      </c>
      <c r="I1475" s="273"/>
      <c r="J1475" s="269"/>
      <c r="K1475" s="269"/>
      <c r="L1475" s="274"/>
      <c r="M1475" s="275"/>
      <c r="N1475" s="276"/>
      <c r="O1475" s="276"/>
      <c r="P1475" s="276"/>
      <c r="Q1475" s="276"/>
      <c r="R1475" s="276"/>
      <c r="S1475" s="276"/>
      <c r="T1475" s="277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78" t="s">
        <v>238</v>
      </c>
      <c r="AU1475" s="278" t="s">
        <v>91</v>
      </c>
      <c r="AV1475" s="14" t="s">
        <v>91</v>
      </c>
      <c r="AW1475" s="14" t="s">
        <v>36</v>
      </c>
      <c r="AX1475" s="14" t="s">
        <v>81</v>
      </c>
      <c r="AY1475" s="278" t="s">
        <v>229</v>
      </c>
    </row>
    <row r="1476" s="13" customFormat="1">
      <c r="A1476" s="13"/>
      <c r="B1476" s="257"/>
      <c r="C1476" s="258"/>
      <c r="D1476" s="259" t="s">
        <v>238</v>
      </c>
      <c r="E1476" s="260" t="s">
        <v>1</v>
      </c>
      <c r="F1476" s="261" t="s">
        <v>1957</v>
      </c>
      <c r="G1476" s="258"/>
      <c r="H1476" s="260" t="s">
        <v>1</v>
      </c>
      <c r="I1476" s="262"/>
      <c r="J1476" s="258"/>
      <c r="K1476" s="258"/>
      <c r="L1476" s="263"/>
      <c r="M1476" s="264"/>
      <c r="N1476" s="265"/>
      <c r="O1476" s="265"/>
      <c r="P1476" s="265"/>
      <c r="Q1476" s="265"/>
      <c r="R1476" s="265"/>
      <c r="S1476" s="265"/>
      <c r="T1476" s="266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67" t="s">
        <v>238</v>
      </c>
      <c r="AU1476" s="267" t="s">
        <v>91</v>
      </c>
      <c r="AV1476" s="13" t="s">
        <v>89</v>
      </c>
      <c r="AW1476" s="13" t="s">
        <v>36</v>
      </c>
      <c r="AX1476" s="13" t="s">
        <v>81</v>
      </c>
      <c r="AY1476" s="267" t="s">
        <v>229</v>
      </c>
    </row>
    <row r="1477" s="13" customFormat="1">
      <c r="A1477" s="13"/>
      <c r="B1477" s="257"/>
      <c r="C1477" s="258"/>
      <c r="D1477" s="259" t="s">
        <v>238</v>
      </c>
      <c r="E1477" s="260" t="s">
        <v>1</v>
      </c>
      <c r="F1477" s="261" t="s">
        <v>1958</v>
      </c>
      <c r="G1477" s="258"/>
      <c r="H1477" s="260" t="s">
        <v>1</v>
      </c>
      <c r="I1477" s="262"/>
      <c r="J1477" s="258"/>
      <c r="K1477" s="258"/>
      <c r="L1477" s="263"/>
      <c r="M1477" s="264"/>
      <c r="N1477" s="265"/>
      <c r="O1477" s="265"/>
      <c r="P1477" s="265"/>
      <c r="Q1477" s="265"/>
      <c r="R1477" s="265"/>
      <c r="S1477" s="265"/>
      <c r="T1477" s="266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67" t="s">
        <v>238</v>
      </c>
      <c r="AU1477" s="267" t="s">
        <v>91</v>
      </c>
      <c r="AV1477" s="13" t="s">
        <v>89</v>
      </c>
      <c r="AW1477" s="13" t="s">
        <v>36</v>
      </c>
      <c r="AX1477" s="13" t="s">
        <v>81</v>
      </c>
      <c r="AY1477" s="267" t="s">
        <v>229</v>
      </c>
    </row>
    <row r="1478" s="14" customFormat="1">
      <c r="A1478" s="14"/>
      <c r="B1478" s="268"/>
      <c r="C1478" s="269"/>
      <c r="D1478" s="259" t="s">
        <v>238</v>
      </c>
      <c r="E1478" s="270" t="s">
        <v>1</v>
      </c>
      <c r="F1478" s="271" t="s">
        <v>1959</v>
      </c>
      <c r="G1478" s="269"/>
      <c r="H1478" s="272">
        <v>113.333</v>
      </c>
      <c r="I1478" s="273"/>
      <c r="J1478" s="269"/>
      <c r="K1478" s="269"/>
      <c r="L1478" s="274"/>
      <c r="M1478" s="275"/>
      <c r="N1478" s="276"/>
      <c r="O1478" s="276"/>
      <c r="P1478" s="276"/>
      <c r="Q1478" s="276"/>
      <c r="R1478" s="276"/>
      <c r="S1478" s="276"/>
      <c r="T1478" s="277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78" t="s">
        <v>238</v>
      </c>
      <c r="AU1478" s="278" t="s">
        <v>91</v>
      </c>
      <c r="AV1478" s="14" t="s">
        <v>91</v>
      </c>
      <c r="AW1478" s="14" t="s">
        <v>36</v>
      </c>
      <c r="AX1478" s="14" t="s">
        <v>81</v>
      </c>
      <c r="AY1478" s="278" t="s">
        <v>229</v>
      </c>
    </row>
    <row r="1479" s="13" customFormat="1">
      <c r="A1479" s="13"/>
      <c r="B1479" s="257"/>
      <c r="C1479" s="258"/>
      <c r="D1479" s="259" t="s">
        <v>238</v>
      </c>
      <c r="E1479" s="260" t="s">
        <v>1</v>
      </c>
      <c r="F1479" s="261" t="s">
        <v>1084</v>
      </c>
      <c r="G1479" s="258"/>
      <c r="H1479" s="260" t="s">
        <v>1</v>
      </c>
      <c r="I1479" s="262"/>
      <c r="J1479" s="258"/>
      <c r="K1479" s="258"/>
      <c r="L1479" s="263"/>
      <c r="M1479" s="264"/>
      <c r="N1479" s="265"/>
      <c r="O1479" s="265"/>
      <c r="P1479" s="265"/>
      <c r="Q1479" s="265"/>
      <c r="R1479" s="265"/>
      <c r="S1479" s="265"/>
      <c r="T1479" s="266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67" t="s">
        <v>238</v>
      </c>
      <c r="AU1479" s="267" t="s">
        <v>91</v>
      </c>
      <c r="AV1479" s="13" t="s">
        <v>89</v>
      </c>
      <c r="AW1479" s="13" t="s">
        <v>36</v>
      </c>
      <c r="AX1479" s="13" t="s">
        <v>81</v>
      </c>
      <c r="AY1479" s="267" t="s">
        <v>229</v>
      </c>
    </row>
    <row r="1480" s="14" customFormat="1">
      <c r="A1480" s="14"/>
      <c r="B1480" s="268"/>
      <c r="C1480" s="269"/>
      <c r="D1480" s="259" t="s">
        <v>238</v>
      </c>
      <c r="E1480" s="270" t="s">
        <v>1</v>
      </c>
      <c r="F1480" s="271" t="s">
        <v>1960</v>
      </c>
      <c r="G1480" s="269"/>
      <c r="H1480" s="272">
        <v>12.571999999999999</v>
      </c>
      <c r="I1480" s="273"/>
      <c r="J1480" s="269"/>
      <c r="K1480" s="269"/>
      <c r="L1480" s="274"/>
      <c r="M1480" s="275"/>
      <c r="N1480" s="276"/>
      <c r="O1480" s="276"/>
      <c r="P1480" s="276"/>
      <c r="Q1480" s="276"/>
      <c r="R1480" s="276"/>
      <c r="S1480" s="276"/>
      <c r="T1480" s="277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78" t="s">
        <v>238</v>
      </c>
      <c r="AU1480" s="278" t="s">
        <v>91</v>
      </c>
      <c r="AV1480" s="14" t="s">
        <v>91</v>
      </c>
      <c r="AW1480" s="14" t="s">
        <v>36</v>
      </c>
      <c r="AX1480" s="14" t="s">
        <v>81</v>
      </c>
      <c r="AY1480" s="278" t="s">
        <v>229</v>
      </c>
    </row>
    <row r="1481" s="13" customFormat="1">
      <c r="A1481" s="13"/>
      <c r="B1481" s="257"/>
      <c r="C1481" s="258"/>
      <c r="D1481" s="259" t="s">
        <v>238</v>
      </c>
      <c r="E1481" s="260" t="s">
        <v>1</v>
      </c>
      <c r="F1481" s="261" t="s">
        <v>1961</v>
      </c>
      <c r="G1481" s="258"/>
      <c r="H1481" s="260" t="s">
        <v>1</v>
      </c>
      <c r="I1481" s="262"/>
      <c r="J1481" s="258"/>
      <c r="K1481" s="258"/>
      <c r="L1481" s="263"/>
      <c r="M1481" s="264"/>
      <c r="N1481" s="265"/>
      <c r="O1481" s="265"/>
      <c r="P1481" s="265"/>
      <c r="Q1481" s="265"/>
      <c r="R1481" s="265"/>
      <c r="S1481" s="265"/>
      <c r="T1481" s="266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7" t="s">
        <v>238</v>
      </c>
      <c r="AU1481" s="267" t="s">
        <v>91</v>
      </c>
      <c r="AV1481" s="13" t="s">
        <v>89</v>
      </c>
      <c r="AW1481" s="13" t="s">
        <v>36</v>
      </c>
      <c r="AX1481" s="13" t="s">
        <v>81</v>
      </c>
      <c r="AY1481" s="267" t="s">
        <v>229</v>
      </c>
    </row>
    <row r="1482" s="13" customFormat="1">
      <c r="A1482" s="13"/>
      <c r="B1482" s="257"/>
      <c r="C1482" s="258"/>
      <c r="D1482" s="259" t="s">
        <v>238</v>
      </c>
      <c r="E1482" s="260" t="s">
        <v>1</v>
      </c>
      <c r="F1482" s="261" t="s">
        <v>1962</v>
      </c>
      <c r="G1482" s="258"/>
      <c r="H1482" s="260" t="s">
        <v>1</v>
      </c>
      <c r="I1482" s="262"/>
      <c r="J1482" s="258"/>
      <c r="K1482" s="258"/>
      <c r="L1482" s="263"/>
      <c r="M1482" s="264"/>
      <c r="N1482" s="265"/>
      <c r="O1482" s="265"/>
      <c r="P1482" s="265"/>
      <c r="Q1482" s="265"/>
      <c r="R1482" s="265"/>
      <c r="S1482" s="265"/>
      <c r="T1482" s="266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67" t="s">
        <v>238</v>
      </c>
      <c r="AU1482" s="267" t="s">
        <v>91</v>
      </c>
      <c r="AV1482" s="13" t="s">
        <v>89</v>
      </c>
      <c r="AW1482" s="13" t="s">
        <v>36</v>
      </c>
      <c r="AX1482" s="13" t="s">
        <v>81</v>
      </c>
      <c r="AY1482" s="267" t="s">
        <v>229</v>
      </c>
    </row>
    <row r="1483" s="14" customFormat="1">
      <c r="A1483" s="14"/>
      <c r="B1483" s="268"/>
      <c r="C1483" s="269"/>
      <c r="D1483" s="259" t="s">
        <v>238</v>
      </c>
      <c r="E1483" s="270" t="s">
        <v>1</v>
      </c>
      <c r="F1483" s="271" t="s">
        <v>1963</v>
      </c>
      <c r="G1483" s="269"/>
      <c r="H1483" s="272">
        <v>3.5499999999999998</v>
      </c>
      <c r="I1483" s="273"/>
      <c r="J1483" s="269"/>
      <c r="K1483" s="269"/>
      <c r="L1483" s="274"/>
      <c r="M1483" s="275"/>
      <c r="N1483" s="276"/>
      <c r="O1483" s="276"/>
      <c r="P1483" s="276"/>
      <c r="Q1483" s="276"/>
      <c r="R1483" s="276"/>
      <c r="S1483" s="276"/>
      <c r="T1483" s="277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78" t="s">
        <v>238</v>
      </c>
      <c r="AU1483" s="278" t="s">
        <v>91</v>
      </c>
      <c r="AV1483" s="14" t="s">
        <v>91</v>
      </c>
      <c r="AW1483" s="14" t="s">
        <v>36</v>
      </c>
      <c r="AX1483" s="14" t="s">
        <v>81</v>
      </c>
      <c r="AY1483" s="278" t="s">
        <v>229</v>
      </c>
    </row>
    <row r="1484" s="13" customFormat="1">
      <c r="A1484" s="13"/>
      <c r="B1484" s="257"/>
      <c r="C1484" s="258"/>
      <c r="D1484" s="259" t="s">
        <v>238</v>
      </c>
      <c r="E1484" s="260" t="s">
        <v>1</v>
      </c>
      <c r="F1484" s="261" t="s">
        <v>1964</v>
      </c>
      <c r="G1484" s="258"/>
      <c r="H1484" s="260" t="s">
        <v>1</v>
      </c>
      <c r="I1484" s="262"/>
      <c r="J1484" s="258"/>
      <c r="K1484" s="258"/>
      <c r="L1484" s="263"/>
      <c r="M1484" s="264"/>
      <c r="N1484" s="265"/>
      <c r="O1484" s="265"/>
      <c r="P1484" s="265"/>
      <c r="Q1484" s="265"/>
      <c r="R1484" s="265"/>
      <c r="S1484" s="265"/>
      <c r="T1484" s="266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67" t="s">
        <v>238</v>
      </c>
      <c r="AU1484" s="267" t="s">
        <v>91</v>
      </c>
      <c r="AV1484" s="13" t="s">
        <v>89</v>
      </c>
      <c r="AW1484" s="13" t="s">
        <v>36</v>
      </c>
      <c r="AX1484" s="13" t="s">
        <v>81</v>
      </c>
      <c r="AY1484" s="267" t="s">
        <v>229</v>
      </c>
    </row>
    <row r="1485" s="13" customFormat="1">
      <c r="A1485" s="13"/>
      <c r="B1485" s="257"/>
      <c r="C1485" s="258"/>
      <c r="D1485" s="259" t="s">
        <v>238</v>
      </c>
      <c r="E1485" s="260" t="s">
        <v>1</v>
      </c>
      <c r="F1485" s="261" t="s">
        <v>1965</v>
      </c>
      <c r="G1485" s="258"/>
      <c r="H1485" s="260" t="s">
        <v>1</v>
      </c>
      <c r="I1485" s="262"/>
      <c r="J1485" s="258"/>
      <c r="K1485" s="258"/>
      <c r="L1485" s="263"/>
      <c r="M1485" s="264"/>
      <c r="N1485" s="265"/>
      <c r="O1485" s="265"/>
      <c r="P1485" s="265"/>
      <c r="Q1485" s="265"/>
      <c r="R1485" s="265"/>
      <c r="S1485" s="265"/>
      <c r="T1485" s="266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67" t="s">
        <v>238</v>
      </c>
      <c r="AU1485" s="267" t="s">
        <v>91</v>
      </c>
      <c r="AV1485" s="13" t="s">
        <v>89</v>
      </c>
      <c r="AW1485" s="13" t="s">
        <v>36</v>
      </c>
      <c r="AX1485" s="13" t="s">
        <v>81</v>
      </c>
      <c r="AY1485" s="267" t="s">
        <v>229</v>
      </c>
    </row>
    <row r="1486" s="14" customFormat="1">
      <c r="A1486" s="14"/>
      <c r="B1486" s="268"/>
      <c r="C1486" s="269"/>
      <c r="D1486" s="259" t="s">
        <v>238</v>
      </c>
      <c r="E1486" s="270" t="s">
        <v>1</v>
      </c>
      <c r="F1486" s="271" t="s">
        <v>1966</v>
      </c>
      <c r="G1486" s="269"/>
      <c r="H1486" s="272">
        <v>1.169</v>
      </c>
      <c r="I1486" s="273"/>
      <c r="J1486" s="269"/>
      <c r="K1486" s="269"/>
      <c r="L1486" s="274"/>
      <c r="M1486" s="275"/>
      <c r="N1486" s="276"/>
      <c r="O1486" s="276"/>
      <c r="P1486" s="276"/>
      <c r="Q1486" s="276"/>
      <c r="R1486" s="276"/>
      <c r="S1486" s="276"/>
      <c r="T1486" s="277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78" t="s">
        <v>238</v>
      </c>
      <c r="AU1486" s="278" t="s">
        <v>91</v>
      </c>
      <c r="AV1486" s="14" t="s">
        <v>91</v>
      </c>
      <c r="AW1486" s="14" t="s">
        <v>36</v>
      </c>
      <c r="AX1486" s="14" t="s">
        <v>81</v>
      </c>
      <c r="AY1486" s="278" t="s">
        <v>229</v>
      </c>
    </row>
    <row r="1487" s="13" customFormat="1">
      <c r="A1487" s="13"/>
      <c r="B1487" s="257"/>
      <c r="C1487" s="258"/>
      <c r="D1487" s="259" t="s">
        <v>238</v>
      </c>
      <c r="E1487" s="260" t="s">
        <v>1</v>
      </c>
      <c r="F1487" s="261" t="s">
        <v>1967</v>
      </c>
      <c r="G1487" s="258"/>
      <c r="H1487" s="260" t="s">
        <v>1</v>
      </c>
      <c r="I1487" s="262"/>
      <c r="J1487" s="258"/>
      <c r="K1487" s="258"/>
      <c r="L1487" s="263"/>
      <c r="M1487" s="264"/>
      <c r="N1487" s="265"/>
      <c r="O1487" s="265"/>
      <c r="P1487" s="265"/>
      <c r="Q1487" s="265"/>
      <c r="R1487" s="265"/>
      <c r="S1487" s="265"/>
      <c r="T1487" s="266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7" t="s">
        <v>238</v>
      </c>
      <c r="AU1487" s="267" t="s">
        <v>91</v>
      </c>
      <c r="AV1487" s="13" t="s">
        <v>89</v>
      </c>
      <c r="AW1487" s="13" t="s">
        <v>36</v>
      </c>
      <c r="AX1487" s="13" t="s">
        <v>81</v>
      </c>
      <c r="AY1487" s="267" t="s">
        <v>229</v>
      </c>
    </row>
    <row r="1488" s="14" customFormat="1">
      <c r="A1488" s="14"/>
      <c r="B1488" s="268"/>
      <c r="C1488" s="269"/>
      <c r="D1488" s="259" t="s">
        <v>238</v>
      </c>
      <c r="E1488" s="270" t="s">
        <v>1</v>
      </c>
      <c r="F1488" s="271" t="s">
        <v>1968</v>
      </c>
      <c r="G1488" s="269"/>
      <c r="H1488" s="272">
        <v>3.6459999999999999</v>
      </c>
      <c r="I1488" s="273"/>
      <c r="J1488" s="269"/>
      <c r="K1488" s="269"/>
      <c r="L1488" s="274"/>
      <c r="M1488" s="275"/>
      <c r="N1488" s="276"/>
      <c r="O1488" s="276"/>
      <c r="P1488" s="276"/>
      <c r="Q1488" s="276"/>
      <c r="R1488" s="276"/>
      <c r="S1488" s="276"/>
      <c r="T1488" s="277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78" t="s">
        <v>238</v>
      </c>
      <c r="AU1488" s="278" t="s">
        <v>91</v>
      </c>
      <c r="AV1488" s="14" t="s">
        <v>91</v>
      </c>
      <c r="AW1488" s="14" t="s">
        <v>36</v>
      </c>
      <c r="AX1488" s="14" t="s">
        <v>81</v>
      </c>
      <c r="AY1488" s="278" t="s">
        <v>229</v>
      </c>
    </row>
    <row r="1489" s="13" customFormat="1">
      <c r="A1489" s="13"/>
      <c r="B1489" s="257"/>
      <c r="C1489" s="258"/>
      <c r="D1489" s="259" t="s">
        <v>238</v>
      </c>
      <c r="E1489" s="260" t="s">
        <v>1</v>
      </c>
      <c r="F1489" s="261" t="s">
        <v>1969</v>
      </c>
      <c r="G1489" s="258"/>
      <c r="H1489" s="260" t="s">
        <v>1</v>
      </c>
      <c r="I1489" s="262"/>
      <c r="J1489" s="258"/>
      <c r="K1489" s="258"/>
      <c r="L1489" s="263"/>
      <c r="M1489" s="264"/>
      <c r="N1489" s="265"/>
      <c r="O1489" s="265"/>
      <c r="P1489" s="265"/>
      <c r="Q1489" s="265"/>
      <c r="R1489" s="265"/>
      <c r="S1489" s="265"/>
      <c r="T1489" s="266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7" t="s">
        <v>238</v>
      </c>
      <c r="AU1489" s="267" t="s">
        <v>91</v>
      </c>
      <c r="AV1489" s="13" t="s">
        <v>89</v>
      </c>
      <c r="AW1489" s="13" t="s">
        <v>36</v>
      </c>
      <c r="AX1489" s="13" t="s">
        <v>81</v>
      </c>
      <c r="AY1489" s="267" t="s">
        <v>229</v>
      </c>
    </row>
    <row r="1490" s="14" customFormat="1">
      <c r="A1490" s="14"/>
      <c r="B1490" s="268"/>
      <c r="C1490" s="269"/>
      <c r="D1490" s="259" t="s">
        <v>238</v>
      </c>
      <c r="E1490" s="270" t="s">
        <v>1</v>
      </c>
      <c r="F1490" s="271" t="s">
        <v>1970</v>
      </c>
      <c r="G1490" s="269"/>
      <c r="H1490" s="272">
        <v>9.9100000000000001</v>
      </c>
      <c r="I1490" s="273"/>
      <c r="J1490" s="269"/>
      <c r="K1490" s="269"/>
      <c r="L1490" s="274"/>
      <c r="M1490" s="275"/>
      <c r="N1490" s="276"/>
      <c r="O1490" s="276"/>
      <c r="P1490" s="276"/>
      <c r="Q1490" s="276"/>
      <c r="R1490" s="276"/>
      <c r="S1490" s="276"/>
      <c r="T1490" s="277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78" t="s">
        <v>238</v>
      </c>
      <c r="AU1490" s="278" t="s">
        <v>91</v>
      </c>
      <c r="AV1490" s="14" t="s">
        <v>91</v>
      </c>
      <c r="AW1490" s="14" t="s">
        <v>36</v>
      </c>
      <c r="AX1490" s="14" t="s">
        <v>81</v>
      </c>
      <c r="AY1490" s="278" t="s">
        <v>229</v>
      </c>
    </row>
    <row r="1491" s="13" customFormat="1">
      <c r="A1491" s="13"/>
      <c r="B1491" s="257"/>
      <c r="C1491" s="258"/>
      <c r="D1491" s="259" t="s">
        <v>238</v>
      </c>
      <c r="E1491" s="260" t="s">
        <v>1</v>
      </c>
      <c r="F1491" s="261" t="s">
        <v>1971</v>
      </c>
      <c r="G1491" s="258"/>
      <c r="H1491" s="260" t="s">
        <v>1</v>
      </c>
      <c r="I1491" s="262"/>
      <c r="J1491" s="258"/>
      <c r="K1491" s="258"/>
      <c r="L1491" s="263"/>
      <c r="M1491" s="264"/>
      <c r="N1491" s="265"/>
      <c r="O1491" s="265"/>
      <c r="P1491" s="265"/>
      <c r="Q1491" s="265"/>
      <c r="R1491" s="265"/>
      <c r="S1491" s="265"/>
      <c r="T1491" s="266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7" t="s">
        <v>238</v>
      </c>
      <c r="AU1491" s="267" t="s">
        <v>91</v>
      </c>
      <c r="AV1491" s="13" t="s">
        <v>89</v>
      </c>
      <c r="AW1491" s="13" t="s">
        <v>36</v>
      </c>
      <c r="AX1491" s="13" t="s">
        <v>81</v>
      </c>
      <c r="AY1491" s="267" t="s">
        <v>229</v>
      </c>
    </row>
    <row r="1492" s="14" customFormat="1">
      <c r="A1492" s="14"/>
      <c r="B1492" s="268"/>
      <c r="C1492" s="269"/>
      <c r="D1492" s="259" t="s">
        <v>238</v>
      </c>
      <c r="E1492" s="270" t="s">
        <v>1</v>
      </c>
      <c r="F1492" s="271" t="s">
        <v>1972</v>
      </c>
      <c r="G1492" s="269"/>
      <c r="H1492" s="272">
        <v>1.4379999999999999</v>
      </c>
      <c r="I1492" s="273"/>
      <c r="J1492" s="269"/>
      <c r="K1492" s="269"/>
      <c r="L1492" s="274"/>
      <c r="M1492" s="275"/>
      <c r="N1492" s="276"/>
      <c r="O1492" s="276"/>
      <c r="P1492" s="276"/>
      <c r="Q1492" s="276"/>
      <c r="R1492" s="276"/>
      <c r="S1492" s="276"/>
      <c r="T1492" s="277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78" t="s">
        <v>238</v>
      </c>
      <c r="AU1492" s="278" t="s">
        <v>91</v>
      </c>
      <c r="AV1492" s="14" t="s">
        <v>91</v>
      </c>
      <c r="AW1492" s="14" t="s">
        <v>36</v>
      </c>
      <c r="AX1492" s="14" t="s">
        <v>81</v>
      </c>
      <c r="AY1492" s="278" t="s">
        <v>229</v>
      </c>
    </row>
    <row r="1493" s="13" customFormat="1">
      <c r="A1493" s="13"/>
      <c r="B1493" s="257"/>
      <c r="C1493" s="258"/>
      <c r="D1493" s="259" t="s">
        <v>238</v>
      </c>
      <c r="E1493" s="260" t="s">
        <v>1</v>
      </c>
      <c r="F1493" s="261" t="s">
        <v>1973</v>
      </c>
      <c r="G1493" s="258"/>
      <c r="H1493" s="260" t="s">
        <v>1</v>
      </c>
      <c r="I1493" s="262"/>
      <c r="J1493" s="258"/>
      <c r="K1493" s="258"/>
      <c r="L1493" s="263"/>
      <c r="M1493" s="264"/>
      <c r="N1493" s="265"/>
      <c r="O1493" s="265"/>
      <c r="P1493" s="265"/>
      <c r="Q1493" s="265"/>
      <c r="R1493" s="265"/>
      <c r="S1493" s="265"/>
      <c r="T1493" s="266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67" t="s">
        <v>238</v>
      </c>
      <c r="AU1493" s="267" t="s">
        <v>91</v>
      </c>
      <c r="AV1493" s="13" t="s">
        <v>89</v>
      </c>
      <c r="AW1493" s="13" t="s">
        <v>36</v>
      </c>
      <c r="AX1493" s="13" t="s">
        <v>81</v>
      </c>
      <c r="AY1493" s="267" t="s">
        <v>229</v>
      </c>
    </row>
    <row r="1494" s="14" customFormat="1">
      <c r="A1494" s="14"/>
      <c r="B1494" s="268"/>
      <c r="C1494" s="269"/>
      <c r="D1494" s="259" t="s">
        <v>238</v>
      </c>
      <c r="E1494" s="270" t="s">
        <v>1</v>
      </c>
      <c r="F1494" s="271" t="s">
        <v>1974</v>
      </c>
      <c r="G1494" s="269"/>
      <c r="H1494" s="272">
        <v>3.3540000000000001</v>
      </c>
      <c r="I1494" s="273"/>
      <c r="J1494" s="269"/>
      <c r="K1494" s="269"/>
      <c r="L1494" s="274"/>
      <c r="M1494" s="275"/>
      <c r="N1494" s="276"/>
      <c r="O1494" s="276"/>
      <c r="P1494" s="276"/>
      <c r="Q1494" s="276"/>
      <c r="R1494" s="276"/>
      <c r="S1494" s="276"/>
      <c r="T1494" s="277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78" t="s">
        <v>238</v>
      </c>
      <c r="AU1494" s="278" t="s">
        <v>91</v>
      </c>
      <c r="AV1494" s="14" t="s">
        <v>91</v>
      </c>
      <c r="AW1494" s="14" t="s">
        <v>36</v>
      </c>
      <c r="AX1494" s="14" t="s">
        <v>81</v>
      </c>
      <c r="AY1494" s="278" t="s">
        <v>229</v>
      </c>
    </row>
    <row r="1495" s="13" customFormat="1">
      <c r="A1495" s="13"/>
      <c r="B1495" s="257"/>
      <c r="C1495" s="258"/>
      <c r="D1495" s="259" t="s">
        <v>238</v>
      </c>
      <c r="E1495" s="260" t="s">
        <v>1</v>
      </c>
      <c r="F1495" s="261" t="s">
        <v>1975</v>
      </c>
      <c r="G1495" s="258"/>
      <c r="H1495" s="260" t="s">
        <v>1</v>
      </c>
      <c r="I1495" s="262"/>
      <c r="J1495" s="258"/>
      <c r="K1495" s="258"/>
      <c r="L1495" s="263"/>
      <c r="M1495" s="264"/>
      <c r="N1495" s="265"/>
      <c r="O1495" s="265"/>
      <c r="P1495" s="265"/>
      <c r="Q1495" s="265"/>
      <c r="R1495" s="265"/>
      <c r="S1495" s="265"/>
      <c r="T1495" s="266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7" t="s">
        <v>238</v>
      </c>
      <c r="AU1495" s="267" t="s">
        <v>91</v>
      </c>
      <c r="AV1495" s="13" t="s">
        <v>89</v>
      </c>
      <c r="AW1495" s="13" t="s">
        <v>36</v>
      </c>
      <c r="AX1495" s="13" t="s">
        <v>81</v>
      </c>
      <c r="AY1495" s="267" t="s">
        <v>229</v>
      </c>
    </row>
    <row r="1496" s="13" customFormat="1">
      <c r="A1496" s="13"/>
      <c r="B1496" s="257"/>
      <c r="C1496" s="258"/>
      <c r="D1496" s="259" t="s">
        <v>238</v>
      </c>
      <c r="E1496" s="260" t="s">
        <v>1</v>
      </c>
      <c r="F1496" s="261" t="s">
        <v>1976</v>
      </c>
      <c r="G1496" s="258"/>
      <c r="H1496" s="260" t="s">
        <v>1</v>
      </c>
      <c r="I1496" s="262"/>
      <c r="J1496" s="258"/>
      <c r="K1496" s="258"/>
      <c r="L1496" s="263"/>
      <c r="M1496" s="264"/>
      <c r="N1496" s="265"/>
      <c r="O1496" s="265"/>
      <c r="P1496" s="265"/>
      <c r="Q1496" s="265"/>
      <c r="R1496" s="265"/>
      <c r="S1496" s="265"/>
      <c r="T1496" s="266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7" t="s">
        <v>238</v>
      </c>
      <c r="AU1496" s="267" t="s">
        <v>91</v>
      </c>
      <c r="AV1496" s="13" t="s">
        <v>89</v>
      </c>
      <c r="AW1496" s="13" t="s">
        <v>36</v>
      </c>
      <c r="AX1496" s="13" t="s">
        <v>81</v>
      </c>
      <c r="AY1496" s="267" t="s">
        <v>229</v>
      </c>
    </row>
    <row r="1497" s="14" customFormat="1">
      <c r="A1497" s="14"/>
      <c r="B1497" s="268"/>
      <c r="C1497" s="269"/>
      <c r="D1497" s="259" t="s">
        <v>238</v>
      </c>
      <c r="E1497" s="270" t="s">
        <v>1</v>
      </c>
      <c r="F1497" s="271" t="s">
        <v>1977</v>
      </c>
      <c r="G1497" s="269"/>
      <c r="H1497" s="272">
        <v>7.2220000000000004</v>
      </c>
      <c r="I1497" s="273"/>
      <c r="J1497" s="269"/>
      <c r="K1497" s="269"/>
      <c r="L1497" s="274"/>
      <c r="M1497" s="275"/>
      <c r="N1497" s="276"/>
      <c r="O1497" s="276"/>
      <c r="P1497" s="276"/>
      <c r="Q1497" s="276"/>
      <c r="R1497" s="276"/>
      <c r="S1497" s="276"/>
      <c r="T1497" s="277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78" t="s">
        <v>238</v>
      </c>
      <c r="AU1497" s="278" t="s">
        <v>91</v>
      </c>
      <c r="AV1497" s="14" t="s">
        <v>91</v>
      </c>
      <c r="AW1497" s="14" t="s">
        <v>36</v>
      </c>
      <c r="AX1497" s="14" t="s">
        <v>81</v>
      </c>
      <c r="AY1497" s="278" t="s">
        <v>229</v>
      </c>
    </row>
    <row r="1498" s="13" customFormat="1">
      <c r="A1498" s="13"/>
      <c r="B1498" s="257"/>
      <c r="C1498" s="258"/>
      <c r="D1498" s="259" t="s">
        <v>238</v>
      </c>
      <c r="E1498" s="260" t="s">
        <v>1</v>
      </c>
      <c r="F1498" s="261" t="s">
        <v>1978</v>
      </c>
      <c r="G1498" s="258"/>
      <c r="H1498" s="260" t="s">
        <v>1</v>
      </c>
      <c r="I1498" s="262"/>
      <c r="J1498" s="258"/>
      <c r="K1498" s="258"/>
      <c r="L1498" s="263"/>
      <c r="M1498" s="264"/>
      <c r="N1498" s="265"/>
      <c r="O1498" s="265"/>
      <c r="P1498" s="265"/>
      <c r="Q1498" s="265"/>
      <c r="R1498" s="265"/>
      <c r="S1498" s="265"/>
      <c r="T1498" s="266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7" t="s">
        <v>238</v>
      </c>
      <c r="AU1498" s="267" t="s">
        <v>91</v>
      </c>
      <c r="AV1498" s="13" t="s">
        <v>89</v>
      </c>
      <c r="AW1498" s="13" t="s">
        <v>36</v>
      </c>
      <c r="AX1498" s="13" t="s">
        <v>81</v>
      </c>
      <c r="AY1498" s="267" t="s">
        <v>229</v>
      </c>
    </row>
    <row r="1499" s="13" customFormat="1">
      <c r="A1499" s="13"/>
      <c r="B1499" s="257"/>
      <c r="C1499" s="258"/>
      <c r="D1499" s="259" t="s">
        <v>238</v>
      </c>
      <c r="E1499" s="260" t="s">
        <v>1</v>
      </c>
      <c r="F1499" s="261" t="s">
        <v>1979</v>
      </c>
      <c r="G1499" s="258"/>
      <c r="H1499" s="260" t="s">
        <v>1</v>
      </c>
      <c r="I1499" s="262"/>
      <c r="J1499" s="258"/>
      <c r="K1499" s="258"/>
      <c r="L1499" s="263"/>
      <c r="M1499" s="264"/>
      <c r="N1499" s="265"/>
      <c r="O1499" s="265"/>
      <c r="P1499" s="265"/>
      <c r="Q1499" s="265"/>
      <c r="R1499" s="265"/>
      <c r="S1499" s="265"/>
      <c r="T1499" s="266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67" t="s">
        <v>238</v>
      </c>
      <c r="AU1499" s="267" t="s">
        <v>91</v>
      </c>
      <c r="AV1499" s="13" t="s">
        <v>89</v>
      </c>
      <c r="AW1499" s="13" t="s">
        <v>36</v>
      </c>
      <c r="AX1499" s="13" t="s">
        <v>81</v>
      </c>
      <c r="AY1499" s="267" t="s">
        <v>229</v>
      </c>
    </row>
    <row r="1500" s="14" customFormat="1">
      <c r="A1500" s="14"/>
      <c r="B1500" s="268"/>
      <c r="C1500" s="269"/>
      <c r="D1500" s="259" t="s">
        <v>238</v>
      </c>
      <c r="E1500" s="270" t="s">
        <v>1</v>
      </c>
      <c r="F1500" s="271" t="s">
        <v>1974</v>
      </c>
      <c r="G1500" s="269"/>
      <c r="H1500" s="272">
        <v>3.3540000000000001</v>
      </c>
      <c r="I1500" s="273"/>
      <c r="J1500" s="269"/>
      <c r="K1500" s="269"/>
      <c r="L1500" s="274"/>
      <c r="M1500" s="275"/>
      <c r="N1500" s="276"/>
      <c r="O1500" s="276"/>
      <c r="P1500" s="276"/>
      <c r="Q1500" s="276"/>
      <c r="R1500" s="276"/>
      <c r="S1500" s="276"/>
      <c r="T1500" s="277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78" t="s">
        <v>238</v>
      </c>
      <c r="AU1500" s="278" t="s">
        <v>91</v>
      </c>
      <c r="AV1500" s="14" t="s">
        <v>91</v>
      </c>
      <c r="AW1500" s="14" t="s">
        <v>36</v>
      </c>
      <c r="AX1500" s="14" t="s">
        <v>81</v>
      </c>
      <c r="AY1500" s="278" t="s">
        <v>229</v>
      </c>
    </row>
    <row r="1501" s="13" customFormat="1">
      <c r="A1501" s="13"/>
      <c r="B1501" s="257"/>
      <c r="C1501" s="258"/>
      <c r="D1501" s="259" t="s">
        <v>238</v>
      </c>
      <c r="E1501" s="260" t="s">
        <v>1</v>
      </c>
      <c r="F1501" s="261" t="s">
        <v>1980</v>
      </c>
      <c r="G1501" s="258"/>
      <c r="H1501" s="260" t="s">
        <v>1</v>
      </c>
      <c r="I1501" s="262"/>
      <c r="J1501" s="258"/>
      <c r="K1501" s="258"/>
      <c r="L1501" s="263"/>
      <c r="M1501" s="264"/>
      <c r="N1501" s="265"/>
      <c r="O1501" s="265"/>
      <c r="P1501" s="265"/>
      <c r="Q1501" s="265"/>
      <c r="R1501" s="265"/>
      <c r="S1501" s="265"/>
      <c r="T1501" s="266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7" t="s">
        <v>238</v>
      </c>
      <c r="AU1501" s="267" t="s">
        <v>91</v>
      </c>
      <c r="AV1501" s="13" t="s">
        <v>89</v>
      </c>
      <c r="AW1501" s="13" t="s">
        <v>36</v>
      </c>
      <c r="AX1501" s="13" t="s">
        <v>81</v>
      </c>
      <c r="AY1501" s="267" t="s">
        <v>229</v>
      </c>
    </row>
    <row r="1502" s="13" customFormat="1">
      <c r="A1502" s="13"/>
      <c r="B1502" s="257"/>
      <c r="C1502" s="258"/>
      <c r="D1502" s="259" t="s">
        <v>238</v>
      </c>
      <c r="E1502" s="260" t="s">
        <v>1</v>
      </c>
      <c r="F1502" s="261" t="s">
        <v>1981</v>
      </c>
      <c r="G1502" s="258"/>
      <c r="H1502" s="260" t="s">
        <v>1</v>
      </c>
      <c r="I1502" s="262"/>
      <c r="J1502" s="258"/>
      <c r="K1502" s="258"/>
      <c r="L1502" s="263"/>
      <c r="M1502" s="264"/>
      <c r="N1502" s="265"/>
      <c r="O1502" s="265"/>
      <c r="P1502" s="265"/>
      <c r="Q1502" s="265"/>
      <c r="R1502" s="265"/>
      <c r="S1502" s="265"/>
      <c r="T1502" s="266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67" t="s">
        <v>238</v>
      </c>
      <c r="AU1502" s="267" t="s">
        <v>91</v>
      </c>
      <c r="AV1502" s="13" t="s">
        <v>89</v>
      </c>
      <c r="AW1502" s="13" t="s">
        <v>36</v>
      </c>
      <c r="AX1502" s="13" t="s">
        <v>81</v>
      </c>
      <c r="AY1502" s="267" t="s">
        <v>229</v>
      </c>
    </row>
    <row r="1503" s="14" customFormat="1">
      <c r="A1503" s="14"/>
      <c r="B1503" s="268"/>
      <c r="C1503" s="269"/>
      <c r="D1503" s="259" t="s">
        <v>238</v>
      </c>
      <c r="E1503" s="270" t="s">
        <v>1</v>
      </c>
      <c r="F1503" s="271" t="s">
        <v>1982</v>
      </c>
      <c r="G1503" s="269"/>
      <c r="H1503" s="272">
        <v>4.5659999999999998</v>
      </c>
      <c r="I1503" s="273"/>
      <c r="J1503" s="269"/>
      <c r="K1503" s="269"/>
      <c r="L1503" s="274"/>
      <c r="M1503" s="275"/>
      <c r="N1503" s="276"/>
      <c r="O1503" s="276"/>
      <c r="P1503" s="276"/>
      <c r="Q1503" s="276"/>
      <c r="R1503" s="276"/>
      <c r="S1503" s="276"/>
      <c r="T1503" s="277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78" t="s">
        <v>238</v>
      </c>
      <c r="AU1503" s="278" t="s">
        <v>91</v>
      </c>
      <c r="AV1503" s="14" t="s">
        <v>91</v>
      </c>
      <c r="AW1503" s="14" t="s">
        <v>36</v>
      </c>
      <c r="AX1503" s="14" t="s">
        <v>81</v>
      </c>
      <c r="AY1503" s="278" t="s">
        <v>229</v>
      </c>
    </row>
    <row r="1504" s="13" customFormat="1">
      <c r="A1504" s="13"/>
      <c r="B1504" s="257"/>
      <c r="C1504" s="258"/>
      <c r="D1504" s="259" t="s">
        <v>238</v>
      </c>
      <c r="E1504" s="260" t="s">
        <v>1</v>
      </c>
      <c r="F1504" s="261" t="s">
        <v>1983</v>
      </c>
      <c r="G1504" s="258"/>
      <c r="H1504" s="260" t="s">
        <v>1</v>
      </c>
      <c r="I1504" s="262"/>
      <c r="J1504" s="258"/>
      <c r="K1504" s="258"/>
      <c r="L1504" s="263"/>
      <c r="M1504" s="264"/>
      <c r="N1504" s="265"/>
      <c r="O1504" s="265"/>
      <c r="P1504" s="265"/>
      <c r="Q1504" s="265"/>
      <c r="R1504" s="265"/>
      <c r="S1504" s="265"/>
      <c r="T1504" s="266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7" t="s">
        <v>238</v>
      </c>
      <c r="AU1504" s="267" t="s">
        <v>91</v>
      </c>
      <c r="AV1504" s="13" t="s">
        <v>89</v>
      </c>
      <c r="AW1504" s="13" t="s">
        <v>36</v>
      </c>
      <c r="AX1504" s="13" t="s">
        <v>81</v>
      </c>
      <c r="AY1504" s="267" t="s">
        <v>229</v>
      </c>
    </row>
    <row r="1505" s="14" customFormat="1">
      <c r="A1505" s="14"/>
      <c r="B1505" s="268"/>
      <c r="C1505" s="269"/>
      <c r="D1505" s="259" t="s">
        <v>238</v>
      </c>
      <c r="E1505" s="270" t="s">
        <v>1</v>
      </c>
      <c r="F1505" s="271" t="s">
        <v>1984</v>
      </c>
      <c r="G1505" s="269"/>
      <c r="H1505" s="272">
        <v>2.5299999999999998</v>
      </c>
      <c r="I1505" s="273"/>
      <c r="J1505" s="269"/>
      <c r="K1505" s="269"/>
      <c r="L1505" s="274"/>
      <c r="M1505" s="275"/>
      <c r="N1505" s="276"/>
      <c r="O1505" s="276"/>
      <c r="P1505" s="276"/>
      <c r="Q1505" s="276"/>
      <c r="R1505" s="276"/>
      <c r="S1505" s="276"/>
      <c r="T1505" s="277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78" t="s">
        <v>238</v>
      </c>
      <c r="AU1505" s="278" t="s">
        <v>91</v>
      </c>
      <c r="AV1505" s="14" t="s">
        <v>91</v>
      </c>
      <c r="AW1505" s="14" t="s">
        <v>36</v>
      </c>
      <c r="AX1505" s="14" t="s">
        <v>81</v>
      </c>
      <c r="AY1505" s="278" t="s">
        <v>229</v>
      </c>
    </row>
    <row r="1506" s="13" customFormat="1">
      <c r="A1506" s="13"/>
      <c r="B1506" s="257"/>
      <c r="C1506" s="258"/>
      <c r="D1506" s="259" t="s">
        <v>238</v>
      </c>
      <c r="E1506" s="260" t="s">
        <v>1</v>
      </c>
      <c r="F1506" s="261" t="s">
        <v>1985</v>
      </c>
      <c r="G1506" s="258"/>
      <c r="H1506" s="260" t="s">
        <v>1</v>
      </c>
      <c r="I1506" s="262"/>
      <c r="J1506" s="258"/>
      <c r="K1506" s="258"/>
      <c r="L1506" s="263"/>
      <c r="M1506" s="264"/>
      <c r="N1506" s="265"/>
      <c r="O1506" s="265"/>
      <c r="P1506" s="265"/>
      <c r="Q1506" s="265"/>
      <c r="R1506" s="265"/>
      <c r="S1506" s="265"/>
      <c r="T1506" s="266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67" t="s">
        <v>238</v>
      </c>
      <c r="AU1506" s="267" t="s">
        <v>91</v>
      </c>
      <c r="AV1506" s="13" t="s">
        <v>89</v>
      </c>
      <c r="AW1506" s="13" t="s">
        <v>36</v>
      </c>
      <c r="AX1506" s="13" t="s">
        <v>81</v>
      </c>
      <c r="AY1506" s="267" t="s">
        <v>229</v>
      </c>
    </row>
    <row r="1507" s="14" customFormat="1">
      <c r="A1507" s="14"/>
      <c r="B1507" s="268"/>
      <c r="C1507" s="269"/>
      <c r="D1507" s="259" t="s">
        <v>238</v>
      </c>
      <c r="E1507" s="270" t="s">
        <v>1</v>
      </c>
      <c r="F1507" s="271" t="s">
        <v>1986</v>
      </c>
      <c r="G1507" s="269"/>
      <c r="H1507" s="272">
        <v>35.880000000000003</v>
      </c>
      <c r="I1507" s="273"/>
      <c r="J1507" s="269"/>
      <c r="K1507" s="269"/>
      <c r="L1507" s="274"/>
      <c r="M1507" s="275"/>
      <c r="N1507" s="276"/>
      <c r="O1507" s="276"/>
      <c r="P1507" s="276"/>
      <c r="Q1507" s="276"/>
      <c r="R1507" s="276"/>
      <c r="S1507" s="276"/>
      <c r="T1507" s="277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78" t="s">
        <v>238</v>
      </c>
      <c r="AU1507" s="278" t="s">
        <v>91</v>
      </c>
      <c r="AV1507" s="14" t="s">
        <v>91</v>
      </c>
      <c r="AW1507" s="14" t="s">
        <v>36</v>
      </c>
      <c r="AX1507" s="14" t="s">
        <v>81</v>
      </c>
      <c r="AY1507" s="278" t="s">
        <v>229</v>
      </c>
    </row>
    <row r="1508" s="13" customFormat="1">
      <c r="A1508" s="13"/>
      <c r="B1508" s="257"/>
      <c r="C1508" s="258"/>
      <c r="D1508" s="259" t="s">
        <v>238</v>
      </c>
      <c r="E1508" s="260" t="s">
        <v>1</v>
      </c>
      <c r="F1508" s="261" t="s">
        <v>1987</v>
      </c>
      <c r="G1508" s="258"/>
      <c r="H1508" s="260" t="s">
        <v>1</v>
      </c>
      <c r="I1508" s="262"/>
      <c r="J1508" s="258"/>
      <c r="K1508" s="258"/>
      <c r="L1508" s="263"/>
      <c r="M1508" s="264"/>
      <c r="N1508" s="265"/>
      <c r="O1508" s="265"/>
      <c r="P1508" s="265"/>
      <c r="Q1508" s="265"/>
      <c r="R1508" s="265"/>
      <c r="S1508" s="265"/>
      <c r="T1508" s="266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7" t="s">
        <v>238</v>
      </c>
      <c r="AU1508" s="267" t="s">
        <v>91</v>
      </c>
      <c r="AV1508" s="13" t="s">
        <v>89</v>
      </c>
      <c r="AW1508" s="13" t="s">
        <v>36</v>
      </c>
      <c r="AX1508" s="13" t="s">
        <v>81</v>
      </c>
      <c r="AY1508" s="267" t="s">
        <v>229</v>
      </c>
    </row>
    <row r="1509" s="14" customFormat="1">
      <c r="A1509" s="14"/>
      <c r="B1509" s="268"/>
      <c r="C1509" s="269"/>
      <c r="D1509" s="259" t="s">
        <v>238</v>
      </c>
      <c r="E1509" s="270" t="s">
        <v>1</v>
      </c>
      <c r="F1509" s="271" t="s">
        <v>1988</v>
      </c>
      <c r="G1509" s="269"/>
      <c r="H1509" s="272">
        <v>6.8399999999999999</v>
      </c>
      <c r="I1509" s="273"/>
      <c r="J1509" s="269"/>
      <c r="K1509" s="269"/>
      <c r="L1509" s="274"/>
      <c r="M1509" s="275"/>
      <c r="N1509" s="276"/>
      <c r="O1509" s="276"/>
      <c r="P1509" s="276"/>
      <c r="Q1509" s="276"/>
      <c r="R1509" s="276"/>
      <c r="S1509" s="276"/>
      <c r="T1509" s="277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78" t="s">
        <v>238</v>
      </c>
      <c r="AU1509" s="278" t="s">
        <v>91</v>
      </c>
      <c r="AV1509" s="14" t="s">
        <v>91</v>
      </c>
      <c r="AW1509" s="14" t="s">
        <v>36</v>
      </c>
      <c r="AX1509" s="14" t="s">
        <v>81</v>
      </c>
      <c r="AY1509" s="278" t="s">
        <v>229</v>
      </c>
    </row>
    <row r="1510" s="15" customFormat="1">
      <c r="A1510" s="15"/>
      <c r="B1510" s="279"/>
      <c r="C1510" s="280"/>
      <c r="D1510" s="259" t="s">
        <v>238</v>
      </c>
      <c r="E1510" s="281" t="s">
        <v>1</v>
      </c>
      <c r="F1510" s="282" t="s">
        <v>252</v>
      </c>
      <c r="G1510" s="280"/>
      <c r="H1510" s="283">
        <v>346.87400000000002</v>
      </c>
      <c r="I1510" s="284"/>
      <c r="J1510" s="280"/>
      <c r="K1510" s="280"/>
      <c r="L1510" s="285"/>
      <c r="M1510" s="286"/>
      <c r="N1510" s="287"/>
      <c r="O1510" s="287"/>
      <c r="P1510" s="287"/>
      <c r="Q1510" s="287"/>
      <c r="R1510" s="287"/>
      <c r="S1510" s="287"/>
      <c r="T1510" s="288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89" t="s">
        <v>238</v>
      </c>
      <c r="AU1510" s="289" t="s">
        <v>91</v>
      </c>
      <c r="AV1510" s="15" t="s">
        <v>236</v>
      </c>
      <c r="AW1510" s="15" t="s">
        <v>36</v>
      </c>
      <c r="AX1510" s="15" t="s">
        <v>89</v>
      </c>
      <c r="AY1510" s="289" t="s">
        <v>229</v>
      </c>
    </row>
    <row r="1511" s="2" customFormat="1" ht="21.75" customHeight="1">
      <c r="A1511" s="39"/>
      <c r="B1511" s="40"/>
      <c r="C1511" s="318" t="s">
        <v>1989</v>
      </c>
      <c r="D1511" s="318" t="s">
        <v>492</v>
      </c>
      <c r="E1511" s="319" t="s">
        <v>1990</v>
      </c>
      <c r="F1511" s="320" t="s">
        <v>1991</v>
      </c>
      <c r="G1511" s="321" t="s">
        <v>311</v>
      </c>
      <c r="H1511" s="322">
        <v>1.2270000000000001</v>
      </c>
      <c r="I1511" s="323"/>
      <c r="J1511" s="324">
        <f>ROUND(I1511*H1511,2)</f>
        <v>0</v>
      </c>
      <c r="K1511" s="320" t="s">
        <v>301</v>
      </c>
      <c r="L1511" s="325"/>
      <c r="M1511" s="326" t="s">
        <v>1</v>
      </c>
      <c r="N1511" s="327" t="s">
        <v>46</v>
      </c>
      <c r="O1511" s="92"/>
      <c r="P1511" s="253">
        <f>O1511*H1511</f>
        <v>0</v>
      </c>
      <c r="Q1511" s="253">
        <v>0.0020999999999999999</v>
      </c>
      <c r="R1511" s="253">
        <f>Q1511*H1511</f>
        <v>0.0025766999999999999</v>
      </c>
      <c r="S1511" s="253">
        <v>0</v>
      </c>
      <c r="T1511" s="254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55" t="s">
        <v>587</v>
      </c>
      <c r="AT1511" s="255" t="s">
        <v>492</v>
      </c>
      <c r="AU1511" s="255" t="s">
        <v>91</v>
      </c>
      <c r="AY1511" s="18" t="s">
        <v>229</v>
      </c>
      <c r="BE1511" s="256">
        <f>IF(N1511="základní",J1511,0)</f>
        <v>0</v>
      </c>
      <c r="BF1511" s="256">
        <f>IF(N1511="snížená",J1511,0)</f>
        <v>0</v>
      </c>
      <c r="BG1511" s="256">
        <f>IF(N1511="zákl. přenesená",J1511,0)</f>
        <v>0</v>
      </c>
      <c r="BH1511" s="256">
        <f>IF(N1511="sníž. přenesená",J1511,0)</f>
        <v>0</v>
      </c>
      <c r="BI1511" s="256">
        <f>IF(N1511="nulová",J1511,0)</f>
        <v>0</v>
      </c>
      <c r="BJ1511" s="18" t="s">
        <v>89</v>
      </c>
      <c r="BK1511" s="256">
        <f>ROUND(I1511*H1511,2)</f>
        <v>0</v>
      </c>
      <c r="BL1511" s="18" t="s">
        <v>331</v>
      </c>
      <c r="BM1511" s="255" t="s">
        <v>1992</v>
      </c>
    </row>
    <row r="1512" s="13" customFormat="1">
      <c r="A1512" s="13"/>
      <c r="B1512" s="257"/>
      <c r="C1512" s="258"/>
      <c r="D1512" s="259" t="s">
        <v>238</v>
      </c>
      <c r="E1512" s="260" t="s">
        <v>1</v>
      </c>
      <c r="F1512" s="261" t="s">
        <v>1964</v>
      </c>
      <c r="G1512" s="258"/>
      <c r="H1512" s="260" t="s">
        <v>1</v>
      </c>
      <c r="I1512" s="262"/>
      <c r="J1512" s="258"/>
      <c r="K1512" s="258"/>
      <c r="L1512" s="263"/>
      <c r="M1512" s="264"/>
      <c r="N1512" s="265"/>
      <c r="O1512" s="265"/>
      <c r="P1512" s="265"/>
      <c r="Q1512" s="265"/>
      <c r="R1512" s="265"/>
      <c r="S1512" s="265"/>
      <c r="T1512" s="266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7" t="s">
        <v>238</v>
      </c>
      <c r="AU1512" s="267" t="s">
        <v>91</v>
      </c>
      <c r="AV1512" s="13" t="s">
        <v>89</v>
      </c>
      <c r="AW1512" s="13" t="s">
        <v>36</v>
      </c>
      <c r="AX1512" s="13" t="s">
        <v>81</v>
      </c>
      <c r="AY1512" s="267" t="s">
        <v>229</v>
      </c>
    </row>
    <row r="1513" s="14" customFormat="1">
      <c r="A1513" s="14"/>
      <c r="B1513" s="268"/>
      <c r="C1513" s="269"/>
      <c r="D1513" s="259" t="s">
        <v>238</v>
      </c>
      <c r="E1513" s="270" t="s">
        <v>1</v>
      </c>
      <c r="F1513" s="271" t="s">
        <v>1993</v>
      </c>
      <c r="G1513" s="269"/>
      <c r="H1513" s="272">
        <v>1.169</v>
      </c>
      <c r="I1513" s="273"/>
      <c r="J1513" s="269"/>
      <c r="K1513" s="269"/>
      <c r="L1513" s="274"/>
      <c r="M1513" s="275"/>
      <c r="N1513" s="276"/>
      <c r="O1513" s="276"/>
      <c r="P1513" s="276"/>
      <c r="Q1513" s="276"/>
      <c r="R1513" s="276"/>
      <c r="S1513" s="276"/>
      <c r="T1513" s="277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78" t="s">
        <v>238</v>
      </c>
      <c r="AU1513" s="278" t="s">
        <v>91</v>
      </c>
      <c r="AV1513" s="14" t="s">
        <v>91</v>
      </c>
      <c r="AW1513" s="14" t="s">
        <v>36</v>
      </c>
      <c r="AX1513" s="14" t="s">
        <v>89</v>
      </c>
      <c r="AY1513" s="278" t="s">
        <v>229</v>
      </c>
    </row>
    <row r="1514" s="14" customFormat="1">
      <c r="A1514" s="14"/>
      <c r="B1514" s="268"/>
      <c r="C1514" s="269"/>
      <c r="D1514" s="259" t="s">
        <v>238</v>
      </c>
      <c r="E1514" s="269"/>
      <c r="F1514" s="271" t="s">
        <v>1994</v>
      </c>
      <c r="G1514" s="269"/>
      <c r="H1514" s="272">
        <v>1.2270000000000001</v>
      </c>
      <c r="I1514" s="273"/>
      <c r="J1514" s="269"/>
      <c r="K1514" s="269"/>
      <c r="L1514" s="274"/>
      <c r="M1514" s="275"/>
      <c r="N1514" s="276"/>
      <c r="O1514" s="276"/>
      <c r="P1514" s="276"/>
      <c r="Q1514" s="276"/>
      <c r="R1514" s="276"/>
      <c r="S1514" s="276"/>
      <c r="T1514" s="277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78" t="s">
        <v>238</v>
      </c>
      <c r="AU1514" s="278" t="s">
        <v>91</v>
      </c>
      <c r="AV1514" s="14" t="s">
        <v>91</v>
      </c>
      <c r="AW1514" s="14" t="s">
        <v>4</v>
      </c>
      <c r="AX1514" s="14" t="s">
        <v>89</v>
      </c>
      <c r="AY1514" s="278" t="s">
        <v>229</v>
      </c>
    </row>
    <row r="1515" s="2" customFormat="1" ht="21.75" customHeight="1">
      <c r="A1515" s="39"/>
      <c r="B1515" s="40"/>
      <c r="C1515" s="318" t="s">
        <v>1995</v>
      </c>
      <c r="D1515" s="318" t="s">
        <v>492</v>
      </c>
      <c r="E1515" s="319" t="s">
        <v>1996</v>
      </c>
      <c r="F1515" s="320" t="s">
        <v>1997</v>
      </c>
      <c r="G1515" s="321" t="s">
        <v>311</v>
      </c>
      <c r="H1515" s="322">
        <v>3.7330000000000001</v>
      </c>
      <c r="I1515" s="323"/>
      <c r="J1515" s="324">
        <f>ROUND(I1515*H1515,2)</f>
        <v>0</v>
      </c>
      <c r="K1515" s="320" t="s">
        <v>1</v>
      </c>
      <c r="L1515" s="325"/>
      <c r="M1515" s="326" t="s">
        <v>1</v>
      </c>
      <c r="N1515" s="327" t="s">
        <v>46</v>
      </c>
      <c r="O1515" s="92"/>
      <c r="P1515" s="253">
        <f>O1515*H1515</f>
        <v>0</v>
      </c>
      <c r="Q1515" s="253">
        <v>0.0020999999999999999</v>
      </c>
      <c r="R1515" s="253">
        <f>Q1515*H1515</f>
        <v>0.0078393000000000004</v>
      </c>
      <c r="S1515" s="253">
        <v>0</v>
      </c>
      <c r="T1515" s="254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55" t="s">
        <v>587</v>
      </c>
      <c r="AT1515" s="255" t="s">
        <v>492</v>
      </c>
      <c r="AU1515" s="255" t="s">
        <v>91</v>
      </c>
      <c r="AY1515" s="18" t="s">
        <v>229</v>
      </c>
      <c r="BE1515" s="256">
        <f>IF(N1515="základní",J1515,0)</f>
        <v>0</v>
      </c>
      <c r="BF1515" s="256">
        <f>IF(N1515="snížená",J1515,0)</f>
        <v>0</v>
      </c>
      <c r="BG1515" s="256">
        <f>IF(N1515="zákl. přenesená",J1515,0)</f>
        <v>0</v>
      </c>
      <c r="BH1515" s="256">
        <f>IF(N1515="sníž. přenesená",J1515,0)</f>
        <v>0</v>
      </c>
      <c r="BI1515" s="256">
        <f>IF(N1515="nulová",J1515,0)</f>
        <v>0</v>
      </c>
      <c r="BJ1515" s="18" t="s">
        <v>89</v>
      </c>
      <c r="BK1515" s="256">
        <f>ROUND(I1515*H1515,2)</f>
        <v>0</v>
      </c>
      <c r="BL1515" s="18" t="s">
        <v>331</v>
      </c>
      <c r="BM1515" s="255" t="s">
        <v>1998</v>
      </c>
    </row>
    <row r="1516" s="13" customFormat="1">
      <c r="A1516" s="13"/>
      <c r="B1516" s="257"/>
      <c r="C1516" s="258"/>
      <c r="D1516" s="259" t="s">
        <v>238</v>
      </c>
      <c r="E1516" s="260" t="s">
        <v>1</v>
      </c>
      <c r="F1516" s="261" t="s">
        <v>1961</v>
      </c>
      <c r="G1516" s="258"/>
      <c r="H1516" s="260" t="s">
        <v>1</v>
      </c>
      <c r="I1516" s="262"/>
      <c r="J1516" s="258"/>
      <c r="K1516" s="258"/>
      <c r="L1516" s="263"/>
      <c r="M1516" s="264"/>
      <c r="N1516" s="265"/>
      <c r="O1516" s="265"/>
      <c r="P1516" s="265"/>
      <c r="Q1516" s="265"/>
      <c r="R1516" s="265"/>
      <c r="S1516" s="265"/>
      <c r="T1516" s="266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67" t="s">
        <v>238</v>
      </c>
      <c r="AU1516" s="267" t="s">
        <v>91</v>
      </c>
      <c r="AV1516" s="13" t="s">
        <v>89</v>
      </c>
      <c r="AW1516" s="13" t="s">
        <v>36</v>
      </c>
      <c r="AX1516" s="13" t="s">
        <v>81</v>
      </c>
      <c r="AY1516" s="267" t="s">
        <v>229</v>
      </c>
    </row>
    <row r="1517" s="14" customFormat="1">
      <c r="A1517" s="14"/>
      <c r="B1517" s="268"/>
      <c r="C1517" s="269"/>
      <c r="D1517" s="259" t="s">
        <v>238</v>
      </c>
      <c r="E1517" s="270" t="s">
        <v>1</v>
      </c>
      <c r="F1517" s="271" t="s">
        <v>1999</v>
      </c>
      <c r="G1517" s="269"/>
      <c r="H1517" s="272">
        <v>3.5550000000000002</v>
      </c>
      <c r="I1517" s="273"/>
      <c r="J1517" s="269"/>
      <c r="K1517" s="269"/>
      <c r="L1517" s="274"/>
      <c r="M1517" s="275"/>
      <c r="N1517" s="276"/>
      <c r="O1517" s="276"/>
      <c r="P1517" s="276"/>
      <c r="Q1517" s="276"/>
      <c r="R1517" s="276"/>
      <c r="S1517" s="276"/>
      <c r="T1517" s="277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8" t="s">
        <v>238</v>
      </c>
      <c r="AU1517" s="278" t="s">
        <v>91</v>
      </c>
      <c r="AV1517" s="14" t="s">
        <v>91</v>
      </c>
      <c r="AW1517" s="14" t="s">
        <v>36</v>
      </c>
      <c r="AX1517" s="14" t="s">
        <v>89</v>
      </c>
      <c r="AY1517" s="278" t="s">
        <v>229</v>
      </c>
    </row>
    <row r="1518" s="14" customFormat="1">
      <c r="A1518" s="14"/>
      <c r="B1518" s="268"/>
      <c r="C1518" s="269"/>
      <c r="D1518" s="259" t="s">
        <v>238</v>
      </c>
      <c r="E1518" s="269"/>
      <c r="F1518" s="271" t="s">
        <v>2000</v>
      </c>
      <c r="G1518" s="269"/>
      <c r="H1518" s="272">
        <v>3.7330000000000001</v>
      </c>
      <c r="I1518" s="273"/>
      <c r="J1518" s="269"/>
      <c r="K1518" s="269"/>
      <c r="L1518" s="274"/>
      <c r="M1518" s="275"/>
      <c r="N1518" s="276"/>
      <c r="O1518" s="276"/>
      <c r="P1518" s="276"/>
      <c r="Q1518" s="276"/>
      <c r="R1518" s="276"/>
      <c r="S1518" s="276"/>
      <c r="T1518" s="277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78" t="s">
        <v>238</v>
      </c>
      <c r="AU1518" s="278" t="s">
        <v>91</v>
      </c>
      <c r="AV1518" s="14" t="s">
        <v>91</v>
      </c>
      <c r="AW1518" s="14" t="s">
        <v>4</v>
      </c>
      <c r="AX1518" s="14" t="s">
        <v>89</v>
      </c>
      <c r="AY1518" s="278" t="s">
        <v>229</v>
      </c>
    </row>
    <row r="1519" s="2" customFormat="1" ht="21.75" customHeight="1">
      <c r="A1519" s="39"/>
      <c r="B1519" s="40"/>
      <c r="C1519" s="318" t="s">
        <v>2001</v>
      </c>
      <c r="D1519" s="318" t="s">
        <v>492</v>
      </c>
      <c r="E1519" s="319" t="s">
        <v>2002</v>
      </c>
      <c r="F1519" s="320" t="s">
        <v>2003</v>
      </c>
      <c r="G1519" s="321" t="s">
        <v>311</v>
      </c>
      <c r="H1519" s="322">
        <v>3.8279999999999998</v>
      </c>
      <c r="I1519" s="323"/>
      <c r="J1519" s="324">
        <f>ROUND(I1519*H1519,2)</f>
        <v>0</v>
      </c>
      <c r="K1519" s="320" t="s">
        <v>1</v>
      </c>
      <c r="L1519" s="325"/>
      <c r="M1519" s="326" t="s">
        <v>1</v>
      </c>
      <c r="N1519" s="327" t="s">
        <v>46</v>
      </c>
      <c r="O1519" s="92"/>
      <c r="P1519" s="253">
        <f>O1519*H1519</f>
        <v>0</v>
      </c>
      <c r="Q1519" s="253">
        <v>0.0028</v>
      </c>
      <c r="R1519" s="253">
        <f>Q1519*H1519</f>
        <v>0.0107184</v>
      </c>
      <c r="S1519" s="253">
        <v>0</v>
      </c>
      <c r="T1519" s="254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55" t="s">
        <v>587</v>
      </c>
      <c r="AT1519" s="255" t="s">
        <v>492</v>
      </c>
      <c r="AU1519" s="255" t="s">
        <v>91</v>
      </c>
      <c r="AY1519" s="18" t="s">
        <v>229</v>
      </c>
      <c r="BE1519" s="256">
        <f>IF(N1519="základní",J1519,0)</f>
        <v>0</v>
      </c>
      <c r="BF1519" s="256">
        <f>IF(N1519="snížená",J1519,0)</f>
        <v>0</v>
      </c>
      <c r="BG1519" s="256">
        <f>IF(N1519="zákl. přenesená",J1519,0)</f>
        <v>0</v>
      </c>
      <c r="BH1519" s="256">
        <f>IF(N1519="sníž. přenesená",J1519,0)</f>
        <v>0</v>
      </c>
      <c r="BI1519" s="256">
        <f>IF(N1519="nulová",J1519,0)</f>
        <v>0</v>
      </c>
      <c r="BJ1519" s="18" t="s">
        <v>89</v>
      </c>
      <c r="BK1519" s="256">
        <f>ROUND(I1519*H1519,2)</f>
        <v>0</v>
      </c>
      <c r="BL1519" s="18" t="s">
        <v>331</v>
      </c>
      <c r="BM1519" s="255" t="s">
        <v>2004</v>
      </c>
    </row>
    <row r="1520" s="13" customFormat="1">
      <c r="A1520" s="13"/>
      <c r="B1520" s="257"/>
      <c r="C1520" s="258"/>
      <c r="D1520" s="259" t="s">
        <v>238</v>
      </c>
      <c r="E1520" s="260" t="s">
        <v>1</v>
      </c>
      <c r="F1520" s="261" t="s">
        <v>2005</v>
      </c>
      <c r="G1520" s="258"/>
      <c r="H1520" s="260" t="s">
        <v>1</v>
      </c>
      <c r="I1520" s="262"/>
      <c r="J1520" s="258"/>
      <c r="K1520" s="258"/>
      <c r="L1520" s="263"/>
      <c r="M1520" s="264"/>
      <c r="N1520" s="265"/>
      <c r="O1520" s="265"/>
      <c r="P1520" s="265"/>
      <c r="Q1520" s="265"/>
      <c r="R1520" s="265"/>
      <c r="S1520" s="265"/>
      <c r="T1520" s="266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7" t="s">
        <v>238</v>
      </c>
      <c r="AU1520" s="267" t="s">
        <v>91</v>
      </c>
      <c r="AV1520" s="13" t="s">
        <v>89</v>
      </c>
      <c r="AW1520" s="13" t="s">
        <v>36</v>
      </c>
      <c r="AX1520" s="13" t="s">
        <v>81</v>
      </c>
      <c r="AY1520" s="267" t="s">
        <v>229</v>
      </c>
    </row>
    <row r="1521" s="14" customFormat="1">
      <c r="A1521" s="14"/>
      <c r="B1521" s="268"/>
      <c r="C1521" s="269"/>
      <c r="D1521" s="259" t="s">
        <v>238</v>
      </c>
      <c r="E1521" s="270" t="s">
        <v>1</v>
      </c>
      <c r="F1521" s="271" t="s">
        <v>2006</v>
      </c>
      <c r="G1521" s="269"/>
      <c r="H1521" s="272">
        <v>3.6459999999999999</v>
      </c>
      <c r="I1521" s="273"/>
      <c r="J1521" s="269"/>
      <c r="K1521" s="269"/>
      <c r="L1521" s="274"/>
      <c r="M1521" s="275"/>
      <c r="N1521" s="276"/>
      <c r="O1521" s="276"/>
      <c r="P1521" s="276"/>
      <c r="Q1521" s="276"/>
      <c r="R1521" s="276"/>
      <c r="S1521" s="276"/>
      <c r="T1521" s="277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78" t="s">
        <v>238</v>
      </c>
      <c r="AU1521" s="278" t="s">
        <v>91</v>
      </c>
      <c r="AV1521" s="14" t="s">
        <v>91</v>
      </c>
      <c r="AW1521" s="14" t="s">
        <v>36</v>
      </c>
      <c r="AX1521" s="14" t="s">
        <v>89</v>
      </c>
      <c r="AY1521" s="278" t="s">
        <v>229</v>
      </c>
    </row>
    <row r="1522" s="14" customFormat="1">
      <c r="A1522" s="14"/>
      <c r="B1522" s="268"/>
      <c r="C1522" s="269"/>
      <c r="D1522" s="259" t="s">
        <v>238</v>
      </c>
      <c r="E1522" s="269"/>
      <c r="F1522" s="271" t="s">
        <v>2007</v>
      </c>
      <c r="G1522" s="269"/>
      <c r="H1522" s="272">
        <v>3.8279999999999998</v>
      </c>
      <c r="I1522" s="273"/>
      <c r="J1522" s="269"/>
      <c r="K1522" s="269"/>
      <c r="L1522" s="274"/>
      <c r="M1522" s="275"/>
      <c r="N1522" s="276"/>
      <c r="O1522" s="276"/>
      <c r="P1522" s="276"/>
      <c r="Q1522" s="276"/>
      <c r="R1522" s="276"/>
      <c r="S1522" s="276"/>
      <c r="T1522" s="277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78" t="s">
        <v>238</v>
      </c>
      <c r="AU1522" s="278" t="s">
        <v>91</v>
      </c>
      <c r="AV1522" s="14" t="s">
        <v>91</v>
      </c>
      <c r="AW1522" s="14" t="s">
        <v>4</v>
      </c>
      <c r="AX1522" s="14" t="s">
        <v>89</v>
      </c>
      <c r="AY1522" s="278" t="s">
        <v>229</v>
      </c>
    </row>
    <row r="1523" s="2" customFormat="1" ht="21.75" customHeight="1">
      <c r="A1523" s="39"/>
      <c r="B1523" s="40"/>
      <c r="C1523" s="318" t="s">
        <v>2008</v>
      </c>
      <c r="D1523" s="318" t="s">
        <v>492</v>
      </c>
      <c r="E1523" s="319" t="s">
        <v>2009</v>
      </c>
      <c r="F1523" s="320" t="s">
        <v>2010</v>
      </c>
      <c r="G1523" s="321" t="s">
        <v>311</v>
      </c>
      <c r="H1523" s="322">
        <v>119</v>
      </c>
      <c r="I1523" s="323"/>
      <c r="J1523" s="324">
        <f>ROUND(I1523*H1523,2)</f>
        <v>0</v>
      </c>
      <c r="K1523" s="320" t="s">
        <v>301</v>
      </c>
      <c r="L1523" s="325"/>
      <c r="M1523" s="326" t="s">
        <v>1</v>
      </c>
      <c r="N1523" s="327" t="s">
        <v>46</v>
      </c>
      <c r="O1523" s="92"/>
      <c r="P1523" s="253">
        <f>O1523*H1523</f>
        <v>0</v>
      </c>
      <c r="Q1523" s="253">
        <v>0.0041999999999999997</v>
      </c>
      <c r="R1523" s="253">
        <f>Q1523*H1523</f>
        <v>0.49979999999999997</v>
      </c>
      <c r="S1523" s="253">
        <v>0</v>
      </c>
      <c r="T1523" s="254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55" t="s">
        <v>587</v>
      </c>
      <c r="AT1523" s="255" t="s">
        <v>492</v>
      </c>
      <c r="AU1523" s="255" t="s">
        <v>91</v>
      </c>
      <c r="AY1523" s="18" t="s">
        <v>229</v>
      </c>
      <c r="BE1523" s="256">
        <f>IF(N1523="základní",J1523,0)</f>
        <v>0</v>
      </c>
      <c r="BF1523" s="256">
        <f>IF(N1523="snížená",J1523,0)</f>
        <v>0</v>
      </c>
      <c r="BG1523" s="256">
        <f>IF(N1523="zákl. přenesená",J1523,0)</f>
        <v>0</v>
      </c>
      <c r="BH1523" s="256">
        <f>IF(N1523="sníž. přenesená",J1523,0)</f>
        <v>0</v>
      </c>
      <c r="BI1523" s="256">
        <f>IF(N1523="nulová",J1523,0)</f>
        <v>0</v>
      </c>
      <c r="BJ1523" s="18" t="s">
        <v>89</v>
      </c>
      <c r="BK1523" s="256">
        <f>ROUND(I1523*H1523,2)</f>
        <v>0</v>
      </c>
      <c r="BL1523" s="18" t="s">
        <v>331</v>
      </c>
      <c r="BM1523" s="255" t="s">
        <v>2011</v>
      </c>
    </row>
    <row r="1524" s="13" customFormat="1">
      <c r="A1524" s="13"/>
      <c r="B1524" s="257"/>
      <c r="C1524" s="258"/>
      <c r="D1524" s="259" t="s">
        <v>238</v>
      </c>
      <c r="E1524" s="260" t="s">
        <v>1</v>
      </c>
      <c r="F1524" s="261" t="s">
        <v>1957</v>
      </c>
      <c r="G1524" s="258"/>
      <c r="H1524" s="260" t="s">
        <v>1</v>
      </c>
      <c r="I1524" s="262"/>
      <c r="J1524" s="258"/>
      <c r="K1524" s="258"/>
      <c r="L1524" s="263"/>
      <c r="M1524" s="264"/>
      <c r="N1524" s="265"/>
      <c r="O1524" s="265"/>
      <c r="P1524" s="265"/>
      <c r="Q1524" s="265"/>
      <c r="R1524" s="265"/>
      <c r="S1524" s="265"/>
      <c r="T1524" s="266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7" t="s">
        <v>238</v>
      </c>
      <c r="AU1524" s="267" t="s">
        <v>91</v>
      </c>
      <c r="AV1524" s="13" t="s">
        <v>89</v>
      </c>
      <c r="AW1524" s="13" t="s">
        <v>36</v>
      </c>
      <c r="AX1524" s="13" t="s">
        <v>81</v>
      </c>
      <c r="AY1524" s="267" t="s">
        <v>229</v>
      </c>
    </row>
    <row r="1525" s="13" customFormat="1">
      <c r="A1525" s="13"/>
      <c r="B1525" s="257"/>
      <c r="C1525" s="258"/>
      <c r="D1525" s="259" t="s">
        <v>238</v>
      </c>
      <c r="E1525" s="260" t="s">
        <v>1</v>
      </c>
      <c r="F1525" s="261" t="s">
        <v>1958</v>
      </c>
      <c r="G1525" s="258"/>
      <c r="H1525" s="260" t="s">
        <v>1</v>
      </c>
      <c r="I1525" s="262"/>
      <c r="J1525" s="258"/>
      <c r="K1525" s="258"/>
      <c r="L1525" s="263"/>
      <c r="M1525" s="264"/>
      <c r="N1525" s="265"/>
      <c r="O1525" s="265"/>
      <c r="P1525" s="265"/>
      <c r="Q1525" s="265"/>
      <c r="R1525" s="265"/>
      <c r="S1525" s="265"/>
      <c r="T1525" s="266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7" t="s">
        <v>238</v>
      </c>
      <c r="AU1525" s="267" t="s">
        <v>91</v>
      </c>
      <c r="AV1525" s="13" t="s">
        <v>89</v>
      </c>
      <c r="AW1525" s="13" t="s">
        <v>36</v>
      </c>
      <c r="AX1525" s="13" t="s">
        <v>81</v>
      </c>
      <c r="AY1525" s="267" t="s">
        <v>229</v>
      </c>
    </row>
    <row r="1526" s="13" customFormat="1">
      <c r="A1526" s="13"/>
      <c r="B1526" s="257"/>
      <c r="C1526" s="258"/>
      <c r="D1526" s="259" t="s">
        <v>238</v>
      </c>
      <c r="E1526" s="260" t="s">
        <v>1</v>
      </c>
      <c r="F1526" s="261" t="s">
        <v>2012</v>
      </c>
      <c r="G1526" s="258"/>
      <c r="H1526" s="260" t="s">
        <v>1</v>
      </c>
      <c r="I1526" s="262"/>
      <c r="J1526" s="258"/>
      <c r="K1526" s="258"/>
      <c r="L1526" s="263"/>
      <c r="M1526" s="264"/>
      <c r="N1526" s="265"/>
      <c r="O1526" s="265"/>
      <c r="P1526" s="265"/>
      <c r="Q1526" s="265"/>
      <c r="R1526" s="265"/>
      <c r="S1526" s="265"/>
      <c r="T1526" s="266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67" t="s">
        <v>238</v>
      </c>
      <c r="AU1526" s="267" t="s">
        <v>91</v>
      </c>
      <c r="AV1526" s="13" t="s">
        <v>89</v>
      </c>
      <c r="AW1526" s="13" t="s">
        <v>36</v>
      </c>
      <c r="AX1526" s="13" t="s">
        <v>81</v>
      </c>
      <c r="AY1526" s="267" t="s">
        <v>229</v>
      </c>
    </row>
    <row r="1527" s="14" customFormat="1">
      <c r="A1527" s="14"/>
      <c r="B1527" s="268"/>
      <c r="C1527" s="269"/>
      <c r="D1527" s="259" t="s">
        <v>238</v>
      </c>
      <c r="E1527" s="270" t="s">
        <v>1</v>
      </c>
      <c r="F1527" s="271" t="s">
        <v>2013</v>
      </c>
      <c r="G1527" s="269"/>
      <c r="H1527" s="272">
        <v>17.353000000000002</v>
      </c>
      <c r="I1527" s="273"/>
      <c r="J1527" s="269"/>
      <c r="K1527" s="269"/>
      <c r="L1527" s="274"/>
      <c r="M1527" s="275"/>
      <c r="N1527" s="276"/>
      <c r="O1527" s="276"/>
      <c r="P1527" s="276"/>
      <c r="Q1527" s="276"/>
      <c r="R1527" s="276"/>
      <c r="S1527" s="276"/>
      <c r="T1527" s="277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78" t="s">
        <v>238</v>
      </c>
      <c r="AU1527" s="278" t="s">
        <v>91</v>
      </c>
      <c r="AV1527" s="14" t="s">
        <v>91</v>
      </c>
      <c r="AW1527" s="14" t="s">
        <v>36</v>
      </c>
      <c r="AX1527" s="14" t="s">
        <v>81</v>
      </c>
      <c r="AY1527" s="278" t="s">
        <v>229</v>
      </c>
    </row>
    <row r="1528" s="14" customFormat="1">
      <c r="A1528" s="14"/>
      <c r="B1528" s="268"/>
      <c r="C1528" s="269"/>
      <c r="D1528" s="259" t="s">
        <v>238</v>
      </c>
      <c r="E1528" s="270" t="s">
        <v>1</v>
      </c>
      <c r="F1528" s="271" t="s">
        <v>2014</v>
      </c>
      <c r="G1528" s="269"/>
      <c r="H1528" s="272">
        <v>3.8029999999999999</v>
      </c>
      <c r="I1528" s="273"/>
      <c r="J1528" s="269"/>
      <c r="K1528" s="269"/>
      <c r="L1528" s="274"/>
      <c r="M1528" s="275"/>
      <c r="N1528" s="276"/>
      <c r="O1528" s="276"/>
      <c r="P1528" s="276"/>
      <c r="Q1528" s="276"/>
      <c r="R1528" s="276"/>
      <c r="S1528" s="276"/>
      <c r="T1528" s="277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8" t="s">
        <v>238</v>
      </c>
      <c r="AU1528" s="278" t="s">
        <v>91</v>
      </c>
      <c r="AV1528" s="14" t="s">
        <v>91</v>
      </c>
      <c r="AW1528" s="14" t="s">
        <v>36</v>
      </c>
      <c r="AX1528" s="14" t="s">
        <v>81</v>
      </c>
      <c r="AY1528" s="278" t="s">
        <v>229</v>
      </c>
    </row>
    <row r="1529" s="14" customFormat="1">
      <c r="A1529" s="14"/>
      <c r="B1529" s="268"/>
      <c r="C1529" s="269"/>
      <c r="D1529" s="259" t="s">
        <v>238</v>
      </c>
      <c r="E1529" s="270" t="s">
        <v>1</v>
      </c>
      <c r="F1529" s="271" t="s">
        <v>2015</v>
      </c>
      <c r="G1529" s="269"/>
      <c r="H1529" s="272">
        <v>5.6340000000000003</v>
      </c>
      <c r="I1529" s="273"/>
      <c r="J1529" s="269"/>
      <c r="K1529" s="269"/>
      <c r="L1529" s="274"/>
      <c r="M1529" s="275"/>
      <c r="N1529" s="276"/>
      <c r="O1529" s="276"/>
      <c r="P1529" s="276"/>
      <c r="Q1529" s="276"/>
      <c r="R1529" s="276"/>
      <c r="S1529" s="276"/>
      <c r="T1529" s="277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78" t="s">
        <v>238</v>
      </c>
      <c r="AU1529" s="278" t="s">
        <v>91</v>
      </c>
      <c r="AV1529" s="14" t="s">
        <v>91</v>
      </c>
      <c r="AW1529" s="14" t="s">
        <v>36</v>
      </c>
      <c r="AX1529" s="14" t="s">
        <v>81</v>
      </c>
      <c r="AY1529" s="278" t="s">
        <v>229</v>
      </c>
    </row>
    <row r="1530" s="14" customFormat="1">
      <c r="A1530" s="14"/>
      <c r="B1530" s="268"/>
      <c r="C1530" s="269"/>
      <c r="D1530" s="259" t="s">
        <v>238</v>
      </c>
      <c r="E1530" s="270" t="s">
        <v>1</v>
      </c>
      <c r="F1530" s="271" t="s">
        <v>2016</v>
      </c>
      <c r="G1530" s="269"/>
      <c r="H1530" s="272">
        <v>7.5250000000000004</v>
      </c>
      <c r="I1530" s="273"/>
      <c r="J1530" s="269"/>
      <c r="K1530" s="269"/>
      <c r="L1530" s="274"/>
      <c r="M1530" s="275"/>
      <c r="N1530" s="276"/>
      <c r="O1530" s="276"/>
      <c r="P1530" s="276"/>
      <c r="Q1530" s="276"/>
      <c r="R1530" s="276"/>
      <c r="S1530" s="276"/>
      <c r="T1530" s="277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78" t="s">
        <v>238</v>
      </c>
      <c r="AU1530" s="278" t="s">
        <v>91</v>
      </c>
      <c r="AV1530" s="14" t="s">
        <v>91</v>
      </c>
      <c r="AW1530" s="14" t="s">
        <v>36</v>
      </c>
      <c r="AX1530" s="14" t="s">
        <v>81</v>
      </c>
      <c r="AY1530" s="278" t="s">
        <v>229</v>
      </c>
    </row>
    <row r="1531" s="14" customFormat="1">
      <c r="A1531" s="14"/>
      <c r="B1531" s="268"/>
      <c r="C1531" s="269"/>
      <c r="D1531" s="259" t="s">
        <v>238</v>
      </c>
      <c r="E1531" s="270" t="s">
        <v>1</v>
      </c>
      <c r="F1531" s="271" t="s">
        <v>2017</v>
      </c>
      <c r="G1531" s="269"/>
      <c r="H1531" s="272">
        <v>4.6619999999999999</v>
      </c>
      <c r="I1531" s="273"/>
      <c r="J1531" s="269"/>
      <c r="K1531" s="269"/>
      <c r="L1531" s="274"/>
      <c r="M1531" s="275"/>
      <c r="N1531" s="276"/>
      <c r="O1531" s="276"/>
      <c r="P1531" s="276"/>
      <c r="Q1531" s="276"/>
      <c r="R1531" s="276"/>
      <c r="S1531" s="276"/>
      <c r="T1531" s="277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78" t="s">
        <v>238</v>
      </c>
      <c r="AU1531" s="278" t="s">
        <v>91</v>
      </c>
      <c r="AV1531" s="14" t="s">
        <v>91</v>
      </c>
      <c r="AW1531" s="14" t="s">
        <v>36</v>
      </c>
      <c r="AX1531" s="14" t="s">
        <v>81</v>
      </c>
      <c r="AY1531" s="278" t="s">
        <v>229</v>
      </c>
    </row>
    <row r="1532" s="14" customFormat="1">
      <c r="A1532" s="14"/>
      <c r="B1532" s="268"/>
      <c r="C1532" s="269"/>
      <c r="D1532" s="259" t="s">
        <v>238</v>
      </c>
      <c r="E1532" s="270" t="s">
        <v>1</v>
      </c>
      <c r="F1532" s="271" t="s">
        <v>2018</v>
      </c>
      <c r="G1532" s="269"/>
      <c r="H1532" s="272">
        <v>6.8949999999999996</v>
      </c>
      <c r="I1532" s="273"/>
      <c r="J1532" s="269"/>
      <c r="K1532" s="269"/>
      <c r="L1532" s="274"/>
      <c r="M1532" s="275"/>
      <c r="N1532" s="276"/>
      <c r="O1532" s="276"/>
      <c r="P1532" s="276"/>
      <c r="Q1532" s="276"/>
      <c r="R1532" s="276"/>
      <c r="S1532" s="276"/>
      <c r="T1532" s="277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78" t="s">
        <v>238</v>
      </c>
      <c r="AU1532" s="278" t="s">
        <v>91</v>
      </c>
      <c r="AV1532" s="14" t="s">
        <v>91</v>
      </c>
      <c r="AW1532" s="14" t="s">
        <v>36</v>
      </c>
      <c r="AX1532" s="14" t="s">
        <v>81</v>
      </c>
      <c r="AY1532" s="278" t="s">
        <v>229</v>
      </c>
    </row>
    <row r="1533" s="14" customFormat="1">
      <c r="A1533" s="14"/>
      <c r="B1533" s="268"/>
      <c r="C1533" s="269"/>
      <c r="D1533" s="259" t="s">
        <v>238</v>
      </c>
      <c r="E1533" s="270" t="s">
        <v>1</v>
      </c>
      <c r="F1533" s="271" t="s">
        <v>2019</v>
      </c>
      <c r="G1533" s="269"/>
      <c r="H1533" s="272">
        <v>11.025</v>
      </c>
      <c r="I1533" s="273"/>
      <c r="J1533" s="269"/>
      <c r="K1533" s="269"/>
      <c r="L1533" s="274"/>
      <c r="M1533" s="275"/>
      <c r="N1533" s="276"/>
      <c r="O1533" s="276"/>
      <c r="P1533" s="276"/>
      <c r="Q1533" s="276"/>
      <c r="R1533" s="276"/>
      <c r="S1533" s="276"/>
      <c r="T1533" s="277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78" t="s">
        <v>238</v>
      </c>
      <c r="AU1533" s="278" t="s">
        <v>91</v>
      </c>
      <c r="AV1533" s="14" t="s">
        <v>91</v>
      </c>
      <c r="AW1533" s="14" t="s">
        <v>36</v>
      </c>
      <c r="AX1533" s="14" t="s">
        <v>81</v>
      </c>
      <c r="AY1533" s="278" t="s">
        <v>229</v>
      </c>
    </row>
    <row r="1534" s="14" customFormat="1">
      <c r="A1534" s="14"/>
      <c r="B1534" s="268"/>
      <c r="C1534" s="269"/>
      <c r="D1534" s="259" t="s">
        <v>238</v>
      </c>
      <c r="E1534" s="270" t="s">
        <v>1</v>
      </c>
      <c r="F1534" s="271" t="s">
        <v>2020</v>
      </c>
      <c r="G1534" s="269"/>
      <c r="H1534" s="272">
        <v>1.3580000000000001</v>
      </c>
      <c r="I1534" s="273"/>
      <c r="J1534" s="269"/>
      <c r="K1534" s="269"/>
      <c r="L1534" s="274"/>
      <c r="M1534" s="275"/>
      <c r="N1534" s="276"/>
      <c r="O1534" s="276"/>
      <c r="P1534" s="276"/>
      <c r="Q1534" s="276"/>
      <c r="R1534" s="276"/>
      <c r="S1534" s="276"/>
      <c r="T1534" s="277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78" t="s">
        <v>238</v>
      </c>
      <c r="AU1534" s="278" t="s">
        <v>91</v>
      </c>
      <c r="AV1534" s="14" t="s">
        <v>91</v>
      </c>
      <c r="AW1534" s="14" t="s">
        <v>36</v>
      </c>
      <c r="AX1534" s="14" t="s">
        <v>81</v>
      </c>
      <c r="AY1534" s="278" t="s">
        <v>229</v>
      </c>
    </row>
    <row r="1535" s="14" customFormat="1">
      <c r="A1535" s="14"/>
      <c r="B1535" s="268"/>
      <c r="C1535" s="269"/>
      <c r="D1535" s="259" t="s">
        <v>238</v>
      </c>
      <c r="E1535" s="270" t="s">
        <v>1</v>
      </c>
      <c r="F1535" s="271" t="s">
        <v>2021</v>
      </c>
      <c r="G1535" s="269"/>
      <c r="H1535" s="272">
        <v>2.5059999999999998</v>
      </c>
      <c r="I1535" s="273"/>
      <c r="J1535" s="269"/>
      <c r="K1535" s="269"/>
      <c r="L1535" s="274"/>
      <c r="M1535" s="275"/>
      <c r="N1535" s="276"/>
      <c r="O1535" s="276"/>
      <c r="P1535" s="276"/>
      <c r="Q1535" s="276"/>
      <c r="R1535" s="276"/>
      <c r="S1535" s="276"/>
      <c r="T1535" s="277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78" t="s">
        <v>238</v>
      </c>
      <c r="AU1535" s="278" t="s">
        <v>91</v>
      </c>
      <c r="AV1535" s="14" t="s">
        <v>91</v>
      </c>
      <c r="AW1535" s="14" t="s">
        <v>36</v>
      </c>
      <c r="AX1535" s="14" t="s">
        <v>81</v>
      </c>
      <c r="AY1535" s="278" t="s">
        <v>229</v>
      </c>
    </row>
    <row r="1536" s="14" customFormat="1">
      <c r="A1536" s="14"/>
      <c r="B1536" s="268"/>
      <c r="C1536" s="269"/>
      <c r="D1536" s="259" t="s">
        <v>238</v>
      </c>
      <c r="E1536" s="270" t="s">
        <v>1</v>
      </c>
      <c r="F1536" s="271" t="s">
        <v>2022</v>
      </c>
      <c r="G1536" s="269"/>
      <c r="H1536" s="272">
        <v>7.8399999999999999</v>
      </c>
      <c r="I1536" s="273"/>
      <c r="J1536" s="269"/>
      <c r="K1536" s="269"/>
      <c r="L1536" s="274"/>
      <c r="M1536" s="275"/>
      <c r="N1536" s="276"/>
      <c r="O1536" s="276"/>
      <c r="P1536" s="276"/>
      <c r="Q1536" s="276"/>
      <c r="R1536" s="276"/>
      <c r="S1536" s="276"/>
      <c r="T1536" s="277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78" t="s">
        <v>238</v>
      </c>
      <c r="AU1536" s="278" t="s">
        <v>91</v>
      </c>
      <c r="AV1536" s="14" t="s">
        <v>91</v>
      </c>
      <c r="AW1536" s="14" t="s">
        <v>36</v>
      </c>
      <c r="AX1536" s="14" t="s">
        <v>81</v>
      </c>
      <c r="AY1536" s="278" t="s">
        <v>229</v>
      </c>
    </row>
    <row r="1537" s="13" customFormat="1">
      <c r="A1537" s="13"/>
      <c r="B1537" s="257"/>
      <c r="C1537" s="258"/>
      <c r="D1537" s="259" t="s">
        <v>238</v>
      </c>
      <c r="E1537" s="260" t="s">
        <v>1</v>
      </c>
      <c r="F1537" s="261" t="s">
        <v>2023</v>
      </c>
      <c r="G1537" s="258"/>
      <c r="H1537" s="260" t="s">
        <v>1</v>
      </c>
      <c r="I1537" s="262"/>
      <c r="J1537" s="258"/>
      <c r="K1537" s="258"/>
      <c r="L1537" s="263"/>
      <c r="M1537" s="264"/>
      <c r="N1537" s="265"/>
      <c r="O1537" s="265"/>
      <c r="P1537" s="265"/>
      <c r="Q1537" s="265"/>
      <c r="R1537" s="265"/>
      <c r="S1537" s="265"/>
      <c r="T1537" s="266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7" t="s">
        <v>238</v>
      </c>
      <c r="AU1537" s="267" t="s">
        <v>91</v>
      </c>
      <c r="AV1537" s="13" t="s">
        <v>89</v>
      </c>
      <c r="AW1537" s="13" t="s">
        <v>36</v>
      </c>
      <c r="AX1537" s="13" t="s">
        <v>81</v>
      </c>
      <c r="AY1537" s="267" t="s">
        <v>229</v>
      </c>
    </row>
    <row r="1538" s="14" customFormat="1">
      <c r="A1538" s="14"/>
      <c r="B1538" s="268"/>
      <c r="C1538" s="269"/>
      <c r="D1538" s="259" t="s">
        <v>238</v>
      </c>
      <c r="E1538" s="270" t="s">
        <v>1</v>
      </c>
      <c r="F1538" s="271" t="s">
        <v>2024</v>
      </c>
      <c r="G1538" s="269"/>
      <c r="H1538" s="272">
        <v>9.5950000000000006</v>
      </c>
      <c r="I1538" s="273"/>
      <c r="J1538" s="269"/>
      <c r="K1538" s="269"/>
      <c r="L1538" s="274"/>
      <c r="M1538" s="275"/>
      <c r="N1538" s="276"/>
      <c r="O1538" s="276"/>
      <c r="P1538" s="276"/>
      <c r="Q1538" s="276"/>
      <c r="R1538" s="276"/>
      <c r="S1538" s="276"/>
      <c r="T1538" s="277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78" t="s">
        <v>238</v>
      </c>
      <c r="AU1538" s="278" t="s">
        <v>91</v>
      </c>
      <c r="AV1538" s="14" t="s">
        <v>91</v>
      </c>
      <c r="AW1538" s="14" t="s">
        <v>36</v>
      </c>
      <c r="AX1538" s="14" t="s">
        <v>81</v>
      </c>
      <c r="AY1538" s="278" t="s">
        <v>229</v>
      </c>
    </row>
    <row r="1539" s="14" customFormat="1">
      <c r="A1539" s="14"/>
      <c r="B1539" s="268"/>
      <c r="C1539" s="269"/>
      <c r="D1539" s="259" t="s">
        <v>238</v>
      </c>
      <c r="E1539" s="270" t="s">
        <v>1</v>
      </c>
      <c r="F1539" s="271" t="s">
        <v>2025</v>
      </c>
      <c r="G1539" s="269"/>
      <c r="H1539" s="272">
        <v>3.7010000000000001</v>
      </c>
      <c r="I1539" s="273"/>
      <c r="J1539" s="269"/>
      <c r="K1539" s="269"/>
      <c r="L1539" s="274"/>
      <c r="M1539" s="275"/>
      <c r="N1539" s="276"/>
      <c r="O1539" s="276"/>
      <c r="P1539" s="276"/>
      <c r="Q1539" s="276"/>
      <c r="R1539" s="276"/>
      <c r="S1539" s="276"/>
      <c r="T1539" s="277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78" t="s">
        <v>238</v>
      </c>
      <c r="AU1539" s="278" t="s">
        <v>91</v>
      </c>
      <c r="AV1539" s="14" t="s">
        <v>91</v>
      </c>
      <c r="AW1539" s="14" t="s">
        <v>36</v>
      </c>
      <c r="AX1539" s="14" t="s">
        <v>81</v>
      </c>
      <c r="AY1539" s="278" t="s">
        <v>229</v>
      </c>
    </row>
    <row r="1540" s="14" customFormat="1">
      <c r="A1540" s="14"/>
      <c r="B1540" s="268"/>
      <c r="C1540" s="269"/>
      <c r="D1540" s="259" t="s">
        <v>238</v>
      </c>
      <c r="E1540" s="270" t="s">
        <v>1</v>
      </c>
      <c r="F1540" s="271" t="s">
        <v>2026</v>
      </c>
      <c r="G1540" s="269"/>
      <c r="H1540" s="272">
        <v>3.2370000000000001</v>
      </c>
      <c r="I1540" s="273"/>
      <c r="J1540" s="269"/>
      <c r="K1540" s="269"/>
      <c r="L1540" s="274"/>
      <c r="M1540" s="275"/>
      <c r="N1540" s="276"/>
      <c r="O1540" s="276"/>
      <c r="P1540" s="276"/>
      <c r="Q1540" s="276"/>
      <c r="R1540" s="276"/>
      <c r="S1540" s="276"/>
      <c r="T1540" s="277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78" t="s">
        <v>238</v>
      </c>
      <c r="AU1540" s="278" t="s">
        <v>91</v>
      </c>
      <c r="AV1540" s="14" t="s">
        <v>91</v>
      </c>
      <c r="AW1540" s="14" t="s">
        <v>36</v>
      </c>
      <c r="AX1540" s="14" t="s">
        <v>81</v>
      </c>
      <c r="AY1540" s="278" t="s">
        <v>229</v>
      </c>
    </row>
    <row r="1541" s="14" customFormat="1">
      <c r="A1541" s="14"/>
      <c r="B1541" s="268"/>
      <c r="C1541" s="269"/>
      <c r="D1541" s="259" t="s">
        <v>238</v>
      </c>
      <c r="E1541" s="270" t="s">
        <v>1</v>
      </c>
      <c r="F1541" s="271" t="s">
        <v>2024</v>
      </c>
      <c r="G1541" s="269"/>
      <c r="H1541" s="272">
        <v>9.5950000000000006</v>
      </c>
      <c r="I1541" s="273"/>
      <c r="J1541" s="269"/>
      <c r="K1541" s="269"/>
      <c r="L1541" s="274"/>
      <c r="M1541" s="275"/>
      <c r="N1541" s="276"/>
      <c r="O1541" s="276"/>
      <c r="P1541" s="276"/>
      <c r="Q1541" s="276"/>
      <c r="R1541" s="276"/>
      <c r="S1541" s="276"/>
      <c r="T1541" s="277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78" t="s">
        <v>238</v>
      </c>
      <c r="AU1541" s="278" t="s">
        <v>91</v>
      </c>
      <c r="AV1541" s="14" t="s">
        <v>91</v>
      </c>
      <c r="AW1541" s="14" t="s">
        <v>36</v>
      </c>
      <c r="AX1541" s="14" t="s">
        <v>81</v>
      </c>
      <c r="AY1541" s="278" t="s">
        <v>229</v>
      </c>
    </row>
    <row r="1542" s="14" customFormat="1">
      <c r="A1542" s="14"/>
      <c r="B1542" s="268"/>
      <c r="C1542" s="269"/>
      <c r="D1542" s="259" t="s">
        <v>238</v>
      </c>
      <c r="E1542" s="270" t="s">
        <v>1</v>
      </c>
      <c r="F1542" s="271" t="s">
        <v>2027</v>
      </c>
      <c r="G1542" s="269"/>
      <c r="H1542" s="272">
        <v>15.951000000000001</v>
      </c>
      <c r="I1542" s="273"/>
      <c r="J1542" s="269"/>
      <c r="K1542" s="269"/>
      <c r="L1542" s="274"/>
      <c r="M1542" s="275"/>
      <c r="N1542" s="276"/>
      <c r="O1542" s="276"/>
      <c r="P1542" s="276"/>
      <c r="Q1542" s="276"/>
      <c r="R1542" s="276"/>
      <c r="S1542" s="276"/>
      <c r="T1542" s="277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78" t="s">
        <v>238</v>
      </c>
      <c r="AU1542" s="278" t="s">
        <v>91</v>
      </c>
      <c r="AV1542" s="14" t="s">
        <v>91</v>
      </c>
      <c r="AW1542" s="14" t="s">
        <v>36</v>
      </c>
      <c r="AX1542" s="14" t="s">
        <v>81</v>
      </c>
      <c r="AY1542" s="278" t="s">
        <v>229</v>
      </c>
    </row>
    <row r="1543" s="14" customFormat="1">
      <c r="A1543" s="14"/>
      <c r="B1543" s="268"/>
      <c r="C1543" s="269"/>
      <c r="D1543" s="259" t="s">
        <v>238</v>
      </c>
      <c r="E1543" s="270" t="s">
        <v>1</v>
      </c>
      <c r="F1543" s="271" t="s">
        <v>2028</v>
      </c>
      <c r="G1543" s="269"/>
      <c r="H1543" s="272">
        <v>2.653</v>
      </c>
      <c r="I1543" s="273"/>
      <c r="J1543" s="269"/>
      <c r="K1543" s="269"/>
      <c r="L1543" s="274"/>
      <c r="M1543" s="275"/>
      <c r="N1543" s="276"/>
      <c r="O1543" s="276"/>
      <c r="P1543" s="276"/>
      <c r="Q1543" s="276"/>
      <c r="R1543" s="276"/>
      <c r="S1543" s="276"/>
      <c r="T1543" s="277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78" t="s">
        <v>238</v>
      </c>
      <c r="AU1543" s="278" t="s">
        <v>91</v>
      </c>
      <c r="AV1543" s="14" t="s">
        <v>91</v>
      </c>
      <c r="AW1543" s="14" t="s">
        <v>36</v>
      </c>
      <c r="AX1543" s="14" t="s">
        <v>81</v>
      </c>
      <c r="AY1543" s="278" t="s">
        <v>229</v>
      </c>
    </row>
    <row r="1544" s="15" customFormat="1">
      <c r="A1544" s="15"/>
      <c r="B1544" s="279"/>
      <c r="C1544" s="280"/>
      <c r="D1544" s="259" t="s">
        <v>238</v>
      </c>
      <c r="E1544" s="281" t="s">
        <v>1</v>
      </c>
      <c r="F1544" s="282" t="s">
        <v>252</v>
      </c>
      <c r="G1544" s="280"/>
      <c r="H1544" s="283">
        <v>113.333</v>
      </c>
      <c r="I1544" s="284"/>
      <c r="J1544" s="280"/>
      <c r="K1544" s="280"/>
      <c r="L1544" s="285"/>
      <c r="M1544" s="286"/>
      <c r="N1544" s="287"/>
      <c r="O1544" s="287"/>
      <c r="P1544" s="287"/>
      <c r="Q1544" s="287"/>
      <c r="R1544" s="287"/>
      <c r="S1544" s="287"/>
      <c r="T1544" s="288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T1544" s="289" t="s">
        <v>238</v>
      </c>
      <c r="AU1544" s="289" t="s">
        <v>91</v>
      </c>
      <c r="AV1544" s="15" t="s">
        <v>236</v>
      </c>
      <c r="AW1544" s="15" t="s">
        <v>36</v>
      </c>
      <c r="AX1544" s="15" t="s">
        <v>89</v>
      </c>
      <c r="AY1544" s="289" t="s">
        <v>229</v>
      </c>
    </row>
    <row r="1545" s="14" customFormat="1">
      <c r="A1545" s="14"/>
      <c r="B1545" s="268"/>
      <c r="C1545" s="269"/>
      <c r="D1545" s="259" t="s">
        <v>238</v>
      </c>
      <c r="E1545" s="269"/>
      <c r="F1545" s="271" t="s">
        <v>2029</v>
      </c>
      <c r="G1545" s="269"/>
      <c r="H1545" s="272">
        <v>119</v>
      </c>
      <c r="I1545" s="273"/>
      <c r="J1545" s="269"/>
      <c r="K1545" s="269"/>
      <c r="L1545" s="274"/>
      <c r="M1545" s="275"/>
      <c r="N1545" s="276"/>
      <c r="O1545" s="276"/>
      <c r="P1545" s="276"/>
      <c r="Q1545" s="276"/>
      <c r="R1545" s="276"/>
      <c r="S1545" s="276"/>
      <c r="T1545" s="277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8" t="s">
        <v>238</v>
      </c>
      <c r="AU1545" s="278" t="s">
        <v>91</v>
      </c>
      <c r="AV1545" s="14" t="s">
        <v>91</v>
      </c>
      <c r="AW1545" s="14" t="s">
        <v>4</v>
      </c>
      <c r="AX1545" s="14" t="s">
        <v>89</v>
      </c>
      <c r="AY1545" s="278" t="s">
        <v>229</v>
      </c>
    </row>
    <row r="1546" s="2" customFormat="1" ht="21.75" customHeight="1">
      <c r="A1546" s="39"/>
      <c r="B1546" s="40"/>
      <c r="C1546" s="318" t="s">
        <v>2030</v>
      </c>
      <c r="D1546" s="318" t="s">
        <v>492</v>
      </c>
      <c r="E1546" s="319" t="s">
        <v>2031</v>
      </c>
      <c r="F1546" s="320" t="s">
        <v>2032</v>
      </c>
      <c r="G1546" s="321" t="s">
        <v>311</v>
      </c>
      <c r="H1546" s="322">
        <v>13.201000000000001</v>
      </c>
      <c r="I1546" s="323"/>
      <c r="J1546" s="324">
        <f>ROUND(I1546*H1546,2)</f>
        <v>0</v>
      </c>
      <c r="K1546" s="320" t="s">
        <v>1</v>
      </c>
      <c r="L1546" s="325"/>
      <c r="M1546" s="326" t="s">
        <v>1</v>
      </c>
      <c r="N1546" s="327" t="s">
        <v>46</v>
      </c>
      <c r="O1546" s="92"/>
      <c r="P1546" s="253">
        <f>O1546*H1546</f>
        <v>0</v>
      </c>
      <c r="Q1546" s="253">
        <v>0.0048999999999999998</v>
      </c>
      <c r="R1546" s="253">
        <f>Q1546*H1546</f>
        <v>0.064684900000000004</v>
      </c>
      <c r="S1546" s="253">
        <v>0</v>
      </c>
      <c r="T1546" s="254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55" t="s">
        <v>587</v>
      </c>
      <c r="AT1546" s="255" t="s">
        <v>492</v>
      </c>
      <c r="AU1546" s="255" t="s">
        <v>91</v>
      </c>
      <c r="AY1546" s="18" t="s">
        <v>229</v>
      </c>
      <c r="BE1546" s="256">
        <f>IF(N1546="základní",J1546,0)</f>
        <v>0</v>
      </c>
      <c r="BF1546" s="256">
        <f>IF(N1546="snížená",J1546,0)</f>
        <v>0</v>
      </c>
      <c r="BG1546" s="256">
        <f>IF(N1546="zákl. přenesená",J1546,0)</f>
        <v>0</v>
      </c>
      <c r="BH1546" s="256">
        <f>IF(N1546="sníž. přenesená",J1546,0)</f>
        <v>0</v>
      </c>
      <c r="BI1546" s="256">
        <f>IF(N1546="nulová",J1546,0)</f>
        <v>0</v>
      </c>
      <c r="BJ1546" s="18" t="s">
        <v>89</v>
      </c>
      <c r="BK1546" s="256">
        <f>ROUND(I1546*H1546,2)</f>
        <v>0</v>
      </c>
      <c r="BL1546" s="18" t="s">
        <v>331</v>
      </c>
      <c r="BM1546" s="255" t="s">
        <v>2033</v>
      </c>
    </row>
    <row r="1547" s="13" customFormat="1">
      <c r="A1547" s="13"/>
      <c r="B1547" s="257"/>
      <c r="C1547" s="258"/>
      <c r="D1547" s="259" t="s">
        <v>238</v>
      </c>
      <c r="E1547" s="260" t="s">
        <v>1</v>
      </c>
      <c r="F1547" s="261" t="s">
        <v>1084</v>
      </c>
      <c r="G1547" s="258"/>
      <c r="H1547" s="260" t="s">
        <v>1</v>
      </c>
      <c r="I1547" s="262"/>
      <c r="J1547" s="258"/>
      <c r="K1547" s="258"/>
      <c r="L1547" s="263"/>
      <c r="M1547" s="264"/>
      <c r="N1547" s="265"/>
      <c r="O1547" s="265"/>
      <c r="P1547" s="265"/>
      <c r="Q1547" s="265"/>
      <c r="R1547" s="265"/>
      <c r="S1547" s="265"/>
      <c r="T1547" s="266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7" t="s">
        <v>238</v>
      </c>
      <c r="AU1547" s="267" t="s">
        <v>91</v>
      </c>
      <c r="AV1547" s="13" t="s">
        <v>89</v>
      </c>
      <c r="AW1547" s="13" t="s">
        <v>36</v>
      </c>
      <c r="AX1547" s="13" t="s">
        <v>81</v>
      </c>
      <c r="AY1547" s="267" t="s">
        <v>229</v>
      </c>
    </row>
    <row r="1548" s="14" customFormat="1">
      <c r="A1548" s="14"/>
      <c r="B1548" s="268"/>
      <c r="C1548" s="269"/>
      <c r="D1548" s="259" t="s">
        <v>238</v>
      </c>
      <c r="E1548" s="270" t="s">
        <v>1</v>
      </c>
      <c r="F1548" s="271" t="s">
        <v>2034</v>
      </c>
      <c r="G1548" s="269"/>
      <c r="H1548" s="272">
        <v>12.571999999999999</v>
      </c>
      <c r="I1548" s="273"/>
      <c r="J1548" s="269"/>
      <c r="K1548" s="269"/>
      <c r="L1548" s="274"/>
      <c r="M1548" s="275"/>
      <c r="N1548" s="276"/>
      <c r="O1548" s="276"/>
      <c r="P1548" s="276"/>
      <c r="Q1548" s="276"/>
      <c r="R1548" s="276"/>
      <c r="S1548" s="276"/>
      <c r="T1548" s="277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78" t="s">
        <v>238</v>
      </c>
      <c r="AU1548" s="278" t="s">
        <v>91</v>
      </c>
      <c r="AV1548" s="14" t="s">
        <v>91</v>
      </c>
      <c r="AW1548" s="14" t="s">
        <v>36</v>
      </c>
      <c r="AX1548" s="14" t="s">
        <v>89</v>
      </c>
      <c r="AY1548" s="278" t="s">
        <v>229</v>
      </c>
    </row>
    <row r="1549" s="14" customFormat="1">
      <c r="A1549" s="14"/>
      <c r="B1549" s="268"/>
      <c r="C1549" s="269"/>
      <c r="D1549" s="259" t="s">
        <v>238</v>
      </c>
      <c r="E1549" s="269"/>
      <c r="F1549" s="271" t="s">
        <v>2035</v>
      </c>
      <c r="G1549" s="269"/>
      <c r="H1549" s="272">
        <v>13.201000000000001</v>
      </c>
      <c r="I1549" s="273"/>
      <c r="J1549" s="269"/>
      <c r="K1549" s="269"/>
      <c r="L1549" s="274"/>
      <c r="M1549" s="275"/>
      <c r="N1549" s="276"/>
      <c r="O1549" s="276"/>
      <c r="P1549" s="276"/>
      <c r="Q1549" s="276"/>
      <c r="R1549" s="276"/>
      <c r="S1549" s="276"/>
      <c r="T1549" s="277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78" t="s">
        <v>238</v>
      </c>
      <c r="AU1549" s="278" t="s">
        <v>91</v>
      </c>
      <c r="AV1549" s="14" t="s">
        <v>91</v>
      </c>
      <c r="AW1549" s="14" t="s">
        <v>4</v>
      </c>
      <c r="AX1549" s="14" t="s">
        <v>89</v>
      </c>
      <c r="AY1549" s="278" t="s">
        <v>229</v>
      </c>
    </row>
    <row r="1550" s="2" customFormat="1" ht="21.75" customHeight="1">
      <c r="A1550" s="39"/>
      <c r="B1550" s="40"/>
      <c r="C1550" s="318" t="s">
        <v>2036</v>
      </c>
      <c r="D1550" s="318" t="s">
        <v>492</v>
      </c>
      <c r="E1550" s="319" t="s">
        <v>2037</v>
      </c>
      <c r="F1550" s="320" t="s">
        <v>2038</v>
      </c>
      <c r="G1550" s="321" t="s">
        <v>311</v>
      </c>
      <c r="H1550" s="322">
        <v>144.386</v>
      </c>
      <c r="I1550" s="323"/>
      <c r="J1550" s="324">
        <f>ROUND(I1550*H1550,2)</f>
        <v>0</v>
      </c>
      <c r="K1550" s="320" t="s">
        <v>1</v>
      </c>
      <c r="L1550" s="325"/>
      <c r="M1550" s="326" t="s">
        <v>1</v>
      </c>
      <c r="N1550" s="327" t="s">
        <v>46</v>
      </c>
      <c r="O1550" s="92"/>
      <c r="P1550" s="253">
        <f>O1550*H1550</f>
        <v>0</v>
      </c>
      <c r="Q1550" s="253">
        <v>0.0048999999999999998</v>
      </c>
      <c r="R1550" s="253">
        <f>Q1550*H1550</f>
        <v>0.70749139999999999</v>
      </c>
      <c r="S1550" s="253">
        <v>0</v>
      </c>
      <c r="T1550" s="254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55" t="s">
        <v>587</v>
      </c>
      <c r="AT1550" s="255" t="s">
        <v>492</v>
      </c>
      <c r="AU1550" s="255" t="s">
        <v>91</v>
      </c>
      <c r="AY1550" s="18" t="s">
        <v>229</v>
      </c>
      <c r="BE1550" s="256">
        <f>IF(N1550="základní",J1550,0)</f>
        <v>0</v>
      </c>
      <c r="BF1550" s="256">
        <f>IF(N1550="snížená",J1550,0)</f>
        <v>0</v>
      </c>
      <c r="BG1550" s="256">
        <f>IF(N1550="zákl. přenesená",J1550,0)</f>
        <v>0</v>
      </c>
      <c r="BH1550" s="256">
        <f>IF(N1550="sníž. přenesená",J1550,0)</f>
        <v>0</v>
      </c>
      <c r="BI1550" s="256">
        <f>IF(N1550="nulová",J1550,0)</f>
        <v>0</v>
      </c>
      <c r="BJ1550" s="18" t="s">
        <v>89</v>
      </c>
      <c r="BK1550" s="256">
        <f>ROUND(I1550*H1550,2)</f>
        <v>0</v>
      </c>
      <c r="BL1550" s="18" t="s">
        <v>331</v>
      </c>
      <c r="BM1550" s="255" t="s">
        <v>2039</v>
      </c>
    </row>
    <row r="1551" s="13" customFormat="1">
      <c r="A1551" s="13"/>
      <c r="B1551" s="257"/>
      <c r="C1551" s="258"/>
      <c r="D1551" s="259" t="s">
        <v>238</v>
      </c>
      <c r="E1551" s="260" t="s">
        <v>1</v>
      </c>
      <c r="F1551" s="261" t="s">
        <v>1094</v>
      </c>
      <c r="G1551" s="258"/>
      <c r="H1551" s="260" t="s">
        <v>1</v>
      </c>
      <c r="I1551" s="262"/>
      <c r="J1551" s="258"/>
      <c r="K1551" s="258"/>
      <c r="L1551" s="263"/>
      <c r="M1551" s="264"/>
      <c r="N1551" s="265"/>
      <c r="O1551" s="265"/>
      <c r="P1551" s="265"/>
      <c r="Q1551" s="265"/>
      <c r="R1551" s="265"/>
      <c r="S1551" s="265"/>
      <c r="T1551" s="266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7" t="s">
        <v>238</v>
      </c>
      <c r="AU1551" s="267" t="s">
        <v>91</v>
      </c>
      <c r="AV1551" s="13" t="s">
        <v>89</v>
      </c>
      <c r="AW1551" s="13" t="s">
        <v>36</v>
      </c>
      <c r="AX1551" s="13" t="s">
        <v>81</v>
      </c>
      <c r="AY1551" s="267" t="s">
        <v>229</v>
      </c>
    </row>
    <row r="1552" s="13" customFormat="1">
      <c r="A1552" s="13"/>
      <c r="B1552" s="257"/>
      <c r="C1552" s="258"/>
      <c r="D1552" s="259" t="s">
        <v>238</v>
      </c>
      <c r="E1552" s="260" t="s">
        <v>1</v>
      </c>
      <c r="F1552" s="261" t="s">
        <v>1095</v>
      </c>
      <c r="G1552" s="258"/>
      <c r="H1552" s="260" t="s">
        <v>1</v>
      </c>
      <c r="I1552" s="262"/>
      <c r="J1552" s="258"/>
      <c r="K1552" s="258"/>
      <c r="L1552" s="263"/>
      <c r="M1552" s="264"/>
      <c r="N1552" s="265"/>
      <c r="O1552" s="265"/>
      <c r="P1552" s="265"/>
      <c r="Q1552" s="265"/>
      <c r="R1552" s="265"/>
      <c r="S1552" s="265"/>
      <c r="T1552" s="266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7" t="s">
        <v>238</v>
      </c>
      <c r="AU1552" s="267" t="s">
        <v>91</v>
      </c>
      <c r="AV1552" s="13" t="s">
        <v>89</v>
      </c>
      <c r="AW1552" s="13" t="s">
        <v>36</v>
      </c>
      <c r="AX1552" s="13" t="s">
        <v>81</v>
      </c>
      <c r="AY1552" s="267" t="s">
        <v>229</v>
      </c>
    </row>
    <row r="1553" s="14" customFormat="1">
      <c r="A1553" s="14"/>
      <c r="B1553" s="268"/>
      <c r="C1553" s="269"/>
      <c r="D1553" s="259" t="s">
        <v>238</v>
      </c>
      <c r="E1553" s="270" t="s">
        <v>1</v>
      </c>
      <c r="F1553" s="271" t="s">
        <v>2040</v>
      </c>
      <c r="G1553" s="269"/>
      <c r="H1553" s="272">
        <v>35.945999999999998</v>
      </c>
      <c r="I1553" s="273"/>
      <c r="J1553" s="269"/>
      <c r="K1553" s="269"/>
      <c r="L1553" s="274"/>
      <c r="M1553" s="275"/>
      <c r="N1553" s="276"/>
      <c r="O1553" s="276"/>
      <c r="P1553" s="276"/>
      <c r="Q1553" s="276"/>
      <c r="R1553" s="276"/>
      <c r="S1553" s="276"/>
      <c r="T1553" s="277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78" t="s">
        <v>238</v>
      </c>
      <c r="AU1553" s="278" t="s">
        <v>91</v>
      </c>
      <c r="AV1553" s="14" t="s">
        <v>91</v>
      </c>
      <c r="AW1553" s="14" t="s">
        <v>36</v>
      </c>
      <c r="AX1553" s="14" t="s">
        <v>81</v>
      </c>
      <c r="AY1553" s="278" t="s">
        <v>229</v>
      </c>
    </row>
    <row r="1554" s="14" customFormat="1">
      <c r="A1554" s="14"/>
      <c r="B1554" s="268"/>
      <c r="C1554" s="269"/>
      <c r="D1554" s="259" t="s">
        <v>238</v>
      </c>
      <c r="E1554" s="270" t="s">
        <v>1</v>
      </c>
      <c r="F1554" s="271" t="s">
        <v>2041</v>
      </c>
      <c r="G1554" s="269"/>
      <c r="H1554" s="272">
        <v>12.253</v>
      </c>
      <c r="I1554" s="273"/>
      <c r="J1554" s="269"/>
      <c r="K1554" s="269"/>
      <c r="L1554" s="274"/>
      <c r="M1554" s="275"/>
      <c r="N1554" s="276"/>
      <c r="O1554" s="276"/>
      <c r="P1554" s="276"/>
      <c r="Q1554" s="276"/>
      <c r="R1554" s="276"/>
      <c r="S1554" s="276"/>
      <c r="T1554" s="277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8" t="s">
        <v>238</v>
      </c>
      <c r="AU1554" s="278" t="s">
        <v>91</v>
      </c>
      <c r="AV1554" s="14" t="s">
        <v>91</v>
      </c>
      <c r="AW1554" s="14" t="s">
        <v>36</v>
      </c>
      <c r="AX1554" s="14" t="s">
        <v>81</v>
      </c>
      <c r="AY1554" s="278" t="s">
        <v>229</v>
      </c>
    </row>
    <row r="1555" s="14" customFormat="1">
      <c r="A1555" s="14"/>
      <c r="B1555" s="268"/>
      <c r="C1555" s="269"/>
      <c r="D1555" s="259" t="s">
        <v>238</v>
      </c>
      <c r="E1555" s="270" t="s">
        <v>1</v>
      </c>
      <c r="F1555" s="271" t="s">
        <v>2042</v>
      </c>
      <c r="G1555" s="269"/>
      <c r="H1555" s="272">
        <v>18.154</v>
      </c>
      <c r="I1555" s="273"/>
      <c r="J1555" s="269"/>
      <c r="K1555" s="269"/>
      <c r="L1555" s="274"/>
      <c r="M1555" s="275"/>
      <c r="N1555" s="276"/>
      <c r="O1555" s="276"/>
      <c r="P1555" s="276"/>
      <c r="Q1555" s="276"/>
      <c r="R1555" s="276"/>
      <c r="S1555" s="276"/>
      <c r="T1555" s="277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78" t="s">
        <v>238</v>
      </c>
      <c r="AU1555" s="278" t="s">
        <v>91</v>
      </c>
      <c r="AV1555" s="14" t="s">
        <v>91</v>
      </c>
      <c r="AW1555" s="14" t="s">
        <v>36</v>
      </c>
      <c r="AX1555" s="14" t="s">
        <v>81</v>
      </c>
      <c r="AY1555" s="278" t="s">
        <v>229</v>
      </c>
    </row>
    <row r="1556" s="14" customFormat="1">
      <c r="A1556" s="14"/>
      <c r="B1556" s="268"/>
      <c r="C1556" s="269"/>
      <c r="D1556" s="259" t="s">
        <v>238</v>
      </c>
      <c r="E1556" s="270" t="s">
        <v>1</v>
      </c>
      <c r="F1556" s="271" t="s">
        <v>2043</v>
      </c>
      <c r="G1556" s="269"/>
      <c r="H1556" s="272">
        <v>15.587999999999999</v>
      </c>
      <c r="I1556" s="273"/>
      <c r="J1556" s="269"/>
      <c r="K1556" s="269"/>
      <c r="L1556" s="274"/>
      <c r="M1556" s="275"/>
      <c r="N1556" s="276"/>
      <c r="O1556" s="276"/>
      <c r="P1556" s="276"/>
      <c r="Q1556" s="276"/>
      <c r="R1556" s="276"/>
      <c r="S1556" s="276"/>
      <c r="T1556" s="277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78" t="s">
        <v>238</v>
      </c>
      <c r="AU1556" s="278" t="s">
        <v>91</v>
      </c>
      <c r="AV1556" s="14" t="s">
        <v>91</v>
      </c>
      <c r="AW1556" s="14" t="s">
        <v>36</v>
      </c>
      <c r="AX1556" s="14" t="s">
        <v>81</v>
      </c>
      <c r="AY1556" s="278" t="s">
        <v>229</v>
      </c>
    </row>
    <row r="1557" s="14" customFormat="1">
      <c r="A1557" s="14"/>
      <c r="B1557" s="268"/>
      <c r="C1557" s="269"/>
      <c r="D1557" s="259" t="s">
        <v>238</v>
      </c>
      <c r="E1557" s="270" t="s">
        <v>1</v>
      </c>
      <c r="F1557" s="271" t="s">
        <v>2044</v>
      </c>
      <c r="G1557" s="269"/>
      <c r="H1557" s="272">
        <v>9.657</v>
      </c>
      <c r="I1557" s="273"/>
      <c r="J1557" s="269"/>
      <c r="K1557" s="269"/>
      <c r="L1557" s="274"/>
      <c r="M1557" s="275"/>
      <c r="N1557" s="276"/>
      <c r="O1557" s="276"/>
      <c r="P1557" s="276"/>
      <c r="Q1557" s="276"/>
      <c r="R1557" s="276"/>
      <c r="S1557" s="276"/>
      <c r="T1557" s="277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78" t="s">
        <v>238</v>
      </c>
      <c r="AU1557" s="278" t="s">
        <v>91</v>
      </c>
      <c r="AV1557" s="14" t="s">
        <v>91</v>
      </c>
      <c r="AW1557" s="14" t="s">
        <v>36</v>
      </c>
      <c r="AX1557" s="14" t="s">
        <v>81</v>
      </c>
      <c r="AY1557" s="278" t="s">
        <v>229</v>
      </c>
    </row>
    <row r="1558" s="14" customFormat="1">
      <c r="A1558" s="14"/>
      <c r="B1558" s="268"/>
      <c r="C1558" s="269"/>
      <c r="D1558" s="259" t="s">
        <v>238</v>
      </c>
      <c r="E1558" s="270" t="s">
        <v>1</v>
      </c>
      <c r="F1558" s="271" t="s">
        <v>2045</v>
      </c>
      <c r="G1558" s="269"/>
      <c r="H1558" s="272">
        <v>14.283</v>
      </c>
      <c r="I1558" s="273"/>
      <c r="J1558" s="269"/>
      <c r="K1558" s="269"/>
      <c r="L1558" s="274"/>
      <c r="M1558" s="275"/>
      <c r="N1558" s="276"/>
      <c r="O1558" s="276"/>
      <c r="P1558" s="276"/>
      <c r="Q1558" s="276"/>
      <c r="R1558" s="276"/>
      <c r="S1558" s="276"/>
      <c r="T1558" s="277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78" t="s">
        <v>238</v>
      </c>
      <c r="AU1558" s="278" t="s">
        <v>91</v>
      </c>
      <c r="AV1558" s="14" t="s">
        <v>91</v>
      </c>
      <c r="AW1558" s="14" t="s">
        <v>36</v>
      </c>
      <c r="AX1558" s="14" t="s">
        <v>81</v>
      </c>
      <c r="AY1558" s="278" t="s">
        <v>229</v>
      </c>
    </row>
    <row r="1559" s="14" customFormat="1">
      <c r="A1559" s="14"/>
      <c r="B1559" s="268"/>
      <c r="C1559" s="269"/>
      <c r="D1559" s="259" t="s">
        <v>238</v>
      </c>
      <c r="E1559" s="270" t="s">
        <v>1</v>
      </c>
      <c r="F1559" s="271" t="s">
        <v>2046</v>
      </c>
      <c r="G1559" s="269"/>
      <c r="H1559" s="272">
        <v>23.625</v>
      </c>
      <c r="I1559" s="273"/>
      <c r="J1559" s="269"/>
      <c r="K1559" s="269"/>
      <c r="L1559" s="274"/>
      <c r="M1559" s="275"/>
      <c r="N1559" s="276"/>
      <c r="O1559" s="276"/>
      <c r="P1559" s="276"/>
      <c r="Q1559" s="276"/>
      <c r="R1559" s="276"/>
      <c r="S1559" s="276"/>
      <c r="T1559" s="277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78" t="s">
        <v>238</v>
      </c>
      <c r="AU1559" s="278" t="s">
        <v>91</v>
      </c>
      <c r="AV1559" s="14" t="s">
        <v>91</v>
      </c>
      <c r="AW1559" s="14" t="s">
        <v>36</v>
      </c>
      <c r="AX1559" s="14" t="s">
        <v>81</v>
      </c>
      <c r="AY1559" s="278" t="s">
        <v>229</v>
      </c>
    </row>
    <row r="1560" s="14" customFormat="1">
      <c r="A1560" s="14"/>
      <c r="B1560" s="268"/>
      <c r="C1560" s="269"/>
      <c r="D1560" s="259" t="s">
        <v>238</v>
      </c>
      <c r="E1560" s="270" t="s">
        <v>1</v>
      </c>
      <c r="F1560" s="271" t="s">
        <v>2047</v>
      </c>
      <c r="G1560" s="269"/>
      <c r="H1560" s="272">
        <v>2.8130000000000002</v>
      </c>
      <c r="I1560" s="273"/>
      <c r="J1560" s="269"/>
      <c r="K1560" s="269"/>
      <c r="L1560" s="274"/>
      <c r="M1560" s="275"/>
      <c r="N1560" s="276"/>
      <c r="O1560" s="276"/>
      <c r="P1560" s="276"/>
      <c r="Q1560" s="276"/>
      <c r="R1560" s="276"/>
      <c r="S1560" s="276"/>
      <c r="T1560" s="277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78" t="s">
        <v>238</v>
      </c>
      <c r="AU1560" s="278" t="s">
        <v>91</v>
      </c>
      <c r="AV1560" s="14" t="s">
        <v>91</v>
      </c>
      <c r="AW1560" s="14" t="s">
        <v>36</v>
      </c>
      <c r="AX1560" s="14" t="s">
        <v>81</v>
      </c>
      <c r="AY1560" s="278" t="s">
        <v>229</v>
      </c>
    </row>
    <row r="1561" s="14" customFormat="1">
      <c r="A1561" s="14"/>
      <c r="B1561" s="268"/>
      <c r="C1561" s="269"/>
      <c r="D1561" s="259" t="s">
        <v>238</v>
      </c>
      <c r="E1561" s="270" t="s">
        <v>1</v>
      </c>
      <c r="F1561" s="271" t="s">
        <v>2048</v>
      </c>
      <c r="G1561" s="269"/>
      <c r="H1561" s="272">
        <v>5.1909999999999998</v>
      </c>
      <c r="I1561" s="273"/>
      <c r="J1561" s="269"/>
      <c r="K1561" s="269"/>
      <c r="L1561" s="274"/>
      <c r="M1561" s="275"/>
      <c r="N1561" s="276"/>
      <c r="O1561" s="276"/>
      <c r="P1561" s="276"/>
      <c r="Q1561" s="276"/>
      <c r="R1561" s="276"/>
      <c r="S1561" s="276"/>
      <c r="T1561" s="277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78" t="s">
        <v>238</v>
      </c>
      <c r="AU1561" s="278" t="s">
        <v>91</v>
      </c>
      <c r="AV1561" s="14" t="s">
        <v>91</v>
      </c>
      <c r="AW1561" s="14" t="s">
        <v>36</v>
      </c>
      <c r="AX1561" s="14" t="s">
        <v>81</v>
      </c>
      <c r="AY1561" s="278" t="s">
        <v>229</v>
      </c>
    </row>
    <row r="1562" s="15" customFormat="1">
      <c r="A1562" s="15"/>
      <c r="B1562" s="279"/>
      <c r="C1562" s="280"/>
      <c r="D1562" s="259" t="s">
        <v>238</v>
      </c>
      <c r="E1562" s="281" t="s">
        <v>1</v>
      </c>
      <c r="F1562" s="282" t="s">
        <v>252</v>
      </c>
      <c r="G1562" s="280"/>
      <c r="H1562" s="283">
        <v>137.50999999999999</v>
      </c>
      <c r="I1562" s="284"/>
      <c r="J1562" s="280"/>
      <c r="K1562" s="280"/>
      <c r="L1562" s="285"/>
      <c r="M1562" s="286"/>
      <c r="N1562" s="287"/>
      <c r="O1562" s="287"/>
      <c r="P1562" s="287"/>
      <c r="Q1562" s="287"/>
      <c r="R1562" s="287"/>
      <c r="S1562" s="287"/>
      <c r="T1562" s="288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89" t="s">
        <v>238</v>
      </c>
      <c r="AU1562" s="289" t="s">
        <v>91</v>
      </c>
      <c r="AV1562" s="15" t="s">
        <v>236</v>
      </c>
      <c r="AW1562" s="15" t="s">
        <v>36</v>
      </c>
      <c r="AX1562" s="15" t="s">
        <v>89</v>
      </c>
      <c r="AY1562" s="289" t="s">
        <v>229</v>
      </c>
    </row>
    <row r="1563" s="14" customFormat="1">
      <c r="A1563" s="14"/>
      <c r="B1563" s="268"/>
      <c r="C1563" s="269"/>
      <c r="D1563" s="259" t="s">
        <v>238</v>
      </c>
      <c r="E1563" s="269"/>
      <c r="F1563" s="271" t="s">
        <v>2049</v>
      </c>
      <c r="G1563" s="269"/>
      <c r="H1563" s="272">
        <v>144.386</v>
      </c>
      <c r="I1563" s="273"/>
      <c r="J1563" s="269"/>
      <c r="K1563" s="269"/>
      <c r="L1563" s="274"/>
      <c r="M1563" s="275"/>
      <c r="N1563" s="276"/>
      <c r="O1563" s="276"/>
      <c r="P1563" s="276"/>
      <c r="Q1563" s="276"/>
      <c r="R1563" s="276"/>
      <c r="S1563" s="276"/>
      <c r="T1563" s="277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78" t="s">
        <v>238</v>
      </c>
      <c r="AU1563" s="278" t="s">
        <v>91</v>
      </c>
      <c r="AV1563" s="14" t="s">
        <v>91</v>
      </c>
      <c r="AW1563" s="14" t="s">
        <v>4</v>
      </c>
      <c r="AX1563" s="14" t="s">
        <v>89</v>
      </c>
      <c r="AY1563" s="278" t="s">
        <v>229</v>
      </c>
    </row>
    <row r="1564" s="2" customFormat="1" ht="21.75" customHeight="1">
      <c r="A1564" s="39"/>
      <c r="B1564" s="40"/>
      <c r="C1564" s="318" t="s">
        <v>2050</v>
      </c>
      <c r="D1564" s="318" t="s">
        <v>492</v>
      </c>
      <c r="E1564" s="319" t="s">
        <v>2051</v>
      </c>
      <c r="F1564" s="320" t="s">
        <v>1985</v>
      </c>
      <c r="G1564" s="321" t="s">
        <v>311</v>
      </c>
      <c r="H1564" s="322">
        <v>39.468000000000004</v>
      </c>
      <c r="I1564" s="323"/>
      <c r="J1564" s="324">
        <f>ROUND(I1564*H1564,2)</f>
        <v>0</v>
      </c>
      <c r="K1564" s="320" t="s">
        <v>301</v>
      </c>
      <c r="L1564" s="325"/>
      <c r="M1564" s="326" t="s">
        <v>1</v>
      </c>
      <c r="N1564" s="327" t="s">
        <v>46</v>
      </c>
      <c r="O1564" s="92"/>
      <c r="P1564" s="253">
        <f>O1564*H1564</f>
        <v>0</v>
      </c>
      <c r="Q1564" s="253">
        <v>0.0035000000000000001</v>
      </c>
      <c r="R1564" s="253">
        <f>Q1564*H1564</f>
        <v>0.13813800000000001</v>
      </c>
      <c r="S1564" s="253">
        <v>0</v>
      </c>
      <c r="T1564" s="254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55" t="s">
        <v>587</v>
      </c>
      <c r="AT1564" s="255" t="s">
        <v>492</v>
      </c>
      <c r="AU1564" s="255" t="s">
        <v>91</v>
      </c>
      <c r="AY1564" s="18" t="s">
        <v>229</v>
      </c>
      <c r="BE1564" s="256">
        <f>IF(N1564="základní",J1564,0)</f>
        <v>0</v>
      </c>
      <c r="BF1564" s="256">
        <f>IF(N1564="snížená",J1564,0)</f>
        <v>0</v>
      </c>
      <c r="BG1564" s="256">
        <f>IF(N1564="zákl. přenesená",J1564,0)</f>
        <v>0</v>
      </c>
      <c r="BH1564" s="256">
        <f>IF(N1564="sníž. přenesená",J1564,0)</f>
        <v>0</v>
      </c>
      <c r="BI1564" s="256">
        <f>IF(N1564="nulová",J1564,0)</f>
        <v>0</v>
      </c>
      <c r="BJ1564" s="18" t="s">
        <v>89</v>
      </c>
      <c r="BK1564" s="256">
        <f>ROUND(I1564*H1564,2)</f>
        <v>0</v>
      </c>
      <c r="BL1564" s="18" t="s">
        <v>331</v>
      </c>
      <c r="BM1564" s="255" t="s">
        <v>2052</v>
      </c>
    </row>
    <row r="1565" s="13" customFormat="1">
      <c r="A1565" s="13"/>
      <c r="B1565" s="257"/>
      <c r="C1565" s="258"/>
      <c r="D1565" s="259" t="s">
        <v>238</v>
      </c>
      <c r="E1565" s="260" t="s">
        <v>1</v>
      </c>
      <c r="F1565" s="261" t="s">
        <v>2053</v>
      </c>
      <c r="G1565" s="258"/>
      <c r="H1565" s="260" t="s">
        <v>1</v>
      </c>
      <c r="I1565" s="262"/>
      <c r="J1565" s="258"/>
      <c r="K1565" s="258"/>
      <c r="L1565" s="263"/>
      <c r="M1565" s="264"/>
      <c r="N1565" s="265"/>
      <c r="O1565" s="265"/>
      <c r="P1565" s="265"/>
      <c r="Q1565" s="265"/>
      <c r="R1565" s="265"/>
      <c r="S1565" s="265"/>
      <c r="T1565" s="266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67" t="s">
        <v>238</v>
      </c>
      <c r="AU1565" s="267" t="s">
        <v>91</v>
      </c>
      <c r="AV1565" s="13" t="s">
        <v>89</v>
      </c>
      <c r="AW1565" s="13" t="s">
        <v>36</v>
      </c>
      <c r="AX1565" s="13" t="s">
        <v>81</v>
      </c>
      <c r="AY1565" s="267" t="s">
        <v>229</v>
      </c>
    </row>
    <row r="1566" s="14" customFormat="1">
      <c r="A1566" s="14"/>
      <c r="B1566" s="268"/>
      <c r="C1566" s="269"/>
      <c r="D1566" s="259" t="s">
        <v>238</v>
      </c>
      <c r="E1566" s="270" t="s">
        <v>1</v>
      </c>
      <c r="F1566" s="271" t="s">
        <v>1802</v>
      </c>
      <c r="G1566" s="269"/>
      <c r="H1566" s="272">
        <v>35.880000000000003</v>
      </c>
      <c r="I1566" s="273"/>
      <c r="J1566" s="269"/>
      <c r="K1566" s="269"/>
      <c r="L1566" s="274"/>
      <c r="M1566" s="275"/>
      <c r="N1566" s="276"/>
      <c r="O1566" s="276"/>
      <c r="P1566" s="276"/>
      <c r="Q1566" s="276"/>
      <c r="R1566" s="276"/>
      <c r="S1566" s="276"/>
      <c r="T1566" s="277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78" t="s">
        <v>238</v>
      </c>
      <c r="AU1566" s="278" t="s">
        <v>91</v>
      </c>
      <c r="AV1566" s="14" t="s">
        <v>91</v>
      </c>
      <c r="AW1566" s="14" t="s">
        <v>36</v>
      </c>
      <c r="AX1566" s="14" t="s">
        <v>89</v>
      </c>
      <c r="AY1566" s="278" t="s">
        <v>229</v>
      </c>
    </row>
    <row r="1567" s="14" customFormat="1">
      <c r="A1567" s="14"/>
      <c r="B1567" s="268"/>
      <c r="C1567" s="269"/>
      <c r="D1567" s="259" t="s">
        <v>238</v>
      </c>
      <c r="E1567" s="269"/>
      <c r="F1567" s="271" t="s">
        <v>2054</v>
      </c>
      <c r="G1567" s="269"/>
      <c r="H1567" s="272">
        <v>39.468000000000004</v>
      </c>
      <c r="I1567" s="273"/>
      <c r="J1567" s="269"/>
      <c r="K1567" s="269"/>
      <c r="L1567" s="274"/>
      <c r="M1567" s="275"/>
      <c r="N1567" s="276"/>
      <c r="O1567" s="276"/>
      <c r="P1567" s="276"/>
      <c r="Q1567" s="276"/>
      <c r="R1567" s="276"/>
      <c r="S1567" s="276"/>
      <c r="T1567" s="277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78" t="s">
        <v>238</v>
      </c>
      <c r="AU1567" s="278" t="s">
        <v>91</v>
      </c>
      <c r="AV1567" s="14" t="s">
        <v>91</v>
      </c>
      <c r="AW1567" s="14" t="s">
        <v>4</v>
      </c>
      <c r="AX1567" s="14" t="s">
        <v>89</v>
      </c>
      <c r="AY1567" s="278" t="s">
        <v>229</v>
      </c>
    </row>
    <row r="1568" s="2" customFormat="1" ht="21.75" customHeight="1">
      <c r="A1568" s="39"/>
      <c r="B1568" s="40"/>
      <c r="C1568" s="318" t="s">
        <v>2055</v>
      </c>
      <c r="D1568" s="318" t="s">
        <v>492</v>
      </c>
      <c r="E1568" s="319" t="s">
        <v>2056</v>
      </c>
      <c r="F1568" s="320" t="s">
        <v>1987</v>
      </c>
      <c r="G1568" s="321" t="s">
        <v>311</v>
      </c>
      <c r="H1568" s="322">
        <v>7.1820000000000004</v>
      </c>
      <c r="I1568" s="323"/>
      <c r="J1568" s="324">
        <f>ROUND(I1568*H1568,2)</f>
        <v>0</v>
      </c>
      <c r="K1568" s="320" t="s">
        <v>301</v>
      </c>
      <c r="L1568" s="325"/>
      <c r="M1568" s="326" t="s">
        <v>1</v>
      </c>
      <c r="N1568" s="327" t="s">
        <v>46</v>
      </c>
      <c r="O1568" s="92"/>
      <c r="P1568" s="253">
        <f>O1568*H1568</f>
        <v>0</v>
      </c>
      <c r="Q1568" s="253">
        <v>0.0063</v>
      </c>
      <c r="R1568" s="253">
        <f>Q1568*H1568</f>
        <v>0.045246600000000005</v>
      </c>
      <c r="S1568" s="253">
        <v>0</v>
      </c>
      <c r="T1568" s="254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55" t="s">
        <v>587</v>
      </c>
      <c r="AT1568" s="255" t="s">
        <v>492</v>
      </c>
      <c r="AU1568" s="255" t="s">
        <v>91</v>
      </c>
      <c r="AY1568" s="18" t="s">
        <v>229</v>
      </c>
      <c r="BE1568" s="256">
        <f>IF(N1568="základní",J1568,0)</f>
        <v>0</v>
      </c>
      <c r="BF1568" s="256">
        <f>IF(N1568="snížená",J1568,0)</f>
        <v>0</v>
      </c>
      <c r="BG1568" s="256">
        <f>IF(N1568="zákl. přenesená",J1568,0)</f>
        <v>0</v>
      </c>
      <c r="BH1568" s="256">
        <f>IF(N1568="sníž. přenesená",J1568,0)</f>
        <v>0</v>
      </c>
      <c r="BI1568" s="256">
        <f>IF(N1568="nulová",J1568,0)</f>
        <v>0</v>
      </c>
      <c r="BJ1568" s="18" t="s">
        <v>89</v>
      </c>
      <c r="BK1568" s="256">
        <f>ROUND(I1568*H1568,2)</f>
        <v>0</v>
      </c>
      <c r="BL1568" s="18" t="s">
        <v>331</v>
      </c>
      <c r="BM1568" s="255" t="s">
        <v>2057</v>
      </c>
    </row>
    <row r="1569" s="13" customFormat="1">
      <c r="A1569" s="13"/>
      <c r="B1569" s="257"/>
      <c r="C1569" s="258"/>
      <c r="D1569" s="259" t="s">
        <v>238</v>
      </c>
      <c r="E1569" s="260" t="s">
        <v>1</v>
      </c>
      <c r="F1569" s="261" t="s">
        <v>2058</v>
      </c>
      <c r="G1569" s="258"/>
      <c r="H1569" s="260" t="s">
        <v>1</v>
      </c>
      <c r="I1569" s="262"/>
      <c r="J1569" s="258"/>
      <c r="K1569" s="258"/>
      <c r="L1569" s="263"/>
      <c r="M1569" s="264"/>
      <c r="N1569" s="265"/>
      <c r="O1569" s="265"/>
      <c r="P1569" s="265"/>
      <c r="Q1569" s="265"/>
      <c r="R1569" s="265"/>
      <c r="S1569" s="265"/>
      <c r="T1569" s="266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67" t="s">
        <v>238</v>
      </c>
      <c r="AU1569" s="267" t="s">
        <v>91</v>
      </c>
      <c r="AV1569" s="13" t="s">
        <v>89</v>
      </c>
      <c r="AW1569" s="13" t="s">
        <v>36</v>
      </c>
      <c r="AX1569" s="13" t="s">
        <v>81</v>
      </c>
      <c r="AY1569" s="267" t="s">
        <v>229</v>
      </c>
    </row>
    <row r="1570" s="14" customFormat="1">
      <c r="A1570" s="14"/>
      <c r="B1570" s="268"/>
      <c r="C1570" s="269"/>
      <c r="D1570" s="259" t="s">
        <v>238</v>
      </c>
      <c r="E1570" s="270" t="s">
        <v>1</v>
      </c>
      <c r="F1570" s="271" t="s">
        <v>2059</v>
      </c>
      <c r="G1570" s="269"/>
      <c r="H1570" s="272">
        <v>6.8399999999999999</v>
      </c>
      <c r="I1570" s="273"/>
      <c r="J1570" s="269"/>
      <c r="K1570" s="269"/>
      <c r="L1570" s="274"/>
      <c r="M1570" s="275"/>
      <c r="N1570" s="276"/>
      <c r="O1570" s="276"/>
      <c r="P1570" s="276"/>
      <c r="Q1570" s="276"/>
      <c r="R1570" s="276"/>
      <c r="S1570" s="276"/>
      <c r="T1570" s="277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78" t="s">
        <v>238</v>
      </c>
      <c r="AU1570" s="278" t="s">
        <v>91</v>
      </c>
      <c r="AV1570" s="14" t="s">
        <v>91</v>
      </c>
      <c r="AW1570" s="14" t="s">
        <v>36</v>
      </c>
      <c r="AX1570" s="14" t="s">
        <v>89</v>
      </c>
      <c r="AY1570" s="278" t="s">
        <v>229</v>
      </c>
    </row>
    <row r="1571" s="14" customFormat="1">
      <c r="A1571" s="14"/>
      <c r="B1571" s="268"/>
      <c r="C1571" s="269"/>
      <c r="D1571" s="259" t="s">
        <v>238</v>
      </c>
      <c r="E1571" s="269"/>
      <c r="F1571" s="271" t="s">
        <v>2060</v>
      </c>
      <c r="G1571" s="269"/>
      <c r="H1571" s="272">
        <v>7.1820000000000004</v>
      </c>
      <c r="I1571" s="273"/>
      <c r="J1571" s="269"/>
      <c r="K1571" s="269"/>
      <c r="L1571" s="274"/>
      <c r="M1571" s="275"/>
      <c r="N1571" s="276"/>
      <c r="O1571" s="276"/>
      <c r="P1571" s="276"/>
      <c r="Q1571" s="276"/>
      <c r="R1571" s="276"/>
      <c r="S1571" s="276"/>
      <c r="T1571" s="277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78" t="s">
        <v>238</v>
      </c>
      <c r="AU1571" s="278" t="s">
        <v>91</v>
      </c>
      <c r="AV1571" s="14" t="s">
        <v>91</v>
      </c>
      <c r="AW1571" s="14" t="s">
        <v>4</v>
      </c>
      <c r="AX1571" s="14" t="s">
        <v>89</v>
      </c>
      <c r="AY1571" s="278" t="s">
        <v>229</v>
      </c>
    </row>
    <row r="1572" s="2" customFormat="1" ht="16.5" customHeight="1">
      <c r="A1572" s="39"/>
      <c r="B1572" s="40"/>
      <c r="C1572" s="318" t="s">
        <v>2061</v>
      </c>
      <c r="D1572" s="318" t="s">
        <v>492</v>
      </c>
      <c r="E1572" s="319" t="s">
        <v>2062</v>
      </c>
      <c r="F1572" s="320" t="s">
        <v>1969</v>
      </c>
      <c r="G1572" s="321" t="s">
        <v>311</v>
      </c>
      <c r="H1572" s="322">
        <v>10.901</v>
      </c>
      <c r="I1572" s="323"/>
      <c r="J1572" s="324">
        <f>ROUND(I1572*H1572,2)</f>
        <v>0</v>
      </c>
      <c r="K1572" s="320" t="s">
        <v>1</v>
      </c>
      <c r="L1572" s="325"/>
      <c r="M1572" s="326" t="s">
        <v>1</v>
      </c>
      <c r="N1572" s="327" t="s">
        <v>46</v>
      </c>
      <c r="O1572" s="92"/>
      <c r="P1572" s="253">
        <f>O1572*H1572</f>
        <v>0</v>
      </c>
      <c r="Q1572" s="253">
        <v>0.0041999999999999997</v>
      </c>
      <c r="R1572" s="253">
        <f>Q1572*H1572</f>
        <v>0.045784199999999997</v>
      </c>
      <c r="S1572" s="253">
        <v>0</v>
      </c>
      <c r="T1572" s="254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55" t="s">
        <v>587</v>
      </c>
      <c r="AT1572" s="255" t="s">
        <v>492</v>
      </c>
      <c r="AU1572" s="255" t="s">
        <v>91</v>
      </c>
      <c r="AY1572" s="18" t="s">
        <v>229</v>
      </c>
      <c r="BE1572" s="256">
        <f>IF(N1572="základní",J1572,0)</f>
        <v>0</v>
      </c>
      <c r="BF1572" s="256">
        <f>IF(N1572="snížená",J1572,0)</f>
        <v>0</v>
      </c>
      <c r="BG1572" s="256">
        <f>IF(N1572="zákl. přenesená",J1572,0)</f>
        <v>0</v>
      </c>
      <c r="BH1572" s="256">
        <f>IF(N1572="sníž. přenesená",J1572,0)</f>
        <v>0</v>
      </c>
      <c r="BI1572" s="256">
        <f>IF(N1572="nulová",J1572,0)</f>
        <v>0</v>
      </c>
      <c r="BJ1572" s="18" t="s">
        <v>89</v>
      </c>
      <c r="BK1572" s="256">
        <f>ROUND(I1572*H1572,2)</f>
        <v>0</v>
      </c>
      <c r="BL1572" s="18" t="s">
        <v>331</v>
      </c>
      <c r="BM1572" s="255" t="s">
        <v>2063</v>
      </c>
    </row>
    <row r="1573" s="13" customFormat="1">
      <c r="A1573" s="13"/>
      <c r="B1573" s="257"/>
      <c r="C1573" s="258"/>
      <c r="D1573" s="259" t="s">
        <v>238</v>
      </c>
      <c r="E1573" s="260" t="s">
        <v>1</v>
      </c>
      <c r="F1573" s="261" t="s">
        <v>2064</v>
      </c>
      <c r="G1573" s="258"/>
      <c r="H1573" s="260" t="s">
        <v>1</v>
      </c>
      <c r="I1573" s="262"/>
      <c r="J1573" s="258"/>
      <c r="K1573" s="258"/>
      <c r="L1573" s="263"/>
      <c r="M1573" s="264"/>
      <c r="N1573" s="265"/>
      <c r="O1573" s="265"/>
      <c r="P1573" s="265"/>
      <c r="Q1573" s="265"/>
      <c r="R1573" s="265"/>
      <c r="S1573" s="265"/>
      <c r="T1573" s="266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7" t="s">
        <v>238</v>
      </c>
      <c r="AU1573" s="267" t="s">
        <v>91</v>
      </c>
      <c r="AV1573" s="13" t="s">
        <v>89</v>
      </c>
      <c r="AW1573" s="13" t="s">
        <v>36</v>
      </c>
      <c r="AX1573" s="13" t="s">
        <v>81</v>
      </c>
      <c r="AY1573" s="267" t="s">
        <v>229</v>
      </c>
    </row>
    <row r="1574" s="14" customFormat="1">
      <c r="A1574" s="14"/>
      <c r="B1574" s="268"/>
      <c r="C1574" s="269"/>
      <c r="D1574" s="259" t="s">
        <v>238</v>
      </c>
      <c r="E1574" s="270" t="s">
        <v>1</v>
      </c>
      <c r="F1574" s="271" t="s">
        <v>866</v>
      </c>
      <c r="G1574" s="269"/>
      <c r="H1574" s="272">
        <v>3.9100000000000001</v>
      </c>
      <c r="I1574" s="273"/>
      <c r="J1574" s="269"/>
      <c r="K1574" s="269"/>
      <c r="L1574" s="274"/>
      <c r="M1574" s="275"/>
      <c r="N1574" s="276"/>
      <c r="O1574" s="276"/>
      <c r="P1574" s="276"/>
      <c r="Q1574" s="276"/>
      <c r="R1574" s="276"/>
      <c r="S1574" s="276"/>
      <c r="T1574" s="277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78" t="s">
        <v>238</v>
      </c>
      <c r="AU1574" s="278" t="s">
        <v>91</v>
      </c>
      <c r="AV1574" s="14" t="s">
        <v>91</v>
      </c>
      <c r="AW1574" s="14" t="s">
        <v>36</v>
      </c>
      <c r="AX1574" s="14" t="s">
        <v>81</v>
      </c>
      <c r="AY1574" s="278" t="s">
        <v>229</v>
      </c>
    </row>
    <row r="1575" s="13" customFormat="1">
      <c r="A1575" s="13"/>
      <c r="B1575" s="257"/>
      <c r="C1575" s="258"/>
      <c r="D1575" s="259" t="s">
        <v>238</v>
      </c>
      <c r="E1575" s="260" t="s">
        <v>1</v>
      </c>
      <c r="F1575" s="261" t="s">
        <v>2065</v>
      </c>
      <c r="G1575" s="258"/>
      <c r="H1575" s="260" t="s">
        <v>1</v>
      </c>
      <c r="I1575" s="262"/>
      <c r="J1575" s="258"/>
      <c r="K1575" s="258"/>
      <c r="L1575" s="263"/>
      <c r="M1575" s="264"/>
      <c r="N1575" s="265"/>
      <c r="O1575" s="265"/>
      <c r="P1575" s="265"/>
      <c r="Q1575" s="265"/>
      <c r="R1575" s="265"/>
      <c r="S1575" s="265"/>
      <c r="T1575" s="266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7" t="s">
        <v>238</v>
      </c>
      <c r="AU1575" s="267" t="s">
        <v>91</v>
      </c>
      <c r="AV1575" s="13" t="s">
        <v>89</v>
      </c>
      <c r="AW1575" s="13" t="s">
        <v>36</v>
      </c>
      <c r="AX1575" s="13" t="s">
        <v>81</v>
      </c>
      <c r="AY1575" s="267" t="s">
        <v>229</v>
      </c>
    </row>
    <row r="1576" s="14" customFormat="1">
      <c r="A1576" s="14"/>
      <c r="B1576" s="268"/>
      <c r="C1576" s="269"/>
      <c r="D1576" s="259" t="s">
        <v>238</v>
      </c>
      <c r="E1576" s="270" t="s">
        <v>1</v>
      </c>
      <c r="F1576" s="271" t="s">
        <v>264</v>
      </c>
      <c r="G1576" s="269"/>
      <c r="H1576" s="272">
        <v>6</v>
      </c>
      <c r="I1576" s="273"/>
      <c r="J1576" s="269"/>
      <c r="K1576" s="269"/>
      <c r="L1576" s="274"/>
      <c r="M1576" s="275"/>
      <c r="N1576" s="276"/>
      <c r="O1576" s="276"/>
      <c r="P1576" s="276"/>
      <c r="Q1576" s="276"/>
      <c r="R1576" s="276"/>
      <c r="S1576" s="276"/>
      <c r="T1576" s="277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78" t="s">
        <v>238</v>
      </c>
      <c r="AU1576" s="278" t="s">
        <v>91</v>
      </c>
      <c r="AV1576" s="14" t="s">
        <v>91</v>
      </c>
      <c r="AW1576" s="14" t="s">
        <v>36</v>
      </c>
      <c r="AX1576" s="14" t="s">
        <v>81</v>
      </c>
      <c r="AY1576" s="278" t="s">
        <v>229</v>
      </c>
    </row>
    <row r="1577" s="15" customFormat="1">
      <c r="A1577" s="15"/>
      <c r="B1577" s="279"/>
      <c r="C1577" s="280"/>
      <c r="D1577" s="259" t="s">
        <v>238</v>
      </c>
      <c r="E1577" s="281" t="s">
        <v>1</v>
      </c>
      <c r="F1577" s="282" t="s">
        <v>252</v>
      </c>
      <c r="G1577" s="280"/>
      <c r="H1577" s="283">
        <v>9.9100000000000001</v>
      </c>
      <c r="I1577" s="284"/>
      <c r="J1577" s="280"/>
      <c r="K1577" s="280"/>
      <c r="L1577" s="285"/>
      <c r="M1577" s="286"/>
      <c r="N1577" s="287"/>
      <c r="O1577" s="287"/>
      <c r="P1577" s="287"/>
      <c r="Q1577" s="287"/>
      <c r="R1577" s="287"/>
      <c r="S1577" s="287"/>
      <c r="T1577" s="288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89" t="s">
        <v>238</v>
      </c>
      <c r="AU1577" s="289" t="s">
        <v>91</v>
      </c>
      <c r="AV1577" s="15" t="s">
        <v>236</v>
      </c>
      <c r="AW1577" s="15" t="s">
        <v>36</v>
      </c>
      <c r="AX1577" s="15" t="s">
        <v>89</v>
      </c>
      <c r="AY1577" s="289" t="s">
        <v>229</v>
      </c>
    </row>
    <row r="1578" s="14" customFormat="1">
      <c r="A1578" s="14"/>
      <c r="B1578" s="268"/>
      <c r="C1578" s="269"/>
      <c r="D1578" s="259" t="s">
        <v>238</v>
      </c>
      <c r="E1578" s="269"/>
      <c r="F1578" s="271" t="s">
        <v>2066</v>
      </c>
      <c r="G1578" s="269"/>
      <c r="H1578" s="272">
        <v>10.901</v>
      </c>
      <c r="I1578" s="273"/>
      <c r="J1578" s="269"/>
      <c r="K1578" s="269"/>
      <c r="L1578" s="274"/>
      <c r="M1578" s="275"/>
      <c r="N1578" s="276"/>
      <c r="O1578" s="276"/>
      <c r="P1578" s="276"/>
      <c r="Q1578" s="276"/>
      <c r="R1578" s="276"/>
      <c r="S1578" s="276"/>
      <c r="T1578" s="277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78" t="s">
        <v>238</v>
      </c>
      <c r="AU1578" s="278" t="s">
        <v>91</v>
      </c>
      <c r="AV1578" s="14" t="s">
        <v>91</v>
      </c>
      <c r="AW1578" s="14" t="s">
        <v>4</v>
      </c>
      <c r="AX1578" s="14" t="s">
        <v>89</v>
      </c>
      <c r="AY1578" s="278" t="s">
        <v>229</v>
      </c>
    </row>
    <row r="1579" s="2" customFormat="1" ht="16.5" customHeight="1">
      <c r="A1579" s="39"/>
      <c r="B1579" s="40"/>
      <c r="C1579" s="318" t="s">
        <v>2067</v>
      </c>
      <c r="D1579" s="318" t="s">
        <v>492</v>
      </c>
      <c r="E1579" s="319" t="s">
        <v>2068</v>
      </c>
      <c r="F1579" s="320" t="s">
        <v>1971</v>
      </c>
      <c r="G1579" s="321" t="s">
        <v>311</v>
      </c>
      <c r="H1579" s="322">
        <v>1.5820000000000001</v>
      </c>
      <c r="I1579" s="323"/>
      <c r="J1579" s="324">
        <f>ROUND(I1579*H1579,2)</f>
        <v>0</v>
      </c>
      <c r="K1579" s="320" t="s">
        <v>1</v>
      </c>
      <c r="L1579" s="325"/>
      <c r="M1579" s="326" t="s">
        <v>1</v>
      </c>
      <c r="N1579" s="327" t="s">
        <v>46</v>
      </c>
      <c r="O1579" s="92"/>
      <c r="P1579" s="253">
        <f>O1579*H1579</f>
        <v>0</v>
      </c>
      <c r="Q1579" s="253">
        <v>0.0041999999999999997</v>
      </c>
      <c r="R1579" s="253">
        <f>Q1579*H1579</f>
        <v>0.0066444</v>
      </c>
      <c r="S1579" s="253">
        <v>0</v>
      </c>
      <c r="T1579" s="254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55" t="s">
        <v>587</v>
      </c>
      <c r="AT1579" s="255" t="s">
        <v>492</v>
      </c>
      <c r="AU1579" s="255" t="s">
        <v>91</v>
      </c>
      <c r="AY1579" s="18" t="s">
        <v>229</v>
      </c>
      <c r="BE1579" s="256">
        <f>IF(N1579="základní",J1579,0)</f>
        <v>0</v>
      </c>
      <c r="BF1579" s="256">
        <f>IF(N1579="snížená",J1579,0)</f>
        <v>0</v>
      </c>
      <c r="BG1579" s="256">
        <f>IF(N1579="zákl. přenesená",J1579,0)</f>
        <v>0</v>
      </c>
      <c r="BH1579" s="256">
        <f>IF(N1579="sníž. přenesená",J1579,0)</f>
        <v>0</v>
      </c>
      <c r="BI1579" s="256">
        <f>IF(N1579="nulová",J1579,0)</f>
        <v>0</v>
      </c>
      <c r="BJ1579" s="18" t="s">
        <v>89</v>
      </c>
      <c r="BK1579" s="256">
        <f>ROUND(I1579*H1579,2)</f>
        <v>0</v>
      </c>
      <c r="BL1579" s="18" t="s">
        <v>331</v>
      </c>
      <c r="BM1579" s="255" t="s">
        <v>2069</v>
      </c>
    </row>
    <row r="1580" s="13" customFormat="1">
      <c r="A1580" s="13"/>
      <c r="B1580" s="257"/>
      <c r="C1580" s="258"/>
      <c r="D1580" s="259" t="s">
        <v>238</v>
      </c>
      <c r="E1580" s="260" t="s">
        <v>1</v>
      </c>
      <c r="F1580" s="261" t="s">
        <v>1200</v>
      </c>
      <c r="G1580" s="258"/>
      <c r="H1580" s="260" t="s">
        <v>1</v>
      </c>
      <c r="I1580" s="262"/>
      <c r="J1580" s="258"/>
      <c r="K1580" s="258"/>
      <c r="L1580" s="263"/>
      <c r="M1580" s="264"/>
      <c r="N1580" s="265"/>
      <c r="O1580" s="265"/>
      <c r="P1580" s="265"/>
      <c r="Q1580" s="265"/>
      <c r="R1580" s="265"/>
      <c r="S1580" s="265"/>
      <c r="T1580" s="266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7" t="s">
        <v>238</v>
      </c>
      <c r="AU1580" s="267" t="s">
        <v>91</v>
      </c>
      <c r="AV1580" s="13" t="s">
        <v>89</v>
      </c>
      <c r="AW1580" s="13" t="s">
        <v>36</v>
      </c>
      <c r="AX1580" s="13" t="s">
        <v>81</v>
      </c>
      <c r="AY1580" s="267" t="s">
        <v>229</v>
      </c>
    </row>
    <row r="1581" s="14" customFormat="1">
      <c r="A1581" s="14"/>
      <c r="B1581" s="268"/>
      <c r="C1581" s="269"/>
      <c r="D1581" s="259" t="s">
        <v>238</v>
      </c>
      <c r="E1581" s="270" t="s">
        <v>1</v>
      </c>
      <c r="F1581" s="271" t="s">
        <v>2070</v>
      </c>
      <c r="G1581" s="269"/>
      <c r="H1581" s="272">
        <v>1.4379999999999999</v>
      </c>
      <c r="I1581" s="273"/>
      <c r="J1581" s="269"/>
      <c r="K1581" s="269"/>
      <c r="L1581" s="274"/>
      <c r="M1581" s="275"/>
      <c r="N1581" s="276"/>
      <c r="O1581" s="276"/>
      <c r="P1581" s="276"/>
      <c r="Q1581" s="276"/>
      <c r="R1581" s="276"/>
      <c r="S1581" s="276"/>
      <c r="T1581" s="277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78" t="s">
        <v>238</v>
      </c>
      <c r="AU1581" s="278" t="s">
        <v>91</v>
      </c>
      <c r="AV1581" s="14" t="s">
        <v>91</v>
      </c>
      <c r="AW1581" s="14" t="s">
        <v>36</v>
      </c>
      <c r="AX1581" s="14" t="s">
        <v>89</v>
      </c>
      <c r="AY1581" s="278" t="s">
        <v>229</v>
      </c>
    </row>
    <row r="1582" s="14" customFormat="1">
      <c r="A1582" s="14"/>
      <c r="B1582" s="268"/>
      <c r="C1582" s="269"/>
      <c r="D1582" s="259" t="s">
        <v>238</v>
      </c>
      <c r="E1582" s="269"/>
      <c r="F1582" s="271" t="s">
        <v>2071</v>
      </c>
      <c r="G1582" s="269"/>
      <c r="H1582" s="272">
        <v>1.5820000000000001</v>
      </c>
      <c r="I1582" s="273"/>
      <c r="J1582" s="269"/>
      <c r="K1582" s="269"/>
      <c r="L1582" s="274"/>
      <c r="M1582" s="275"/>
      <c r="N1582" s="276"/>
      <c r="O1582" s="276"/>
      <c r="P1582" s="276"/>
      <c r="Q1582" s="276"/>
      <c r="R1582" s="276"/>
      <c r="S1582" s="276"/>
      <c r="T1582" s="277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78" t="s">
        <v>238</v>
      </c>
      <c r="AU1582" s="278" t="s">
        <v>91</v>
      </c>
      <c r="AV1582" s="14" t="s">
        <v>91</v>
      </c>
      <c r="AW1582" s="14" t="s">
        <v>4</v>
      </c>
      <c r="AX1582" s="14" t="s">
        <v>89</v>
      </c>
      <c r="AY1582" s="278" t="s">
        <v>229</v>
      </c>
    </row>
    <row r="1583" s="2" customFormat="1" ht="16.5" customHeight="1">
      <c r="A1583" s="39"/>
      <c r="B1583" s="40"/>
      <c r="C1583" s="318" t="s">
        <v>2072</v>
      </c>
      <c r="D1583" s="318" t="s">
        <v>492</v>
      </c>
      <c r="E1583" s="319" t="s">
        <v>2073</v>
      </c>
      <c r="F1583" s="320" t="s">
        <v>2074</v>
      </c>
      <c r="G1583" s="321" t="s">
        <v>311</v>
      </c>
      <c r="H1583" s="322">
        <v>3.5219999999999998</v>
      </c>
      <c r="I1583" s="323"/>
      <c r="J1583" s="324">
        <f>ROUND(I1583*H1583,2)</f>
        <v>0</v>
      </c>
      <c r="K1583" s="320" t="s">
        <v>1</v>
      </c>
      <c r="L1583" s="325"/>
      <c r="M1583" s="326" t="s">
        <v>1</v>
      </c>
      <c r="N1583" s="327" t="s">
        <v>46</v>
      </c>
      <c r="O1583" s="92"/>
      <c r="P1583" s="253">
        <f>O1583*H1583</f>
        <v>0</v>
      </c>
      <c r="Q1583" s="253">
        <v>0.0041999999999999997</v>
      </c>
      <c r="R1583" s="253">
        <f>Q1583*H1583</f>
        <v>0.014792399999999999</v>
      </c>
      <c r="S1583" s="253">
        <v>0</v>
      </c>
      <c r="T1583" s="254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55" t="s">
        <v>587</v>
      </c>
      <c r="AT1583" s="255" t="s">
        <v>492</v>
      </c>
      <c r="AU1583" s="255" t="s">
        <v>91</v>
      </c>
      <c r="AY1583" s="18" t="s">
        <v>229</v>
      </c>
      <c r="BE1583" s="256">
        <f>IF(N1583="základní",J1583,0)</f>
        <v>0</v>
      </c>
      <c r="BF1583" s="256">
        <f>IF(N1583="snížená",J1583,0)</f>
        <v>0</v>
      </c>
      <c r="BG1583" s="256">
        <f>IF(N1583="zákl. přenesená",J1583,0)</f>
        <v>0</v>
      </c>
      <c r="BH1583" s="256">
        <f>IF(N1583="sníž. přenesená",J1583,0)</f>
        <v>0</v>
      </c>
      <c r="BI1583" s="256">
        <f>IF(N1583="nulová",J1583,0)</f>
        <v>0</v>
      </c>
      <c r="BJ1583" s="18" t="s">
        <v>89</v>
      </c>
      <c r="BK1583" s="256">
        <f>ROUND(I1583*H1583,2)</f>
        <v>0</v>
      </c>
      <c r="BL1583" s="18" t="s">
        <v>331</v>
      </c>
      <c r="BM1583" s="255" t="s">
        <v>2075</v>
      </c>
    </row>
    <row r="1584" s="13" customFormat="1">
      <c r="A1584" s="13"/>
      <c r="B1584" s="257"/>
      <c r="C1584" s="258"/>
      <c r="D1584" s="259" t="s">
        <v>238</v>
      </c>
      <c r="E1584" s="260" t="s">
        <v>1</v>
      </c>
      <c r="F1584" s="261" t="s">
        <v>1975</v>
      </c>
      <c r="G1584" s="258"/>
      <c r="H1584" s="260" t="s">
        <v>1</v>
      </c>
      <c r="I1584" s="262"/>
      <c r="J1584" s="258"/>
      <c r="K1584" s="258"/>
      <c r="L1584" s="263"/>
      <c r="M1584" s="264"/>
      <c r="N1584" s="265"/>
      <c r="O1584" s="265"/>
      <c r="P1584" s="265"/>
      <c r="Q1584" s="265"/>
      <c r="R1584" s="265"/>
      <c r="S1584" s="265"/>
      <c r="T1584" s="266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7" t="s">
        <v>238</v>
      </c>
      <c r="AU1584" s="267" t="s">
        <v>91</v>
      </c>
      <c r="AV1584" s="13" t="s">
        <v>89</v>
      </c>
      <c r="AW1584" s="13" t="s">
        <v>36</v>
      </c>
      <c r="AX1584" s="13" t="s">
        <v>81</v>
      </c>
      <c r="AY1584" s="267" t="s">
        <v>229</v>
      </c>
    </row>
    <row r="1585" s="14" customFormat="1">
      <c r="A1585" s="14"/>
      <c r="B1585" s="268"/>
      <c r="C1585" s="269"/>
      <c r="D1585" s="259" t="s">
        <v>238</v>
      </c>
      <c r="E1585" s="270" t="s">
        <v>1</v>
      </c>
      <c r="F1585" s="271" t="s">
        <v>2076</v>
      </c>
      <c r="G1585" s="269"/>
      <c r="H1585" s="272">
        <v>3.3540000000000001</v>
      </c>
      <c r="I1585" s="273"/>
      <c r="J1585" s="269"/>
      <c r="K1585" s="269"/>
      <c r="L1585" s="274"/>
      <c r="M1585" s="275"/>
      <c r="N1585" s="276"/>
      <c r="O1585" s="276"/>
      <c r="P1585" s="276"/>
      <c r="Q1585" s="276"/>
      <c r="R1585" s="276"/>
      <c r="S1585" s="276"/>
      <c r="T1585" s="277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8" t="s">
        <v>238</v>
      </c>
      <c r="AU1585" s="278" t="s">
        <v>91</v>
      </c>
      <c r="AV1585" s="14" t="s">
        <v>91</v>
      </c>
      <c r="AW1585" s="14" t="s">
        <v>36</v>
      </c>
      <c r="AX1585" s="14" t="s">
        <v>89</v>
      </c>
      <c r="AY1585" s="278" t="s">
        <v>229</v>
      </c>
    </row>
    <row r="1586" s="14" customFormat="1">
      <c r="A1586" s="14"/>
      <c r="B1586" s="268"/>
      <c r="C1586" s="269"/>
      <c r="D1586" s="259" t="s">
        <v>238</v>
      </c>
      <c r="E1586" s="269"/>
      <c r="F1586" s="271" t="s">
        <v>2077</v>
      </c>
      <c r="G1586" s="269"/>
      <c r="H1586" s="272">
        <v>3.5219999999999998</v>
      </c>
      <c r="I1586" s="273"/>
      <c r="J1586" s="269"/>
      <c r="K1586" s="269"/>
      <c r="L1586" s="274"/>
      <c r="M1586" s="275"/>
      <c r="N1586" s="276"/>
      <c r="O1586" s="276"/>
      <c r="P1586" s="276"/>
      <c r="Q1586" s="276"/>
      <c r="R1586" s="276"/>
      <c r="S1586" s="276"/>
      <c r="T1586" s="277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78" t="s">
        <v>238</v>
      </c>
      <c r="AU1586" s="278" t="s">
        <v>91</v>
      </c>
      <c r="AV1586" s="14" t="s">
        <v>91</v>
      </c>
      <c r="AW1586" s="14" t="s">
        <v>4</v>
      </c>
      <c r="AX1586" s="14" t="s">
        <v>89</v>
      </c>
      <c r="AY1586" s="278" t="s">
        <v>229</v>
      </c>
    </row>
    <row r="1587" s="2" customFormat="1" ht="16.5" customHeight="1">
      <c r="A1587" s="39"/>
      <c r="B1587" s="40"/>
      <c r="C1587" s="318" t="s">
        <v>2078</v>
      </c>
      <c r="D1587" s="318" t="s">
        <v>492</v>
      </c>
      <c r="E1587" s="319" t="s">
        <v>2079</v>
      </c>
      <c r="F1587" s="320" t="s">
        <v>2080</v>
      </c>
      <c r="G1587" s="321" t="s">
        <v>311</v>
      </c>
      <c r="H1587" s="322">
        <v>7.5830000000000002</v>
      </c>
      <c r="I1587" s="323"/>
      <c r="J1587" s="324">
        <f>ROUND(I1587*H1587,2)</f>
        <v>0</v>
      </c>
      <c r="K1587" s="320" t="s">
        <v>1</v>
      </c>
      <c r="L1587" s="325"/>
      <c r="M1587" s="326" t="s">
        <v>1</v>
      </c>
      <c r="N1587" s="327" t="s">
        <v>46</v>
      </c>
      <c r="O1587" s="92"/>
      <c r="P1587" s="253">
        <f>O1587*H1587</f>
        <v>0</v>
      </c>
      <c r="Q1587" s="253">
        <v>0.0041999999999999997</v>
      </c>
      <c r="R1587" s="253">
        <f>Q1587*H1587</f>
        <v>0.031848599999999998</v>
      </c>
      <c r="S1587" s="253">
        <v>0</v>
      </c>
      <c r="T1587" s="254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55" t="s">
        <v>587</v>
      </c>
      <c r="AT1587" s="255" t="s">
        <v>492</v>
      </c>
      <c r="AU1587" s="255" t="s">
        <v>91</v>
      </c>
      <c r="AY1587" s="18" t="s">
        <v>229</v>
      </c>
      <c r="BE1587" s="256">
        <f>IF(N1587="základní",J1587,0)</f>
        <v>0</v>
      </c>
      <c r="BF1587" s="256">
        <f>IF(N1587="snížená",J1587,0)</f>
        <v>0</v>
      </c>
      <c r="BG1587" s="256">
        <f>IF(N1587="zákl. přenesená",J1587,0)</f>
        <v>0</v>
      </c>
      <c r="BH1587" s="256">
        <f>IF(N1587="sníž. přenesená",J1587,0)</f>
        <v>0</v>
      </c>
      <c r="BI1587" s="256">
        <f>IF(N1587="nulová",J1587,0)</f>
        <v>0</v>
      </c>
      <c r="BJ1587" s="18" t="s">
        <v>89</v>
      </c>
      <c r="BK1587" s="256">
        <f>ROUND(I1587*H1587,2)</f>
        <v>0</v>
      </c>
      <c r="BL1587" s="18" t="s">
        <v>331</v>
      </c>
      <c r="BM1587" s="255" t="s">
        <v>2081</v>
      </c>
    </row>
    <row r="1588" s="13" customFormat="1">
      <c r="A1588" s="13"/>
      <c r="B1588" s="257"/>
      <c r="C1588" s="258"/>
      <c r="D1588" s="259" t="s">
        <v>238</v>
      </c>
      <c r="E1588" s="260" t="s">
        <v>1</v>
      </c>
      <c r="F1588" s="261" t="s">
        <v>1975</v>
      </c>
      <c r="G1588" s="258"/>
      <c r="H1588" s="260" t="s">
        <v>1</v>
      </c>
      <c r="I1588" s="262"/>
      <c r="J1588" s="258"/>
      <c r="K1588" s="258"/>
      <c r="L1588" s="263"/>
      <c r="M1588" s="264"/>
      <c r="N1588" s="265"/>
      <c r="O1588" s="265"/>
      <c r="P1588" s="265"/>
      <c r="Q1588" s="265"/>
      <c r="R1588" s="265"/>
      <c r="S1588" s="265"/>
      <c r="T1588" s="266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67" t="s">
        <v>238</v>
      </c>
      <c r="AU1588" s="267" t="s">
        <v>91</v>
      </c>
      <c r="AV1588" s="13" t="s">
        <v>89</v>
      </c>
      <c r="AW1588" s="13" t="s">
        <v>36</v>
      </c>
      <c r="AX1588" s="13" t="s">
        <v>81</v>
      </c>
      <c r="AY1588" s="267" t="s">
        <v>229</v>
      </c>
    </row>
    <row r="1589" s="14" customFormat="1">
      <c r="A1589" s="14"/>
      <c r="B1589" s="268"/>
      <c r="C1589" s="269"/>
      <c r="D1589" s="259" t="s">
        <v>238</v>
      </c>
      <c r="E1589" s="270" t="s">
        <v>1</v>
      </c>
      <c r="F1589" s="271" t="s">
        <v>2082</v>
      </c>
      <c r="G1589" s="269"/>
      <c r="H1589" s="272">
        <v>10.202</v>
      </c>
      <c r="I1589" s="273"/>
      <c r="J1589" s="269"/>
      <c r="K1589" s="269"/>
      <c r="L1589" s="274"/>
      <c r="M1589" s="275"/>
      <c r="N1589" s="276"/>
      <c r="O1589" s="276"/>
      <c r="P1589" s="276"/>
      <c r="Q1589" s="276"/>
      <c r="R1589" s="276"/>
      <c r="S1589" s="276"/>
      <c r="T1589" s="277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78" t="s">
        <v>238</v>
      </c>
      <c r="AU1589" s="278" t="s">
        <v>91</v>
      </c>
      <c r="AV1589" s="14" t="s">
        <v>91</v>
      </c>
      <c r="AW1589" s="14" t="s">
        <v>36</v>
      </c>
      <c r="AX1589" s="14" t="s">
        <v>81</v>
      </c>
      <c r="AY1589" s="278" t="s">
        <v>229</v>
      </c>
    </row>
    <row r="1590" s="14" customFormat="1">
      <c r="A1590" s="14"/>
      <c r="B1590" s="268"/>
      <c r="C1590" s="269"/>
      <c r="D1590" s="259" t="s">
        <v>238</v>
      </c>
      <c r="E1590" s="270" t="s">
        <v>1</v>
      </c>
      <c r="F1590" s="271" t="s">
        <v>2083</v>
      </c>
      <c r="G1590" s="269"/>
      <c r="H1590" s="272">
        <v>-2.98</v>
      </c>
      <c r="I1590" s="273"/>
      <c r="J1590" s="269"/>
      <c r="K1590" s="269"/>
      <c r="L1590" s="274"/>
      <c r="M1590" s="275"/>
      <c r="N1590" s="276"/>
      <c r="O1590" s="276"/>
      <c r="P1590" s="276"/>
      <c r="Q1590" s="276"/>
      <c r="R1590" s="276"/>
      <c r="S1590" s="276"/>
      <c r="T1590" s="277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78" t="s">
        <v>238</v>
      </c>
      <c r="AU1590" s="278" t="s">
        <v>91</v>
      </c>
      <c r="AV1590" s="14" t="s">
        <v>91</v>
      </c>
      <c r="AW1590" s="14" t="s">
        <v>36</v>
      </c>
      <c r="AX1590" s="14" t="s">
        <v>81</v>
      </c>
      <c r="AY1590" s="278" t="s">
        <v>229</v>
      </c>
    </row>
    <row r="1591" s="15" customFormat="1">
      <c r="A1591" s="15"/>
      <c r="B1591" s="279"/>
      <c r="C1591" s="280"/>
      <c r="D1591" s="259" t="s">
        <v>238</v>
      </c>
      <c r="E1591" s="281" t="s">
        <v>1</v>
      </c>
      <c r="F1591" s="282" t="s">
        <v>252</v>
      </c>
      <c r="G1591" s="280"/>
      <c r="H1591" s="283">
        <v>7.2220000000000004</v>
      </c>
      <c r="I1591" s="284"/>
      <c r="J1591" s="280"/>
      <c r="K1591" s="280"/>
      <c r="L1591" s="285"/>
      <c r="M1591" s="286"/>
      <c r="N1591" s="287"/>
      <c r="O1591" s="287"/>
      <c r="P1591" s="287"/>
      <c r="Q1591" s="287"/>
      <c r="R1591" s="287"/>
      <c r="S1591" s="287"/>
      <c r="T1591" s="288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T1591" s="289" t="s">
        <v>238</v>
      </c>
      <c r="AU1591" s="289" t="s">
        <v>91</v>
      </c>
      <c r="AV1591" s="15" t="s">
        <v>236</v>
      </c>
      <c r="AW1591" s="15" t="s">
        <v>36</v>
      </c>
      <c r="AX1591" s="15" t="s">
        <v>89</v>
      </c>
      <c r="AY1591" s="289" t="s">
        <v>229</v>
      </c>
    </row>
    <row r="1592" s="14" customFormat="1">
      <c r="A1592" s="14"/>
      <c r="B1592" s="268"/>
      <c r="C1592" s="269"/>
      <c r="D1592" s="259" t="s">
        <v>238</v>
      </c>
      <c r="E1592" s="269"/>
      <c r="F1592" s="271" t="s">
        <v>2084</v>
      </c>
      <c r="G1592" s="269"/>
      <c r="H1592" s="272">
        <v>7.5830000000000002</v>
      </c>
      <c r="I1592" s="273"/>
      <c r="J1592" s="269"/>
      <c r="K1592" s="269"/>
      <c r="L1592" s="274"/>
      <c r="M1592" s="275"/>
      <c r="N1592" s="276"/>
      <c r="O1592" s="276"/>
      <c r="P1592" s="276"/>
      <c r="Q1592" s="276"/>
      <c r="R1592" s="276"/>
      <c r="S1592" s="276"/>
      <c r="T1592" s="277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78" t="s">
        <v>238</v>
      </c>
      <c r="AU1592" s="278" t="s">
        <v>91</v>
      </c>
      <c r="AV1592" s="14" t="s">
        <v>91</v>
      </c>
      <c r="AW1592" s="14" t="s">
        <v>4</v>
      </c>
      <c r="AX1592" s="14" t="s">
        <v>89</v>
      </c>
      <c r="AY1592" s="278" t="s">
        <v>229</v>
      </c>
    </row>
    <row r="1593" s="2" customFormat="1" ht="16.5" customHeight="1">
      <c r="A1593" s="39"/>
      <c r="B1593" s="40"/>
      <c r="C1593" s="318" t="s">
        <v>2085</v>
      </c>
      <c r="D1593" s="318" t="s">
        <v>492</v>
      </c>
      <c r="E1593" s="319" t="s">
        <v>2086</v>
      </c>
      <c r="F1593" s="320" t="s">
        <v>2087</v>
      </c>
      <c r="G1593" s="321" t="s">
        <v>311</v>
      </c>
      <c r="H1593" s="322">
        <v>4.7939999999999996</v>
      </c>
      <c r="I1593" s="323"/>
      <c r="J1593" s="324">
        <f>ROUND(I1593*H1593,2)</f>
        <v>0</v>
      </c>
      <c r="K1593" s="320" t="s">
        <v>1</v>
      </c>
      <c r="L1593" s="325"/>
      <c r="M1593" s="326" t="s">
        <v>1</v>
      </c>
      <c r="N1593" s="327" t="s">
        <v>46</v>
      </c>
      <c r="O1593" s="92"/>
      <c r="P1593" s="253">
        <f>O1593*H1593</f>
        <v>0</v>
      </c>
      <c r="Q1593" s="253">
        <v>0.0041999999999999997</v>
      </c>
      <c r="R1593" s="253">
        <f>Q1593*H1593</f>
        <v>0.020134799999999998</v>
      </c>
      <c r="S1593" s="253">
        <v>0</v>
      </c>
      <c r="T1593" s="254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55" t="s">
        <v>587</v>
      </c>
      <c r="AT1593" s="255" t="s">
        <v>492</v>
      </c>
      <c r="AU1593" s="255" t="s">
        <v>91</v>
      </c>
      <c r="AY1593" s="18" t="s">
        <v>229</v>
      </c>
      <c r="BE1593" s="256">
        <f>IF(N1593="základní",J1593,0)</f>
        <v>0</v>
      </c>
      <c r="BF1593" s="256">
        <f>IF(N1593="snížená",J1593,0)</f>
        <v>0</v>
      </c>
      <c r="BG1593" s="256">
        <f>IF(N1593="zákl. přenesená",J1593,0)</f>
        <v>0</v>
      </c>
      <c r="BH1593" s="256">
        <f>IF(N1593="sníž. přenesená",J1593,0)</f>
        <v>0</v>
      </c>
      <c r="BI1593" s="256">
        <f>IF(N1593="nulová",J1593,0)</f>
        <v>0</v>
      </c>
      <c r="BJ1593" s="18" t="s">
        <v>89</v>
      </c>
      <c r="BK1593" s="256">
        <f>ROUND(I1593*H1593,2)</f>
        <v>0</v>
      </c>
      <c r="BL1593" s="18" t="s">
        <v>331</v>
      </c>
      <c r="BM1593" s="255" t="s">
        <v>2088</v>
      </c>
    </row>
    <row r="1594" s="13" customFormat="1">
      <c r="A1594" s="13"/>
      <c r="B1594" s="257"/>
      <c r="C1594" s="258"/>
      <c r="D1594" s="259" t="s">
        <v>238</v>
      </c>
      <c r="E1594" s="260" t="s">
        <v>1</v>
      </c>
      <c r="F1594" s="261" t="s">
        <v>2089</v>
      </c>
      <c r="G1594" s="258"/>
      <c r="H1594" s="260" t="s">
        <v>1</v>
      </c>
      <c r="I1594" s="262"/>
      <c r="J1594" s="258"/>
      <c r="K1594" s="258"/>
      <c r="L1594" s="263"/>
      <c r="M1594" s="264"/>
      <c r="N1594" s="265"/>
      <c r="O1594" s="265"/>
      <c r="P1594" s="265"/>
      <c r="Q1594" s="265"/>
      <c r="R1594" s="265"/>
      <c r="S1594" s="265"/>
      <c r="T1594" s="266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7" t="s">
        <v>238</v>
      </c>
      <c r="AU1594" s="267" t="s">
        <v>91</v>
      </c>
      <c r="AV1594" s="13" t="s">
        <v>89</v>
      </c>
      <c r="AW1594" s="13" t="s">
        <v>36</v>
      </c>
      <c r="AX1594" s="13" t="s">
        <v>81</v>
      </c>
      <c r="AY1594" s="267" t="s">
        <v>229</v>
      </c>
    </row>
    <row r="1595" s="14" customFormat="1">
      <c r="A1595" s="14"/>
      <c r="B1595" s="268"/>
      <c r="C1595" s="269"/>
      <c r="D1595" s="259" t="s">
        <v>238</v>
      </c>
      <c r="E1595" s="270" t="s">
        <v>1</v>
      </c>
      <c r="F1595" s="271" t="s">
        <v>2090</v>
      </c>
      <c r="G1595" s="269"/>
      <c r="H1595" s="272">
        <v>2.5419999999999998</v>
      </c>
      <c r="I1595" s="273"/>
      <c r="J1595" s="269"/>
      <c r="K1595" s="269"/>
      <c r="L1595" s="274"/>
      <c r="M1595" s="275"/>
      <c r="N1595" s="276"/>
      <c r="O1595" s="276"/>
      <c r="P1595" s="276"/>
      <c r="Q1595" s="276"/>
      <c r="R1595" s="276"/>
      <c r="S1595" s="276"/>
      <c r="T1595" s="277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78" t="s">
        <v>238</v>
      </c>
      <c r="AU1595" s="278" t="s">
        <v>91</v>
      </c>
      <c r="AV1595" s="14" t="s">
        <v>91</v>
      </c>
      <c r="AW1595" s="14" t="s">
        <v>36</v>
      </c>
      <c r="AX1595" s="14" t="s">
        <v>81</v>
      </c>
      <c r="AY1595" s="278" t="s">
        <v>229</v>
      </c>
    </row>
    <row r="1596" s="14" customFormat="1">
      <c r="A1596" s="14"/>
      <c r="B1596" s="268"/>
      <c r="C1596" s="269"/>
      <c r="D1596" s="259" t="s">
        <v>238</v>
      </c>
      <c r="E1596" s="270" t="s">
        <v>1</v>
      </c>
      <c r="F1596" s="271" t="s">
        <v>2091</v>
      </c>
      <c r="G1596" s="269"/>
      <c r="H1596" s="272">
        <v>1.024</v>
      </c>
      <c r="I1596" s="273"/>
      <c r="J1596" s="269"/>
      <c r="K1596" s="269"/>
      <c r="L1596" s="274"/>
      <c r="M1596" s="275"/>
      <c r="N1596" s="276"/>
      <c r="O1596" s="276"/>
      <c r="P1596" s="276"/>
      <c r="Q1596" s="276"/>
      <c r="R1596" s="276"/>
      <c r="S1596" s="276"/>
      <c r="T1596" s="277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78" t="s">
        <v>238</v>
      </c>
      <c r="AU1596" s="278" t="s">
        <v>91</v>
      </c>
      <c r="AV1596" s="14" t="s">
        <v>91</v>
      </c>
      <c r="AW1596" s="14" t="s">
        <v>36</v>
      </c>
      <c r="AX1596" s="14" t="s">
        <v>81</v>
      </c>
      <c r="AY1596" s="278" t="s">
        <v>229</v>
      </c>
    </row>
    <row r="1597" s="13" customFormat="1">
      <c r="A1597" s="13"/>
      <c r="B1597" s="257"/>
      <c r="C1597" s="258"/>
      <c r="D1597" s="259" t="s">
        <v>238</v>
      </c>
      <c r="E1597" s="260" t="s">
        <v>1</v>
      </c>
      <c r="F1597" s="261" t="s">
        <v>456</v>
      </c>
      <c r="G1597" s="258"/>
      <c r="H1597" s="260" t="s">
        <v>1</v>
      </c>
      <c r="I1597" s="262"/>
      <c r="J1597" s="258"/>
      <c r="K1597" s="258"/>
      <c r="L1597" s="263"/>
      <c r="M1597" s="264"/>
      <c r="N1597" s="265"/>
      <c r="O1597" s="265"/>
      <c r="P1597" s="265"/>
      <c r="Q1597" s="265"/>
      <c r="R1597" s="265"/>
      <c r="S1597" s="265"/>
      <c r="T1597" s="266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7" t="s">
        <v>238</v>
      </c>
      <c r="AU1597" s="267" t="s">
        <v>91</v>
      </c>
      <c r="AV1597" s="13" t="s">
        <v>89</v>
      </c>
      <c r="AW1597" s="13" t="s">
        <v>36</v>
      </c>
      <c r="AX1597" s="13" t="s">
        <v>81</v>
      </c>
      <c r="AY1597" s="267" t="s">
        <v>229</v>
      </c>
    </row>
    <row r="1598" s="14" customFormat="1">
      <c r="A1598" s="14"/>
      <c r="B1598" s="268"/>
      <c r="C1598" s="269"/>
      <c r="D1598" s="259" t="s">
        <v>238</v>
      </c>
      <c r="E1598" s="270" t="s">
        <v>1</v>
      </c>
      <c r="F1598" s="271" t="s">
        <v>89</v>
      </c>
      <c r="G1598" s="269"/>
      <c r="H1598" s="272">
        <v>1</v>
      </c>
      <c r="I1598" s="273"/>
      <c r="J1598" s="269"/>
      <c r="K1598" s="269"/>
      <c r="L1598" s="274"/>
      <c r="M1598" s="275"/>
      <c r="N1598" s="276"/>
      <c r="O1598" s="276"/>
      <c r="P1598" s="276"/>
      <c r="Q1598" s="276"/>
      <c r="R1598" s="276"/>
      <c r="S1598" s="276"/>
      <c r="T1598" s="277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78" t="s">
        <v>238</v>
      </c>
      <c r="AU1598" s="278" t="s">
        <v>91</v>
      </c>
      <c r="AV1598" s="14" t="s">
        <v>91</v>
      </c>
      <c r="AW1598" s="14" t="s">
        <v>36</v>
      </c>
      <c r="AX1598" s="14" t="s">
        <v>81</v>
      </c>
      <c r="AY1598" s="278" t="s">
        <v>229</v>
      </c>
    </row>
    <row r="1599" s="15" customFormat="1">
      <c r="A1599" s="15"/>
      <c r="B1599" s="279"/>
      <c r="C1599" s="280"/>
      <c r="D1599" s="259" t="s">
        <v>238</v>
      </c>
      <c r="E1599" s="281" t="s">
        <v>1</v>
      </c>
      <c r="F1599" s="282" t="s">
        <v>252</v>
      </c>
      <c r="G1599" s="280"/>
      <c r="H1599" s="283">
        <v>4.5659999999999998</v>
      </c>
      <c r="I1599" s="284"/>
      <c r="J1599" s="280"/>
      <c r="K1599" s="280"/>
      <c r="L1599" s="285"/>
      <c r="M1599" s="286"/>
      <c r="N1599" s="287"/>
      <c r="O1599" s="287"/>
      <c r="P1599" s="287"/>
      <c r="Q1599" s="287"/>
      <c r="R1599" s="287"/>
      <c r="S1599" s="287"/>
      <c r="T1599" s="288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89" t="s">
        <v>238</v>
      </c>
      <c r="AU1599" s="289" t="s">
        <v>91</v>
      </c>
      <c r="AV1599" s="15" t="s">
        <v>236</v>
      </c>
      <c r="AW1599" s="15" t="s">
        <v>36</v>
      </c>
      <c r="AX1599" s="15" t="s">
        <v>89</v>
      </c>
      <c r="AY1599" s="289" t="s">
        <v>229</v>
      </c>
    </row>
    <row r="1600" s="14" customFormat="1">
      <c r="A1600" s="14"/>
      <c r="B1600" s="268"/>
      <c r="C1600" s="269"/>
      <c r="D1600" s="259" t="s">
        <v>238</v>
      </c>
      <c r="E1600" s="269"/>
      <c r="F1600" s="271" t="s">
        <v>2092</v>
      </c>
      <c r="G1600" s="269"/>
      <c r="H1600" s="272">
        <v>4.7939999999999996</v>
      </c>
      <c r="I1600" s="273"/>
      <c r="J1600" s="269"/>
      <c r="K1600" s="269"/>
      <c r="L1600" s="274"/>
      <c r="M1600" s="275"/>
      <c r="N1600" s="276"/>
      <c r="O1600" s="276"/>
      <c r="P1600" s="276"/>
      <c r="Q1600" s="276"/>
      <c r="R1600" s="276"/>
      <c r="S1600" s="276"/>
      <c r="T1600" s="277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78" t="s">
        <v>238</v>
      </c>
      <c r="AU1600" s="278" t="s">
        <v>91</v>
      </c>
      <c r="AV1600" s="14" t="s">
        <v>91</v>
      </c>
      <c r="AW1600" s="14" t="s">
        <v>4</v>
      </c>
      <c r="AX1600" s="14" t="s">
        <v>89</v>
      </c>
      <c r="AY1600" s="278" t="s">
        <v>229</v>
      </c>
    </row>
    <row r="1601" s="2" customFormat="1" ht="21.75" customHeight="1">
      <c r="A1601" s="39"/>
      <c r="B1601" s="40"/>
      <c r="C1601" s="318" t="s">
        <v>2093</v>
      </c>
      <c r="D1601" s="318" t="s">
        <v>492</v>
      </c>
      <c r="E1601" s="319" t="s">
        <v>2094</v>
      </c>
      <c r="F1601" s="320" t="s">
        <v>2095</v>
      </c>
      <c r="G1601" s="321" t="s">
        <v>234</v>
      </c>
      <c r="H1601" s="322">
        <v>0.219</v>
      </c>
      <c r="I1601" s="323"/>
      <c r="J1601" s="324">
        <f>ROUND(I1601*H1601,2)</f>
        <v>0</v>
      </c>
      <c r="K1601" s="320" t="s">
        <v>301</v>
      </c>
      <c r="L1601" s="325"/>
      <c r="M1601" s="326" t="s">
        <v>1</v>
      </c>
      <c r="N1601" s="327" t="s">
        <v>46</v>
      </c>
      <c r="O1601" s="92"/>
      <c r="P1601" s="253">
        <f>O1601*H1601</f>
        <v>0</v>
      </c>
      <c r="Q1601" s="253">
        <v>0.029999999999999999</v>
      </c>
      <c r="R1601" s="253">
        <f>Q1601*H1601</f>
        <v>0.0065699999999999995</v>
      </c>
      <c r="S1601" s="253">
        <v>0</v>
      </c>
      <c r="T1601" s="254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55" t="s">
        <v>587</v>
      </c>
      <c r="AT1601" s="255" t="s">
        <v>492</v>
      </c>
      <c r="AU1601" s="255" t="s">
        <v>91</v>
      </c>
      <c r="AY1601" s="18" t="s">
        <v>229</v>
      </c>
      <c r="BE1601" s="256">
        <f>IF(N1601="základní",J1601,0)</f>
        <v>0</v>
      </c>
      <c r="BF1601" s="256">
        <f>IF(N1601="snížená",J1601,0)</f>
        <v>0</v>
      </c>
      <c r="BG1601" s="256">
        <f>IF(N1601="zákl. přenesená",J1601,0)</f>
        <v>0</v>
      </c>
      <c r="BH1601" s="256">
        <f>IF(N1601="sníž. přenesená",J1601,0)</f>
        <v>0</v>
      </c>
      <c r="BI1601" s="256">
        <f>IF(N1601="nulová",J1601,0)</f>
        <v>0</v>
      </c>
      <c r="BJ1601" s="18" t="s">
        <v>89</v>
      </c>
      <c r="BK1601" s="256">
        <f>ROUND(I1601*H1601,2)</f>
        <v>0</v>
      </c>
      <c r="BL1601" s="18" t="s">
        <v>331</v>
      </c>
      <c r="BM1601" s="255" t="s">
        <v>2096</v>
      </c>
    </row>
    <row r="1602" s="2" customFormat="1">
      <c r="A1602" s="39"/>
      <c r="B1602" s="40"/>
      <c r="C1602" s="41"/>
      <c r="D1602" s="259" t="s">
        <v>262</v>
      </c>
      <c r="E1602" s="41"/>
      <c r="F1602" s="290" t="s">
        <v>2097</v>
      </c>
      <c r="G1602" s="41"/>
      <c r="H1602" s="41"/>
      <c r="I1602" s="155"/>
      <c r="J1602" s="41"/>
      <c r="K1602" s="41"/>
      <c r="L1602" s="45"/>
      <c r="M1602" s="291"/>
      <c r="N1602" s="292"/>
      <c r="O1602" s="92"/>
      <c r="P1602" s="92"/>
      <c r="Q1602" s="92"/>
      <c r="R1602" s="92"/>
      <c r="S1602" s="92"/>
      <c r="T1602" s="93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T1602" s="18" t="s">
        <v>262</v>
      </c>
      <c r="AU1602" s="18" t="s">
        <v>91</v>
      </c>
    </row>
    <row r="1603" s="13" customFormat="1">
      <c r="A1603" s="13"/>
      <c r="B1603" s="257"/>
      <c r="C1603" s="258"/>
      <c r="D1603" s="259" t="s">
        <v>238</v>
      </c>
      <c r="E1603" s="260" t="s">
        <v>1</v>
      </c>
      <c r="F1603" s="261" t="s">
        <v>2098</v>
      </c>
      <c r="G1603" s="258"/>
      <c r="H1603" s="260" t="s">
        <v>1</v>
      </c>
      <c r="I1603" s="262"/>
      <c r="J1603" s="258"/>
      <c r="K1603" s="258"/>
      <c r="L1603" s="263"/>
      <c r="M1603" s="264"/>
      <c r="N1603" s="265"/>
      <c r="O1603" s="265"/>
      <c r="P1603" s="265"/>
      <c r="Q1603" s="265"/>
      <c r="R1603" s="265"/>
      <c r="S1603" s="265"/>
      <c r="T1603" s="266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67" t="s">
        <v>238</v>
      </c>
      <c r="AU1603" s="267" t="s">
        <v>91</v>
      </c>
      <c r="AV1603" s="13" t="s">
        <v>89</v>
      </c>
      <c r="AW1603" s="13" t="s">
        <v>36</v>
      </c>
      <c r="AX1603" s="13" t="s">
        <v>81</v>
      </c>
      <c r="AY1603" s="267" t="s">
        <v>229</v>
      </c>
    </row>
    <row r="1604" s="14" customFormat="1">
      <c r="A1604" s="14"/>
      <c r="B1604" s="268"/>
      <c r="C1604" s="269"/>
      <c r="D1604" s="259" t="s">
        <v>238</v>
      </c>
      <c r="E1604" s="270" t="s">
        <v>1</v>
      </c>
      <c r="F1604" s="271" t="s">
        <v>2099</v>
      </c>
      <c r="G1604" s="269"/>
      <c r="H1604" s="272">
        <v>0.19</v>
      </c>
      <c r="I1604" s="273"/>
      <c r="J1604" s="269"/>
      <c r="K1604" s="269"/>
      <c r="L1604" s="274"/>
      <c r="M1604" s="275"/>
      <c r="N1604" s="276"/>
      <c r="O1604" s="276"/>
      <c r="P1604" s="276"/>
      <c r="Q1604" s="276"/>
      <c r="R1604" s="276"/>
      <c r="S1604" s="276"/>
      <c r="T1604" s="277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78" t="s">
        <v>238</v>
      </c>
      <c r="AU1604" s="278" t="s">
        <v>91</v>
      </c>
      <c r="AV1604" s="14" t="s">
        <v>91</v>
      </c>
      <c r="AW1604" s="14" t="s">
        <v>36</v>
      </c>
      <c r="AX1604" s="14" t="s">
        <v>89</v>
      </c>
      <c r="AY1604" s="278" t="s">
        <v>229</v>
      </c>
    </row>
    <row r="1605" s="14" customFormat="1">
      <c r="A1605" s="14"/>
      <c r="B1605" s="268"/>
      <c r="C1605" s="269"/>
      <c r="D1605" s="259" t="s">
        <v>238</v>
      </c>
      <c r="E1605" s="269"/>
      <c r="F1605" s="271" t="s">
        <v>2100</v>
      </c>
      <c r="G1605" s="269"/>
      <c r="H1605" s="272">
        <v>0.219</v>
      </c>
      <c r="I1605" s="273"/>
      <c r="J1605" s="269"/>
      <c r="K1605" s="269"/>
      <c r="L1605" s="274"/>
      <c r="M1605" s="275"/>
      <c r="N1605" s="276"/>
      <c r="O1605" s="276"/>
      <c r="P1605" s="276"/>
      <c r="Q1605" s="276"/>
      <c r="R1605" s="276"/>
      <c r="S1605" s="276"/>
      <c r="T1605" s="277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78" t="s">
        <v>238</v>
      </c>
      <c r="AU1605" s="278" t="s">
        <v>91</v>
      </c>
      <c r="AV1605" s="14" t="s">
        <v>91</v>
      </c>
      <c r="AW1605" s="14" t="s">
        <v>4</v>
      </c>
      <c r="AX1605" s="14" t="s">
        <v>89</v>
      </c>
      <c r="AY1605" s="278" t="s">
        <v>229</v>
      </c>
    </row>
    <row r="1606" s="2" customFormat="1" ht="21.75" customHeight="1">
      <c r="A1606" s="39"/>
      <c r="B1606" s="40"/>
      <c r="C1606" s="244" t="s">
        <v>2101</v>
      </c>
      <c r="D1606" s="244" t="s">
        <v>231</v>
      </c>
      <c r="E1606" s="245" t="s">
        <v>2102</v>
      </c>
      <c r="F1606" s="246" t="s">
        <v>2103</v>
      </c>
      <c r="G1606" s="247" t="s">
        <v>311</v>
      </c>
      <c r="H1606" s="248">
        <v>333.44</v>
      </c>
      <c r="I1606" s="249"/>
      <c r="J1606" s="250">
        <f>ROUND(I1606*H1606,2)</f>
        <v>0</v>
      </c>
      <c r="K1606" s="246" t="s">
        <v>235</v>
      </c>
      <c r="L1606" s="45"/>
      <c r="M1606" s="251" t="s">
        <v>1</v>
      </c>
      <c r="N1606" s="252" t="s">
        <v>46</v>
      </c>
      <c r="O1606" s="92"/>
      <c r="P1606" s="253">
        <f>O1606*H1606</f>
        <v>0</v>
      </c>
      <c r="Q1606" s="253">
        <v>0.00116</v>
      </c>
      <c r="R1606" s="253">
        <f>Q1606*H1606</f>
        <v>0.38679039999999998</v>
      </c>
      <c r="S1606" s="253">
        <v>0</v>
      </c>
      <c r="T1606" s="254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55" t="s">
        <v>331</v>
      </c>
      <c r="AT1606" s="255" t="s">
        <v>231</v>
      </c>
      <c r="AU1606" s="255" t="s">
        <v>91</v>
      </c>
      <c r="AY1606" s="18" t="s">
        <v>229</v>
      </c>
      <c r="BE1606" s="256">
        <f>IF(N1606="základní",J1606,0)</f>
        <v>0</v>
      </c>
      <c r="BF1606" s="256">
        <f>IF(N1606="snížená",J1606,0)</f>
        <v>0</v>
      </c>
      <c r="BG1606" s="256">
        <f>IF(N1606="zákl. přenesená",J1606,0)</f>
        <v>0</v>
      </c>
      <c r="BH1606" s="256">
        <f>IF(N1606="sníž. přenesená",J1606,0)</f>
        <v>0</v>
      </c>
      <c r="BI1606" s="256">
        <f>IF(N1606="nulová",J1606,0)</f>
        <v>0</v>
      </c>
      <c r="BJ1606" s="18" t="s">
        <v>89</v>
      </c>
      <c r="BK1606" s="256">
        <f>ROUND(I1606*H1606,2)</f>
        <v>0</v>
      </c>
      <c r="BL1606" s="18" t="s">
        <v>331</v>
      </c>
      <c r="BM1606" s="255" t="s">
        <v>2104</v>
      </c>
    </row>
    <row r="1607" s="13" customFormat="1">
      <c r="A1607" s="13"/>
      <c r="B1607" s="257"/>
      <c r="C1607" s="258"/>
      <c r="D1607" s="259" t="s">
        <v>238</v>
      </c>
      <c r="E1607" s="260" t="s">
        <v>1</v>
      </c>
      <c r="F1607" s="261" t="s">
        <v>2105</v>
      </c>
      <c r="G1607" s="258"/>
      <c r="H1607" s="260" t="s">
        <v>1</v>
      </c>
      <c r="I1607" s="262"/>
      <c r="J1607" s="258"/>
      <c r="K1607" s="258"/>
      <c r="L1607" s="263"/>
      <c r="M1607" s="264"/>
      <c r="N1607" s="265"/>
      <c r="O1607" s="265"/>
      <c r="P1607" s="265"/>
      <c r="Q1607" s="265"/>
      <c r="R1607" s="265"/>
      <c r="S1607" s="265"/>
      <c r="T1607" s="266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7" t="s">
        <v>238</v>
      </c>
      <c r="AU1607" s="267" t="s">
        <v>91</v>
      </c>
      <c r="AV1607" s="13" t="s">
        <v>89</v>
      </c>
      <c r="AW1607" s="13" t="s">
        <v>36</v>
      </c>
      <c r="AX1607" s="13" t="s">
        <v>81</v>
      </c>
      <c r="AY1607" s="267" t="s">
        <v>229</v>
      </c>
    </row>
    <row r="1608" s="14" customFormat="1">
      <c r="A1608" s="14"/>
      <c r="B1608" s="268"/>
      <c r="C1608" s="269"/>
      <c r="D1608" s="259" t="s">
        <v>238</v>
      </c>
      <c r="E1608" s="270" t="s">
        <v>1</v>
      </c>
      <c r="F1608" s="271" t="s">
        <v>2106</v>
      </c>
      <c r="G1608" s="269"/>
      <c r="H1608" s="272">
        <v>330</v>
      </c>
      <c r="I1608" s="273"/>
      <c r="J1608" s="269"/>
      <c r="K1608" s="269"/>
      <c r="L1608" s="274"/>
      <c r="M1608" s="275"/>
      <c r="N1608" s="276"/>
      <c r="O1608" s="276"/>
      <c r="P1608" s="276"/>
      <c r="Q1608" s="276"/>
      <c r="R1608" s="276"/>
      <c r="S1608" s="276"/>
      <c r="T1608" s="277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8" t="s">
        <v>238</v>
      </c>
      <c r="AU1608" s="278" t="s">
        <v>91</v>
      </c>
      <c r="AV1608" s="14" t="s">
        <v>91</v>
      </c>
      <c r="AW1608" s="14" t="s">
        <v>36</v>
      </c>
      <c r="AX1608" s="14" t="s">
        <v>81</v>
      </c>
      <c r="AY1608" s="278" t="s">
        <v>229</v>
      </c>
    </row>
    <row r="1609" s="13" customFormat="1">
      <c r="A1609" s="13"/>
      <c r="B1609" s="257"/>
      <c r="C1609" s="258"/>
      <c r="D1609" s="259" t="s">
        <v>238</v>
      </c>
      <c r="E1609" s="260" t="s">
        <v>1</v>
      </c>
      <c r="F1609" s="261" t="s">
        <v>1849</v>
      </c>
      <c r="G1609" s="258"/>
      <c r="H1609" s="260" t="s">
        <v>1</v>
      </c>
      <c r="I1609" s="262"/>
      <c r="J1609" s="258"/>
      <c r="K1609" s="258"/>
      <c r="L1609" s="263"/>
      <c r="M1609" s="264"/>
      <c r="N1609" s="265"/>
      <c r="O1609" s="265"/>
      <c r="P1609" s="265"/>
      <c r="Q1609" s="265"/>
      <c r="R1609" s="265"/>
      <c r="S1609" s="265"/>
      <c r="T1609" s="266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67" t="s">
        <v>238</v>
      </c>
      <c r="AU1609" s="267" t="s">
        <v>91</v>
      </c>
      <c r="AV1609" s="13" t="s">
        <v>89</v>
      </c>
      <c r="AW1609" s="13" t="s">
        <v>36</v>
      </c>
      <c r="AX1609" s="13" t="s">
        <v>81</v>
      </c>
      <c r="AY1609" s="267" t="s">
        <v>229</v>
      </c>
    </row>
    <row r="1610" s="14" customFormat="1">
      <c r="A1610" s="14"/>
      <c r="B1610" s="268"/>
      <c r="C1610" s="269"/>
      <c r="D1610" s="259" t="s">
        <v>238</v>
      </c>
      <c r="E1610" s="270" t="s">
        <v>1</v>
      </c>
      <c r="F1610" s="271" t="s">
        <v>1800</v>
      </c>
      <c r="G1610" s="269"/>
      <c r="H1610" s="272">
        <v>-80.609999999999999</v>
      </c>
      <c r="I1610" s="273"/>
      <c r="J1610" s="269"/>
      <c r="K1610" s="269"/>
      <c r="L1610" s="274"/>
      <c r="M1610" s="275"/>
      <c r="N1610" s="276"/>
      <c r="O1610" s="276"/>
      <c r="P1610" s="276"/>
      <c r="Q1610" s="276"/>
      <c r="R1610" s="276"/>
      <c r="S1610" s="276"/>
      <c r="T1610" s="277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78" t="s">
        <v>238</v>
      </c>
      <c r="AU1610" s="278" t="s">
        <v>91</v>
      </c>
      <c r="AV1610" s="14" t="s">
        <v>91</v>
      </c>
      <c r="AW1610" s="14" t="s">
        <v>36</v>
      </c>
      <c r="AX1610" s="14" t="s">
        <v>81</v>
      </c>
      <c r="AY1610" s="278" t="s">
        <v>229</v>
      </c>
    </row>
    <row r="1611" s="13" customFormat="1">
      <c r="A1611" s="13"/>
      <c r="B1611" s="257"/>
      <c r="C1611" s="258"/>
      <c r="D1611" s="259" t="s">
        <v>238</v>
      </c>
      <c r="E1611" s="260" t="s">
        <v>1</v>
      </c>
      <c r="F1611" s="261" t="s">
        <v>2107</v>
      </c>
      <c r="G1611" s="258"/>
      <c r="H1611" s="260" t="s">
        <v>1</v>
      </c>
      <c r="I1611" s="262"/>
      <c r="J1611" s="258"/>
      <c r="K1611" s="258"/>
      <c r="L1611" s="263"/>
      <c r="M1611" s="264"/>
      <c r="N1611" s="265"/>
      <c r="O1611" s="265"/>
      <c r="P1611" s="265"/>
      <c r="Q1611" s="265"/>
      <c r="R1611" s="265"/>
      <c r="S1611" s="265"/>
      <c r="T1611" s="266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7" t="s">
        <v>238</v>
      </c>
      <c r="AU1611" s="267" t="s">
        <v>91</v>
      </c>
      <c r="AV1611" s="13" t="s">
        <v>89</v>
      </c>
      <c r="AW1611" s="13" t="s">
        <v>36</v>
      </c>
      <c r="AX1611" s="13" t="s">
        <v>81</v>
      </c>
      <c r="AY1611" s="267" t="s">
        <v>229</v>
      </c>
    </row>
    <row r="1612" s="14" customFormat="1">
      <c r="A1612" s="14"/>
      <c r="B1612" s="268"/>
      <c r="C1612" s="269"/>
      <c r="D1612" s="259" t="s">
        <v>238</v>
      </c>
      <c r="E1612" s="270" t="s">
        <v>1</v>
      </c>
      <c r="F1612" s="271" t="s">
        <v>2108</v>
      </c>
      <c r="G1612" s="269"/>
      <c r="H1612" s="272">
        <v>84.049999999999997</v>
      </c>
      <c r="I1612" s="273"/>
      <c r="J1612" s="269"/>
      <c r="K1612" s="269"/>
      <c r="L1612" s="274"/>
      <c r="M1612" s="275"/>
      <c r="N1612" s="276"/>
      <c r="O1612" s="276"/>
      <c r="P1612" s="276"/>
      <c r="Q1612" s="276"/>
      <c r="R1612" s="276"/>
      <c r="S1612" s="276"/>
      <c r="T1612" s="277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78" t="s">
        <v>238</v>
      </c>
      <c r="AU1612" s="278" t="s">
        <v>91</v>
      </c>
      <c r="AV1612" s="14" t="s">
        <v>91</v>
      </c>
      <c r="AW1612" s="14" t="s">
        <v>36</v>
      </c>
      <c r="AX1612" s="14" t="s">
        <v>81</v>
      </c>
      <c r="AY1612" s="278" t="s">
        <v>229</v>
      </c>
    </row>
    <row r="1613" s="15" customFormat="1">
      <c r="A1613" s="15"/>
      <c r="B1613" s="279"/>
      <c r="C1613" s="280"/>
      <c r="D1613" s="259" t="s">
        <v>238</v>
      </c>
      <c r="E1613" s="281" t="s">
        <v>1</v>
      </c>
      <c r="F1613" s="282" t="s">
        <v>252</v>
      </c>
      <c r="G1613" s="280"/>
      <c r="H1613" s="283">
        <v>333.44</v>
      </c>
      <c r="I1613" s="284"/>
      <c r="J1613" s="280"/>
      <c r="K1613" s="280"/>
      <c r="L1613" s="285"/>
      <c r="M1613" s="286"/>
      <c r="N1613" s="287"/>
      <c r="O1613" s="287"/>
      <c r="P1613" s="287"/>
      <c r="Q1613" s="287"/>
      <c r="R1613" s="287"/>
      <c r="S1613" s="287"/>
      <c r="T1613" s="288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89" t="s">
        <v>238</v>
      </c>
      <c r="AU1613" s="289" t="s">
        <v>91</v>
      </c>
      <c r="AV1613" s="15" t="s">
        <v>236</v>
      </c>
      <c r="AW1613" s="15" t="s">
        <v>36</v>
      </c>
      <c r="AX1613" s="15" t="s">
        <v>89</v>
      </c>
      <c r="AY1613" s="289" t="s">
        <v>229</v>
      </c>
    </row>
    <row r="1614" s="2" customFormat="1" ht="21.75" customHeight="1">
      <c r="A1614" s="39"/>
      <c r="B1614" s="40"/>
      <c r="C1614" s="318" t="s">
        <v>2109</v>
      </c>
      <c r="D1614" s="318" t="s">
        <v>492</v>
      </c>
      <c r="E1614" s="319" t="s">
        <v>2110</v>
      </c>
      <c r="F1614" s="320" t="s">
        <v>2111</v>
      </c>
      <c r="G1614" s="321" t="s">
        <v>311</v>
      </c>
      <c r="H1614" s="322">
        <v>88.253</v>
      </c>
      <c r="I1614" s="323"/>
      <c r="J1614" s="324">
        <f>ROUND(I1614*H1614,2)</f>
        <v>0</v>
      </c>
      <c r="K1614" s="320" t="s">
        <v>301</v>
      </c>
      <c r="L1614" s="325"/>
      <c r="M1614" s="326" t="s">
        <v>1</v>
      </c>
      <c r="N1614" s="327" t="s">
        <v>46</v>
      </c>
      <c r="O1614" s="92"/>
      <c r="P1614" s="253">
        <f>O1614*H1614</f>
        <v>0</v>
      </c>
      <c r="Q1614" s="253">
        <v>0.0020999999999999999</v>
      </c>
      <c r="R1614" s="253">
        <f>Q1614*H1614</f>
        <v>0.18533129999999998</v>
      </c>
      <c r="S1614" s="253">
        <v>0</v>
      </c>
      <c r="T1614" s="254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55" t="s">
        <v>587</v>
      </c>
      <c r="AT1614" s="255" t="s">
        <v>492</v>
      </c>
      <c r="AU1614" s="255" t="s">
        <v>91</v>
      </c>
      <c r="AY1614" s="18" t="s">
        <v>229</v>
      </c>
      <c r="BE1614" s="256">
        <f>IF(N1614="základní",J1614,0)</f>
        <v>0</v>
      </c>
      <c r="BF1614" s="256">
        <f>IF(N1614="snížená",J1614,0)</f>
        <v>0</v>
      </c>
      <c r="BG1614" s="256">
        <f>IF(N1614="zákl. přenesená",J1614,0)</f>
        <v>0</v>
      </c>
      <c r="BH1614" s="256">
        <f>IF(N1614="sníž. přenesená",J1614,0)</f>
        <v>0</v>
      </c>
      <c r="BI1614" s="256">
        <f>IF(N1614="nulová",J1614,0)</f>
        <v>0</v>
      </c>
      <c r="BJ1614" s="18" t="s">
        <v>89</v>
      </c>
      <c r="BK1614" s="256">
        <f>ROUND(I1614*H1614,2)</f>
        <v>0</v>
      </c>
      <c r="BL1614" s="18" t="s">
        <v>331</v>
      </c>
      <c r="BM1614" s="255" t="s">
        <v>2112</v>
      </c>
    </row>
    <row r="1615" s="13" customFormat="1">
      <c r="A1615" s="13"/>
      <c r="B1615" s="257"/>
      <c r="C1615" s="258"/>
      <c r="D1615" s="259" t="s">
        <v>238</v>
      </c>
      <c r="E1615" s="260" t="s">
        <v>1</v>
      </c>
      <c r="F1615" s="261" t="s">
        <v>2107</v>
      </c>
      <c r="G1615" s="258"/>
      <c r="H1615" s="260" t="s">
        <v>1</v>
      </c>
      <c r="I1615" s="262"/>
      <c r="J1615" s="258"/>
      <c r="K1615" s="258"/>
      <c r="L1615" s="263"/>
      <c r="M1615" s="264"/>
      <c r="N1615" s="265"/>
      <c r="O1615" s="265"/>
      <c r="P1615" s="265"/>
      <c r="Q1615" s="265"/>
      <c r="R1615" s="265"/>
      <c r="S1615" s="265"/>
      <c r="T1615" s="266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67" t="s">
        <v>238</v>
      </c>
      <c r="AU1615" s="267" t="s">
        <v>91</v>
      </c>
      <c r="AV1615" s="13" t="s">
        <v>89</v>
      </c>
      <c r="AW1615" s="13" t="s">
        <v>36</v>
      </c>
      <c r="AX1615" s="13" t="s">
        <v>81</v>
      </c>
      <c r="AY1615" s="267" t="s">
        <v>229</v>
      </c>
    </row>
    <row r="1616" s="14" customFormat="1">
      <c r="A1616" s="14"/>
      <c r="B1616" s="268"/>
      <c r="C1616" s="269"/>
      <c r="D1616" s="259" t="s">
        <v>238</v>
      </c>
      <c r="E1616" s="270" t="s">
        <v>1</v>
      </c>
      <c r="F1616" s="271" t="s">
        <v>2108</v>
      </c>
      <c r="G1616" s="269"/>
      <c r="H1616" s="272">
        <v>84.049999999999997</v>
      </c>
      <c r="I1616" s="273"/>
      <c r="J1616" s="269"/>
      <c r="K1616" s="269"/>
      <c r="L1616" s="274"/>
      <c r="M1616" s="275"/>
      <c r="N1616" s="276"/>
      <c r="O1616" s="276"/>
      <c r="P1616" s="276"/>
      <c r="Q1616" s="276"/>
      <c r="R1616" s="276"/>
      <c r="S1616" s="276"/>
      <c r="T1616" s="277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78" t="s">
        <v>238</v>
      </c>
      <c r="AU1616" s="278" t="s">
        <v>91</v>
      </c>
      <c r="AV1616" s="14" t="s">
        <v>91</v>
      </c>
      <c r="AW1616" s="14" t="s">
        <v>36</v>
      </c>
      <c r="AX1616" s="14" t="s">
        <v>89</v>
      </c>
      <c r="AY1616" s="278" t="s">
        <v>229</v>
      </c>
    </row>
    <row r="1617" s="14" customFormat="1">
      <c r="A1617" s="14"/>
      <c r="B1617" s="268"/>
      <c r="C1617" s="269"/>
      <c r="D1617" s="259" t="s">
        <v>238</v>
      </c>
      <c r="E1617" s="269"/>
      <c r="F1617" s="271" t="s">
        <v>2113</v>
      </c>
      <c r="G1617" s="269"/>
      <c r="H1617" s="272">
        <v>88.253</v>
      </c>
      <c r="I1617" s="273"/>
      <c r="J1617" s="269"/>
      <c r="K1617" s="269"/>
      <c r="L1617" s="274"/>
      <c r="M1617" s="275"/>
      <c r="N1617" s="276"/>
      <c r="O1617" s="276"/>
      <c r="P1617" s="276"/>
      <c r="Q1617" s="276"/>
      <c r="R1617" s="276"/>
      <c r="S1617" s="276"/>
      <c r="T1617" s="277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78" t="s">
        <v>238</v>
      </c>
      <c r="AU1617" s="278" t="s">
        <v>91</v>
      </c>
      <c r="AV1617" s="14" t="s">
        <v>91</v>
      </c>
      <c r="AW1617" s="14" t="s">
        <v>4</v>
      </c>
      <c r="AX1617" s="14" t="s">
        <v>89</v>
      </c>
      <c r="AY1617" s="278" t="s">
        <v>229</v>
      </c>
    </row>
    <row r="1618" s="2" customFormat="1" ht="21.75" customHeight="1">
      <c r="A1618" s="39"/>
      <c r="B1618" s="40"/>
      <c r="C1618" s="318" t="s">
        <v>2114</v>
      </c>
      <c r="D1618" s="318" t="s">
        <v>492</v>
      </c>
      <c r="E1618" s="319" t="s">
        <v>2115</v>
      </c>
      <c r="F1618" s="320" t="s">
        <v>2116</v>
      </c>
      <c r="G1618" s="321" t="s">
        <v>311</v>
      </c>
      <c r="H1618" s="322">
        <v>261.86000000000001</v>
      </c>
      <c r="I1618" s="323"/>
      <c r="J1618" s="324">
        <f>ROUND(I1618*H1618,2)</f>
        <v>0</v>
      </c>
      <c r="K1618" s="320" t="s">
        <v>301</v>
      </c>
      <c r="L1618" s="325"/>
      <c r="M1618" s="326" t="s">
        <v>1</v>
      </c>
      <c r="N1618" s="327" t="s">
        <v>46</v>
      </c>
      <c r="O1618" s="92"/>
      <c r="P1618" s="253">
        <f>O1618*H1618</f>
        <v>0</v>
      </c>
      <c r="Q1618" s="253">
        <v>0.0070000000000000001</v>
      </c>
      <c r="R1618" s="253">
        <f>Q1618*H1618</f>
        <v>1.8330200000000001</v>
      </c>
      <c r="S1618" s="253">
        <v>0</v>
      </c>
      <c r="T1618" s="254">
        <f>S1618*H1618</f>
        <v>0</v>
      </c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R1618" s="255" t="s">
        <v>587</v>
      </c>
      <c r="AT1618" s="255" t="s">
        <v>492</v>
      </c>
      <c r="AU1618" s="255" t="s">
        <v>91</v>
      </c>
      <c r="AY1618" s="18" t="s">
        <v>229</v>
      </c>
      <c r="BE1618" s="256">
        <f>IF(N1618="základní",J1618,0)</f>
        <v>0</v>
      </c>
      <c r="BF1618" s="256">
        <f>IF(N1618="snížená",J1618,0)</f>
        <v>0</v>
      </c>
      <c r="BG1618" s="256">
        <f>IF(N1618="zákl. přenesená",J1618,0)</f>
        <v>0</v>
      </c>
      <c r="BH1618" s="256">
        <f>IF(N1618="sníž. přenesená",J1618,0)</f>
        <v>0</v>
      </c>
      <c r="BI1618" s="256">
        <f>IF(N1618="nulová",J1618,0)</f>
        <v>0</v>
      </c>
      <c r="BJ1618" s="18" t="s">
        <v>89</v>
      </c>
      <c r="BK1618" s="256">
        <f>ROUND(I1618*H1618,2)</f>
        <v>0</v>
      </c>
      <c r="BL1618" s="18" t="s">
        <v>331</v>
      </c>
      <c r="BM1618" s="255" t="s">
        <v>2117</v>
      </c>
    </row>
    <row r="1619" s="13" customFormat="1">
      <c r="A1619" s="13"/>
      <c r="B1619" s="257"/>
      <c r="C1619" s="258"/>
      <c r="D1619" s="259" t="s">
        <v>238</v>
      </c>
      <c r="E1619" s="260" t="s">
        <v>1</v>
      </c>
      <c r="F1619" s="261" t="s">
        <v>2105</v>
      </c>
      <c r="G1619" s="258"/>
      <c r="H1619" s="260" t="s">
        <v>1</v>
      </c>
      <c r="I1619" s="262"/>
      <c r="J1619" s="258"/>
      <c r="K1619" s="258"/>
      <c r="L1619" s="263"/>
      <c r="M1619" s="264"/>
      <c r="N1619" s="265"/>
      <c r="O1619" s="265"/>
      <c r="P1619" s="265"/>
      <c r="Q1619" s="265"/>
      <c r="R1619" s="265"/>
      <c r="S1619" s="265"/>
      <c r="T1619" s="266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67" t="s">
        <v>238</v>
      </c>
      <c r="AU1619" s="267" t="s">
        <v>91</v>
      </c>
      <c r="AV1619" s="13" t="s">
        <v>89</v>
      </c>
      <c r="AW1619" s="13" t="s">
        <v>36</v>
      </c>
      <c r="AX1619" s="13" t="s">
        <v>81</v>
      </c>
      <c r="AY1619" s="267" t="s">
        <v>229</v>
      </c>
    </row>
    <row r="1620" s="14" customFormat="1">
      <c r="A1620" s="14"/>
      <c r="B1620" s="268"/>
      <c r="C1620" s="269"/>
      <c r="D1620" s="259" t="s">
        <v>238</v>
      </c>
      <c r="E1620" s="270" t="s">
        <v>1</v>
      </c>
      <c r="F1620" s="271" t="s">
        <v>2106</v>
      </c>
      <c r="G1620" s="269"/>
      <c r="H1620" s="272">
        <v>330</v>
      </c>
      <c r="I1620" s="273"/>
      <c r="J1620" s="269"/>
      <c r="K1620" s="269"/>
      <c r="L1620" s="274"/>
      <c r="M1620" s="275"/>
      <c r="N1620" s="276"/>
      <c r="O1620" s="276"/>
      <c r="P1620" s="276"/>
      <c r="Q1620" s="276"/>
      <c r="R1620" s="276"/>
      <c r="S1620" s="276"/>
      <c r="T1620" s="277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78" t="s">
        <v>238</v>
      </c>
      <c r="AU1620" s="278" t="s">
        <v>91</v>
      </c>
      <c r="AV1620" s="14" t="s">
        <v>91</v>
      </c>
      <c r="AW1620" s="14" t="s">
        <v>36</v>
      </c>
      <c r="AX1620" s="14" t="s">
        <v>81</v>
      </c>
      <c r="AY1620" s="278" t="s">
        <v>229</v>
      </c>
    </row>
    <row r="1621" s="13" customFormat="1">
      <c r="A1621" s="13"/>
      <c r="B1621" s="257"/>
      <c r="C1621" s="258"/>
      <c r="D1621" s="259" t="s">
        <v>238</v>
      </c>
      <c r="E1621" s="260" t="s">
        <v>1</v>
      </c>
      <c r="F1621" s="261" t="s">
        <v>1849</v>
      </c>
      <c r="G1621" s="258"/>
      <c r="H1621" s="260" t="s">
        <v>1</v>
      </c>
      <c r="I1621" s="262"/>
      <c r="J1621" s="258"/>
      <c r="K1621" s="258"/>
      <c r="L1621" s="263"/>
      <c r="M1621" s="264"/>
      <c r="N1621" s="265"/>
      <c r="O1621" s="265"/>
      <c r="P1621" s="265"/>
      <c r="Q1621" s="265"/>
      <c r="R1621" s="265"/>
      <c r="S1621" s="265"/>
      <c r="T1621" s="266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67" t="s">
        <v>238</v>
      </c>
      <c r="AU1621" s="267" t="s">
        <v>91</v>
      </c>
      <c r="AV1621" s="13" t="s">
        <v>89</v>
      </c>
      <c r="AW1621" s="13" t="s">
        <v>36</v>
      </c>
      <c r="AX1621" s="13" t="s">
        <v>81</v>
      </c>
      <c r="AY1621" s="267" t="s">
        <v>229</v>
      </c>
    </row>
    <row r="1622" s="14" customFormat="1">
      <c r="A1622" s="14"/>
      <c r="B1622" s="268"/>
      <c r="C1622" s="269"/>
      <c r="D1622" s="259" t="s">
        <v>238</v>
      </c>
      <c r="E1622" s="270" t="s">
        <v>1</v>
      </c>
      <c r="F1622" s="271" t="s">
        <v>1800</v>
      </c>
      <c r="G1622" s="269"/>
      <c r="H1622" s="272">
        <v>-80.609999999999999</v>
      </c>
      <c r="I1622" s="273"/>
      <c r="J1622" s="269"/>
      <c r="K1622" s="269"/>
      <c r="L1622" s="274"/>
      <c r="M1622" s="275"/>
      <c r="N1622" s="276"/>
      <c r="O1622" s="276"/>
      <c r="P1622" s="276"/>
      <c r="Q1622" s="276"/>
      <c r="R1622" s="276"/>
      <c r="S1622" s="276"/>
      <c r="T1622" s="277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78" t="s">
        <v>238</v>
      </c>
      <c r="AU1622" s="278" t="s">
        <v>91</v>
      </c>
      <c r="AV1622" s="14" t="s">
        <v>91</v>
      </c>
      <c r="AW1622" s="14" t="s">
        <v>36</v>
      </c>
      <c r="AX1622" s="14" t="s">
        <v>81</v>
      </c>
      <c r="AY1622" s="278" t="s">
        <v>229</v>
      </c>
    </row>
    <row r="1623" s="15" customFormat="1">
      <c r="A1623" s="15"/>
      <c r="B1623" s="279"/>
      <c r="C1623" s="280"/>
      <c r="D1623" s="259" t="s">
        <v>238</v>
      </c>
      <c r="E1623" s="281" t="s">
        <v>1</v>
      </c>
      <c r="F1623" s="282" t="s">
        <v>252</v>
      </c>
      <c r="G1623" s="280"/>
      <c r="H1623" s="283">
        <v>249.38999999999999</v>
      </c>
      <c r="I1623" s="284"/>
      <c r="J1623" s="280"/>
      <c r="K1623" s="280"/>
      <c r="L1623" s="285"/>
      <c r="M1623" s="286"/>
      <c r="N1623" s="287"/>
      <c r="O1623" s="287"/>
      <c r="P1623" s="287"/>
      <c r="Q1623" s="287"/>
      <c r="R1623" s="287"/>
      <c r="S1623" s="287"/>
      <c r="T1623" s="288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89" t="s">
        <v>238</v>
      </c>
      <c r="AU1623" s="289" t="s">
        <v>91</v>
      </c>
      <c r="AV1623" s="15" t="s">
        <v>236</v>
      </c>
      <c r="AW1623" s="15" t="s">
        <v>36</v>
      </c>
      <c r="AX1623" s="15" t="s">
        <v>89</v>
      </c>
      <c r="AY1623" s="289" t="s">
        <v>229</v>
      </c>
    </row>
    <row r="1624" s="14" customFormat="1">
      <c r="A1624" s="14"/>
      <c r="B1624" s="268"/>
      <c r="C1624" s="269"/>
      <c r="D1624" s="259" t="s">
        <v>238</v>
      </c>
      <c r="E1624" s="269"/>
      <c r="F1624" s="271" t="s">
        <v>2118</v>
      </c>
      <c r="G1624" s="269"/>
      <c r="H1624" s="272">
        <v>261.86000000000001</v>
      </c>
      <c r="I1624" s="273"/>
      <c r="J1624" s="269"/>
      <c r="K1624" s="269"/>
      <c r="L1624" s="274"/>
      <c r="M1624" s="275"/>
      <c r="N1624" s="276"/>
      <c r="O1624" s="276"/>
      <c r="P1624" s="276"/>
      <c r="Q1624" s="276"/>
      <c r="R1624" s="276"/>
      <c r="S1624" s="276"/>
      <c r="T1624" s="277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78" t="s">
        <v>238</v>
      </c>
      <c r="AU1624" s="278" t="s">
        <v>91</v>
      </c>
      <c r="AV1624" s="14" t="s">
        <v>91</v>
      </c>
      <c r="AW1624" s="14" t="s">
        <v>4</v>
      </c>
      <c r="AX1624" s="14" t="s">
        <v>89</v>
      </c>
      <c r="AY1624" s="278" t="s">
        <v>229</v>
      </c>
    </row>
    <row r="1625" s="2" customFormat="1" ht="21.75" customHeight="1">
      <c r="A1625" s="39"/>
      <c r="B1625" s="40"/>
      <c r="C1625" s="244" t="s">
        <v>2119</v>
      </c>
      <c r="D1625" s="244" t="s">
        <v>231</v>
      </c>
      <c r="E1625" s="245" t="s">
        <v>2120</v>
      </c>
      <c r="F1625" s="246" t="s">
        <v>2121</v>
      </c>
      <c r="G1625" s="247" t="s">
        <v>311</v>
      </c>
      <c r="H1625" s="248">
        <v>333.44</v>
      </c>
      <c r="I1625" s="249"/>
      <c r="J1625" s="250">
        <f>ROUND(I1625*H1625,2)</f>
        <v>0</v>
      </c>
      <c r="K1625" s="246" t="s">
        <v>235</v>
      </c>
      <c r="L1625" s="45"/>
      <c r="M1625" s="251" t="s">
        <v>1</v>
      </c>
      <c r="N1625" s="252" t="s">
        <v>46</v>
      </c>
      <c r="O1625" s="92"/>
      <c r="P1625" s="253">
        <f>O1625*H1625</f>
        <v>0</v>
      </c>
      <c r="Q1625" s="253">
        <v>0.00116</v>
      </c>
      <c r="R1625" s="253">
        <f>Q1625*H1625</f>
        <v>0.38679039999999998</v>
      </c>
      <c r="S1625" s="253">
        <v>0</v>
      </c>
      <c r="T1625" s="254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55" t="s">
        <v>331</v>
      </c>
      <c r="AT1625" s="255" t="s">
        <v>231</v>
      </c>
      <c r="AU1625" s="255" t="s">
        <v>91</v>
      </c>
      <c r="AY1625" s="18" t="s">
        <v>229</v>
      </c>
      <c r="BE1625" s="256">
        <f>IF(N1625="základní",J1625,0)</f>
        <v>0</v>
      </c>
      <c r="BF1625" s="256">
        <f>IF(N1625="snížená",J1625,0)</f>
        <v>0</v>
      </c>
      <c r="BG1625" s="256">
        <f>IF(N1625="zákl. přenesená",J1625,0)</f>
        <v>0</v>
      </c>
      <c r="BH1625" s="256">
        <f>IF(N1625="sníž. přenesená",J1625,0)</f>
        <v>0</v>
      </c>
      <c r="BI1625" s="256">
        <f>IF(N1625="nulová",J1625,0)</f>
        <v>0</v>
      </c>
      <c r="BJ1625" s="18" t="s">
        <v>89</v>
      </c>
      <c r="BK1625" s="256">
        <f>ROUND(I1625*H1625,2)</f>
        <v>0</v>
      </c>
      <c r="BL1625" s="18" t="s">
        <v>331</v>
      </c>
      <c r="BM1625" s="255" t="s">
        <v>2122</v>
      </c>
    </row>
    <row r="1626" s="13" customFormat="1">
      <c r="A1626" s="13"/>
      <c r="B1626" s="257"/>
      <c r="C1626" s="258"/>
      <c r="D1626" s="259" t="s">
        <v>238</v>
      </c>
      <c r="E1626" s="260" t="s">
        <v>1</v>
      </c>
      <c r="F1626" s="261" t="s">
        <v>2105</v>
      </c>
      <c r="G1626" s="258"/>
      <c r="H1626" s="260" t="s">
        <v>1</v>
      </c>
      <c r="I1626" s="262"/>
      <c r="J1626" s="258"/>
      <c r="K1626" s="258"/>
      <c r="L1626" s="263"/>
      <c r="M1626" s="264"/>
      <c r="N1626" s="265"/>
      <c r="O1626" s="265"/>
      <c r="P1626" s="265"/>
      <c r="Q1626" s="265"/>
      <c r="R1626" s="265"/>
      <c r="S1626" s="265"/>
      <c r="T1626" s="266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7" t="s">
        <v>238</v>
      </c>
      <c r="AU1626" s="267" t="s">
        <v>91</v>
      </c>
      <c r="AV1626" s="13" t="s">
        <v>89</v>
      </c>
      <c r="AW1626" s="13" t="s">
        <v>36</v>
      </c>
      <c r="AX1626" s="13" t="s">
        <v>81</v>
      </c>
      <c r="AY1626" s="267" t="s">
        <v>229</v>
      </c>
    </row>
    <row r="1627" s="14" customFormat="1">
      <c r="A1627" s="14"/>
      <c r="B1627" s="268"/>
      <c r="C1627" s="269"/>
      <c r="D1627" s="259" t="s">
        <v>238</v>
      </c>
      <c r="E1627" s="270" t="s">
        <v>1</v>
      </c>
      <c r="F1627" s="271" t="s">
        <v>2106</v>
      </c>
      <c r="G1627" s="269"/>
      <c r="H1627" s="272">
        <v>330</v>
      </c>
      <c r="I1627" s="273"/>
      <c r="J1627" s="269"/>
      <c r="K1627" s="269"/>
      <c r="L1627" s="274"/>
      <c r="M1627" s="275"/>
      <c r="N1627" s="276"/>
      <c r="O1627" s="276"/>
      <c r="P1627" s="276"/>
      <c r="Q1627" s="276"/>
      <c r="R1627" s="276"/>
      <c r="S1627" s="276"/>
      <c r="T1627" s="277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78" t="s">
        <v>238</v>
      </c>
      <c r="AU1627" s="278" t="s">
        <v>91</v>
      </c>
      <c r="AV1627" s="14" t="s">
        <v>91</v>
      </c>
      <c r="AW1627" s="14" t="s">
        <v>36</v>
      </c>
      <c r="AX1627" s="14" t="s">
        <v>81</v>
      </c>
      <c r="AY1627" s="278" t="s">
        <v>229</v>
      </c>
    </row>
    <row r="1628" s="13" customFormat="1">
      <c r="A1628" s="13"/>
      <c r="B1628" s="257"/>
      <c r="C1628" s="258"/>
      <c r="D1628" s="259" t="s">
        <v>238</v>
      </c>
      <c r="E1628" s="260" t="s">
        <v>1</v>
      </c>
      <c r="F1628" s="261" t="s">
        <v>1849</v>
      </c>
      <c r="G1628" s="258"/>
      <c r="H1628" s="260" t="s">
        <v>1</v>
      </c>
      <c r="I1628" s="262"/>
      <c r="J1628" s="258"/>
      <c r="K1628" s="258"/>
      <c r="L1628" s="263"/>
      <c r="M1628" s="264"/>
      <c r="N1628" s="265"/>
      <c r="O1628" s="265"/>
      <c r="P1628" s="265"/>
      <c r="Q1628" s="265"/>
      <c r="R1628" s="265"/>
      <c r="S1628" s="265"/>
      <c r="T1628" s="266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67" t="s">
        <v>238</v>
      </c>
      <c r="AU1628" s="267" t="s">
        <v>91</v>
      </c>
      <c r="AV1628" s="13" t="s">
        <v>89</v>
      </c>
      <c r="AW1628" s="13" t="s">
        <v>36</v>
      </c>
      <c r="AX1628" s="13" t="s">
        <v>81</v>
      </c>
      <c r="AY1628" s="267" t="s">
        <v>229</v>
      </c>
    </row>
    <row r="1629" s="14" customFormat="1">
      <c r="A1629" s="14"/>
      <c r="B1629" s="268"/>
      <c r="C1629" s="269"/>
      <c r="D1629" s="259" t="s">
        <v>238</v>
      </c>
      <c r="E1629" s="270" t="s">
        <v>1</v>
      </c>
      <c r="F1629" s="271" t="s">
        <v>1800</v>
      </c>
      <c r="G1629" s="269"/>
      <c r="H1629" s="272">
        <v>-80.609999999999999</v>
      </c>
      <c r="I1629" s="273"/>
      <c r="J1629" s="269"/>
      <c r="K1629" s="269"/>
      <c r="L1629" s="274"/>
      <c r="M1629" s="275"/>
      <c r="N1629" s="276"/>
      <c r="O1629" s="276"/>
      <c r="P1629" s="276"/>
      <c r="Q1629" s="276"/>
      <c r="R1629" s="276"/>
      <c r="S1629" s="276"/>
      <c r="T1629" s="277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78" t="s">
        <v>238</v>
      </c>
      <c r="AU1629" s="278" t="s">
        <v>91</v>
      </c>
      <c r="AV1629" s="14" t="s">
        <v>91</v>
      </c>
      <c r="AW1629" s="14" t="s">
        <v>36</v>
      </c>
      <c r="AX1629" s="14" t="s">
        <v>81</v>
      </c>
      <c r="AY1629" s="278" t="s">
        <v>229</v>
      </c>
    </row>
    <row r="1630" s="13" customFormat="1">
      <c r="A1630" s="13"/>
      <c r="B1630" s="257"/>
      <c r="C1630" s="258"/>
      <c r="D1630" s="259" t="s">
        <v>238</v>
      </c>
      <c r="E1630" s="260" t="s">
        <v>1</v>
      </c>
      <c r="F1630" s="261" t="s">
        <v>2107</v>
      </c>
      <c r="G1630" s="258"/>
      <c r="H1630" s="260" t="s">
        <v>1</v>
      </c>
      <c r="I1630" s="262"/>
      <c r="J1630" s="258"/>
      <c r="K1630" s="258"/>
      <c r="L1630" s="263"/>
      <c r="M1630" s="264"/>
      <c r="N1630" s="265"/>
      <c r="O1630" s="265"/>
      <c r="P1630" s="265"/>
      <c r="Q1630" s="265"/>
      <c r="R1630" s="265"/>
      <c r="S1630" s="265"/>
      <c r="T1630" s="266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67" t="s">
        <v>238</v>
      </c>
      <c r="AU1630" s="267" t="s">
        <v>91</v>
      </c>
      <c r="AV1630" s="13" t="s">
        <v>89</v>
      </c>
      <c r="AW1630" s="13" t="s">
        <v>36</v>
      </c>
      <c r="AX1630" s="13" t="s">
        <v>81</v>
      </c>
      <c r="AY1630" s="267" t="s">
        <v>229</v>
      </c>
    </row>
    <row r="1631" s="14" customFormat="1">
      <c r="A1631" s="14"/>
      <c r="B1631" s="268"/>
      <c r="C1631" s="269"/>
      <c r="D1631" s="259" t="s">
        <v>238</v>
      </c>
      <c r="E1631" s="270" t="s">
        <v>1</v>
      </c>
      <c r="F1631" s="271" t="s">
        <v>2108</v>
      </c>
      <c r="G1631" s="269"/>
      <c r="H1631" s="272">
        <v>84.049999999999997</v>
      </c>
      <c r="I1631" s="273"/>
      <c r="J1631" s="269"/>
      <c r="K1631" s="269"/>
      <c r="L1631" s="274"/>
      <c r="M1631" s="275"/>
      <c r="N1631" s="276"/>
      <c r="O1631" s="276"/>
      <c r="P1631" s="276"/>
      <c r="Q1631" s="276"/>
      <c r="R1631" s="276"/>
      <c r="S1631" s="276"/>
      <c r="T1631" s="277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78" t="s">
        <v>238</v>
      </c>
      <c r="AU1631" s="278" t="s">
        <v>91</v>
      </c>
      <c r="AV1631" s="14" t="s">
        <v>91</v>
      </c>
      <c r="AW1631" s="14" t="s">
        <v>36</v>
      </c>
      <c r="AX1631" s="14" t="s">
        <v>81</v>
      </c>
      <c r="AY1631" s="278" t="s">
        <v>229</v>
      </c>
    </row>
    <row r="1632" s="15" customFormat="1">
      <c r="A1632" s="15"/>
      <c r="B1632" s="279"/>
      <c r="C1632" s="280"/>
      <c r="D1632" s="259" t="s">
        <v>238</v>
      </c>
      <c r="E1632" s="281" t="s">
        <v>1</v>
      </c>
      <c r="F1632" s="282" t="s">
        <v>252</v>
      </c>
      <c r="G1632" s="280"/>
      <c r="H1632" s="283">
        <v>333.44</v>
      </c>
      <c r="I1632" s="284"/>
      <c r="J1632" s="280"/>
      <c r="K1632" s="280"/>
      <c r="L1632" s="285"/>
      <c r="M1632" s="286"/>
      <c r="N1632" s="287"/>
      <c r="O1632" s="287"/>
      <c r="P1632" s="287"/>
      <c r="Q1632" s="287"/>
      <c r="R1632" s="287"/>
      <c r="S1632" s="287"/>
      <c r="T1632" s="288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89" t="s">
        <v>238</v>
      </c>
      <c r="AU1632" s="289" t="s">
        <v>91</v>
      </c>
      <c r="AV1632" s="15" t="s">
        <v>236</v>
      </c>
      <c r="AW1632" s="15" t="s">
        <v>36</v>
      </c>
      <c r="AX1632" s="15" t="s">
        <v>89</v>
      </c>
      <c r="AY1632" s="289" t="s">
        <v>229</v>
      </c>
    </row>
    <row r="1633" s="2" customFormat="1" ht="16.5" customHeight="1">
      <c r="A1633" s="39"/>
      <c r="B1633" s="40"/>
      <c r="C1633" s="318" t="s">
        <v>2123</v>
      </c>
      <c r="D1633" s="318" t="s">
        <v>492</v>
      </c>
      <c r="E1633" s="319" t="s">
        <v>2124</v>
      </c>
      <c r="F1633" s="320" t="s">
        <v>2125</v>
      </c>
      <c r="G1633" s="321" t="s">
        <v>234</v>
      </c>
      <c r="H1633" s="322">
        <v>52.707999999999998</v>
      </c>
      <c r="I1633" s="323"/>
      <c r="J1633" s="324">
        <f>ROUND(I1633*H1633,2)</f>
        <v>0</v>
      </c>
      <c r="K1633" s="320" t="s">
        <v>235</v>
      </c>
      <c r="L1633" s="325"/>
      <c r="M1633" s="326" t="s">
        <v>1</v>
      </c>
      <c r="N1633" s="327" t="s">
        <v>46</v>
      </c>
      <c r="O1633" s="92"/>
      <c r="P1633" s="253">
        <f>O1633*H1633</f>
        <v>0</v>
      </c>
      <c r="Q1633" s="253">
        <v>0.02</v>
      </c>
      <c r="R1633" s="253">
        <f>Q1633*H1633</f>
        <v>1.05416</v>
      </c>
      <c r="S1633" s="253">
        <v>0</v>
      </c>
      <c r="T1633" s="254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55" t="s">
        <v>587</v>
      </c>
      <c r="AT1633" s="255" t="s">
        <v>492</v>
      </c>
      <c r="AU1633" s="255" t="s">
        <v>91</v>
      </c>
      <c r="AY1633" s="18" t="s">
        <v>229</v>
      </c>
      <c r="BE1633" s="256">
        <f>IF(N1633="základní",J1633,0)</f>
        <v>0</v>
      </c>
      <c r="BF1633" s="256">
        <f>IF(N1633="snížená",J1633,0)</f>
        <v>0</v>
      </c>
      <c r="BG1633" s="256">
        <f>IF(N1633="zákl. přenesená",J1633,0)</f>
        <v>0</v>
      </c>
      <c r="BH1633" s="256">
        <f>IF(N1633="sníž. přenesená",J1633,0)</f>
        <v>0</v>
      </c>
      <c r="BI1633" s="256">
        <f>IF(N1633="nulová",J1633,0)</f>
        <v>0</v>
      </c>
      <c r="BJ1633" s="18" t="s">
        <v>89</v>
      </c>
      <c r="BK1633" s="256">
        <f>ROUND(I1633*H1633,2)</f>
        <v>0</v>
      </c>
      <c r="BL1633" s="18" t="s">
        <v>331</v>
      </c>
      <c r="BM1633" s="255" t="s">
        <v>2126</v>
      </c>
    </row>
    <row r="1634" s="13" customFormat="1">
      <c r="A1634" s="13"/>
      <c r="B1634" s="257"/>
      <c r="C1634" s="258"/>
      <c r="D1634" s="259" t="s">
        <v>238</v>
      </c>
      <c r="E1634" s="260" t="s">
        <v>1</v>
      </c>
      <c r="F1634" s="261" t="s">
        <v>2105</v>
      </c>
      <c r="G1634" s="258"/>
      <c r="H1634" s="260" t="s">
        <v>1</v>
      </c>
      <c r="I1634" s="262"/>
      <c r="J1634" s="258"/>
      <c r="K1634" s="258"/>
      <c r="L1634" s="263"/>
      <c r="M1634" s="264"/>
      <c r="N1634" s="265"/>
      <c r="O1634" s="265"/>
      <c r="P1634" s="265"/>
      <c r="Q1634" s="265"/>
      <c r="R1634" s="265"/>
      <c r="S1634" s="265"/>
      <c r="T1634" s="266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7" t="s">
        <v>238</v>
      </c>
      <c r="AU1634" s="267" t="s">
        <v>91</v>
      </c>
      <c r="AV1634" s="13" t="s">
        <v>89</v>
      </c>
      <c r="AW1634" s="13" t="s">
        <v>36</v>
      </c>
      <c r="AX1634" s="13" t="s">
        <v>81</v>
      </c>
      <c r="AY1634" s="267" t="s">
        <v>229</v>
      </c>
    </row>
    <row r="1635" s="14" customFormat="1">
      <c r="A1635" s="14"/>
      <c r="B1635" s="268"/>
      <c r="C1635" s="269"/>
      <c r="D1635" s="259" t="s">
        <v>238</v>
      </c>
      <c r="E1635" s="270" t="s">
        <v>1</v>
      </c>
      <c r="F1635" s="271" t="s">
        <v>2127</v>
      </c>
      <c r="G1635" s="269"/>
      <c r="H1635" s="272">
        <v>29.677</v>
      </c>
      <c r="I1635" s="273"/>
      <c r="J1635" s="269"/>
      <c r="K1635" s="269"/>
      <c r="L1635" s="274"/>
      <c r="M1635" s="275"/>
      <c r="N1635" s="276"/>
      <c r="O1635" s="276"/>
      <c r="P1635" s="276"/>
      <c r="Q1635" s="276"/>
      <c r="R1635" s="276"/>
      <c r="S1635" s="276"/>
      <c r="T1635" s="277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78" t="s">
        <v>238</v>
      </c>
      <c r="AU1635" s="278" t="s">
        <v>91</v>
      </c>
      <c r="AV1635" s="14" t="s">
        <v>91</v>
      </c>
      <c r="AW1635" s="14" t="s">
        <v>36</v>
      </c>
      <c r="AX1635" s="14" t="s">
        <v>81</v>
      </c>
      <c r="AY1635" s="278" t="s">
        <v>229</v>
      </c>
    </row>
    <row r="1636" s="13" customFormat="1">
      <c r="A1636" s="13"/>
      <c r="B1636" s="257"/>
      <c r="C1636" s="258"/>
      <c r="D1636" s="259" t="s">
        <v>238</v>
      </c>
      <c r="E1636" s="260" t="s">
        <v>1</v>
      </c>
      <c r="F1636" s="261" t="s">
        <v>2107</v>
      </c>
      <c r="G1636" s="258"/>
      <c r="H1636" s="260" t="s">
        <v>1</v>
      </c>
      <c r="I1636" s="262"/>
      <c r="J1636" s="258"/>
      <c r="K1636" s="258"/>
      <c r="L1636" s="263"/>
      <c r="M1636" s="264"/>
      <c r="N1636" s="265"/>
      <c r="O1636" s="265"/>
      <c r="P1636" s="265"/>
      <c r="Q1636" s="265"/>
      <c r="R1636" s="265"/>
      <c r="S1636" s="265"/>
      <c r="T1636" s="266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67" t="s">
        <v>238</v>
      </c>
      <c r="AU1636" s="267" t="s">
        <v>91</v>
      </c>
      <c r="AV1636" s="13" t="s">
        <v>89</v>
      </c>
      <c r="AW1636" s="13" t="s">
        <v>36</v>
      </c>
      <c r="AX1636" s="13" t="s">
        <v>81</v>
      </c>
      <c r="AY1636" s="267" t="s">
        <v>229</v>
      </c>
    </row>
    <row r="1637" s="14" customFormat="1">
      <c r="A1637" s="14"/>
      <c r="B1637" s="268"/>
      <c r="C1637" s="269"/>
      <c r="D1637" s="259" t="s">
        <v>238</v>
      </c>
      <c r="E1637" s="270" t="s">
        <v>1</v>
      </c>
      <c r="F1637" s="271" t="s">
        <v>2128</v>
      </c>
      <c r="G1637" s="269"/>
      <c r="H1637" s="272">
        <v>18.239000000000001</v>
      </c>
      <c r="I1637" s="273"/>
      <c r="J1637" s="269"/>
      <c r="K1637" s="269"/>
      <c r="L1637" s="274"/>
      <c r="M1637" s="275"/>
      <c r="N1637" s="276"/>
      <c r="O1637" s="276"/>
      <c r="P1637" s="276"/>
      <c r="Q1637" s="276"/>
      <c r="R1637" s="276"/>
      <c r="S1637" s="276"/>
      <c r="T1637" s="277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78" t="s">
        <v>238</v>
      </c>
      <c r="AU1637" s="278" t="s">
        <v>91</v>
      </c>
      <c r="AV1637" s="14" t="s">
        <v>91</v>
      </c>
      <c r="AW1637" s="14" t="s">
        <v>36</v>
      </c>
      <c r="AX1637" s="14" t="s">
        <v>81</v>
      </c>
      <c r="AY1637" s="278" t="s">
        <v>229</v>
      </c>
    </row>
    <row r="1638" s="15" customFormat="1">
      <c r="A1638" s="15"/>
      <c r="B1638" s="279"/>
      <c r="C1638" s="280"/>
      <c r="D1638" s="259" t="s">
        <v>238</v>
      </c>
      <c r="E1638" s="281" t="s">
        <v>1</v>
      </c>
      <c r="F1638" s="282" t="s">
        <v>252</v>
      </c>
      <c r="G1638" s="280"/>
      <c r="H1638" s="283">
        <v>47.915999999999997</v>
      </c>
      <c r="I1638" s="284"/>
      <c r="J1638" s="280"/>
      <c r="K1638" s="280"/>
      <c r="L1638" s="285"/>
      <c r="M1638" s="286"/>
      <c r="N1638" s="287"/>
      <c r="O1638" s="287"/>
      <c r="P1638" s="287"/>
      <c r="Q1638" s="287"/>
      <c r="R1638" s="287"/>
      <c r="S1638" s="287"/>
      <c r="T1638" s="288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89" t="s">
        <v>238</v>
      </c>
      <c r="AU1638" s="289" t="s">
        <v>91</v>
      </c>
      <c r="AV1638" s="15" t="s">
        <v>236</v>
      </c>
      <c r="AW1638" s="15" t="s">
        <v>36</v>
      </c>
      <c r="AX1638" s="15" t="s">
        <v>89</v>
      </c>
      <c r="AY1638" s="289" t="s">
        <v>229</v>
      </c>
    </row>
    <row r="1639" s="14" customFormat="1">
      <c r="A1639" s="14"/>
      <c r="B1639" s="268"/>
      <c r="C1639" s="269"/>
      <c r="D1639" s="259" t="s">
        <v>238</v>
      </c>
      <c r="E1639" s="269"/>
      <c r="F1639" s="271" t="s">
        <v>2129</v>
      </c>
      <c r="G1639" s="269"/>
      <c r="H1639" s="272">
        <v>52.707999999999998</v>
      </c>
      <c r="I1639" s="273"/>
      <c r="J1639" s="269"/>
      <c r="K1639" s="269"/>
      <c r="L1639" s="274"/>
      <c r="M1639" s="275"/>
      <c r="N1639" s="276"/>
      <c r="O1639" s="276"/>
      <c r="P1639" s="276"/>
      <c r="Q1639" s="276"/>
      <c r="R1639" s="276"/>
      <c r="S1639" s="276"/>
      <c r="T1639" s="277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78" t="s">
        <v>238</v>
      </c>
      <c r="AU1639" s="278" t="s">
        <v>91</v>
      </c>
      <c r="AV1639" s="14" t="s">
        <v>91</v>
      </c>
      <c r="AW1639" s="14" t="s">
        <v>4</v>
      </c>
      <c r="AX1639" s="14" t="s">
        <v>89</v>
      </c>
      <c r="AY1639" s="278" t="s">
        <v>229</v>
      </c>
    </row>
    <row r="1640" s="2" customFormat="1" ht="21.75" customHeight="1">
      <c r="A1640" s="39"/>
      <c r="B1640" s="40"/>
      <c r="C1640" s="244" t="s">
        <v>2130</v>
      </c>
      <c r="D1640" s="244" t="s">
        <v>231</v>
      </c>
      <c r="E1640" s="245" t="s">
        <v>2131</v>
      </c>
      <c r="F1640" s="246" t="s">
        <v>2132</v>
      </c>
      <c r="G1640" s="247" t="s">
        <v>311</v>
      </c>
      <c r="H1640" s="248">
        <v>35.203000000000003</v>
      </c>
      <c r="I1640" s="249"/>
      <c r="J1640" s="250">
        <f>ROUND(I1640*H1640,2)</f>
        <v>0</v>
      </c>
      <c r="K1640" s="246" t="s">
        <v>235</v>
      </c>
      <c r="L1640" s="45"/>
      <c r="M1640" s="251" t="s">
        <v>1</v>
      </c>
      <c r="N1640" s="252" t="s">
        <v>46</v>
      </c>
      <c r="O1640" s="92"/>
      <c r="P1640" s="253">
        <f>O1640*H1640</f>
        <v>0</v>
      </c>
      <c r="Q1640" s="253">
        <v>0.00012</v>
      </c>
      <c r="R1640" s="253">
        <f>Q1640*H1640</f>
        <v>0.0042243600000000008</v>
      </c>
      <c r="S1640" s="253">
        <v>0</v>
      </c>
      <c r="T1640" s="254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55" t="s">
        <v>331</v>
      </c>
      <c r="AT1640" s="255" t="s">
        <v>231</v>
      </c>
      <c r="AU1640" s="255" t="s">
        <v>91</v>
      </c>
      <c r="AY1640" s="18" t="s">
        <v>229</v>
      </c>
      <c r="BE1640" s="256">
        <f>IF(N1640="základní",J1640,0)</f>
        <v>0</v>
      </c>
      <c r="BF1640" s="256">
        <f>IF(N1640="snížená",J1640,0)</f>
        <v>0</v>
      </c>
      <c r="BG1640" s="256">
        <f>IF(N1640="zákl. přenesená",J1640,0)</f>
        <v>0</v>
      </c>
      <c r="BH1640" s="256">
        <f>IF(N1640="sníž. přenesená",J1640,0)</f>
        <v>0</v>
      </c>
      <c r="BI1640" s="256">
        <f>IF(N1640="nulová",J1640,0)</f>
        <v>0</v>
      </c>
      <c r="BJ1640" s="18" t="s">
        <v>89</v>
      </c>
      <c r="BK1640" s="256">
        <f>ROUND(I1640*H1640,2)</f>
        <v>0</v>
      </c>
      <c r="BL1640" s="18" t="s">
        <v>331</v>
      </c>
      <c r="BM1640" s="255" t="s">
        <v>2133</v>
      </c>
    </row>
    <row r="1641" s="13" customFormat="1">
      <c r="A1641" s="13"/>
      <c r="B1641" s="257"/>
      <c r="C1641" s="258"/>
      <c r="D1641" s="259" t="s">
        <v>238</v>
      </c>
      <c r="E1641" s="260" t="s">
        <v>1</v>
      </c>
      <c r="F1641" s="261" t="s">
        <v>2134</v>
      </c>
      <c r="G1641" s="258"/>
      <c r="H1641" s="260" t="s">
        <v>1</v>
      </c>
      <c r="I1641" s="262"/>
      <c r="J1641" s="258"/>
      <c r="K1641" s="258"/>
      <c r="L1641" s="263"/>
      <c r="M1641" s="264"/>
      <c r="N1641" s="265"/>
      <c r="O1641" s="265"/>
      <c r="P1641" s="265"/>
      <c r="Q1641" s="265"/>
      <c r="R1641" s="265"/>
      <c r="S1641" s="265"/>
      <c r="T1641" s="266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7" t="s">
        <v>238</v>
      </c>
      <c r="AU1641" s="267" t="s">
        <v>91</v>
      </c>
      <c r="AV1641" s="13" t="s">
        <v>89</v>
      </c>
      <c r="AW1641" s="13" t="s">
        <v>36</v>
      </c>
      <c r="AX1641" s="13" t="s">
        <v>81</v>
      </c>
      <c r="AY1641" s="267" t="s">
        <v>229</v>
      </c>
    </row>
    <row r="1642" s="14" customFormat="1">
      <c r="A1642" s="14"/>
      <c r="B1642" s="268"/>
      <c r="C1642" s="269"/>
      <c r="D1642" s="259" t="s">
        <v>238</v>
      </c>
      <c r="E1642" s="270" t="s">
        <v>1</v>
      </c>
      <c r="F1642" s="271" t="s">
        <v>2135</v>
      </c>
      <c r="G1642" s="269"/>
      <c r="H1642" s="272">
        <v>35.203000000000003</v>
      </c>
      <c r="I1642" s="273"/>
      <c r="J1642" s="269"/>
      <c r="K1642" s="269"/>
      <c r="L1642" s="274"/>
      <c r="M1642" s="275"/>
      <c r="N1642" s="276"/>
      <c r="O1642" s="276"/>
      <c r="P1642" s="276"/>
      <c r="Q1642" s="276"/>
      <c r="R1642" s="276"/>
      <c r="S1642" s="276"/>
      <c r="T1642" s="277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78" t="s">
        <v>238</v>
      </c>
      <c r="AU1642" s="278" t="s">
        <v>91</v>
      </c>
      <c r="AV1642" s="14" t="s">
        <v>91</v>
      </c>
      <c r="AW1642" s="14" t="s">
        <v>36</v>
      </c>
      <c r="AX1642" s="14" t="s">
        <v>89</v>
      </c>
      <c r="AY1642" s="278" t="s">
        <v>229</v>
      </c>
    </row>
    <row r="1643" s="2" customFormat="1" ht="21.75" customHeight="1">
      <c r="A1643" s="39"/>
      <c r="B1643" s="40"/>
      <c r="C1643" s="318" t="s">
        <v>2136</v>
      </c>
      <c r="D1643" s="318" t="s">
        <v>492</v>
      </c>
      <c r="E1643" s="319" t="s">
        <v>2094</v>
      </c>
      <c r="F1643" s="320" t="s">
        <v>2095</v>
      </c>
      <c r="G1643" s="321" t="s">
        <v>234</v>
      </c>
      <c r="H1643" s="322">
        <v>3.6429999999999998</v>
      </c>
      <c r="I1643" s="323"/>
      <c r="J1643" s="324">
        <f>ROUND(I1643*H1643,2)</f>
        <v>0</v>
      </c>
      <c r="K1643" s="320" t="s">
        <v>301</v>
      </c>
      <c r="L1643" s="325"/>
      <c r="M1643" s="326" t="s">
        <v>1</v>
      </c>
      <c r="N1643" s="327" t="s">
        <v>46</v>
      </c>
      <c r="O1643" s="92"/>
      <c r="P1643" s="253">
        <f>O1643*H1643</f>
        <v>0</v>
      </c>
      <c r="Q1643" s="253">
        <v>0.029999999999999999</v>
      </c>
      <c r="R1643" s="253">
        <f>Q1643*H1643</f>
        <v>0.10928999999999998</v>
      </c>
      <c r="S1643" s="253">
        <v>0</v>
      </c>
      <c r="T1643" s="254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55" t="s">
        <v>587</v>
      </c>
      <c r="AT1643" s="255" t="s">
        <v>492</v>
      </c>
      <c r="AU1643" s="255" t="s">
        <v>91</v>
      </c>
      <c r="AY1643" s="18" t="s">
        <v>229</v>
      </c>
      <c r="BE1643" s="256">
        <f>IF(N1643="základní",J1643,0)</f>
        <v>0</v>
      </c>
      <c r="BF1643" s="256">
        <f>IF(N1643="snížená",J1643,0)</f>
        <v>0</v>
      </c>
      <c r="BG1643" s="256">
        <f>IF(N1643="zákl. přenesená",J1643,0)</f>
        <v>0</v>
      </c>
      <c r="BH1643" s="256">
        <f>IF(N1643="sníž. přenesená",J1643,0)</f>
        <v>0</v>
      </c>
      <c r="BI1643" s="256">
        <f>IF(N1643="nulová",J1643,0)</f>
        <v>0</v>
      </c>
      <c r="BJ1643" s="18" t="s">
        <v>89</v>
      </c>
      <c r="BK1643" s="256">
        <f>ROUND(I1643*H1643,2)</f>
        <v>0</v>
      </c>
      <c r="BL1643" s="18" t="s">
        <v>331</v>
      </c>
      <c r="BM1643" s="255" t="s">
        <v>2137</v>
      </c>
    </row>
    <row r="1644" s="2" customFormat="1">
      <c r="A1644" s="39"/>
      <c r="B1644" s="40"/>
      <c r="C1644" s="41"/>
      <c r="D1644" s="259" t="s">
        <v>262</v>
      </c>
      <c r="E1644" s="41"/>
      <c r="F1644" s="290" t="s">
        <v>2097</v>
      </c>
      <c r="G1644" s="41"/>
      <c r="H1644" s="41"/>
      <c r="I1644" s="155"/>
      <c r="J1644" s="41"/>
      <c r="K1644" s="41"/>
      <c r="L1644" s="45"/>
      <c r="M1644" s="291"/>
      <c r="N1644" s="292"/>
      <c r="O1644" s="92"/>
      <c r="P1644" s="92"/>
      <c r="Q1644" s="92"/>
      <c r="R1644" s="92"/>
      <c r="S1644" s="92"/>
      <c r="T1644" s="93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T1644" s="18" t="s">
        <v>262</v>
      </c>
      <c r="AU1644" s="18" t="s">
        <v>91</v>
      </c>
    </row>
    <row r="1645" s="13" customFormat="1">
      <c r="A1645" s="13"/>
      <c r="B1645" s="257"/>
      <c r="C1645" s="258"/>
      <c r="D1645" s="259" t="s">
        <v>238</v>
      </c>
      <c r="E1645" s="260" t="s">
        <v>1</v>
      </c>
      <c r="F1645" s="261" t="s">
        <v>2134</v>
      </c>
      <c r="G1645" s="258"/>
      <c r="H1645" s="260" t="s">
        <v>1</v>
      </c>
      <c r="I1645" s="262"/>
      <c r="J1645" s="258"/>
      <c r="K1645" s="258"/>
      <c r="L1645" s="263"/>
      <c r="M1645" s="264"/>
      <c r="N1645" s="265"/>
      <c r="O1645" s="265"/>
      <c r="P1645" s="265"/>
      <c r="Q1645" s="265"/>
      <c r="R1645" s="265"/>
      <c r="S1645" s="265"/>
      <c r="T1645" s="266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67" t="s">
        <v>238</v>
      </c>
      <c r="AU1645" s="267" t="s">
        <v>91</v>
      </c>
      <c r="AV1645" s="13" t="s">
        <v>89</v>
      </c>
      <c r="AW1645" s="13" t="s">
        <v>36</v>
      </c>
      <c r="AX1645" s="13" t="s">
        <v>81</v>
      </c>
      <c r="AY1645" s="267" t="s">
        <v>229</v>
      </c>
    </row>
    <row r="1646" s="14" customFormat="1">
      <c r="A1646" s="14"/>
      <c r="B1646" s="268"/>
      <c r="C1646" s="269"/>
      <c r="D1646" s="259" t="s">
        <v>238</v>
      </c>
      <c r="E1646" s="270" t="s">
        <v>1</v>
      </c>
      <c r="F1646" s="271" t="s">
        <v>2138</v>
      </c>
      <c r="G1646" s="269"/>
      <c r="H1646" s="272">
        <v>3.1680000000000001</v>
      </c>
      <c r="I1646" s="273"/>
      <c r="J1646" s="269"/>
      <c r="K1646" s="269"/>
      <c r="L1646" s="274"/>
      <c r="M1646" s="275"/>
      <c r="N1646" s="276"/>
      <c r="O1646" s="276"/>
      <c r="P1646" s="276"/>
      <c r="Q1646" s="276"/>
      <c r="R1646" s="276"/>
      <c r="S1646" s="276"/>
      <c r="T1646" s="277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78" t="s">
        <v>238</v>
      </c>
      <c r="AU1646" s="278" t="s">
        <v>91</v>
      </c>
      <c r="AV1646" s="14" t="s">
        <v>91</v>
      </c>
      <c r="AW1646" s="14" t="s">
        <v>36</v>
      </c>
      <c r="AX1646" s="14" t="s">
        <v>89</v>
      </c>
      <c r="AY1646" s="278" t="s">
        <v>229</v>
      </c>
    </row>
    <row r="1647" s="14" customFormat="1">
      <c r="A1647" s="14"/>
      <c r="B1647" s="268"/>
      <c r="C1647" s="269"/>
      <c r="D1647" s="259" t="s">
        <v>238</v>
      </c>
      <c r="E1647" s="269"/>
      <c r="F1647" s="271" t="s">
        <v>2139</v>
      </c>
      <c r="G1647" s="269"/>
      <c r="H1647" s="272">
        <v>3.6429999999999998</v>
      </c>
      <c r="I1647" s="273"/>
      <c r="J1647" s="269"/>
      <c r="K1647" s="269"/>
      <c r="L1647" s="274"/>
      <c r="M1647" s="275"/>
      <c r="N1647" s="276"/>
      <c r="O1647" s="276"/>
      <c r="P1647" s="276"/>
      <c r="Q1647" s="276"/>
      <c r="R1647" s="276"/>
      <c r="S1647" s="276"/>
      <c r="T1647" s="277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8" t="s">
        <v>238</v>
      </c>
      <c r="AU1647" s="278" t="s">
        <v>91</v>
      </c>
      <c r="AV1647" s="14" t="s">
        <v>91</v>
      </c>
      <c r="AW1647" s="14" t="s">
        <v>4</v>
      </c>
      <c r="AX1647" s="14" t="s">
        <v>89</v>
      </c>
      <c r="AY1647" s="278" t="s">
        <v>229</v>
      </c>
    </row>
    <row r="1648" s="2" customFormat="1" ht="21.75" customHeight="1">
      <c r="A1648" s="39"/>
      <c r="B1648" s="40"/>
      <c r="C1648" s="244" t="s">
        <v>2140</v>
      </c>
      <c r="D1648" s="244" t="s">
        <v>231</v>
      </c>
      <c r="E1648" s="245" t="s">
        <v>2141</v>
      </c>
      <c r="F1648" s="246" t="s">
        <v>2142</v>
      </c>
      <c r="G1648" s="247" t="s">
        <v>311</v>
      </c>
      <c r="H1648" s="248">
        <v>288.39999999999998</v>
      </c>
      <c r="I1648" s="249"/>
      <c r="J1648" s="250">
        <f>ROUND(I1648*H1648,2)</f>
        <v>0</v>
      </c>
      <c r="K1648" s="246" t="s">
        <v>235</v>
      </c>
      <c r="L1648" s="45"/>
      <c r="M1648" s="251" t="s">
        <v>1</v>
      </c>
      <c r="N1648" s="252" t="s">
        <v>46</v>
      </c>
      <c r="O1648" s="92"/>
      <c r="P1648" s="253">
        <f>O1648*H1648</f>
        <v>0</v>
      </c>
      <c r="Q1648" s="253">
        <v>1.0000000000000001E-05</v>
      </c>
      <c r="R1648" s="253">
        <f>Q1648*H1648</f>
        <v>0.0028839999999999998</v>
      </c>
      <c r="S1648" s="253">
        <v>0</v>
      </c>
      <c r="T1648" s="254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55" t="s">
        <v>331</v>
      </c>
      <c r="AT1648" s="255" t="s">
        <v>231</v>
      </c>
      <c r="AU1648" s="255" t="s">
        <v>91</v>
      </c>
      <c r="AY1648" s="18" t="s">
        <v>229</v>
      </c>
      <c r="BE1648" s="256">
        <f>IF(N1648="základní",J1648,0)</f>
        <v>0</v>
      </c>
      <c r="BF1648" s="256">
        <f>IF(N1648="snížená",J1648,0)</f>
        <v>0</v>
      </c>
      <c r="BG1648" s="256">
        <f>IF(N1648="zákl. přenesená",J1648,0)</f>
        <v>0</v>
      </c>
      <c r="BH1648" s="256">
        <f>IF(N1648="sníž. přenesená",J1648,0)</f>
        <v>0</v>
      </c>
      <c r="BI1648" s="256">
        <f>IF(N1648="nulová",J1648,0)</f>
        <v>0</v>
      </c>
      <c r="BJ1648" s="18" t="s">
        <v>89</v>
      </c>
      <c r="BK1648" s="256">
        <f>ROUND(I1648*H1648,2)</f>
        <v>0</v>
      </c>
      <c r="BL1648" s="18" t="s">
        <v>331</v>
      </c>
      <c r="BM1648" s="255" t="s">
        <v>2143</v>
      </c>
    </row>
    <row r="1649" s="13" customFormat="1">
      <c r="A1649" s="13"/>
      <c r="B1649" s="257"/>
      <c r="C1649" s="258"/>
      <c r="D1649" s="259" t="s">
        <v>238</v>
      </c>
      <c r="E1649" s="260" t="s">
        <v>1</v>
      </c>
      <c r="F1649" s="261" t="s">
        <v>2144</v>
      </c>
      <c r="G1649" s="258"/>
      <c r="H1649" s="260" t="s">
        <v>1</v>
      </c>
      <c r="I1649" s="262"/>
      <c r="J1649" s="258"/>
      <c r="K1649" s="258"/>
      <c r="L1649" s="263"/>
      <c r="M1649" s="264"/>
      <c r="N1649" s="265"/>
      <c r="O1649" s="265"/>
      <c r="P1649" s="265"/>
      <c r="Q1649" s="265"/>
      <c r="R1649" s="265"/>
      <c r="S1649" s="265"/>
      <c r="T1649" s="266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67" t="s">
        <v>238</v>
      </c>
      <c r="AU1649" s="267" t="s">
        <v>91</v>
      </c>
      <c r="AV1649" s="13" t="s">
        <v>89</v>
      </c>
      <c r="AW1649" s="13" t="s">
        <v>36</v>
      </c>
      <c r="AX1649" s="13" t="s">
        <v>81</v>
      </c>
      <c r="AY1649" s="267" t="s">
        <v>229</v>
      </c>
    </row>
    <row r="1650" s="14" customFormat="1">
      <c r="A1650" s="14"/>
      <c r="B1650" s="268"/>
      <c r="C1650" s="269"/>
      <c r="D1650" s="259" t="s">
        <v>238</v>
      </c>
      <c r="E1650" s="270" t="s">
        <v>1</v>
      </c>
      <c r="F1650" s="271" t="s">
        <v>2145</v>
      </c>
      <c r="G1650" s="269"/>
      <c r="H1650" s="272">
        <v>72.099999999999994</v>
      </c>
      <c r="I1650" s="273"/>
      <c r="J1650" s="269"/>
      <c r="K1650" s="269"/>
      <c r="L1650" s="274"/>
      <c r="M1650" s="275"/>
      <c r="N1650" s="276"/>
      <c r="O1650" s="276"/>
      <c r="P1650" s="276"/>
      <c r="Q1650" s="276"/>
      <c r="R1650" s="276"/>
      <c r="S1650" s="276"/>
      <c r="T1650" s="277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78" t="s">
        <v>238</v>
      </c>
      <c r="AU1650" s="278" t="s">
        <v>91</v>
      </c>
      <c r="AV1650" s="14" t="s">
        <v>91</v>
      </c>
      <c r="AW1650" s="14" t="s">
        <v>36</v>
      </c>
      <c r="AX1650" s="14" t="s">
        <v>81</v>
      </c>
      <c r="AY1650" s="278" t="s">
        <v>229</v>
      </c>
    </row>
    <row r="1651" s="13" customFormat="1">
      <c r="A1651" s="13"/>
      <c r="B1651" s="257"/>
      <c r="C1651" s="258"/>
      <c r="D1651" s="259" t="s">
        <v>238</v>
      </c>
      <c r="E1651" s="260" t="s">
        <v>1</v>
      </c>
      <c r="F1651" s="261" t="s">
        <v>2146</v>
      </c>
      <c r="G1651" s="258"/>
      <c r="H1651" s="260" t="s">
        <v>1</v>
      </c>
      <c r="I1651" s="262"/>
      <c r="J1651" s="258"/>
      <c r="K1651" s="258"/>
      <c r="L1651" s="263"/>
      <c r="M1651" s="264"/>
      <c r="N1651" s="265"/>
      <c r="O1651" s="265"/>
      <c r="P1651" s="265"/>
      <c r="Q1651" s="265"/>
      <c r="R1651" s="265"/>
      <c r="S1651" s="265"/>
      <c r="T1651" s="266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67" t="s">
        <v>238</v>
      </c>
      <c r="AU1651" s="267" t="s">
        <v>91</v>
      </c>
      <c r="AV1651" s="13" t="s">
        <v>89</v>
      </c>
      <c r="AW1651" s="13" t="s">
        <v>36</v>
      </c>
      <c r="AX1651" s="13" t="s">
        <v>81</v>
      </c>
      <c r="AY1651" s="267" t="s">
        <v>229</v>
      </c>
    </row>
    <row r="1652" s="14" customFormat="1">
      <c r="A1652" s="14"/>
      <c r="B1652" s="268"/>
      <c r="C1652" s="269"/>
      <c r="D1652" s="259" t="s">
        <v>238</v>
      </c>
      <c r="E1652" s="270" t="s">
        <v>1</v>
      </c>
      <c r="F1652" s="271" t="s">
        <v>2147</v>
      </c>
      <c r="G1652" s="269"/>
      <c r="H1652" s="272">
        <v>216.30000000000001</v>
      </c>
      <c r="I1652" s="273"/>
      <c r="J1652" s="269"/>
      <c r="K1652" s="269"/>
      <c r="L1652" s="274"/>
      <c r="M1652" s="275"/>
      <c r="N1652" s="276"/>
      <c r="O1652" s="276"/>
      <c r="P1652" s="276"/>
      <c r="Q1652" s="276"/>
      <c r="R1652" s="276"/>
      <c r="S1652" s="276"/>
      <c r="T1652" s="277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78" t="s">
        <v>238</v>
      </c>
      <c r="AU1652" s="278" t="s">
        <v>91</v>
      </c>
      <c r="AV1652" s="14" t="s">
        <v>91</v>
      </c>
      <c r="AW1652" s="14" t="s">
        <v>36</v>
      </c>
      <c r="AX1652" s="14" t="s">
        <v>81</v>
      </c>
      <c r="AY1652" s="278" t="s">
        <v>229</v>
      </c>
    </row>
    <row r="1653" s="15" customFormat="1">
      <c r="A1653" s="15"/>
      <c r="B1653" s="279"/>
      <c r="C1653" s="280"/>
      <c r="D1653" s="259" t="s">
        <v>238</v>
      </c>
      <c r="E1653" s="281" t="s">
        <v>1</v>
      </c>
      <c r="F1653" s="282" t="s">
        <v>252</v>
      </c>
      <c r="G1653" s="280"/>
      <c r="H1653" s="283">
        <v>288.39999999999998</v>
      </c>
      <c r="I1653" s="284"/>
      <c r="J1653" s="280"/>
      <c r="K1653" s="280"/>
      <c r="L1653" s="285"/>
      <c r="M1653" s="286"/>
      <c r="N1653" s="287"/>
      <c r="O1653" s="287"/>
      <c r="P1653" s="287"/>
      <c r="Q1653" s="287"/>
      <c r="R1653" s="287"/>
      <c r="S1653" s="287"/>
      <c r="T1653" s="288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89" t="s">
        <v>238</v>
      </c>
      <c r="AU1653" s="289" t="s">
        <v>91</v>
      </c>
      <c r="AV1653" s="15" t="s">
        <v>236</v>
      </c>
      <c r="AW1653" s="15" t="s">
        <v>36</v>
      </c>
      <c r="AX1653" s="15" t="s">
        <v>89</v>
      </c>
      <c r="AY1653" s="289" t="s">
        <v>229</v>
      </c>
    </row>
    <row r="1654" s="2" customFormat="1" ht="16.5" customHeight="1">
      <c r="A1654" s="39"/>
      <c r="B1654" s="40"/>
      <c r="C1654" s="318" t="s">
        <v>2148</v>
      </c>
      <c r="D1654" s="318" t="s">
        <v>492</v>
      </c>
      <c r="E1654" s="319" t="s">
        <v>2149</v>
      </c>
      <c r="F1654" s="320" t="s">
        <v>2144</v>
      </c>
      <c r="G1654" s="321" t="s">
        <v>311</v>
      </c>
      <c r="H1654" s="322">
        <v>79.310000000000002</v>
      </c>
      <c r="I1654" s="323"/>
      <c r="J1654" s="324">
        <f>ROUND(I1654*H1654,2)</f>
        <v>0</v>
      </c>
      <c r="K1654" s="320" t="s">
        <v>235</v>
      </c>
      <c r="L1654" s="325"/>
      <c r="M1654" s="326" t="s">
        <v>1</v>
      </c>
      <c r="N1654" s="327" t="s">
        <v>46</v>
      </c>
      <c r="O1654" s="92"/>
      <c r="P1654" s="253">
        <f>O1654*H1654</f>
        <v>0</v>
      </c>
      <c r="Q1654" s="253">
        <v>0.00040000000000000002</v>
      </c>
      <c r="R1654" s="253">
        <f>Q1654*H1654</f>
        <v>0.031724000000000002</v>
      </c>
      <c r="S1654" s="253">
        <v>0</v>
      </c>
      <c r="T1654" s="254">
        <f>S1654*H1654</f>
        <v>0</v>
      </c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R1654" s="255" t="s">
        <v>587</v>
      </c>
      <c r="AT1654" s="255" t="s">
        <v>492</v>
      </c>
      <c r="AU1654" s="255" t="s">
        <v>91</v>
      </c>
      <c r="AY1654" s="18" t="s">
        <v>229</v>
      </c>
      <c r="BE1654" s="256">
        <f>IF(N1654="základní",J1654,0)</f>
        <v>0</v>
      </c>
      <c r="BF1654" s="256">
        <f>IF(N1654="snížená",J1654,0)</f>
        <v>0</v>
      </c>
      <c r="BG1654" s="256">
        <f>IF(N1654="zákl. přenesená",J1654,0)</f>
        <v>0</v>
      </c>
      <c r="BH1654" s="256">
        <f>IF(N1654="sníž. přenesená",J1654,0)</f>
        <v>0</v>
      </c>
      <c r="BI1654" s="256">
        <f>IF(N1654="nulová",J1654,0)</f>
        <v>0</v>
      </c>
      <c r="BJ1654" s="18" t="s">
        <v>89</v>
      </c>
      <c r="BK1654" s="256">
        <f>ROUND(I1654*H1654,2)</f>
        <v>0</v>
      </c>
      <c r="BL1654" s="18" t="s">
        <v>331</v>
      </c>
      <c r="BM1654" s="255" t="s">
        <v>2150</v>
      </c>
    </row>
    <row r="1655" s="13" customFormat="1">
      <c r="A1655" s="13"/>
      <c r="B1655" s="257"/>
      <c r="C1655" s="258"/>
      <c r="D1655" s="259" t="s">
        <v>238</v>
      </c>
      <c r="E1655" s="260" t="s">
        <v>1</v>
      </c>
      <c r="F1655" s="261" t="s">
        <v>2151</v>
      </c>
      <c r="G1655" s="258"/>
      <c r="H1655" s="260" t="s">
        <v>1</v>
      </c>
      <c r="I1655" s="262"/>
      <c r="J1655" s="258"/>
      <c r="K1655" s="258"/>
      <c r="L1655" s="263"/>
      <c r="M1655" s="264"/>
      <c r="N1655" s="265"/>
      <c r="O1655" s="265"/>
      <c r="P1655" s="265"/>
      <c r="Q1655" s="265"/>
      <c r="R1655" s="265"/>
      <c r="S1655" s="265"/>
      <c r="T1655" s="266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67" t="s">
        <v>238</v>
      </c>
      <c r="AU1655" s="267" t="s">
        <v>91</v>
      </c>
      <c r="AV1655" s="13" t="s">
        <v>89</v>
      </c>
      <c r="AW1655" s="13" t="s">
        <v>36</v>
      </c>
      <c r="AX1655" s="13" t="s">
        <v>81</v>
      </c>
      <c r="AY1655" s="267" t="s">
        <v>229</v>
      </c>
    </row>
    <row r="1656" s="13" customFormat="1">
      <c r="A1656" s="13"/>
      <c r="B1656" s="257"/>
      <c r="C1656" s="258"/>
      <c r="D1656" s="259" t="s">
        <v>238</v>
      </c>
      <c r="E1656" s="260" t="s">
        <v>1</v>
      </c>
      <c r="F1656" s="261" t="s">
        <v>1244</v>
      </c>
      <c r="G1656" s="258"/>
      <c r="H1656" s="260" t="s">
        <v>1</v>
      </c>
      <c r="I1656" s="262"/>
      <c r="J1656" s="258"/>
      <c r="K1656" s="258"/>
      <c r="L1656" s="263"/>
      <c r="M1656" s="264"/>
      <c r="N1656" s="265"/>
      <c r="O1656" s="265"/>
      <c r="P1656" s="265"/>
      <c r="Q1656" s="265"/>
      <c r="R1656" s="265"/>
      <c r="S1656" s="265"/>
      <c r="T1656" s="266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67" t="s">
        <v>238</v>
      </c>
      <c r="AU1656" s="267" t="s">
        <v>91</v>
      </c>
      <c r="AV1656" s="13" t="s">
        <v>89</v>
      </c>
      <c r="AW1656" s="13" t="s">
        <v>36</v>
      </c>
      <c r="AX1656" s="13" t="s">
        <v>81</v>
      </c>
      <c r="AY1656" s="267" t="s">
        <v>229</v>
      </c>
    </row>
    <row r="1657" s="14" customFormat="1">
      <c r="A1657" s="14"/>
      <c r="B1657" s="268"/>
      <c r="C1657" s="269"/>
      <c r="D1657" s="259" t="s">
        <v>238</v>
      </c>
      <c r="E1657" s="270" t="s">
        <v>1</v>
      </c>
      <c r="F1657" s="271" t="s">
        <v>1544</v>
      </c>
      <c r="G1657" s="269"/>
      <c r="H1657" s="272">
        <v>18.399999999999999</v>
      </c>
      <c r="I1657" s="273"/>
      <c r="J1657" s="269"/>
      <c r="K1657" s="269"/>
      <c r="L1657" s="274"/>
      <c r="M1657" s="275"/>
      <c r="N1657" s="276"/>
      <c r="O1657" s="276"/>
      <c r="P1657" s="276"/>
      <c r="Q1657" s="276"/>
      <c r="R1657" s="276"/>
      <c r="S1657" s="276"/>
      <c r="T1657" s="277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8" t="s">
        <v>238</v>
      </c>
      <c r="AU1657" s="278" t="s">
        <v>91</v>
      </c>
      <c r="AV1657" s="14" t="s">
        <v>91</v>
      </c>
      <c r="AW1657" s="14" t="s">
        <v>36</v>
      </c>
      <c r="AX1657" s="14" t="s">
        <v>81</v>
      </c>
      <c r="AY1657" s="278" t="s">
        <v>229</v>
      </c>
    </row>
    <row r="1658" s="13" customFormat="1">
      <c r="A1658" s="13"/>
      <c r="B1658" s="257"/>
      <c r="C1658" s="258"/>
      <c r="D1658" s="259" t="s">
        <v>238</v>
      </c>
      <c r="E1658" s="260" t="s">
        <v>1</v>
      </c>
      <c r="F1658" s="261" t="s">
        <v>1282</v>
      </c>
      <c r="G1658" s="258"/>
      <c r="H1658" s="260" t="s">
        <v>1</v>
      </c>
      <c r="I1658" s="262"/>
      <c r="J1658" s="258"/>
      <c r="K1658" s="258"/>
      <c r="L1658" s="263"/>
      <c r="M1658" s="264"/>
      <c r="N1658" s="265"/>
      <c r="O1658" s="265"/>
      <c r="P1658" s="265"/>
      <c r="Q1658" s="265"/>
      <c r="R1658" s="265"/>
      <c r="S1658" s="265"/>
      <c r="T1658" s="266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67" t="s">
        <v>238</v>
      </c>
      <c r="AU1658" s="267" t="s">
        <v>91</v>
      </c>
      <c r="AV1658" s="13" t="s">
        <v>89</v>
      </c>
      <c r="AW1658" s="13" t="s">
        <v>36</v>
      </c>
      <c r="AX1658" s="13" t="s">
        <v>81</v>
      </c>
      <c r="AY1658" s="267" t="s">
        <v>229</v>
      </c>
    </row>
    <row r="1659" s="14" customFormat="1">
      <c r="A1659" s="14"/>
      <c r="B1659" s="268"/>
      <c r="C1659" s="269"/>
      <c r="D1659" s="259" t="s">
        <v>238</v>
      </c>
      <c r="E1659" s="270" t="s">
        <v>1</v>
      </c>
      <c r="F1659" s="271" t="s">
        <v>1545</v>
      </c>
      <c r="G1659" s="269"/>
      <c r="H1659" s="272">
        <v>9.8000000000000007</v>
      </c>
      <c r="I1659" s="273"/>
      <c r="J1659" s="269"/>
      <c r="K1659" s="269"/>
      <c r="L1659" s="274"/>
      <c r="M1659" s="275"/>
      <c r="N1659" s="276"/>
      <c r="O1659" s="276"/>
      <c r="P1659" s="276"/>
      <c r="Q1659" s="276"/>
      <c r="R1659" s="276"/>
      <c r="S1659" s="276"/>
      <c r="T1659" s="277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78" t="s">
        <v>238</v>
      </c>
      <c r="AU1659" s="278" t="s">
        <v>91</v>
      </c>
      <c r="AV1659" s="14" t="s">
        <v>91</v>
      </c>
      <c r="AW1659" s="14" t="s">
        <v>36</v>
      </c>
      <c r="AX1659" s="14" t="s">
        <v>81</v>
      </c>
      <c r="AY1659" s="278" t="s">
        <v>229</v>
      </c>
    </row>
    <row r="1660" s="13" customFormat="1">
      <c r="A1660" s="13"/>
      <c r="B1660" s="257"/>
      <c r="C1660" s="258"/>
      <c r="D1660" s="259" t="s">
        <v>238</v>
      </c>
      <c r="E1660" s="260" t="s">
        <v>1</v>
      </c>
      <c r="F1660" s="261" t="s">
        <v>1296</v>
      </c>
      <c r="G1660" s="258"/>
      <c r="H1660" s="260" t="s">
        <v>1</v>
      </c>
      <c r="I1660" s="262"/>
      <c r="J1660" s="258"/>
      <c r="K1660" s="258"/>
      <c r="L1660" s="263"/>
      <c r="M1660" s="264"/>
      <c r="N1660" s="265"/>
      <c r="O1660" s="265"/>
      <c r="P1660" s="265"/>
      <c r="Q1660" s="265"/>
      <c r="R1660" s="265"/>
      <c r="S1660" s="265"/>
      <c r="T1660" s="266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67" t="s">
        <v>238</v>
      </c>
      <c r="AU1660" s="267" t="s">
        <v>91</v>
      </c>
      <c r="AV1660" s="13" t="s">
        <v>89</v>
      </c>
      <c r="AW1660" s="13" t="s">
        <v>36</v>
      </c>
      <c r="AX1660" s="13" t="s">
        <v>81</v>
      </c>
      <c r="AY1660" s="267" t="s">
        <v>229</v>
      </c>
    </row>
    <row r="1661" s="14" customFormat="1">
      <c r="A1661" s="14"/>
      <c r="B1661" s="268"/>
      <c r="C1661" s="269"/>
      <c r="D1661" s="259" t="s">
        <v>238</v>
      </c>
      <c r="E1661" s="270" t="s">
        <v>1</v>
      </c>
      <c r="F1661" s="271" t="s">
        <v>1297</v>
      </c>
      <c r="G1661" s="269"/>
      <c r="H1661" s="272">
        <v>6.2999999999999998</v>
      </c>
      <c r="I1661" s="273"/>
      <c r="J1661" s="269"/>
      <c r="K1661" s="269"/>
      <c r="L1661" s="274"/>
      <c r="M1661" s="275"/>
      <c r="N1661" s="276"/>
      <c r="O1661" s="276"/>
      <c r="P1661" s="276"/>
      <c r="Q1661" s="276"/>
      <c r="R1661" s="276"/>
      <c r="S1661" s="276"/>
      <c r="T1661" s="277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78" t="s">
        <v>238</v>
      </c>
      <c r="AU1661" s="278" t="s">
        <v>91</v>
      </c>
      <c r="AV1661" s="14" t="s">
        <v>91</v>
      </c>
      <c r="AW1661" s="14" t="s">
        <v>36</v>
      </c>
      <c r="AX1661" s="14" t="s">
        <v>81</v>
      </c>
      <c r="AY1661" s="278" t="s">
        <v>229</v>
      </c>
    </row>
    <row r="1662" s="13" customFormat="1">
      <c r="A1662" s="13"/>
      <c r="B1662" s="257"/>
      <c r="C1662" s="258"/>
      <c r="D1662" s="259" t="s">
        <v>238</v>
      </c>
      <c r="E1662" s="260" t="s">
        <v>1</v>
      </c>
      <c r="F1662" s="261" t="s">
        <v>974</v>
      </c>
      <c r="G1662" s="258"/>
      <c r="H1662" s="260" t="s">
        <v>1</v>
      </c>
      <c r="I1662" s="262"/>
      <c r="J1662" s="258"/>
      <c r="K1662" s="258"/>
      <c r="L1662" s="263"/>
      <c r="M1662" s="264"/>
      <c r="N1662" s="265"/>
      <c r="O1662" s="265"/>
      <c r="P1662" s="265"/>
      <c r="Q1662" s="265"/>
      <c r="R1662" s="265"/>
      <c r="S1662" s="265"/>
      <c r="T1662" s="266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67" t="s">
        <v>238</v>
      </c>
      <c r="AU1662" s="267" t="s">
        <v>91</v>
      </c>
      <c r="AV1662" s="13" t="s">
        <v>89</v>
      </c>
      <c r="AW1662" s="13" t="s">
        <v>36</v>
      </c>
      <c r="AX1662" s="13" t="s">
        <v>81</v>
      </c>
      <c r="AY1662" s="267" t="s">
        <v>229</v>
      </c>
    </row>
    <row r="1663" s="14" customFormat="1">
      <c r="A1663" s="14"/>
      <c r="B1663" s="268"/>
      <c r="C1663" s="269"/>
      <c r="D1663" s="259" t="s">
        <v>238</v>
      </c>
      <c r="E1663" s="270" t="s">
        <v>1</v>
      </c>
      <c r="F1663" s="271" t="s">
        <v>1298</v>
      </c>
      <c r="G1663" s="269"/>
      <c r="H1663" s="272">
        <v>30.699999999999999</v>
      </c>
      <c r="I1663" s="273"/>
      <c r="J1663" s="269"/>
      <c r="K1663" s="269"/>
      <c r="L1663" s="274"/>
      <c r="M1663" s="275"/>
      <c r="N1663" s="276"/>
      <c r="O1663" s="276"/>
      <c r="P1663" s="276"/>
      <c r="Q1663" s="276"/>
      <c r="R1663" s="276"/>
      <c r="S1663" s="276"/>
      <c r="T1663" s="277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78" t="s">
        <v>238</v>
      </c>
      <c r="AU1663" s="278" t="s">
        <v>91</v>
      </c>
      <c r="AV1663" s="14" t="s">
        <v>91</v>
      </c>
      <c r="AW1663" s="14" t="s">
        <v>36</v>
      </c>
      <c r="AX1663" s="14" t="s">
        <v>81</v>
      </c>
      <c r="AY1663" s="278" t="s">
        <v>229</v>
      </c>
    </row>
    <row r="1664" s="13" customFormat="1">
      <c r="A1664" s="13"/>
      <c r="B1664" s="257"/>
      <c r="C1664" s="258"/>
      <c r="D1664" s="259" t="s">
        <v>238</v>
      </c>
      <c r="E1664" s="260" t="s">
        <v>1</v>
      </c>
      <c r="F1664" s="261" t="s">
        <v>1299</v>
      </c>
      <c r="G1664" s="258"/>
      <c r="H1664" s="260" t="s">
        <v>1</v>
      </c>
      <c r="I1664" s="262"/>
      <c r="J1664" s="258"/>
      <c r="K1664" s="258"/>
      <c r="L1664" s="263"/>
      <c r="M1664" s="264"/>
      <c r="N1664" s="265"/>
      <c r="O1664" s="265"/>
      <c r="P1664" s="265"/>
      <c r="Q1664" s="265"/>
      <c r="R1664" s="265"/>
      <c r="S1664" s="265"/>
      <c r="T1664" s="266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7" t="s">
        <v>238</v>
      </c>
      <c r="AU1664" s="267" t="s">
        <v>91</v>
      </c>
      <c r="AV1664" s="13" t="s">
        <v>89</v>
      </c>
      <c r="AW1664" s="13" t="s">
        <v>36</v>
      </c>
      <c r="AX1664" s="13" t="s">
        <v>81</v>
      </c>
      <c r="AY1664" s="267" t="s">
        <v>229</v>
      </c>
    </row>
    <row r="1665" s="14" customFormat="1">
      <c r="A1665" s="14"/>
      <c r="B1665" s="268"/>
      <c r="C1665" s="269"/>
      <c r="D1665" s="259" t="s">
        <v>238</v>
      </c>
      <c r="E1665" s="270" t="s">
        <v>1</v>
      </c>
      <c r="F1665" s="271" t="s">
        <v>1300</v>
      </c>
      <c r="G1665" s="269"/>
      <c r="H1665" s="272">
        <v>6.9000000000000004</v>
      </c>
      <c r="I1665" s="273"/>
      <c r="J1665" s="269"/>
      <c r="K1665" s="269"/>
      <c r="L1665" s="274"/>
      <c r="M1665" s="275"/>
      <c r="N1665" s="276"/>
      <c r="O1665" s="276"/>
      <c r="P1665" s="276"/>
      <c r="Q1665" s="276"/>
      <c r="R1665" s="276"/>
      <c r="S1665" s="276"/>
      <c r="T1665" s="277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78" t="s">
        <v>238</v>
      </c>
      <c r="AU1665" s="278" t="s">
        <v>91</v>
      </c>
      <c r="AV1665" s="14" t="s">
        <v>91</v>
      </c>
      <c r="AW1665" s="14" t="s">
        <v>36</v>
      </c>
      <c r="AX1665" s="14" t="s">
        <v>81</v>
      </c>
      <c r="AY1665" s="278" t="s">
        <v>229</v>
      </c>
    </row>
    <row r="1666" s="15" customFormat="1">
      <c r="A1666" s="15"/>
      <c r="B1666" s="279"/>
      <c r="C1666" s="280"/>
      <c r="D1666" s="259" t="s">
        <v>238</v>
      </c>
      <c r="E1666" s="281" t="s">
        <v>1</v>
      </c>
      <c r="F1666" s="282" t="s">
        <v>252</v>
      </c>
      <c r="G1666" s="280"/>
      <c r="H1666" s="283">
        <v>72.099999999999994</v>
      </c>
      <c r="I1666" s="284"/>
      <c r="J1666" s="280"/>
      <c r="K1666" s="280"/>
      <c r="L1666" s="285"/>
      <c r="M1666" s="286"/>
      <c r="N1666" s="287"/>
      <c r="O1666" s="287"/>
      <c r="P1666" s="287"/>
      <c r="Q1666" s="287"/>
      <c r="R1666" s="287"/>
      <c r="S1666" s="287"/>
      <c r="T1666" s="288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T1666" s="289" t="s">
        <v>238</v>
      </c>
      <c r="AU1666" s="289" t="s">
        <v>91</v>
      </c>
      <c r="AV1666" s="15" t="s">
        <v>236</v>
      </c>
      <c r="AW1666" s="15" t="s">
        <v>36</v>
      </c>
      <c r="AX1666" s="15" t="s">
        <v>89</v>
      </c>
      <c r="AY1666" s="289" t="s">
        <v>229</v>
      </c>
    </row>
    <row r="1667" s="14" customFormat="1">
      <c r="A1667" s="14"/>
      <c r="B1667" s="268"/>
      <c r="C1667" s="269"/>
      <c r="D1667" s="259" t="s">
        <v>238</v>
      </c>
      <c r="E1667" s="269"/>
      <c r="F1667" s="271" t="s">
        <v>2152</v>
      </c>
      <c r="G1667" s="269"/>
      <c r="H1667" s="272">
        <v>79.310000000000002</v>
      </c>
      <c r="I1667" s="273"/>
      <c r="J1667" s="269"/>
      <c r="K1667" s="269"/>
      <c r="L1667" s="274"/>
      <c r="M1667" s="275"/>
      <c r="N1667" s="276"/>
      <c r="O1667" s="276"/>
      <c r="P1667" s="276"/>
      <c r="Q1667" s="276"/>
      <c r="R1667" s="276"/>
      <c r="S1667" s="276"/>
      <c r="T1667" s="277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78" t="s">
        <v>238</v>
      </c>
      <c r="AU1667" s="278" t="s">
        <v>91</v>
      </c>
      <c r="AV1667" s="14" t="s">
        <v>91</v>
      </c>
      <c r="AW1667" s="14" t="s">
        <v>4</v>
      </c>
      <c r="AX1667" s="14" t="s">
        <v>89</v>
      </c>
      <c r="AY1667" s="278" t="s">
        <v>229</v>
      </c>
    </row>
    <row r="1668" s="2" customFormat="1" ht="16.5" customHeight="1">
      <c r="A1668" s="39"/>
      <c r="B1668" s="40"/>
      <c r="C1668" s="318" t="s">
        <v>2153</v>
      </c>
      <c r="D1668" s="318" t="s">
        <v>492</v>
      </c>
      <c r="E1668" s="319" t="s">
        <v>2154</v>
      </c>
      <c r="F1668" s="320" t="s">
        <v>2146</v>
      </c>
      <c r="G1668" s="321" t="s">
        <v>311</v>
      </c>
      <c r="H1668" s="322">
        <v>248.74500000000001</v>
      </c>
      <c r="I1668" s="323"/>
      <c r="J1668" s="324">
        <f>ROUND(I1668*H1668,2)</f>
        <v>0</v>
      </c>
      <c r="K1668" s="320" t="s">
        <v>1</v>
      </c>
      <c r="L1668" s="325"/>
      <c r="M1668" s="326" t="s">
        <v>1</v>
      </c>
      <c r="N1668" s="327" t="s">
        <v>46</v>
      </c>
      <c r="O1668" s="92"/>
      <c r="P1668" s="253">
        <f>O1668*H1668</f>
        <v>0</v>
      </c>
      <c r="Q1668" s="253">
        <v>0.00013999999999999999</v>
      </c>
      <c r="R1668" s="253">
        <f>Q1668*H1668</f>
        <v>0.034824299999999996</v>
      </c>
      <c r="S1668" s="253">
        <v>0</v>
      </c>
      <c r="T1668" s="254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55" t="s">
        <v>587</v>
      </c>
      <c r="AT1668" s="255" t="s">
        <v>492</v>
      </c>
      <c r="AU1668" s="255" t="s">
        <v>91</v>
      </c>
      <c r="AY1668" s="18" t="s">
        <v>229</v>
      </c>
      <c r="BE1668" s="256">
        <f>IF(N1668="základní",J1668,0)</f>
        <v>0</v>
      </c>
      <c r="BF1668" s="256">
        <f>IF(N1668="snížená",J1668,0)</f>
        <v>0</v>
      </c>
      <c r="BG1668" s="256">
        <f>IF(N1668="zákl. přenesená",J1668,0)</f>
        <v>0</v>
      </c>
      <c r="BH1668" s="256">
        <f>IF(N1668="sníž. přenesená",J1668,0)</f>
        <v>0</v>
      </c>
      <c r="BI1668" s="256">
        <f>IF(N1668="nulová",J1668,0)</f>
        <v>0</v>
      </c>
      <c r="BJ1668" s="18" t="s">
        <v>89</v>
      </c>
      <c r="BK1668" s="256">
        <f>ROUND(I1668*H1668,2)</f>
        <v>0</v>
      </c>
      <c r="BL1668" s="18" t="s">
        <v>331</v>
      </c>
      <c r="BM1668" s="255" t="s">
        <v>2155</v>
      </c>
    </row>
    <row r="1669" s="13" customFormat="1">
      <c r="A1669" s="13"/>
      <c r="B1669" s="257"/>
      <c r="C1669" s="258"/>
      <c r="D1669" s="259" t="s">
        <v>238</v>
      </c>
      <c r="E1669" s="260" t="s">
        <v>1</v>
      </c>
      <c r="F1669" s="261" t="s">
        <v>2156</v>
      </c>
      <c r="G1669" s="258"/>
      <c r="H1669" s="260" t="s">
        <v>1</v>
      </c>
      <c r="I1669" s="262"/>
      <c r="J1669" s="258"/>
      <c r="K1669" s="258"/>
      <c r="L1669" s="263"/>
      <c r="M1669" s="264"/>
      <c r="N1669" s="265"/>
      <c r="O1669" s="265"/>
      <c r="P1669" s="265"/>
      <c r="Q1669" s="265"/>
      <c r="R1669" s="265"/>
      <c r="S1669" s="265"/>
      <c r="T1669" s="266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67" t="s">
        <v>238</v>
      </c>
      <c r="AU1669" s="267" t="s">
        <v>91</v>
      </c>
      <c r="AV1669" s="13" t="s">
        <v>89</v>
      </c>
      <c r="AW1669" s="13" t="s">
        <v>36</v>
      </c>
      <c r="AX1669" s="13" t="s">
        <v>81</v>
      </c>
      <c r="AY1669" s="267" t="s">
        <v>229</v>
      </c>
    </row>
    <row r="1670" s="13" customFormat="1">
      <c r="A1670" s="13"/>
      <c r="B1670" s="257"/>
      <c r="C1670" s="258"/>
      <c r="D1670" s="259" t="s">
        <v>238</v>
      </c>
      <c r="E1670" s="260" t="s">
        <v>1</v>
      </c>
      <c r="F1670" s="261" t="s">
        <v>1252</v>
      </c>
      <c r="G1670" s="258"/>
      <c r="H1670" s="260" t="s">
        <v>1</v>
      </c>
      <c r="I1670" s="262"/>
      <c r="J1670" s="258"/>
      <c r="K1670" s="258"/>
      <c r="L1670" s="263"/>
      <c r="M1670" s="264"/>
      <c r="N1670" s="265"/>
      <c r="O1670" s="265"/>
      <c r="P1670" s="265"/>
      <c r="Q1670" s="265"/>
      <c r="R1670" s="265"/>
      <c r="S1670" s="265"/>
      <c r="T1670" s="266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67" t="s">
        <v>238</v>
      </c>
      <c r="AU1670" s="267" t="s">
        <v>91</v>
      </c>
      <c r="AV1670" s="13" t="s">
        <v>89</v>
      </c>
      <c r="AW1670" s="13" t="s">
        <v>36</v>
      </c>
      <c r="AX1670" s="13" t="s">
        <v>81</v>
      </c>
      <c r="AY1670" s="267" t="s">
        <v>229</v>
      </c>
    </row>
    <row r="1671" s="14" customFormat="1">
      <c r="A1671" s="14"/>
      <c r="B1671" s="268"/>
      <c r="C1671" s="269"/>
      <c r="D1671" s="259" t="s">
        <v>238</v>
      </c>
      <c r="E1671" s="270" t="s">
        <v>1</v>
      </c>
      <c r="F1671" s="271" t="s">
        <v>1268</v>
      </c>
      <c r="G1671" s="269"/>
      <c r="H1671" s="272">
        <v>110</v>
      </c>
      <c r="I1671" s="273"/>
      <c r="J1671" s="269"/>
      <c r="K1671" s="269"/>
      <c r="L1671" s="274"/>
      <c r="M1671" s="275"/>
      <c r="N1671" s="276"/>
      <c r="O1671" s="276"/>
      <c r="P1671" s="276"/>
      <c r="Q1671" s="276"/>
      <c r="R1671" s="276"/>
      <c r="S1671" s="276"/>
      <c r="T1671" s="277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8" t="s">
        <v>238</v>
      </c>
      <c r="AU1671" s="278" t="s">
        <v>91</v>
      </c>
      <c r="AV1671" s="14" t="s">
        <v>91</v>
      </c>
      <c r="AW1671" s="14" t="s">
        <v>36</v>
      </c>
      <c r="AX1671" s="14" t="s">
        <v>81</v>
      </c>
      <c r="AY1671" s="278" t="s">
        <v>229</v>
      </c>
    </row>
    <row r="1672" s="13" customFormat="1">
      <c r="A1672" s="13"/>
      <c r="B1672" s="257"/>
      <c r="C1672" s="258"/>
      <c r="D1672" s="259" t="s">
        <v>238</v>
      </c>
      <c r="E1672" s="260" t="s">
        <v>1</v>
      </c>
      <c r="F1672" s="261" t="s">
        <v>1254</v>
      </c>
      <c r="G1672" s="258"/>
      <c r="H1672" s="260" t="s">
        <v>1</v>
      </c>
      <c r="I1672" s="262"/>
      <c r="J1672" s="258"/>
      <c r="K1672" s="258"/>
      <c r="L1672" s="263"/>
      <c r="M1672" s="264"/>
      <c r="N1672" s="265"/>
      <c r="O1672" s="265"/>
      <c r="P1672" s="265"/>
      <c r="Q1672" s="265"/>
      <c r="R1672" s="265"/>
      <c r="S1672" s="265"/>
      <c r="T1672" s="266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67" t="s">
        <v>238</v>
      </c>
      <c r="AU1672" s="267" t="s">
        <v>91</v>
      </c>
      <c r="AV1672" s="13" t="s">
        <v>89</v>
      </c>
      <c r="AW1672" s="13" t="s">
        <v>36</v>
      </c>
      <c r="AX1672" s="13" t="s">
        <v>81</v>
      </c>
      <c r="AY1672" s="267" t="s">
        <v>229</v>
      </c>
    </row>
    <row r="1673" s="14" customFormat="1">
      <c r="A1673" s="14"/>
      <c r="B1673" s="268"/>
      <c r="C1673" s="269"/>
      <c r="D1673" s="259" t="s">
        <v>238</v>
      </c>
      <c r="E1673" s="270" t="s">
        <v>1</v>
      </c>
      <c r="F1673" s="271" t="s">
        <v>7</v>
      </c>
      <c r="G1673" s="269"/>
      <c r="H1673" s="272">
        <v>21</v>
      </c>
      <c r="I1673" s="273"/>
      <c r="J1673" s="269"/>
      <c r="K1673" s="269"/>
      <c r="L1673" s="274"/>
      <c r="M1673" s="275"/>
      <c r="N1673" s="276"/>
      <c r="O1673" s="276"/>
      <c r="P1673" s="276"/>
      <c r="Q1673" s="276"/>
      <c r="R1673" s="276"/>
      <c r="S1673" s="276"/>
      <c r="T1673" s="277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78" t="s">
        <v>238</v>
      </c>
      <c r="AU1673" s="278" t="s">
        <v>91</v>
      </c>
      <c r="AV1673" s="14" t="s">
        <v>91</v>
      </c>
      <c r="AW1673" s="14" t="s">
        <v>36</v>
      </c>
      <c r="AX1673" s="14" t="s">
        <v>81</v>
      </c>
      <c r="AY1673" s="278" t="s">
        <v>229</v>
      </c>
    </row>
    <row r="1674" s="13" customFormat="1">
      <c r="A1674" s="13"/>
      <c r="B1674" s="257"/>
      <c r="C1674" s="258"/>
      <c r="D1674" s="259" t="s">
        <v>238</v>
      </c>
      <c r="E1674" s="260" t="s">
        <v>1</v>
      </c>
      <c r="F1674" s="261" t="s">
        <v>1257</v>
      </c>
      <c r="G1674" s="258"/>
      <c r="H1674" s="260" t="s">
        <v>1</v>
      </c>
      <c r="I1674" s="262"/>
      <c r="J1674" s="258"/>
      <c r="K1674" s="258"/>
      <c r="L1674" s="263"/>
      <c r="M1674" s="264"/>
      <c r="N1674" s="265"/>
      <c r="O1674" s="265"/>
      <c r="P1674" s="265"/>
      <c r="Q1674" s="265"/>
      <c r="R1674" s="265"/>
      <c r="S1674" s="265"/>
      <c r="T1674" s="266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7" t="s">
        <v>238</v>
      </c>
      <c r="AU1674" s="267" t="s">
        <v>91</v>
      </c>
      <c r="AV1674" s="13" t="s">
        <v>89</v>
      </c>
      <c r="AW1674" s="13" t="s">
        <v>36</v>
      </c>
      <c r="AX1674" s="13" t="s">
        <v>81</v>
      </c>
      <c r="AY1674" s="267" t="s">
        <v>229</v>
      </c>
    </row>
    <row r="1675" s="14" customFormat="1">
      <c r="A1675" s="14"/>
      <c r="B1675" s="268"/>
      <c r="C1675" s="269"/>
      <c r="D1675" s="259" t="s">
        <v>238</v>
      </c>
      <c r="E1675" s="270" t="s">
        <v>1</v>
      </c>
      <c r="F1675" s="271" t="s">
        <v>587</v>
      </c>
      <c r="G1675" s="269"/>
      <c r="H1675" s="272">
        <v>32</v>
      </c>
      <c r="I1675" s="273"/>
      <c r="J1675" s="269"/>
      <c r="K1675" s="269"/>
      <c r="L1675" s="274"/>
      <c r="M1675" s="275"/>
      <c r="N1675" s="276"/>
      <c r="O1675" s="276"/>
      <c r="P1675" s="276"/>
      <c r="Q1675" s="276"/>
      <c r="R1675" s="276"/>
      <c r="S1675" s="276"/>
      <c r="T1675" s="277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78" t="s">
        <v>238</v>
      </c>
      <c r="AU1675" s="278" t="s">
        <v>91</v>
      </c>
      <c r="AV1675" s="14" t="s">
        <v>91</v>
      </c>
      <c r="AW1675" s="14" t="s">
        <v>36</v>
      </c>
      <c r="AX1675" s="14" t="s">
        <v>81</v>
      </c>
      <c r="AY1675" s="278" t="s">
        <v>229</v>
      </c>
    </row>
    <row r="1676" s="13" customFormat="1">
      <c r="A1676" s="13"/>
      <c r="B1676" s="257"/>
      <c r="C1676" s="258"/>
      <c r="D1676" s="259" t="s">
        <v>238</v>
      </c>
      <c r="E1676" s="260" t="s">
        <v>1</v>
      </c>
      <c r="F1676" s="261" t="s">
        <v>1259</v>
      </c>
      <c r="G1676" s="258"/>
      <c r="H1676" s="260" t="s">
        <v>1</v>
      </c>
      <c r="I1676" s="262"/>
      <c r="J1676" s="258"/>
      <c r="K1676" s="258"/>
      <c r="L1676" s="263"/>
      <c r="M1676" s="264"/>
      <c r="N1676" s="265"/>
      <c r="O1676" s="265"/>
      <c r="P1676" s="265"/>
      <c r="Q1676" s="265"/>
      <c r="R1676" s="265"/>
      <c r="S1676" s="265"/>
      <c r="T1676" s="266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67" t="s">
        <v>238</v>
      </c>
      <c r="AU1676" s="267" t="s">
        <v>91</v>
      </c>
      <c r="AV1676" s="13" t="s">
        <v>89</v>
      </c>
      <c r="AW1676" s="13" t="s">
        <v>36</v>
      </c>
      <c r="AX1676" s="13" t="s">
        <v>81</v>
      </c>
      <c r="AY1676" s="267" t="s">
        <v>229</v>
      </c>
    </row>
    <row r="1677" s="14" customFormat="1">
      <c r="A1677" s="14"/>
      <c r="B1677" s="268"/>
      <c r="C1677" s="269"/>
      <c r="D1677" s="259" t="s">
        <v>238</v>
      </c>
      <c r="E1677" s="270" t="s">
        <v>1</v>
      </c>
      <c r="F1677" s="271" t="s">
        <v>1287</v>
      </c>
      <c r="G1677" s="269"/>
      <c r="H1677" s="272">
        <v>22.5</v>
      </c>
      <c r="I1677" s="273"/>
      <c r="J1677" s="269"/>
      <c r="K1677" s="269"/>
      <c r="L1677" s="274"/>
      <c r="M1677" s="275"/>
      <c r="N1677" s="276"/>
      <c r="O1677" s="276"/>
      <c r="P1677" s="276"/>
      <c r="Q1677" s="276"/>
      <c r="R1677" s="276"/>
      <c r="S1677" s="276"/>
      <c r="T1677" s="277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78" t="s">
        <v>238</v>
      </c>
      <c r="AU1677" s="278" t="s">
        <v>91</v>
      </c>
      <c r="AV1677" s="14" t="s">
        <v>91</v>
      </c>
      <c r="AW1677" s="14" t="s">
        <v>36</v>
      </c>
      <c r="AX1677" s="14" t="s">
        <v>81</v>
      </c>
      <c r="AY1677" s="278" t="s">
        <v>229</v>
      </c>
    </row>
    <row r="1678" s="13" customFormat="1">
      <c r="A1678" s="13"/>
      <c r="B1678" s="257"/>
      <c r="C1678" s="258"/>
      <c r="D1678" s="259" t="s">
        <v>238</v>
      </c>
      <c r="E1678" s="260" t="s">
        <v>1</v>
      </c>
      <c r="F1678" s="261" t="s">
        <v>1290</v>
      </c>
      <c r="G1678" s="258"/>
      <c r="H1678" s="260" t="s">
        <v>1</v>
      </c>
      <c r="I1678" s="262"/>
      <c r="J1678" s="258"/>
      <c r="K1678" s="258"/>
      <c r="L1678" s="263"/>
      <c r="M1678" s="264"/>
      <c r="N1678" s="265"/>
      <c r="O1678" s="265"/>
      <c r="P1678" s="265"/>
      <c r="Q1678" s="265"/>
      <c r="R1678" s="265"/>
      <c r="S1678" s="265"/>
      <c r="T1678" s="266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67" t="s">
        <v>238</v>
      </c>
      <c r="AU1678" s="267" t="s">
        <v>91</v>
      </c>
      <c r="AV1678" s="13" t="s">
        <v>89</v>
      </c>
      <c r="AW1678" s="13" t="s">
        <v>36</v>
      </c>
      <c r="AX1678" s="13" t="s">
        <v>81</v>
      </c>
      <c r="AY1678" s="267" t="s">
        <v>229</v>
      </c>
    </row>
    <row r="1679" s="14" customFormat="1">
      <c r="A1679" s="14"/>
      <c r="B1679" s="268"/>
      <c r="C1679" s="269"/>
      <c r="D1679" s="259" t="s">
        <v>238</v>
      </c>
      <c r="E1679" s="270" t="s">
        <v>1</v>
      </c>
      <c r="F1679" s="271" t="s">
        <v>274</v>
      </c>
      <c r="G1679" s="269"/>
      <c r="H1679" s="272">
        <v>9</v>
      </c>
      <c r="I1679" s="273"/>
      <c r="J1679" s="269"/>
      <c r="K1679" s="269"/>
      <c r="L1679" s="274"/>
      <c r="M1679" s="275"/>
      <c r="N1679" s="276"/>
      <c r="O1679" s="276"/>
      <c r="P1679" s="276"/>
      <c r="Q1679" s="276"/>
      <c r="R1679" s="276"/>
      <c r="S1679" s="276"/>
      <c r="T1679" s="277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78" t="s">
        <v>238</v>
      </c>
      <c r="AU1679" s="278" t="s">
        <v>91</v>
      </c>
      <c r="AV1679" s="14" t="s">
        <v>91</v>
      </c>
      <c r="AW1679" s="14" t="s">
        <v>36</v>
      </c>
      <c r="AX1679" s="14" t="s">
        <v>81</v>
      </c>
      <c r="AY1679" s="278" t="s">
        <v>229</v>
      </c>
    </row>
    <row r="1680" s="13" customFormat="1">
      <c r="A1680" s="13"/>
      <c r="B1680" s="257"/>
      <c r="C1680" s="258"/>
      <c r="D1680" s="259" t="s">
        <v>238</v>
      </c>
      <c r="E1680" s="260" t="s">
        <v>1</v>
      </c>
      <c r="F1680" s="261" t="s">
        <v>1291</v>
      </c>
      <c r="G1680" s="258"/>
      <c r="H1680" s="260" t="s">
        <v>1</v>
      </c>
      <c r="I1680" s="262"/>
      <c r="J1680" s="258"/>
      <c r="K1680" s="258"/>
      <c r="L1680" s="263"/>
      <c r="M1680" s="264"/>
      <c r="N1680" s="265"/>
      <c r="O1680" s="265"/>
      <c r="P1680" s="265"/>
      <c r="Q1680" s="265"/>
      <c r="R1680" s="265"/>
      <c r="S1680" s="265"/>
      <c r="T1680" s="266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67" t="s">
        <v>238</v>
      </c>
      <c r="AU1680" s="267" t="s">
        <v>91</v>
      </c>
      <c r="AV1680" s="13" t="s">
        <v>89</v>
      </c>
      <c r="AW1680" s="13" t="s">
        <v>36</v>
      </c>
      <c r="AX1680" s="13" t="s">
        <v>81</v>
      </c>
      <c r="AY1680" s="267" t="s">
        <v>229</v>
      </c>
    </row>
    <row r="1681" s="14" customFormat="1">
      <c r="A1681" s="14"/>
      <c r="B1681" s="268"/>
      <c r="C1681" s="269"/>
      <c r="D1681" s="259" t="s">
        <v>238</v>
      </c>
      <c r="E1681" s="270" t="s">
        <v>1</v>
      </c>
      <c r="F1681" s="271" t="s">
        <v>322</v>
      </c>
      <c r="G1681" s="269"/>
      <c r="H1681" s="272">
        <v>10</v>
      </c>
      <c r="I1681" s="273"/>
      <c r="J1681" s="269"/>
      <c r="K1681" s="269"/>
      <c r="L1681" s="274"/>
      <c r="M1681" s="275"/>
      <c r="N1681" s="276"/>
      <c r="O1681" s="276"/>
      <c r="P1681" s="276"/>
      <c r="Q1681" s="276"/>
      <c r="R1681" s="276"/>
      <c r="S1681" s="276"/>
      <c r="T1681" s="277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78" t="s">
        <v>238</v>
      </c>
      <c r="AU1681" s="278" t="s">
        <v>91</v>
      </c>
      <c r="AV1681" s="14" t="s">
        <v>91</v>
      </c>
      <c r="AW1681" s="14" t="s">
        <v>36</v>
      </c>
      <c r="AX1681" s="14" t="s">
        <v>81</v>
      </c>
      <c r="AY1681" s="278" t="s">
        <v>229</v>
      </c>
    </row>
    <row r="1682" s="13" customFormat="1">
      <c r="A1682" s="13"/>
      <c r="B1682" s="257"/>
      <c r="C1682" s="258"/>
      <c r="D1682" s="259" t="s">
        <v>238</v>
      </c>
      <c r="E1682" s="260" t="s">
        <v>1</v>
      </c>
      <c r="F1682" s="261" t="s">
        <v>858</v>
      </c>
      <c r="G1682" s="258"/>
      <c r="H1682" s="260" t="s">
        <v>1</v>
      </c>
      <c r="I1682" s="262"/>
      <c r="J1682" s="258"/>
      <c r="K1682" s="258"/>
      <c r="L1682" s="263"/>
      <c r="M1682" s="264"/>
      <c r="N1682" s="265"/>
      <c r="O1682" s="265"/>
      <c r="P1682" s="265"/>
      <c r="Q1682" s="265"/>
      <c r="R1682" s="265"/>
      <c r="S1682" s="265"/>
      <c r="T1682" s="266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7" t="s">
        <v>238</v>
      </c>
      <c r="AU1682" s="267" t="s">
        <v>91</v>
      </c>
      <c r="AV1682" s="13" t="s">
        <v>89</v>
      </c>
      <c r="AW1682" s="13" t="s">
        <v>36</v>
      </c>
      <c r="AX1682" s="13" t="s">
        <v>81</v>
      </c>
      <c r="AY1682" s="267" t="s">
        <v>229</v>
      </c>
    </row>
    <row r="1683" s="14" customFormat="1">
      <c r="A1683" s="14"/>
      <c r="B1683" s="268"/>
      <c r="C1683" s="269"/>
      <c r="D1683" s="259" t="s">
        <v>238</v>
      </c>
      <c r="E1683" s="270" t="s">
        <v>1</v>
      </c>
      <c r="F1683" s="271" t="s">
        <v>1292</v>
      </c>
      <c r="G1683" s="269"/>
      <c r="H1683" s="272">
        <v>2.7000000000000002</v>
      </c>
      <c r="I1683" s="273"/>
      <c r="J1683" s="269"/>
      <c r="K1683" s="269"/>
      <c r="L1683" s="274"/>
      <c r="M1683" s="275"/>
      <c r="N1683" s="276"/>
      <c r="O1683" s="276"/>
      <c r="P1683" s="276"/>
      <c r="Q1683" s="276"/>
      <c r="R1683" s="276"/>
      <c r="S1683" s="276"/>
      <c r="T1683" s="277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78" t="s">
        <v>238</v>
      </c>
      <c r="AU1683" s="278" t="s">
        <v>91</v>
      </c>
      <c r="AV1683" s="14" t="s">
        <v>91</v>
      </c>
      <c r="AW1683" s="14" t="s">
        <v>36</v>
      </c>
      <c r="AX1683" s="14" t="s">
        <v>81</v>
      </c>
      <c r="AY1683" s="278" t="s">
        <v>229</v>
      </c>
    </row>
    <row r="1684" s="13" customFormat="1">
      <c r="A1684" s="13"/>
      <c r="B1684" s="257"/>
      <c r="C1684" s="258"/>
      <c r="D1684" s="259" t="s">
        <v>238</v>
      </c>
      <c r="E1684" s="260" t="s">
        <v>1</v>
      </c>
      <c r="F1684" s="261" t="s">
        <v>860</v>
      </c>
      <c r="G1684" s="258"/>
      <c r="H1684" s="260" t="s">
        <v>1</v>
      </c>
      <c r="I1684" s="262"/>
      <c r="J1684" s="258"/>
      <c r="K1684" s="258"/>
      <c r="L1684" s="263"/>
      <c r="M1684" s="264"/>
      <c r="N1684" s="265"/>
      <c r="O1684" s="265"/>
      <c r="P1684" s="265"/>
      <c r="Q1684" s="265"/>
      <c r="R1684" s="265"/>
      <c r="S1684" s="265"/>
      <c r="T1684" s="266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67" t="s">
        <v>238</v>
      </c>
      <c r="AU1684" s="267" t="s">
        <v>91</v>
      </c>
      <c r="AV1684" s="13" t="s">
        <v>89</v>
      </c>
      <c r="AW1684" s="13" t="s">
        <v>36</v>
      </c>
      <c r="AX1684" s="13" t="s">
        <v>81</v>
      </c>
      <c r="AY1684" s="267" t="s">
        <v>229</v>
      </c>
    </row>
    <row r="1685" s="14" customFormat="1">
      <c r="A1685" s="14"/>
      <c r="B1685" s="268"/>
      <c r="C1685" s="269"/>
      <c r="D1685" s="259" t="s">
        <v>238</v>
      </c>
      <c r="E1685" s="270" t="s">
        <v>1</v>
      </c>
      <c r="F1685" s="271" t="s">
        <v>1293</v>
      </c>
      <c r="G1685" s="269"/>
      <c r="H1685" s="272">
        <v>1.8</v>
      </c>
      <c r="I1685" s="273"/>
      <c r="J1685" s="269"/>
      <c r="K1685" s="269"/>
      <c r="L1685" s="274"/>
      <c r="M1685" s="275"/>
      <c r="N1685" s="276"/>
      <c r="O1685" s="276"/>
      <c r="P1685" s="276"/>
      <c r="Q1685" s="276"/>
      <c r="R1685" s="276"/>
      <c r="S1685" s="276"/>
      <c r="T1685" s="277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78" t="s">
        <v>238</v>
      </c>
      <c r="AU1685" s="278" t="s">
        <v>91</v>
      </c>
      <c r="AV1685" s="14" t="s">
        <v>91</v>
      </c>
      <c r="AW1685" s="14" t="s">
        <v>36</v>
      </c>
      <c r="AX1685" s="14" t="s">
        <v>81</v>
      </c>
      <c r="AY1685" s="278" t="s">
        <v>229</v>
      </c>
    </row>
    <row r="1686" s="13" customFormat="1">
      <c r="A1686" s="13"/>
      <c r="B1686" s="257"/>
      <c r="C1686" s="258"/>
      <c r="D1686" s="259" t="s">
        <v>238</v>
      </c>
      <c r="E1686" s="260" t="s">
        <v>1</v>
      </c>
      <c r="F1686" s="261" t="s">
        <v>862</v>
      </c>
      <c r="G1686" s="258"/>
      <c r="H1686" s="260" t="s">
        <v>1</v>
      </c>
      <c r="I1686" s="262"/>
      <c r="J1686" s="258"/>
      <c r="K1686" s="258"/>
      <c r="L1686" s="263"/>
      <c r="M1686" s="264"/>
      <c r="N1686" s="265"/>
      <c r="O1686" s="265"/>
      <c r="P1686" s="265"/>
      <c r="Q1686" s="265"/>
      <c r="R1686" s="265"/>
      <c r="S1686" s="265"/>
      <c r="T1686" s="266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67" t="s">
        <v>238</v>
      </c>
      <c r="AU1686" s="267" t="s">
        <v>91</v>
      </c>
      <c r="AV1686" s="13" t="s">
        <v>89</v>
      </c>
      <c r="AW1686" s="13" t="s">
        <v>36</v>
      </c>
      <c r="AX1686" s="13" t="s">
        <v>81</v>
      </c>
      <c r="AY1686" s="267" t="s">
        <v>229</v>
      </c>
    </row>
    <row r="1687" s="14" customFormat="1">
      <c r="A1687" s="14"/>
      <c r="B1687" s="268"/>
      <c r="C1687" s="269"/>
      <c r="D1687" s="259" t="s">
        <v>238</v>
      </c>
      <c r="E1687" s="270" t="s">
        <v>1</v>
      </c>
      <c r="F1687" s="271" t="s">
        <v>236</v>
      </c>
      <c r="G1687" s="269"/>
      <c r="H1687" s="272">
        <v>4</v>
      </c>
      <c r="I1687" s="273"/>
      <c r="J1687" s="269"/>
      <c r="K1687" s="269"/>
      <c r="L1687" s="274"/>
      <c r="M1687" s="275"/>
      <c r="N1687" s="276"/>
      <c r="O1687" s="276"/>
      <c r="P1687" s="276"/>
      <c r="Q1687" s="276"/>
      <c r="R1687" s="276"/>
      <c r="S1687" s="276"/>
      <c r="T1687" s="277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78" t="s">
        <v>238</v>
      </c>
      <c r="AU1687" s="278" t="s">
        <v>91</v>
      </c>
      <c r="AV1687" s="14" t="s">
        <v>91</v>
      </c>
      <c r="AW1687" s="14" t="s">
        <v>36</v>
      </c>
      <c r="AX1687" s="14" t="s">
        <v>81</v>
      </c>
      <c r="AY1687" s="278" t="s">
        <v>229</v>
      </c>
    </row>
    <row r="1688" s="13" customFormat="1">
      <c r="A1688" s="13"/>
      <c r="B1688" s="257"/>
      <c r="C1688" s="258"/>
      <c r="D1688" s="259" t="s">
        <v>238</v>
      </c>
      <c r="E1688" s="260" t="s">
        <v>1</v>
      </c>
      <c r="F1688" s="261" t="s">
        <v>852</v>
      </c>
      <c r="G1688" s="258"/>
      <c r="H1688" s="260" t="s">
        <v>1</v>
      </c>
      <c r="I1688" s="262"/>
      <c r="J1688" s="258"/>
      <c r="K1688" s="258"/>
      <c r="L1688" s="263"/>
      <c r="M1688" s="264"/>
      <c r="N1688" s="265"/>
      <c r="O1688" s="265"/>
      <c r="P1688" s="265"/>
      <c r="Q1688" s="265"/>
      <c r="R1688" s="265"/>
      <c r="S1688" s="265"/>
      <c r="T1688" s="266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7" t="s">
        <v>238</v>
      </c>
      <c r="AU1688" s="267" t="s">
        <v>91</v>
      </c>
      <c r="AV1688" s="13" t="s">
        <v>89</v>
      </c>
      <c r="AW1688" s="13" t="s">
        <v>36</v>
      </c>
      <c r="AX1688" s="13" t="s">
        <v>81</v>
      </c>
      <c r="AY1688" s="267" t="s">
        <v>229</v>
      </c>
    </row>
    <row r="1689" s="14" customFormat="1">
      <c r="A1689" s="14"/>
      <c r="B1689" s="268"/>
      <c r="C1689" s="269"/>
      <c r="D1689" s="259" t="s">
        <v>238</v>
      </c>
      <c r="E1689" s="270" t="s">
        <v>1</v>
      </c>
      <c r="F1689" s="271" t="s">
        <v>1294</v>
      </c>
      <c r="G1689" s="269"/>
      <c r="H1689" s="272">
        <v>3.2999999999999998</v>
      </c>
      <c r="I1689" s="273"/>
      <c r="J1689" s="269"/>
      <c r="K1689" s="269"/>
      <c r="L1689" s="274"/>
      <c r="M1689" s="275"/>
      <c r="N1689" s="276"/>
      <c r="O1689" s="276"/>
      <c r="P1689" s="276"/>
      <c r="Q1689" s="276"/>
      <c r="R1689" s="276"/>
      <c r="S1689" s="276"/>
      <c r="T1689" s="277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78" t="s">
        <v>238</v>
      </c>
      <c r="AU1689" s="278" t="s">
        <v>91</v>
      </c>
      <c r="AV1689" s="14" t="s">
        <v>91</v>
      </c>
      <c r="AW1689" s="14" t="s">
        <v>36</v>
      </c>
      <c r="AX1689" s="14" t="s">
        <v>81</v>
      </c>
      <c r="AY1689" s="278" t="s">
        <v>229</v>
      </c>
    </row>
    <row r="1690" s="15" customFormat="1">
      <c r="A1690" s="15"/>
      <c r="B1690" s="279"/>
      <c r="C1690" s="280"/>
      <c r="D1690" s="259" t="s">
        <v>238</v>
      </c>
      <c r="E1690" s="281" t="s">
        <v>1</v>
      </c>
      <c r="F1690" s="282" t="s">
        <v>252</v>
      </c>
      <c r="G1690" s="280"/>
      <c r="H1690" s="283">
        <v>216.30000000000001</v>
      </c>
      <c r="I1690" s="284"/>
      <c r="J1690" s="280"/>
      <c r="K1690" s="280"/>
      <c r="L1690" s="285"/>
      <c r="M1690" s="286"/>
      <c r="N1690" s="287"/>
      <c r="O1690" s="287"/>
      <c r="P1690" s="287"/>
      <c r="Q1690" s="287"/>
      <c r="R1690" s="287"/>
      <c r="S1690" s="287"/>
      <c r="T1690" s="288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89" t="s">
        <v>238</v>
      </c>
      <c r="AU1690" s="289" t="s">
        <v>91</v>
      </c>
      <c r="AV1690" s="15" t="s">
        <v>236</v>
      </c>
      <c r="AW1690" s="15" t="s">
        <v>36</v>
      </c>
      <c r="AX1690" s="15" t="s">
        <v>89</v>
      </c>
      <c r="AY1690" s="289" t="s">
        <v>229</v>
      </c>
    </row>
    <row r="1691" s="14" customFormat="1">
      <c r="A1691" s="14"/>
      <c r="B1691" s="268"/>
      <c r="C1691" s="269"/>
      <c r="D1691" s="259" t="s">
        <v>238</v>
      </c>
      <c r="E1691" s="269"/>
      <c r="F1691" s="271" t="s">
        <v>2157</v>
      </c>
      <c r="G1691" s="269"/>
      <c r="H1691" s="272">
        <v>248.74500000000001</v>
      </c>
      <c r="I1691" s="273"/>
      <c r="J1691" s="269"/>
      <c r="K1691" s="269"/>
      <c r="L1691" s="274"/>
      <c r="M1691" s="275"/>
      <c r="N1691" s="276"/>
      <c r="O1691" s="276"/>
      <c r="P1691" s="276"/>
      <c r="Q1691" s="276"/>
      <c r="R1691" s="276"/>
      <c r="S1691" s="276"/>
      <c r="T1691" s="277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78" t="s">
        <v>238</v>
      </c>
      <c r="AU1691" s="278" t="s">
        <v>91</v>
      </c>
      <c r="AV1691" s="14" t="s">
        <v>91</v>
      </c>
      <c r="AW1691" s="14" t="s">
        <v>4</v>
      </c>
      <c r="AX1691" s="14" t="s">
        <v>89</v>
      </c>
      <c r="AY1691" s="278" t="s">
        <v>229</v>
      </c>
    </row>
    <row r="1692" s="2" customFormat="1" ht="21.75" customHeight="1">
      <c r="A1692" s="39"/>
      <c r="B1692" s="40"/>
      <c r="C1692" s="244" t="s">
        <v>2158</v>
      </c>
      <c r="D1692" s="244" t="s">
        <v>231</v>
      </c>
      <c r="E1692" s="245" t="s">
        <v>2159</v>
      </c>
      <c r="F1692" s="246" t="s">
        <v>2160</v>
      </c>
      <c r="G1692" s="247" t="s">
        <v>1784</v>
      </c>
      <c r="H1692" s="328"/>
      <c r="I1692" s="249"/>
      <c r="J1692" s="250">
        <f>ROUND(I1692*H1692,2)</f>
        <v>0</v>
      </c>
      <c r="K1692" s="246" t="s">
        <v>235</v>
      </c>
      <c r="L1692" s="45"/>
      <c r="M1692" s="251" t="s">
        <v>1</v>
      </c>
      <c r="N1692" s="252" t="s">
        <v>46</v>
      </c>
      <c r="O1692" s="92"/>
      <c r="P1692" s="253">
        <f>O1692*H1692</f>
        <v>0</v>
      </c>
      <c r="Q1692" s="253">
        <v>0</v>
      </c>
      <c r="R1692" s="253">
        <f>Q1692*H1692</f>
        <v>0</v>
      </c>
      <c r="S1692" s="253">
        <v>0</v>
      </c>
      <c r="T1692" s="254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55" t="s">
        <v>331</v>
      </c>
      <c r="AT1692" s="255" t="s">
        <v>231</v>
      </c>
      <c r="AU1692" s="255" t="s">
        <v>91</v>
      </c>
      <c r="AY1692" s="18" t="s">
        <v>229</v>
      </c>
      <c r="BE1692" s="256">
        <f>IF(N1692="základní",J1692,0)</f>
        <v>0</v>
      </c>
      <c r="BF1692" s="256">
        <f>IF(N1692="snížená",J1692,0)</f>
        <v>0</v>
      </c>
      <c r="BG1692" s="256">
        <f>IF(N1692="zákl. přenesená",J1692,0)</f>
        <v>0</v>
      </c>
      <c r="BH1692" s="256">
        <f>IF(N1692="sníž. přenesená",J1692,0)</f>
        <v>0</v>
      </c>
      <c r="BI1692" s="256">
        <f>IF(N1692="nulová",J1692,0)</f>
        <v>0</v>
      </c>
      <c r="BJ1692" s="18" t="s">
        <v>89</v>
      </c>
      <c r="BK1692" s="256">
        <f>ROUND(I1692*H1692,2)</f>
        <v>0</v>
      </c>
      <c r="BL1692" s="18" t="s">
        <v>331</v>
      </c>
      <c r="BM1692" s="255" t="s">
        <v>2161</v>
      </c>
    </row>
    <row r="1693" s="12" customFormat="1" ht="22.8" customHeight="1">
      <c r="A1693" s="12"/>
      <c r="B1693" s="228"/>
      <c r="C1693" s="229"/>
      <c r="D1693" s="230" t="s">
        <v>80</v>
      </c>
      <c r="E1693" s="242" t="s">
        <v>2162</v>
      </c>
      <c r="F1693" s="242" t="s">
        <v>2163</v>
      </c>
      <c r="G1693" s="229"/>
      <c r="H1693" s="229"/>
      <c r="I1693" s="232"/>
      <c r="J1693" s="243">
        <f>BK1693</f>
        <v>0</v>
      </c>
      <c r="K1693" s="229"/>
      <c r="L1693" s="234"/>
      <c r="M1693" s="235"/>
      <c r="N1693" s="236"/>
      <c r="O1693" s="236"/>
      <c r="P1693" s="237">
        <f>SUM(P1694:P1696)</f>
        <v>0</v>
      </c>
      <c r="Q1693" s="236"/>
      <c r="R1693" s="237">
        <f>SUM(R1694:R1696)</f>
        <v>0.0041000000000000003</v>
      </c>
      <c r="S1693" s="236"/>
      <c r="T1693" s="238">
        <f>SUM(T1694:T1696)</f>
        <v>0</v>
      </c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R1693" s="239" t="s">
        <v>91</v>
      </c>
      <c r="AT1693" s="240" t="s">
        <v>80</v>
      </c>
      <c r="AU1693" s="240" t="s">
        <v>89</v>
      </c>
      <c r="AY1693" s="239" t="s">
        <v>229</v>
      </c>
      <c r="BK1693" s="241">
        <f>SUM(BK1694:BK1696)</f>
        <v>0</v>
      </c>
    </row>
    <row r="1694" s="2" customFormat="1" ht="21.75" customHeight="1">
      <c r="A1694" s="39"/>
      <c r="B1694" s="40"/>
      <c r="C1694" s="244" t="s">
        <v>2164</v>
      </c>
      <c r="D1694" s="244" t="s">
        <v>231</v>
      </c>
      <c r="E1694" s="245" t="s">
        <v>2165</v>
      </c>
      <c r="F1694" s="246" t="s">
        <v>2166</v>
      </c>
      <c r="G1694" s="247" t="s">
        <v>314</v>
      </c>
      <c r="H1694" s="248">
        <v>1</v>
      </c>
      <c r="I1694" s="249"/>
      <c r="J1694" s="250">
        <f>ROUND(I1694*H1694,2)</f>
        <v>0</v>
      </c>
      <c r="K1694" s="246" t="s">
        <v>235</v>
      </c>
      <c r="L1694" s="45"/>
      <c r="M1694" s="251" t="s">
        <v>1</v>
      </c>
      <c r="N1694" s="252" t="s">
        <v>46</v>
      </c>
      <c r="O1694" s="92"/>
      <c r="P1694" s="253">
        <f>O1694*H1694</f>
        <v>0</v>
      </c>
      <c r="Q1694" s="253">
        <v>0.0041000000000000003</v>
      </c>
      <c r="R1694" s="253">
        <f>Q1694*H1694</f>
        <v>0.0041000000000000003</v>
      </c>
      <c r="S1694" s="253">
        <v>0</v>
      </c>
      <c r="T1694" s="254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55" t="s">
        <v>331</v>
      </c>
      <c r="AT1694" s="255" t="s">
        <v>231</v>
      </c>
      <c r="AU1694" s="255" t="s">
        <v>91</v>
      </c>
      <c r="AY1694" s="18" t="s">
        <v>229</v>
      </c>
      <c r="BE1694" s="256">
        <f>IF(N1694="základní",J1694,0)</f>
        <v>0</v>
      </c>
      <c r="BF1694" s="256">
        <f>IF(N1694="snížená",J1694,0)</f>
        <v>0</v>
      </c>
      <c r="BG1694" s="256">
        <f>IF(N1694="zákl. přenesená",J1694,0)</f>
        <v>0</v>
      </c>
      <c r="BH1694" s="256">
        <f>IF(N1694="sníž. přenesená",J1694,0)</f>
        <v>0</v>
      </c>
      <c r="BI1694" s="256">
        <f>IF(N1694="nulová",J1694,0)</f>
        <v>0</v>
      </c>
      <c r="BJ1694" s="18" t="s">
        <v>89</v>
      </c>
      <c r="BK1694" s="256">
        <f>ROUND(I1694*H1694,2)</f>
        <v>0</v>
      </c>
      <c r="BL1694" s="18" t="s">
        <v>331</v>
      </c>
      <c r="BM1694" s="255" t="s">
        <v>2167</v>
      </c>
    </row>
    <row r="1695" s="2" customFormat="1">
      <c r="A1695" s="39"/>
      <c r="B1695" s="40"/>
      <c r="C1695" s="41"/>
      <c r="D1695" s="259" t="s">
        <v>262</v>
      </c>
      <c r="E1695" s="41"/>
      <c r="F1695" s="290" t="s">
        <v>2168</v>
      </c>
      <c r="G1695" s="41"/>
      <c r="H1695" s="41"/>
      <c r="I1695" s="155"/>
      <c r="J1695" s="41"/>
      <c r="K1695" s="41"/>
      <c r="L1695" s="45"/>
      <c r="M1695" s="291"/>
      <c r="N1695" s="292"/>
      <c r="O1695" s="92"/>
      <c r="P1695" s="92"/>
      <c r="Q1695" s="92"/>
      <c r="R1695" s="92"/>
      <c r="S1695" s="92"/>
      <c r="T1695" s="93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T1695" s="18" t="s">
        <v>262</v>
      </c>
      <c r="AU1695" s="18" t="s">
        <v>91</v>
      </c>
    </row>
    <row r="1696" s="2" customFormat="1" ht="21.75" customHeight="1">
      <c r="A1696" s="39"/>
      <c r="B1696" s="40"/>
      <c r="C1696" s="244" t="s">
        <v>2169</v>
      </c>
      <c r="D1696" s="244" t="s">
        <v>231</v>
      </c>
      <c r="E1696" s="245" t="s">
        <v>2170</v>
      </c>
      <c r="F1696" s="246" t="s">
        <v>2171</v>
      </c>
      <c r="G1696" s="247" t="s">
        <v>1784</v>
      </c>
      <c r="H1696" s="328"/>
      <c r="I1696" s="249"/>
      <c r="J1696" s="250">
        <f>ROUND(I1696*H1696,2)</f>
        <v>0</v>
      </c>
      <c r="K1696" s="246" t="s">
        <v>235</v>
      </c>
      <c r="L1696" s="45"/>
      <c r="M1696" s="251" t="s">
        <v>1</v>
      </c>
      <c r="N1696" s="252" t="s">
        <v>46</v>
      </c>
      <c r="O1696" s="92"/>
      <c r="P1696" s="253">
        <f>O1696*H1696</f>
        <v>0</v>
      </c>
      <c r="Q1696" s="253">
        <v>0</v>
      </c>
      <c r="R1696" s="253">
        <f>Q1696*H1696</f>
        <v>0</v>
      </c>
      <c r="S1696" s="253">
        <v>0</v>
      </c>
      <c r="T1696" s="254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55" t="s">
        <v>331</v>
      </c>
      <c r="AT1696" s="255" t="s">
        <v>231</v>
      </c>
      <c r="AU1696" s="255" t="s">
        <v>91</v>
      </c>
      <c r="AY1696" s="18" t="s">
        <v>229</v>
      </c>
      <c r="BE1696" s="256">
        <f>IF(N1696="základní",J1696,0)</f>
        <v>0</v>
      </c>
      <c r="BF1696" s="256">
        <f>IF(N1696="snížená",J1696,0)</f>
        <v>0</v>
      </c>
      <c r="BG1696" s="256">
        <f>IF(N1696="zákl. přenesená",J1696,0)</f>
        <v>0</v>
      </c>
      <c r="BH1696" s="256">
        <f>IF(N1696="sníž. přenesená",J1696,0)</f>
        <v>0</v>
      </c>
      <c r="BI1696" s="256">
        <f>IF(N1696="nulová",J1696,0)</f>
        <v>0</v>
      </c>
      <c r="BJ1696" s="18" t="s">
        <v>89</v>
      </c>
      <c r="BK1696" s="256">
        <f>ROUND(I1696*H1696,2)</f>
        <v>0</v>
      </c>
      <c r="BL1696" s="18" t="s">
        <v>331</v>
      </c>
      <c r="BM1696" s="255" t="s">
        <v>2172</v>
      </c>
    </row>
    <row r="1697" s="12" customFormat="1" ht="22.8" customHeight="1">
      <c r="A1697" s="12"/>
      <c r="B1697" s="228"/>
      <c r="C1697" s="229"/>
      <c r="D1697" s="230" t="s">
        <v>80</v>
      </c>
      <c r="E1697" s="242" t="s">
        <v>2173</v>
      </c>
      <c r="F1697" s="242" t="s">
        <v>2174</v>
      </c>
      <c r="G1697" s="229"/>
      <c r="H1697" s="229"/>
      <c r="I1697" s="232"/>
      <c r="J1697" s="243">
        <f>BK1697</f>
        <v>0</v>
      </c>
      <c r="K1697" s="229"/>
      <c r="L1697" s="234"/>
      <c r="M1697" s="235"/>
      <c r="N1697" s="236"/>
      <c r="O1697" s="236"/>
      <c r="P1697" s="237">
        <f>SUM(P1698:P1699)</f>
        <v>0</v>
      </c>
      <c r="Q1697" s="236"/>
      <c r="R1697" s="237">
        <f>SUM(R1698:R1699)</f>
        <v>0.00045000000000000004</v>
      </c>
      <c r="S1697" s="236"/>
      <c r="T1697" s="238">
        <f>SUM(T1698:T1699)</f>
        <v>0</v>
      </c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R1697" s="239" t="s">
        <v>91</v>
      </c>
      <c r="AT1697" s="240" t="s">
        <v>80</v>
      </c>
      <c r="AU1697" s="240" t="s">
        <v>89</v>
      </c>
      <c r="AY1697" s="239" t="s">
        <v>229</v>
      </c>
      <c r="BK1697" s="241">
        <f>SUM(BK1698:BK1699)</f>
        <v>0</v>
      </c>
    </row>
    <row r="1698" s="2" customFormat="1" ht="16.5" customHeight="1">
      <c r="A1698" s="39"/>
      <c r="B1698" s="40"/>
      <c r="C1698" s="244" t="s">
        <v>2175</v>
      </c>
      <c r="D1698" s="244" t="s">
        <v>231</v>
      </c>
      <c r="E1698" s="245" t="s">
        <v>2176</v>
      </c>
      <c r="F1698" s="246" t="s">
        <v>2177</v>
      </c>
      <c r="G1698" s="247" t="s">
        <v>314</v>
      </c>
      <c r="H1698" s="248">
        <v>5</v>
      </c>
      <c r="I1698" s="249"/>
      <c r="J1698" s="250">
        <f>ROUND(I1698*H1698,2)</f>
        <v>0</v>
      </c>
      <c r="K1698" s="246" t="s">
        <v>1</v>
      </c>
      <c r="L1698" s="45"/>
      <c r="M1698" s="251" t="s">
        <v>1</v>
      </c>
      <c r="N1698" s="252" t="s">
        <v>46</v>
      </c>
      <c r="O1698" s="92"/>
      <c r="P1698" s="253">
        <f>O1698*H1698</f>
        <v>0</v>
      </c>
      <c r="Q1698" s="253">
        <v>9.0000000000000006E-05</v>
      </c>
      <c r="R1698" s="253">
        <f>Q1698*H1698</f>
        <v>0.00045000000000000004</v>
      </c>
      <c r="S1698" s="253">
        <v>0</v>
      </c>
      <c r="T1698" s="254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55" t="s">
        <v>331</v>
      </c>
      <c r="AT1698" s="255" t="s">
        <v>231</v>
      </c>
      <c r="AU1698" s="255" t="s">
        <v>91</v>
      </c>
      <c r="AY1698" s="18" t="s">
        <v>229</v>
      </c>
      <c r="BE1698" s="256">
        <f>IF(N1698="základní",J1698,0)</f>
        <v>0</v>
      </c>
      <c r="BF1698" s="256">
        <f>IF(N1698="snížená",J1698,0)</f>
        <v>0</v>
      </c>
      <c r="BG1698" s="256">
        <f>IF(N1698="zákl. přenesená",J1698,0)</f>
        <v>0</v>
      </c>
      <c r="BH1698" s="256">
        <f>IF(N1698="sníž. přenesená",J1698,0)</f>
        <v>0</v>
      </c>
      <c r="BI1698" s="256">
        <f>IF(N1698="nulová",J1698,0)</f>
        <v>0</v>
      </c>
      <c r="BJ1698" s="18" t="s">
        <v>89</v>
      </c>
      <c r="BK1698" s="256">
        <f>ROUND(I1698*H1698,2)</f>
        <v>0</v>
      </c>
      <c r="BL1698" s="18" t="s">
        <v>331</v>
      </c>
      <c r="BM1698" s="255" t="s">
        <v>2178</v>
      </c>
    </row>
    <row r="1699" s="2" customFormat="1" ht="21.75" customHeight="1">
      <c r="A1699" s="39"/>
      <c r="B1699" s="40"/>
      <c r="C1699" s="244" t="s">
        <v>2179</v>
      </c>
      <c r="D1699" s="244" t="s">
        <v>231</v>
      </c>
      <c r="E1699" s="245" t="s">
        <v>2180</v>
      </c>
      <c r="F1699" s="246" t="s">
        <v>2181</v>
      </c>
      <c r="G1699" s="247" t="s">
        <v>1784</v>
      </c>
      <c r="H1699" s="328"/>
      <c r="I1699" s="249"/>
      <c r="J1699" s="250">
        <f>ROUND(I1699*H1699,2)</f>
        <v>0</v>
      </c>
      <c r="K1699" s="246" t="s">
        <v>235</v>
      </c>
      <c r="L1699" s="45"/>
      <c r="M1699" s="251" t="s">
        <v>1</v>
      </c>
      <c r="N1699" s="252" t="s">
        <v>46</v>
      </c>
      <c r="O1699" s="92"/>
      <c r="P1699" s="253">
        <f>O1699*H1699</f>
        <v>0</v>
      </c>
      <c r="Q1699" s="253">
        <v>0</v>
      </c>
      <c r="R1699" s="253">
        <f>Q1699*H1699</f>
        <v>0</v>
      </c>
      <c r="S1699" s="253">
        <v>0</v>
      </c>
      <c r="T1699" s="254">
        <f>S1699*H1699</f>
        <v>0</v>
      </c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R1699" s="255" t="s">
        <v>331</v>
      </c>
      <c r="AT1699" s="255" t="s">
        <v>231</v>
      </c>
      <c r="AU1699" s="255" t="s">
        <v>91</v>
      </c>
      <c r="AY1699" s="18" t="s">
        <v>229</v>
      </c>
      <c r="BE1699" s="256">
        <f>IF(N1699="základní",J1699,0)</f>
        <v>0</v>
      </c>
      <c r="BF1699" s="256">
        <f>IF(N1699="snížená",J1699,0)</f>
        <v>0</v>
      </c>
      <c r="BG1699" s="256">
        <f>IF(N1699="zákl. přenesená",J1699,0)</f>
        <v>0</v>
      </c>
      <c r="BH1699" s="256">
        <f>IF(N1699="sníž. přenesená",J1699,0)</f>
        <v>0</v>
      </c>
      <c r="BI1699" s="256">
        <f>IF(N1699="nulová",J1699,0)</f>
        <v>0</v>
      </c>
      <c r="BJ1699" s="18" t="s">
        <v>89</v>
      </c>
      <c r="BK1699" s="256">
        <f>ROUND(I1699*H1699,2)</f>
        <v>0</v>
      </c>
      <c r="BL1699" s="18" t="s">
        <v>331</v>
      </c>
      <c r="BM1699" s="255" t="s">
        <v>2182</v>
      </c>
    </row>
    <row r="1700" s="12" customFormat="1" ht="22.8" customHeight="1">
      <c r="A1700" s="12"/>
      <c r="B1700" s="228"/>
      <c r="C1700" s="229"/>
      <c r="D1700" s="230" t="s">
        <v>80</v>
      </c>
      <c r="E1700" s="242" t="s">
        <v>2183</v>
      </c>
      <c r="F1700" s="242" t="s">
        <v>2184</v>
      </c>
      <c r="G1700" s="229"/>
      <c r="H1700" s="229"/>
      <c r="I1700" s="232"/>
      <c r="J1700" s="243">
        <f>BK1700</f>
        <v>0</v>
      </c>
      <c r="K1700" s="229"/>
      <c r="L1700" s="234"/>
      <c r="M1700" s="235"/>
      <c r="N1700" s="236"/>
      <c r="O1700" s="236"/>
      <c r="P1700" s="237">
        <f>SUM(P1701:P1707)</f>
        <v>0</v>
      </c>
      <c r="Q1700" s="236"/>
      <c r="R1700" s="237">
        <f>SUM(R1701:R1707)</f>
        <v>0</v>
      </c>
      <c r="S1700" s="236"/>
      <c r="T1700" s="238">
        <f>SUM(T1701:T1707)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39" t="s">
        <v>91</v>
      </c>
      <c r="AT1700" s="240" t="s">
        <v>80</v>
      </c>
      <c r="AU1700" s="240" t="s">
        <v>89</v>
      </c>
      <c r="AY1700" s="239" t="s">
        <v>229</v>
      </c>
      <c r="BK1700" s="241">
        <f>SUM(BK1701:BK1707)</f>
        <v>0</v>
      </c>
    </row>
    <row r="1701" s="2" customFormat="1" ht="21.75" customHeight="1">
      <c r="A1701" s="39"/>
      <c r="B1701" s="40"/>
      <c r="C1701" s="244" t="s">
        <v>2185</v>
      </c>
      <c r="D1701" s="244" t="s">
        <v>231</v>
      </c>
      <c r="E1701" s="245" t="s">
        <v>2186</v>
      </c>
      <c r="F1701" s="246" t="s">
        <v>2187</v>
      </c>
      <c r="G1701" s="247" t="s">
        <v>771</v>
      </c>
      <c r="H1701" s="248">
        <v>1</v>
      </c>
      <c r="I1701" s="249"/>
      <c r="J1701" s="250">
        <f>ROUND(I1701*H1701,2)</f>
        <v>0</v>
      </c>
      <c r="K1701" s="246" t="s">
        <v>1</v>
      </c>
      <c r="L1701" s="45"/>
      <c r="M1701" s="251" t="s">
        <v>1</v>
      </c>
      <c r="N1701" s="252" t="s">
        <v>46</v>
      </c>
      <c r="O1701" s="92"/>
      <c r="P1701" s="253">
        <f>O1701*H1701</f>
        <v>0</v>
      </c>
      <c r="Q1701" s="253">
        <v>0</v>
      </c>
      <c r="R1701" s="253">
        <f>Q1701*H1701</f>
        <v>0</v>
      </c>
      <c r="S1701" s="253">
        <v>0</v>
      </c>
      <c r="T1701" s="254">
        <f>S1701*H1701</f>
        <v>0</v>
      </c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R1701" s="255" t="s">
        <v>331</v>
      </c>
      <c r="AT1701" s="255" t="s">
        <v>231</v>
      </c>
      <c r="AU1701" s="255" t="s">
        <v>91</v>
      </c>
      <c r="AY1701" s="18" t="s">
        <v>229</v>
      </c>
      <c r="BE1701" s="256">
        <f>IF(N1701="základní",J1701,0)</f>
        <v>0</v>
      </c>
      <c r="BF1701" s="256">
        <f>IF(N1701="snížená",J1701,0)</f>
        <v>0</v>
      </c>
      <c r="BG1701" s="256">
        <f>IF(N1701="zákl. přenesená",J1701,0)</f>
        <v>0</v>
      </c>
      <c r="BH1701" s="256">
        <f>IF(N1701="sníž. přenesená",J1701,0)</f>
        <v>0</v>
      </c>
      <c r="BI1701" s="256">
        <f>IF(N1701="nulová",J1701,0)</f>
        <v>0</v>
      </c>
      <c r="BJ1701" s="18" t="s">
        <v>89</v>
      </c>
      <c r="BK1701" s="256">
        <f>ROUND(I1701*H1701,2)</f>
        <v>0</v>
      </c>
      <c r="BL1701" s="18" t="s">
        <v>331</v>
      </c>
      <c r="BM1701" s="255" t="s">
        <v>2188</v>
      </c>
    </row>
    <row r="1702" s="2" customFormat="1">
      <c r="A1702" s="39"/>
      <c r="B1702" s="40"/>
      <c r="C1702" s="41"/>
      <c r="D1702" s="259" t="s">
        <v>262</v>
      </c>
      <c r="E1702" s="41"/>
      <c r="F1702" s="290" t="s">
        <v>2189</v>
      </c>
      <c r="G1702" s="41"/>
      <c r="H1702" s="41"/>
      <c r="I1702" s="155"/>
      <c r="J1702" s="41"/>
      <c r="K1702" s="41"/>
      <c r="L1702" s="45"/>
      <c r="M1702" s="291"/>
      <c r="N1702" s="292"/>
      <c r="O1702" s="92"/>
      <c r="P1702" s="92"/>
      <c r="Q1702" s="92"/>
      <c r="R1702" s="92"/>
      <c r="S1702" s="92"/>
      <c r="T1702" s="93"/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T1702" s="18" t="s">
        <v>262</v>
      </c>
      <c r="AU1702" s="18" t="s">
        <v>91</v>
      </c>
    </row>
    <row r="1703" s="2" customFormat="1" ht="21.75" customHeight="1">
      <c r="A1703" s="39"/>
      <c r="B1703" s="40"/>
      <c r="C1703" s="244" t="s">
        <v>2190</v>
      </c>
      <c r="D1703" s="244" t="s">
        <v>231</v>
      </c>
      <c r="E1703" s="245" t="s">
        <v>2191</v>
      </c>
      <c r="F1703" s="246" t="s">
        <v>2192</v>
      </c>
      <c r="G1703" s="247" t="s">
        <v>771</v>
      </c>
      <c r="H1703" s="248">
        <v>1</v>
      </c>
      <c r="I1703" s="249"/>
      <c r="J1703" s="250">
        <f>ROUND(I1703*H1703,2)</f>
        <v>0</v>
      </c>
      <c r="K1703" s="246" t="s">
        <v>1</v>
      </c>
      <c r="L1703" s="45"/>
      <c r="M1703" s="251" t="s">
        <v>1</v>
      </c>
      <c r="N1703" s="252" t="s">
        <v>46</v>
      </c>
      <c r="O1703" s="92"/>
      <c r="P1703" s="253">
        <f>O1703*H1703</f>
        <v>0</v>
      </c>
      <c r="Q1703" s="253">
        <v>0</v>
      </c>
      <c r="R1703" s="253">
        <f>Q1703*H1703</f>
        <v>0</v>
      </c>
      <c r="S1703" s="253">
        <v>0</v>
      </c>
      <c r="T1703" s="254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55" t="s">
        <v>331</v>
      </c>
      <c r="AT1703" s="255" t="s">
        <v>231</v>
      </c>
      <c r="AU1703" s="255" t="s">
        <v>91</v>
      </c>
      <c r="AY1703" s="18" t="s">
        <v>229</v>
      </c>
      <c r="BE1703" s="256">
        <f>IF(N1703="základní",J1703,0)</f>
        <v>0</v>
      </c>
      <c r="BF1703" s="256">
        <f>IF(N1703="snížená",J1703,0)</f>
        <v>0</v>
      </c>
      <c r="BG1703" s="256">
        <f>IF(N1703="zákl. přenesená",J1703,0)</f>
        <v>0</v>
      </c>
      <c r="BH1703" s="256">
        <f>IF(N1703="sníž. přenesená",J1703,0)</f>
        <v>0</v>
      </c>
      <c r="BI1703" s="256">
        <f>IF(N1703="nulová",J1703,0)</f>
        <v>0</v>
      </c>
      <c r="BJ1703" s="18" t="s">
        <v>89</v>
      </c>
      <c r="BK1703" s="256">
        <f>ROUND(I1703*H1703,2)</f>
        <v>0</v>
      </c>
      <c r="BL1703" s="18" t="s">
        <v>331</v>
      </c>
      <c r="BM1703" s="255" t="s">
        <v>2193</v>
      </c>
    </row>
    <row r="1704" s="2" customFormat="1">
      <c r="A1704" s="39"/>
      <c r="B1704" s="40"/>
      <c r="C1704" s="41"/>
      <c r="D1704" s="259" t="s">
        <v>262</v>
      </c>
      <c r="E1704" s="41"/>
      <c r="F1704" s="290" t="s">
        <v>2194</v>
      </c>
      <c r="G1704" s="41"/>
      <c r="H1704" s="41"/>
      <c r="I1704" s="155"/>
      <c r="J1704" s="41"/>
      <c r="K1704" s="41"/>
      <c r="L1704" s="45"/>
      <c r="M1704" s="291"/>
      <c r="N1704" s="292"/>
      <c r="O1704" s="92"/>
      <c r="P1704" s="92"/>
      <c r="Q1704" s="92"/>
      <c r="R1704" s="92"/>
      <c r="S1704" s="92"/>
      <c r="T1704" s="93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T1704" s="18" t="s">
        <v>262</v>
      </c>
      <c r="AU1704" s="18" t="s">
        <v>91</v>
      </c>
    </row>
    <row r="1705" s="2" customFormat="1" ht="21.75" customHeight="1">
      <c r="A1705" s="39"/>
      <c r="B1705" s="40"/>
      <c r="C1705" s="244" t="s">
        <v>2195</v>
      </c>
      <c r="D1705" s="244" t="s">
        <v>231</v>
      </c>
      <c r="E1705" s="245" t="s">
        <v>2196</v>
      </c>
      <c r="F1705" s="246" t="s">
        <v>2197</v>
      </c>
      <c r="G1705" s="247" t="s">
        <v>771</v>
      </c>
      <c r="H1705" s="248">
        <v>1</v>
      </c>
      <c r="I1705" s="249"/>
      <c r="J1705" s="250">
        <f>ROUND(I1705*H1705,2)</f>
        <v>0</v>
      </c>
      <c r="K1705" s="246" t="s">
        <v>1</v>
      </c>
      <c r="L1705" s="45"/>
      <c r="M1705" s="251" t="s">
        <v>1</v>
      </c>
      <c r="N1705" s="252" t="s">
        <v>46</v>
      </c>
      <c r="O1705" s="92"/>
      <c r="P1705" s="253">
        <f>O1705*H1705</f>
        <v>0</v>
      </c>
      <c r="Q1705" s="253">
        <v>0</v>
      </c>
      <c r="R1705" s="253">
        <f>Q1705*H1705</f>
        <v>0</v>
      </c>
      <c r="S1705" s="253">
        <v>0</v>
      </c>
      <c r="T1705" s="254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55" t="s">
        <v>331</v>
      </c>
      <c r="AT1705" s="255" t="s">
        <v>231</v>
      </c>
      <c r="AU1705" s="255" t="s">
        <v>91</v>
      </c>
      <c r="AY1705" s="18" t="s">
        <v>229</v>
      </c>
      <c r="BE1705" s="256">
        <f>IF(N1705="základní",J1705,0)</f>
        <v>0</v>
      </c>
      <c r="BF1705" s="256">
        <f>IF(N1705="snížená",J1705,0)</f>
        <v>0</v>
      </c>
      <c r="BG1705" s="256">
        <f>IF(N1705="zákl. přenesená",J1705,0)</f>
        <v>0</v>
      </c>
      <c r="BH1705" s="256">
        <f>IF(N1705="sníž. přenesená",J1705,0)</f>
        <v>0</v>
      </c>
      <c r="BI1705" s="256">
        <f>IF(N1705="nulová",J1705,0)</f>
        <v>0</v>
      </c>
      <c r="BJ1705" s="18" t="s">
        <v>89</v>
      </c>
      <c r="BK1705" s="256">
        <f>ROUND(I1705*H1705,2)</f>
        <v>0</v>
      </c>
      <c r="BL1705" s="18" t="s">
        <v>331</v>
      </c>
      <c r="BM1705" s="255" t="s">
        <v>2198</v>
      </c>
    </row>
    <row r="1706" s="2" customFormat="1">
      <c r="A1706" s="39"/>
      <c r="B1706" s="40"/>
      <c r="C1706" s="41"/>
      <c r="D1706" s="259" t="s">
        <v>262</v>
      </c>
      <c r="E1706" s="41"/>
      <c r="F1706" s="290" t="s">
        <v>2194</v>
      </c>
      <c r="G1706" s="41"/>
      <c r="H1706" s="41"/>
      <c r="I1706" s="155"/>
      <c r="J1706" s="41"/>
      <c r="K1706" s="41"/>
      <c r="L1706" s="45"/>
      <c r="M1706" s="291"/>
      <c r="N1706" s="292"/>
      <c r="O1706" s="92"/>
      <c r="P1706" s="92"/>
      <c r="Q1706" s="92"/>
      <c r="R1706" s="92"/>
      <c r="S1706" s="92"/>
      <c r="T1706" s="93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T1706" s="18" t="s">
        <v>262</v>
      </c>
      <c r="AU1706" s="18" t="s">
        <v>91</v>
      </c>
    </row>
    <row r="1707" s="2" customFormat="1" ht="21.75" customHeight="1">
      <c r="A1707" s="39"/>
      <c r="B1707" s="40"/>
      <c r="C1707" s="244" t="s">
        <v>2199</v>
      </c>
      <c r="D1707" s="244" t="s">
        <v>231</v>
      </c>
      <c r="E1707" s="245" t="s">
        <v>2200</v>
      </c>
      <c r="F1707" s="246" t="s">
        <v>2201</v>
      </c>
      <c r="G1707" s="247" t="s">
        <v>1784</v>
      </c>
      <c r="H1707" s="328"/>
      <c r="I1707" s="249"/>
      <c r="J1707" s="250">
        <f>ROUND(I1707*H1707,2)</f>
        <v>0</v>
      </c>
      <c r="K1707" s="246" t="s">
        <v>235</v>
      </c>
      <c r="L1707" s="45"/>
      <c r="M1707" s="251" t="s">
        <v>1</v>
      </c>
      <c r="N1707" s="252" t="s">
        <v>46</v>
      </c>
      <c r="O1707" s="92"/>
      <c r="P1707" s="253">
        <f>O1707*H1707</f>
        <v>0</v>
      </c>
      <c r="Q1707" s="253">
        <v>0</v>
      </c>
      <c r="R1707" s="253">
        <f>Q1707*H1707</f>
        <v>0</v>
      </c>
      <c r="S1707" s="253">
        <v>0</v>
      </c>
      <c r="T1707" s="254">
        <f>S1707*H1707</f>
        <v>0</v>
      </c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R1707" s="255" t="s">
        <v>331</v>
      </c>
      <c r="AT1707" s="255" t="s">
        <v>231</v>
      </c>
      <c r="AU1707" s="255" t="s">
        <v>91</v>
      </c>
      <c r="AY1707" s="18" t="s">
        <v>229</v>
      </c>
      <c r="BE1707" s="256">
        <f>IF(N1707="základní",J1707,0)</f>
        <v>0</v>
      </c>
      <c r="BF1707" s="256">
        <f>IF(N1707="snížená",J1707,0)</f>
        <v>0</v>
      </c>
      <c r="BG1707" s="256">
        <f>IF(N1707="zákl. přenesená",J1707,0)</f>
        <v>0</v>
      </c>
      <c r="BH1707" s="256">
        <f>IF(N1707="sníž. přenesená",J1707,0)</f>
        <v>0</v>
      </c>
      <c r="BI1707" s="256">
        <f>IF(N1707="nulová",J1707,0)</f>
        <v>0</v>
      </c>
      <c r="BJ1707" s="18" t="s">
        <v>89</v>
      </c>
      <c r="BK1707" s="256">
        <f>ROUND(I1707*H1707,2)</f>
        <v>0</v>
      </c>
      <c r="BL1707" s="18" t="s">
        <v>331</v>
      </c>
      <c r="BM1707" s="255" t="s">
        <v>2202</v>
      </c>
    </row>
    <row r="1708" s="12" customFormat="1" ht="22.8" customHeight="1">
      <c r="A1708" s="12"/>
      <c r="B1708" s="228"/>
      <c r="C1708" s="229"/>
      <c r="D1708" s="230" t="s">
        <v>80</v>
      </c>
      <c r="E1708" s="242" t="s">
        <v>2203</v>
      </c>
      <c r="F1708" s="242" t="s">
        <v>2204</v>
      </c>
      <c r="G1708" s="229"/>
      <c r="H1708" s="229"/>
      <c r="I1708" s="232"/>
      <c r="J1708" s="243">
        <f>BK1708</f>
        <v>0</v>
      </c>
      <c r="K1708" s="229"/>
      <c r="L1708" s="234"/>
      <c r="M1708" s="235"/>
      <c r="N1708" s="236"/>
      <c r="O1708" s="236"/>
      <c r="P1708" s="237">
        <f>SUM(P1709:P1730)</f>
        <v>0</v>
      </c>
      <c r="Q1708" s="236"/>
      <c r="R1708" s="237">
        <f>SUM(R1709:R1730)</f>
        <v>1.9470326999999998</v>
      </c>
      <c r="S1708" s="236"/>
      <c r="T1708" s="238">
        <f>SUM(T1709:T1730)</f>
        <v>1.433376</v>
      </c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R1708" s="239" t="s">
        <v>91</v>
      </c>
      <c r="AT1708" s="240" t="s">
        <v>80</v>
      </c>
      <c r="AU1708" s="240" t="s">
        <v>89</v>
      </c>
      <c r="AY1708" s="239" t="s">
        <v>229</v>
      </c>
      <c r="BK1708" s="241">
        <f>SUM(BK1709:BK1730)</f>
        <v>0</v>
      </c>
    </row>
    <row r="1709" s="2" customFormat="1" ht="21.75" customHeight="1">
      <c r="A1709" s="39"/>
      <c r="B1709" s="40"/>
      <c r="C1709" s="244" t="s">
        <v>2205</v>
      </c>
      <c r="D1709" s="244" t="s">
        <v>231</v>
      </c>
      <c r="E1709" s="245" t="s">
        <v>2206</v>
      </c>
      <c r="F1709" s="246" t="s">
        <v>2207</v>
      </c>
      <c r="G1709" s="247" t="s">
        <v>311</v>
      </c>
      <c r="H1709" s="248">
        <v>53.759999999999998</v>
      </c>
      <c r="I1709" s="249"/>
      <c r="J1709" s="250">
        <f>ROUND(I1709*H1709,2)</f>
        <v>0</v>
      </c>
      <c r="K1709" s="246" t="s">
        <v>235</v>
      </c>
      <c r="L1709" s="45"/>
      <c r="M1709" s="251" t="s">
        <v>1</v>
      </c>
      <c r="N1709" s="252" t="s">
        <v>46</v>
      </c>
      <c r="O1709" s="92"/>
      <c r="P1709" s="253">
        <f>O1709*H1709</f>
        <v>0</v>
      </c>
      <c r="Q1709" s="253">
        <v>0.01434</v>
      </c>
      <c r="R1709" s="253">
        <f>Q1709*H1709</f>
        <v>0.7709184</v>
      </c>
      <c r="S1709" s="253">
        <v>0</v>
      </c>
      <c r="T1709" s="254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55" t="s">
        <v>331</v>
      </c>
      <c r="AT1709" s="255" t="s">
        <v>231</v>
      </c>
      <c r="AU1709" s="255" t="s">
        <v>91</v>
      </c>
      <c r="AY1709" s="18" t="s">
        <v>229</v>
      </c>
      <c r="BE1709" s="256">
        <f>IF(N1709="základní",J1709,0)</f>
        <v>0</v>
      </c>
      <c r="BF1709" s="256">
        <f>IF(N1709="snížená",J1709,0)</f>
        <v>0</v>
      </c>
      <c r="BG1709" s="256">
        <f>IF(N1709="zákl. přenesená",J1709,0)</f>
        <v>0</v>
      </c>
      <c r="BH1709" s="256">
        <f>IF(N1709="sníž. přenesená",J1709,0)</f>
        <v>0</v>
      </c>
      <c r="BI1709" s="256">
        <f>IF(N1709="nulová",J1709,0)</f>
        <v>0</v>
      </c>
      <c r="BJ1709" s="18" t="s">
        <v>89</v>
      </c>
      <c r="BK1709" s="256">
        <f>ROUND(I1709*H1709,2)</f>
        <v>0</v>
      </c>
      <c r="BL1709" s="18" t="s">
        <v>331</v>
      </c>
      <c r="BM1709" s="255" t="s">
        <v>2208</v>
      </c>
    </row>
    <row r="1710" s="2" customFormat="1">
      <c r="A1710" s="39"/>
      <c r="B1710" s="40"/>
      <c r="C1710" s="41"/>
      <c r="D1710" s="259" t="s">
        <v>262</v>
      </c>
      <c r="E1710" s="41"/>
      <c r="F1710" s="290" t="s">
        <v>2209</v>
      </c>
      <c r="G1710" s="41"/>
      <c r="H1710" s="41"/>
      <c r="I1710" s="155"/>
      <c r="J1710" s="41"/>
      <c r="K1710" s="41"/>
      <c r="L1710" s="45"/>
      <c r="M1710" s="291"/>
      <c r="N1710" s="292"/>
      <c r="O1710" s="92"/>
      <c r="P1710" s="92"/>
      <c r="Q1710" s="92"/>
      <c r="R1710" s="92"/>
      <c r="S1710" s="92"/>
      <c r="T1710" s="93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T1710" s="18" t="s">
        <v>262</v>
      </c>
      <c r="AU1710" s="18" t="s">
        <v>91</v>
      </c>
    </row>
    <row r="1711" s="13" customFormat="1">
      <c r="A1711" s="13"/>
      <c r="B1711" s="257"/>
      <c r="C1711" s="258"/>
      <c r="D1711" s="259" t="s">
        <v>238</v>
      </c>
      <c r="E1711" s="260" t="s">
        <v>1</v>
      </c>
      <c r="F1711" s="261" t="s">
        <v>2210</v>
      </c>
      <c r="G1711" s="258"/>
      <c r="H1711" s="260" t="s">
        <v>1</v>
      </c>
      <c r="I1711" s="262"/>
      <c r="J1711" s="258"/>
      <c r="K1711" s="258"/>
      <c r="L1711" s="263"/>
      <c r="M1711" s="264"/>
      <c r="N1711" s="265"/>
      <c r="O1711" s="265"/>
      <c r="P1711" s="265"/>
      <c r="Q1711" s="265"/>
      <c r="R1711" s="265"/>
      <c r="S1711" s="265"/>
      <c r="T1711" s="266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7" t="s">
        <v>238</v>
      </c>
      <c r="AU1711" s="267" t="s">
        <v>91</v>
      </c>
      <c r="AV1711" s="13" t="s">
        <v>89</v>
      </c>
      <c r="AW1711" s="13" t="s">
        <v>36</v>
      </c>
      <c r="AX1711" s="13" t="s">
        <v>81</v>
      </c>
      <c r="AY1711" s="267" t="s">
        <v>229</v>
      </c>
    </row>
    <row r="1712" s="14" customFormat="1">
      <c r="A1712" s="14"/>
      <c r="B1712" s="268"/>
      <c r="C1712" s="269"/>
      <c r="D1712" s="259" t="s">
        <v>238</v>
      </c>
      <c r="E1712" s="270" t="s">
        <v>1</v>
      </c>
      <c r="F1712" s="271" t="s">
        <v>2211</v>
      </c>
      <c r="G1712" s="269"/>
      <c r="H1712" s="272">
        <v>39.600000000000001</v>
      </c>
      <c r="I1712" s="273"/>
      <c r="J1712" s="269"/>
      <c r="K1712" s="269"/>
      <c r="L1712" s="274"/>
      <c r="M1712" s="275"/>
      <c r="N1712" s="276"/>
      <c r="O1712" s="276"/>
      <c r="P1712" s="276"/>
      <c r="Q1712" s="276"/>
      <c r="R1712" s="276"/>
      <c r="S1712" s="276"/>
      <c r="T1712" s="277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78" t="s">
        <v>238</v>
      </c>
      <c r="AU1712" s="278" t="s">
        <v>91</v>
      </c>
      <c r="AV1712" s="14" t="s">
        <v>91</v>
      </c>
      <c r="AW1712" s="14" t="s">
        <v>36</v>
      </c>
      <c r="AX1712" s="14" t="s">
        <v>81</v>
      </c>
      <c r="AY1712" s="278" t="s">
        <v>229</v>
      </c>
    </row>
    <row r="1713" s="14" customFormat="1">
      <c r="A1713" s="14"/>
      <c r="B1713" s="268"/>
      <c r="C1713" s="269"/>
      <c r="D1713" s="259" t="s">
        <v>238</v>
      </c>
      <c r="E1713" s="270" t="s">
        <v>1</v>
      </c>
      <c r="F1713" s="271" t="s">
        <v>2212</v>
      </c>
      <c r="G1713" s="269"/>
      <c r="H1713" s="272">
        <v>7.7999999999999998</v>
      </c>
      <c r="I1713" s="273"/>
      <c r="J1713" s="269"/>
      <c r="K1713" s="269"/>
      <c r="L1713" s="274"/>
      <c r="M1713" s="275"/>
      <c r="N1713" s="276"/>
      <c r="O1713" s="276"/>
      <c r="P1713" s="276"/>
      <c r="Q1713" s="276"/>
      <c r="R1713" s="276"/>
      <c r="S1713" s="276"/>
      <c r="T1713" s="277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78" t="s">
        <v>238</v>
      </c>
      <c r="AU1713" s="278" t="s">
        <v>91</v>
      </c>
      <c r="AV1713" s="14" t="s">
        <v>91</v>
      </c>
      <c r="AW1713" s="14" t="s">
        <v>36</v>
      </c>
      <c r="AX1713" s="14" t="s">
        <v>81</v>
      </c>
      <c r="AY1713" s="278" t="s">
        <v>229</v>
      </c>
    </row>
    <row r="1714" s="13" customFormat="1">
      <c r="A1714" s="13"/>
      <c r="B1714" s="257"/>
      <c r="C1714" s="258"/>
      <c r="D1714" s="259" t="s">
        <v>238</v>
      </c>
      <c r="E1714" s="260" t="s">
        <v>1</v>
      </c>
      <c r="F1714" s="261" t="s">
        <v>2213</v>
      </c>
      <c r="G1714" s="258"/>
      <c r="H1714" s="260" t="s">
        <v>1</v>
      </c>
      <c r="I1714" s="262"/>
      <c r="J1714" s="258"/>
      <c r="K1714" s="258"/>
      <c r="L1714" s="263"/>
      <c r="M1714" s="264"/>
      <c r="N1714" s="265"/>
      <c r="O1714" s="265"/>
      <c r="P1714" s="265"/>
      <c r="Q1714" s="265"/>
      <c r="R1714" s="265"/>
      <c r="S1714" s="265"/>
      <c r="T1714" s="266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67" t="s">
        <v>238</v>
      </c>
      <c r="AU1714" s="267" t="s">
        <v>91</v>
      </c>
      <c r="AV1714" s="13" t="s">
        <v>89</v>
      </c>
      <c r="AW1714" s="13" t="s">
        <v>36</v>
      </c>
      <c r="AX1714" s="13" t="s">
        <v>81</v>
      </c>
      <c r="AY1714" s="267" t="s">
        <v>229</v>
      </c>
    </row>
    <row r="1715" s="14" customFormat="1">
      <c r="A1715" s="14"/>
      <c r="B1715" s="268"/>
      <c r="C1715" s="269"/>
      <c r="D1715" s="259" t="s">
        <v>238</v>
      </c>
      <c r="E1715" s="270" t="s">
        <v>1</v>
      </c>
      <c r="F1715" s="271" t="s">
        <v>2214</v>
      </c>
      <c r="G1715" s="269"/>
      <c r="H1715" s="272">
        <v>6.3600000000000003</v>
      </c>
      <c r="I1715" s="273"/>
      <c r="J1715" s="269"/>
      <c r="K1715" s="269"/>
      <c r="L1715" s="274"/>
      <c r="M1715" s="275"/>
      <c r="N1715" s="276"/>
      <c r="O1715" s="276"/>
      <c r="P1715" s="276"/>
      <c r="Q1715" s="276"/>
      <c r="R1715" s="276"/>
      <c r="S1715" s="276"/>
      <c r="T1715" s="277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78" t="s">
        <v>238</v>
      </c>
      <c r="AU1715" s="278" t="s">
        <v>91</v>
      </c>
      <c r="AV1715" s="14" t="s">
        <v>91</v>
      </c>
      <c r="AW1715" s="14" t="s">
        <v>36</v>
      </c>
      <c r="AX1715" s="14" t="s">
        <v>81</v>
      </c>
      <c r="AY1715" s="278" t="s">
        <v>229</v>
      </c>
    </row>
    <row r="1716" s="15" customFormat="1">
      <c r="A1716" s="15"/>
      <c r="B1716" s="279"/>
      <c r="C1716" s="280"/>
      <c r="D1716" s="259" t="s">
        <v>238</v>
      </c>
      <c r="E1716" s="281" t="s">
        <v>1</v>
      </c>
      <c r="F1716" s="282" t="s">
        <v>252</v>
      </c>
      <c r="G1716" s="280"/>
      <c r="H1716" s="283">
        <v>53.759999999999998</v>
      </c>
      <c r="I1716" s="284"/>
      <c r="J1716" s="280"/>
      <c r="K1716" s="280"/>
      <c r="L1716" s="285"/>
      <c r="M1716" s="286"/>
      <c r="N1716" s="287"/>
      <c r="O1716" s="287"/>
      <c r="P1716" s="287"/>
      <c r="Q1716" s="287"/>
      <c r="R1716" s="287"/>
      <c r="S1716" s="287"/>
      <c r="T1716" s="288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T1716" s="289" t="s">
        <v>238</v>
      </c>
      <c r="AU1716" s="289" t="s">
        <v>91</v>
      </c>
      <c r="AV1716" s="15" t="s">
        <v>236</v>
      </c>
      <c r="AW1716" s="15" t="s">
        <v>36</v>
      </c>
      <c r="AX1716" s="15" t="s">
        <v>89</v>
      </c>
      <c r="AY1716" s="289" t="s">
        <v>229</v>
      </c>
    </row>
    <row r="1717" s="2" customFormat="1" ht="21.75" customHeight="1">
      <c r="A1717" s="39"/>
      <c r="B1717" s="40"/>
      <c r="C1717" s="244" t="s">
        <v>2215</v>
      </c>
      <c r="D1717" s="244" t="s">
        <v>231</v>
      </c>
      <c r="E1717" s="245" t="s">
        <v>2216</v>
      </c>
      <c r="F1717" s="246" t="s">
        <v>2217</v>
      </c>
      <c r="G1717" s="247" t="s">
        <v>311</v>
      </c>
      <c r="H1717" s="248">
        <v>151.19999999999999</v>
      </c>
      <c r="I1717" s="249"/>
      <c r="J1717" s="250">
        <f>ROUND(I1717*H1717,2)</f>
        <v>0</v>
      </c>
      <c r="K1717" s="246" t="s">
        <v>235</v>
      </c>
      <c r="L1717" s="45"/>
      <c r="M1717" s="251" t="s">
        <v>1</v>
      </c>
      <c r="N1717" s="252" t="s">
        <v>46</v>
      </c>
      <c r="O1717" s="92"/>
      <c r="P1717" s="253">
        <f>O1717*H1717</f>
        <v>0</v>
      </c>
      <c r="Q1717" s="253">
        <v>0.0076</v>
      </c>
      <c r="R1717" s="253">
        <f>Q1717*H1717</f>
        <v>1.1491199999999999</v>
      </c>
      <c r="S1717" s="253">
        <v>0</v>
      </c>
      <c r="T1717" s="254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55" t="s">
        <v>331</v>
      </c>
      <c r="AT1717" s="255" t="s">
        <v>231</v>
      </c>
      <c r="AU1717" s="255" t="s">
        <v>91</v>
      </c>
      <c r="AY1717" s="18" t="s">
        <v>229</v>
      </c>
      <c r="BE1717" s="256">
        <f>IF(N1717="základní",J1717,0)</f>
        <v>0</v>
      </c>
      <c r="BF1717" s="256">
        <f>IF(N1717="snížená",J1717,0)</f>
        <v>0</v>
      </c>
      <c r="BG1717" s="256">
        <f>IF(N1717="zákl. přenesená",J1717,0)</f>
        <v>0</v>
      </c>
      <c r="BH1717" s="256">
        <f>IF(N1717="sníž. přenesená",J1717,0)</f>
        <v>0</v>
      </c>
      <c r="BI1717" s="256">
        <f>IF(N1717="nulová",J1717,0)</f>
        <v>0</v>
      </c>
      <c r="BJ1717" s="18" t="s">
        <v>89</v>
      </c>
      <c r="BK1717" s="256">
        <f>ROUND(I1717*H1717,2)</f>
        <v>0</v>
      </c>
      <c r="BL1717" s="18" t="s">
        <v>331</v>
      </c>
      <c r="BM1717" s="255" t="s">
        <v>2218</v>
      </c>
    </row>
    <row r="1718" s="13" customFormat="1">
      <c r="A1718" s="13"/>
      <c r="B1718" s="257"/>
      <c r="C1718" s="258"/>
      <c r="D1718" s="259" t="s">
        <v>238</v>
      </c>
      <c r="E1718" s="260" t="s">
        <v>1</v>
      </c>
      <c r="F1718" s="261" t="s">
        <v>2219</v>
      </c>
      <c r="G1718" s="258"/>
      <c r="H1718" s="260" t="s">
        <v>1</v>
      </c>
      <c r="I1718" s="262"/>
      <c r="J1718" s="258"/>
      <c r="K1718" s="258"/>
      <c r="L1718" s="263"/>
      <c r="M1718" s="264"/>
      <c r="N1718" s="265"/>
      <c r="O1718" s="265"/>
      <c r="P1718" s="265"/>
      <c r="Q1718" s="265"/>
      <c r="R1718" s="265"/>
      <c r="S1718" s="265"/>
      <c r="T1718" s="266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67" t="s">
        <v>238</v>
      </c>
      <c r="AU1718" s="267" t="s">
        <v>91</v>
      </c>
      <c r="AV1718" s="13" t="s">
        <v>89</v>
      </c>
      <c r="AW1718" s="13" t="s">
        <v>36</v>
      </c>
      <c r="AX1718" s="13" t="s">
        <v>81</v>
      </c>
      <c r="AY1718" s="267" t="s">
        <v>229</v>
      </c>
    </row>
    <row r="1719" s="14" customFormat="1">
      <c r="A1719" s="14"/>
      <c r="B1719" s="268"/>
      <c r="C1719" s="269"/>
      <c r="D1719" s="259" t="s">
        <v>238</v>
      </c>
      <c r="E1719" s="270" t="s">
        <v>1</v>
      </c>
      <c r="F1719" s="271" t="s">
        <v>2220</v>
      </c>
      <c r="G1719" s="269"/>
      <c r="H1719" s="272">
        <v>51.659999999999997</v>
      </c>
      <c r="I1719" s="273"/>
      <c r="J1719" s="269"/>
      <c r="K1719" s="269"/>
      <c r="L1719" s="274"/>
      <c r="M1719" s="275"/>
      <c r="N1719" s="276"/>
      <c r="O1719" s="276"/>
      <c r="P1719" s="276"/>
      <c r="Q1719" s="276"/>
      <c r="R1719" s="276"/>
      <c r="S1719" s="276"/>
      <c r="T1719" s="277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78" t="s">
        <v>238</v>
      </c>
      <c r="AU1719" s="278" t="s">
        <v>91</v>
      </c>
      <c r="AV1719" s="14" t="s">
        <v>91</v>
      </c>
      <c r="AW1719" s="14" t="s">
        <v>36</v>
      </c>
      <c r="AX1719" s="14" t="s">
        <v>81</v>
      </c>
      <c r="AY1719" s="278" t="s">
        <v>229</v>
      </c>
    </row>
    <row r="1720" s="14" customFormat="1">
      <c r="A1720" s="14"/>
      <c r="B1720" s="268"/>
      <c r="C1720" s="269"/>
      <c r="D1720" s="259" t="s">
        <v>238</v>
      </c>
      <c r="E1720" s="270" t="s">
        <v>1</v>
      </c>
      <c r="F1720" s="271" t="s">
        <v>2221</v>
      </c>
      <c r="G1720" s="269"/>
      <c r="H1720" s="272">
        <v>99.540000000000006</v>
      </c>
      <c r="I1720" s="273"/>
      <c r="J1720" s="269"/>
      <c r="K1720" s="269"/>
      <c r="L1720" s="274"/>
      <c r="M1720" s="275"/>
      <c r="N1720" s="276"/>
      <c r="O1720" s="276"/>
      <c r="P1720" s="276"/>
      <c r="Q1720" s="276"/>
      <c r="R1720" s="276"/>
      <c r="S1720" s="276"/>
      <c r="T1720" s="277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78" t="s">
        <v>238</v>
      </c>
      <c r="AU1720" s="278" t="s">
        <v>91</v>
      </c>
      <c r="AV1720" s="14" t="s">
        <v>91</v>
      </c>
      <c r="AW1720" s="14" t="s">
        <v>36</v>
      </c>
      <c r="AX1720" s="14" t="s">
        <v>81</v>
      </c>
      <c r="AY1720" s="278" t="s">
        <v>229</v>
      </c>
    </row>
    <row r="1721" s="15" customFormat="1">
      <c r="A1721" s="15"/>
      <c r="B1721" s="279"/>
      <c r="C1721" s="280"/>
      <c r="D1721" s="259" t="s">
        <v>238</v>
      </c>
      <c r="E1721" s="281" t="s">
        <v>1</v>
      </c>
      <c r="F1721" s="282" t="s">
        <v>252</v>
      </c>
      <c r="G1721" s="280"/>
      <c r="H1721" s="283">
        <v>151.19999999999999</v>
      </c>
      <c r="I1721" s="284"/>
      <c r="J1721" s="280"/>
      <c r="K1721" s="280"/>
      <c r="L1721" s="285"/>
      <c r="M1721" s="286"/>
      <c r="N1721" s="287"/>
      <c r="O1721" s="287"/>
      <c r="P1721" s="287"/>
      <c r="Q1721" s="287"/>
      <c r="R1721" s="287"/>
      <c r="S1721" s="287"/>
      <c r="T1721" s="288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89" t="s">
        <v>238</v>
      </c>
      <c r="AU1721" s="289" t="s">
        <v>91</v>
      </c>
      <c r="AV1721" s="15" t="s">
        <v>236</v>
      </c>
      <c r="AW1721" s="15" t="s">
        <v>36</v>
      </c>
      <c r="AX1721" s="15" t="s">
        <v>89</v>
      </c>
      <c r="AY1721" s="289" t="s">
        <v>229</v>
      </c>
    </row>
    <row r="1722" s="2" customFormat="1" ht="21.75" customHeight="1">
      <c r="A1722" s="39"/>
      <c r="B1722" s="40"/>
      <c r="C1722" s="244" t="s">
        <v>2222</v>
      </c>
      <c r="D1722" s="244" t="s">
        <v>231</v>
      </c>
      <c r="E1722" s="245" t="s">
        <v>2223</v>
      </c>
      <c r="F1722" s="246" t="s">
        <v>2224</v>
      </c>
      <c r="G1722" s="247" t="s">
        <v>311</v>
      </c>
      <c r="H1722" s="248">
        <v>2.0099999999999998</v>
      </c>
      <c r="I1722" s="249"/>
      <c r="J1722" s="250">
        <f>ROUND(I1722*H1722,2)</f>
        <v>0</v>
      </c>
      <c r="K1722" s="246" t="s">
        <v>235</v>
      </c>
      <c r="L1722" s="45"/>
      <c r="M1722" s="251" t="s">
        <v>1</v>
      </c>
      <c r="N1722" s="252" t="s">
        <v>46</v>
      </c>
      <c r="O1722" s="92"/>
      <c r="P1722" s="253">
        <f>O1722*H1722</f>
        <v>0</v>
      </c>
      <c r="Q1722" s="253">
        <v>0.013429999999999999</v>
      </c>
      <c r="R1722" s="253">
        <f>Q1722*H1722</f>
        <v>0.026994299999999995</v>
      </c>
      <c r="S1722" s="253">
        <v>0</v>
      </c>
      <c r="T1722" s="254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55" t="s">
        <v>331</v>
      </c>
      <c r="AT1722" s="255" t="s">
        <v>231</v>
      </c>
      <c r="AU1722" s="255" t="s">
        <v>91</v>
      </c>
      <c r="AY1722" s="18" t="s">
        <v>229</v>
      </c>
      <c r="BE1722" s="256">
        <f>IF(N1722="základní",J1722,0)</f>
        <v>0</v>
      </c>
      <c r="BF1722" s="256">
        <f>IF(N1722="snížená",J1722,0)</f>
        <v>0</v>
      </c>
      <c r="BG1722" s="256">
        <f>IF(N1722="zákl. přenesená",J1722,0)</f>
        <v>0</v>
      </c>
      <c r="BH1722" s="256">
        <f>IF(N1722="sníž. přenesená",J1722,0)</f>
        <v>0</v>
      </c>
      <c r="BI1722" s="256">
        <f>IF(N1722="nulová",J1722,0)</f>
        <v>0</v>
      </c>
      <c r="BJ1722" s="18" t="s">
        <v>89</v>
      </c>
      <c r="BK1722" s="256">
        <f>ROUND(I1722*H1722,2)</f>
        <v>0</v>
      </c>
      <c r="BL1722" s="18" t="s">
        <v>331</v>
      </c>
      <c r="BM1722" s="255" t="s">
        <v>2225</v>
      </c>
    </row>
    <row r="1723" s="13" customFormat="1">
      <c r="A1723" s="13"/>
      <c r="B1723" s="257"/>
      <c r="C1723" s="258"/>
      <c r="D1723" s="259" t="s">
        <v>238</v>
      </c>
      <c r="E1723" s="260" t="s">
        <v>1</v>
      </c>
      <c r="F1723" s="261" t="s">
        <v>2226</v>
      </c>
      <c r="G1723" s="258"/>
      <c r="H1723" s="260" t="s">
        <v>1</v>
      </c>
      <c r="I1723" s="262"/>
      <c r="J1723" s="258"/>
      <c r="K1723" s="258"/>
      <c r="L1723" s="263"/>
      <c r="M1723" s="264"/>
      <c r="N1723" s="265"/>
      <c r="O1723" s="265"/>
      <c r="P1723" s="265"/>
      <c r="Q1723" s="265"/>
      <c r="R1723" s="265"/>
      <c r="S1723" s="265"/>
      <c r="T1723" s="266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7" t="s">
        <v>238</v>
      </c>
      <c r="AU1723" s="267" t="s">
        <v>91</v>
      </c>
      <c r="AV1723" s="13" t="s">
        <v>89</v>
      </c>
      <c r="AW1723" s="13" t="s">
        <v>36</v>
      </c>
      <c r="AX1723" s="13" t="s">
        <v>81</v>
      </c>
      <c r="AY1723" s="267" t="s">
        <v>229</v>
      </c>
    </row>
    <row r="1724" s="14" customFormat="1">
      <c r="A1724" s="14"/>
      <c r="B1724" s="268"/>
      <c r="C1724" s="269"/>
      <c r="D1724" s="259" t="s">
        <v>238</v>
      </c>
      <c r="E1724" s="270" t="s">
        <v>1</v>
      </c>
      <c r="F1724" s="271" t="s">
        <v>2227</v>
      </c>
      <c r="G1724" s="269"/>
      <c r="H1724" s="272">
        <v>2.0099999999999998</v>
      </c>
      <c r="I1724" s="273"/>
      <c r="J1724" s="269"/>
      <c r="K1724" s="269"/>
      <c r="L1724" s="274"/>
      <c r="M1724" s="275"/>
      <c r="N1724" s="276"/>
      <c r="O1724" s="276"/>
      <c r="P1724" s="276"/>
      <c r="Q1724" s="276"/>
      <c r="R1724" s="276"/>
      <c r="S1724" s="276"/>
      <c r="T1724" s="277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78" t="s">
        <v>238</v>
      </c>
      <c r="AU1724" s="278" t="s">
        <v>91</v>
      </c>
      <c r="AV1724" s="14" t="s">
        <v>91</v>
      </c>
      <c r="AW1724" s="14" t="s">
        <v>36</v>
      </c>
      <c r="AX1724" s="14" t="s">
        <v>89</v>
      </c>
      <c r="AY1724" s="278" t="s">
        <v>229</v>
      </c>
    </row>
    <row r="1725" s="2" customFormat="1" ht="21.75" customHeight="1">
      <c r="A1725" s="39"/>
      <c r="B1725" s="40"/>
      <c r="C1725" s="244" t="s">
        <v>2228</v>
      </c>
      <c r="D1725" s="244" t="s">
        <v>231</v>
      </c>
      <c r="E1725" s="245" t="s">
        <v>2229</v>
      </c>
      <c r="F1725" s="246" t="s">
        <v>2230</v>
      </c>
      <c r="G1725" s="247" t="s">
        <v>311</v>
      </c>
      <c r="H1725" s="248">
        <v>151.19999999999999</v>
      </c>
      <c r="I1725" s="249"/>
      <c r="J1725" s="250">
        <f>ROUND(I1725*H1725,2)</f>
        <v>0</v>
      </c>
      <c r="K1725" s="246" t="s">
        <v>235</v>
      </c>
      <c r="L1725" s="45"/>
      <c r="M1725" s="251" t="s">
        <v>1</v>
      </c>
      <c r="N1725" s="252" t="s">
        <v>46</v>
      </c>
      <c r="O1725" s="92"/>
      <c r="P1725" s="253">
        <f>O1725*H1725</f>
        <v>0</v>
      </c>
      <c r="Q1725" s="253">
        <v>0</v>
      </c>
      <c r="R1725" s="253">
        <f>Q1725*H1725</f>
        <v>0</v>
      </c>
      <c r="S1725" s="253">
        <v>0.0094800000000000006</v>
      </c>
      <c r="T1725" s="254">
        <f>S1725*H1725</f>
        <v>1.433376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55" t="s">
        <v>331</v>
      </c>
      <c r="AT1725" s="255" t="s">
        <v>231</v>
      </c>
      <c r="AU1725" s="255" t="s">
        <v>91</v>
      </c>
      <c r="AY1725" s="18" t="s">
        <v>229</v>
      </c>
      <c r="BE1725" s="256">
        <f>IF(N1725="základní",J1725,0)</f>
        <v>0</v>
      </c>
      <c r="BF1725" s="256">
        <f>IF(N1725="snížená",J1725,0)</f>
        <v>0</v>
      </c>
      <c r="BG1725" s="256">
        <f>IF(N1725="zákl. přenesená",J1725,0)</f>
        <v>0</v>
      </c>
      <c r="BH1725" s="256">
        <f>IF(N1725="sníž. přenesená",J1725,0)</f>
        <v>0</v>
      </c>
      <c r="BI1725" s="256">
        <f>IF(N1725="nulová",J1725,0)</f>
        <v>0</v>
      </c>
      <c r="BJ1725" s="18" t="s">
        <v>89</v>
      </c>
      <c r="BK1725" s="256">
        <f>ROUND(I1725*H1725,2)</f>
        <v>0</v>
      </c>
      <c r="BL1725" s="18" t="s">
        <v>331</v>
      </c>
      <c r="BM1725" s="255" t="s">
        <v>2231</v>
      </c>
    </row>
    <row r="1726" s="13" customFormat="1">
      <c r="A1726" s="13"/>
      <c r="B1726" s="257"/>
      <c r="C1726" s="258"/>
      <c r="D1726" s="259" t="s">
        <v>238</v>
      </c>
      <c r="E1726" s="260" t="s">
        <v>1</v>
      </c>
      <c r="F1726" s="261" t="s">
        <v>2232</v>
      </c>
      <c r="G1726" s="258"/>
      <c r="H1726" s="260" t="s">
        <v>1</v>
      </c>
      <c r="I1726" s="262"/>
      <c r="J1726" s="258"/>
      <c r="K1726" s="258"/>
      <c r="L1726" s="263"/>
      <c r="M1726" s="264"/>
      <c r="N1726" s="265"/>
      <c r="O1726" s="265"/>
      <c r="P1726" s="265"/>
      <c r="Q1726" s="265"/>
      <c r="R1726" s="265"/>
      <c r="S1726" s="265"/>
      <c r="T1726" s="266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67" t="s">
        <v>238</v>
      </c>
      <c r="AU1726" s="267" t="s">
        <v>91</v>
      </c>
      <c r="AV1726" s="13" t="s">
        <v>89</v>
      </c>
      <c r="AW1726" s="13" t="s">
        <v>36</v>
      </c>
      <c r="AX1726" s="13" t="s">
        <v>81</v>
      </c>
      <c r="AY1726" s="267" t="s">
        <v>229</v>
      </c>
    </row>
    <row r="1727" s="14" customFormat="1">
      <c r="A1727" s="14"/>
      <c r="B1727" s="268"/>
      <c r="C1727" s="269"/>
      <c r="D1727" s="259" t="s">
        <v>238</v>
      </c>
      <c r="E1727" s="270" t="s">
        <v>1</v>
      </c>
      <c r="F1727" s="271" t="s">
        <v>2220</v>
      </c>
      <c r="G1727" s="269"/>
      <c r="H1727" s="272">
        <v>51.659999999999997</v>
      </c>
      <c r="I1727" s="273"/>
      <c r="J1727" s="269"/>
      <c r="K1727" s="269"/>
      <c r="L1727" s="274"/>
      <c r="M1727" s="275"/>
      <c r="N1727" s="276"/>
      <c r="O1727" s="276"/>
      <c r="P1727" s="276"/>
      <c r="Q1727" s="276"/>
      <c r="R1727" s="276"/>
      <c r="S1727" s="276"/>
      <c r="T1727" s="277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78" t="s">
        <v>238</v>
      </c>
      <c r="AU1727" s="278" t="s">
        <v>91</v>
      </c>
      <c r="AV1727" s="14" t="s">
        <v>91</v>
      </c>
      <c r="AW1727" s="14" t="s">
        <v>36</v>
      </c>
      <c r="AX1727" s="14" t="s">
        <v>81</v>
      </c>
      <c r="AY1727" s="278" t="s">
        <v>229</v>
      </c>
    </row>
    <row r="1728" s="14" customFormat="1">
      <c r="A1728" s="14"/>
      <c r="B1728" s="268"/>
      <c r="C1728" s="269"/>
      <c r="D1728" s="259" t="s">
        <v>238</v>
      </c>
      <c r="E1728" s="270" t="s">
        <v>1</v>
      </c>
      <c r="F1728" s="271" t="s">
        <v>2221</v>
      </c>
      <c r="G1728" s="269"/>
      <c r="H1728" s="272">
        <v>99.540000000000006</v>
      </c>
      <c r="I1728" s="273"/>
      <c r="J1728" s="269"/>
      <c r="K1728" s="269"/>
      <c r="L1728" s="274"/>
      <c r="M1728" s="275"/>
      <c r="N1728" s="276"/>
      <c r="O1728" s="276"/>
      <c r="P1728" s="276"/>
      <c r="Q1728" s="276"/>
      <c r="R1728" s="276"/>
      <c r="S1728" s="276"/>
      <c r="T1728" s="277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78" t="s">
        <v>238</v>
      </c>
      <c r="AU1728" s="278" t="s">
        <v>91</v>
      </c>
      <c r="AV1728" s="14" t="s">
        <v>91</v>
      </c>
      <c r="AW1728" s="14" t="s">
        <v>36</v>
      </c>
      <c r="AX1728" s="14" t="s">
        <v>81</v>
      </c>
      <c r="AY1728" s="278" t="s">
        <v>229</v>
      </c>
    </row>
    <row r="1729" s="15" customFormat="1">
      <c r="A1729" s="15"/>
      <c r="B1729" s="279"/>
      <c r="C1729" s="280"/>
      <c r="D1729" s="259" t="s">
        <v>238</v>
      </c>
      <c r="E1729" s="281" t="s">
        <v>1</v>
      </c>
      <c r="F1729" s="282" t="s">
        <v>252</v>
      </c>
      <c r="G1729" s="280"/>
      <c r="H1729" s="283">
        <v>151.19999999999999</v>
      </c>
      <c r="I1729" s="284"/>
      <c r="J1729" s="280"/>
      <c r="K1729" s="280"/>
      <c r="L1729" s="285"/>
      <c r="M1729" s="286"/>
      <c r="N1729" s="287"/>
      <c r="O1729" s="287"/>
      <c r="P1729" s="287"/>
      <c r="Q1729" s="287"/>
      <c r="R1729" s="287"/>
      <c r="S1729" s="287"/>
      <c r="T1729" s="288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89" t="s">
        <v>238</v>
      </c>
      <c r="AU1729" s="289" t="s">
        <v>91</v>
      </c>
      <c r="AV1729" s="15" t="s">
        <v>236</v>
      </c>
      <c r="AW1729" s="15" t="s">
        <v>36</v>
      </c>
      <c r="AX1729" s="15" t="s">
        <v>89</v>
      </c>
      <c r="AY1729" s="289" t="s">
        <v>229</v>
      </c>
    </row>
    <row r="1730" s="2" customFormat="1" ht="21.75" customHeight="1">
      <c r="A1730" s="39"/>
      <c r="B1730" s="40"/>
      <c r="C1730" s="244" t="s">
        <v>2233</v>
      </c>
      <c r="D1730" s="244" t="s">
        <v>231</v>
      </c>
      <c r="E1730" s="245" t="s">
        <v>2234</v>
      </c>
      <c r="F1730" s="246" t="s">
        <v>2235</v>
      </c>
      <c r="G1730" s="247" t="s">
        <v>1784</v>
      </c>
      <c r="H1730" s="328"/>
      <c r="I1730" s="249"/>
      <c r="J1730" s="250">
        <f>ROUND(I1730*H1730,2)</f>
        <v>0</v>
      </c>
      <c r="K1730" s="246" t="s">
        <v>235</v>
      </c>
      <c r="L1730" s="45"/>
      <c r="M1730" s="251" t="s">
        <v>1</v>
      </c>
      <c r="N1730" s="252" t="s">
        <v>46</v>
      </c>
      <c r="O1730" s="92"/>
      <c r="P1730" s="253">
        <f>O1730*H1730</f>
        <v>0</v>
      </c>
      <c r="Q1730" s="253">
        <v>0</v>
      </c>
      <c r="R1730" s="253">
        <f>Q1730*H1730</f>
        <v>0</v>
      </c>
      <c r="S1730" s="253">
        <v>0</v>
      </c>
      <c r="T1730" s="254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55" t="s">
        <v>331</v>
      </c>
      <c r="AT1730" s="255" t="s">
        <v>231</v>
      </c>
      <c r="AU1730" s="255" t="s">
        <v>91</v>
      </c>
      <c r="AY1730" s="18" t="s">
        <v>229</v>
      </c>
      <c r="BE1730" s="256">
        <f>IF(N1730="základní",J1730,0)</f>
        <v>0</v>
      </c>
      <c r="BF1730" s="256">
        <f>IF(N1730="snížená",J1730,0)</f>
        <v>0</v>
      </c>
      <c r="BG1730" s="256">
        <f>IF(N1730="zákl. přenesená",J1730,0)</f>
        <v>0</v>
      </c>
      <c r="BH1730" s="256">
        <f>IF(N1730="sníž. přenesená",J1730,0)</f>
        <v>0</v>
      </c>
      <c r="BI1730" s="256">
        <f>IF(N1730="nulová",J1730,0)</f>
        <v>0</v>
      </c>
      <c r="BJ1730" s="18" t="s">
        <v>89</v>
      </c>
      <c r="BK1730" s="256">
        <f>ROUND(I1730*H1730,2)</f>
        <v>0</v>
      </c>
      <c r="BL1730" s="18" t="s">
        <v>331</v>
      </c>
      <c r="BM1730" s="255" t="s">
        <v>2236</v>
      </c>
    </row>
    <row r="1731" s="12" customFormat="1" ht="22.8" customHeight="1">
      <c r="A1731" s="12"/>
      <c r="B1731" s="228"/>
      <c r="C1731" s="229"/>
      <c r="D1731" s="230" t="s">
        <v>80</v>
      </c>
      <c r="E1731" s="242" t="s">
        <v>2237</v>
      </c>
      <c r="F1731" s="242" t="s">
        <v>2238</v>
      </c>
      <c r="G1731" s="229"/>
      <c r="H1731" s="229"/>
      <c r="I1731" s="232"/>
      <c r="J1731" s="243">
        <f>BK1731</f>
        <v>0</v>
      </c>
      <c r="K1731" s="229"/>
      <c r="L1731" s="234"/>
      <c r="M1731" s="235"/>
      <c r="N1731" s="236"/>
      <c r="O1731" s="236"/>
      <c r="P1731" s="237">
        <f>SUM(P1732:P1868)</f>
        <v>0</v>
      </c>
      <c r="Q1731" s="236"/>
      <c r="R1731" s="237">
        <f>SUM(R1732:R1868)</f>
        <v>6.1577899999999994</v>
      </c>
      <c r="S1731" s="236"/>
      <c r="T1731" s="238">
        <f>SUM(T1732:T1868)</f>
        <v>0</v>
      </c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R1731" s="239" t="s">
        <v>91</v>
      </c>
      <c r="AT1731" s="240" t="s">
        <v>80</v>
      </c>
      <c r="AU1731" s="240" t="s">
        <v>89</v>
      </c>
      <c r="AY1731" s="239" t="s">
        <v>229</v>
      </c>
      <c r="BK1731" s="241">
        <f>SUM(BK1732:BK1868)</f>
        <v>0</v>
      </c>
    </row>
    <row r="1732" s="2" customFormat="1" ht="21.75" customHeight="1">
      <c r="A1732" s="39"/>
      <c r="B1732" s="40"/>
      <c r="C1732" s="244" t="s">
        <v>2239</v>
      </c>
      <c r="D1732" s="244" t="s">
        <v>231</v>
      </c>
      <c r="E1732" s="245" t="s">
        <v>2240</v>
      </c>
      <c r="F1732" s="246" t="s">
        <v>2241</v>
      </c>
      <c r="G1732" s="247" t="s">
        <v>1718</v>
      </c>
      <c r="H1732" s="248">
        <v>1</v>
      </c>
      <c r="I1732" s="249"/>
      <c r="J1732" s="250">
        <f>ROUND(I1732*H1732,2)</f>
        <v>0</v>
      </c>
      <c r="K1732" s="246" t="s">
        <v>1</v>
      </c>
      <c r="L1732" s="45"/>
      <c r="M1732" s="251" t="s">
        <v>1</v>
      </c>
      <c r="N1732" s="252" t="s">
        <v>46</v>
      </c>
      <c r="O1732" s="92"/>
      <c r="P1732" s="253">
        <f>O1732*H1732</f>
        <v>0</v>
      </c>
      <c r="Q1732" s="253">
        <v>0</v>
      </c>
      <c r="R1732" s="253">
        <f>Q1732*H1732</f>
        <v>0</v>
      </c>
      <c r="S1732" s="253">
        <v>0</v>
      </c>
      <c r="T1732" s="254">
        <f>S1732*H1732</f>
        <v>0</v>
      </c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R1732" s="255" t="s">
        <v>331</v>
      </c>
      <c r="AT1732" s="255" t="s">
        <v>231</v>
      </c>
      <c r="AU1732" s="255" t="s">
        <v>91</v>
      </c>
      <c r="AY1732" s="18" t="s">
        <v>229</v>
      </c>
      <c r="BE1732" s="256">
        <f>IF(N1732="základní",J1732,0)</f>
        <v>0</v>
      </c>
      <c r="BF1732" s="256">
        <f>IF(N1732="snížená",J1732,0)</f>
        <v>0</v>
      </c>
      <c r="BG1732" s="256">
        <f>IF(N1732="zákl. přenesená",J1732,0)</f>
        <v>0</v>
      </c>
      <c r="BH1732" s="256">
        <f>IF(N1732="sníž. přenesená",J1732,0)</f>
        <v>0</v>
      </c>
      <c r="BI1732" s="256">
        <f>IF(N1732="nulová",J1732,0)</f>
        <v>0</v>
      </c>
      <c r="BJ1732" s="18" t="s">
        <v>89</v>
      </c>
      <c r="BK1732" s="256">
        <f>ROUND(I1732*H1732,2)</f>
        <v>0</v>
      </c>
      <c r="BL1732" s="18" t="s">
        <v>331</v>
      </c>
      <c r="BM1732" s="255" t="s">
        <v>2242</v>
      </c>
    </row>
    <row r="1733" s="2" customFormat="1" ht="21.75" customHeight="1">
      <c r="A1733" s="39"/>
      <c r="B1733" s="40"/>
      <c r="C1733" s="244" t="s">
        <v>2243</v>
      </c>
      <c r="D1733" s="244" t="s">
        <v>231</v>
      </c>
      <c r="E1733" s="245" t="s">
        <v>2244</v>
      </c>
      <c r="F1733" s="246" t="s">
        <v>2245</v>
      </c>
      <c r="G1733" s="247" t="s">
        <v>311</v>
      </c>
      <c r="H1733" s="248">
        <v>19.501999999999999</v>
      </c>
      <c r="I1733" s="249"/>
      <c r="J1733" s="250">
        <f>ROUND(I1733*H1733,2)</f>
        <v>0</v>
      </c>
      <c r="K1733" s="246" t="s">
        <v>1</v>
      </c>
      <c r="L1733" s="45"/>
      <c r="M1733" s="251" t="s">
        <v>1</v>
      </c>
      <c r="N1733" s="252" t="s">
        <v>46</v>
      </c>
      <c r="O1733" s="92"/>
      <c r="P1733" s="253">
        <f>O1733*H1733</f>
        <v>0</v>
      </c>
      <c r="Q1733" s="253">
        <v>0.016389999999999998</v>
      </c>
      <c r="R1733" s="253">
        <f>Q1733*H1733</f>
        <v>0.31963777999999993</v>
      </c>
      <c r="S1733" s="253">
        <v>0</v>
      </c>
      <c r="T1733" s="254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55" t="s">
        <v>331</v>
      </c>
      <c r="AT1733" s="255" t="s">
        <v>231</v>
      </c>
      <c r="AU1733" s="255" t="s">
        <v>91</v>
      </c>
      <c r="AY1733" s="18" t="s">
        <v>229</v>
      </c>
      <c r="BE1733" s="256">
        <f>IF(N1733="základní",J1733,0)</f>
        <v>0</v>
      </c>
      <c r="BF1733" s="256">
        <f>IF(N1733="snížená",J1733,0)</f>
        <v>0</v>
      </c>
      <c r="BG1733" s="256">
        <f>IF(N1733="zákl. přenesená",J1733,0)</f>
        <v>0</v>
      </c>
      <c r="BH1733" s="256">
        <f>IF(N1733="sníž. přenesená",J1733,0)</f>
        <v>0</v>
      </c>
      <c r="BI1733" s="256">
        <f>IF(N1733="nulová",J1733,0)</f>
        <v>0</v>
      </c>
      <c r="BJ1733" s="18" t="s">
        <v>89</v>
      </c>
      <c r="BK1733" s="256">
        <f>ROUND(I1733*H1733,2)</f>
        <v>0</v>
      </c>
      <c r="BL1733" s="18" t="s">
        <v>331</v>
      </c>
      <c r="BM1733" s="255" t="s">
        <v>2246</v>
      </c>
    </row>
    <row r="1734" s="13" customFormat="1">
      <c r="A1734" s="13"/>
      <c r="B1734" s="257"/>
      <c r="C1734" s="258"/>
      <c r="D1734" s="259" t="s">
        <v>238</v>
      </c>
      <c r="E1734" s="260" t="s">
        <v>1</v>
      </c>
      <c r="F1734" s="261" t="s">
        <v>2247</v>
      </c>
      <c r="G1734" s="258"/>
      <c r="H1734" s="260" t="s">
        <v>1</v>
      </c>
      <c r="I1734" s="262"/>
      <c r="J1734" s="258"/>
      <c r="K1734" s="258"/>
      <c r="L1734" s="263"/>
      <c r="M1734" s="264"/>
      <c r="N1734" s="265"/>
      <c r="O1734" s="265"/>
      <c r="P1734" s="265"/>
      <c r="Q1734" s="265"/>
      <c r="R1734" s="265"/>
      <c r="S1734" s="265"/>
      <c r="T1734" s="266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67" t="s">
        <v>238</v>
      </c>
      <c r="AU1734" s="267" t="s">
        <v>91</v>
      </c>
      <c r="AV1734" s="13" t="s">
        <v>89</v>
      </c>
      <c r="AW1734" s="13" t="s">
        <v>36</v>
      </c>
      <c r="AX1734" s="13" t="s">
        <v>81</v>
      </c>
      <c r="AY1734" s="267" t="s">
        <v>229</v>
      </c>
    </row>
    <row r="1735" s="14" customFormat="1">
      <c r="A1735" s="14"/>
      <c r="B1735" s="268"/>
      <c r="C1735" s="269"/>
      <c r="D1735" s="259" t="s">
        <v>238</v>
      </c>
      <c r="E1735" s="270" t="s">
        <v>1</v>
      </c>
      <c r="F1735" s="271" t="s">
        <v>2248</v>
      </c>
      <c r="G1735" s="269"/>
      <c r="H1735" s="272">
        <v>19.501999999999999</v>
      </c>
      <c r="I1735" s="273"/>
      <c r="J1735" s="269"/>
      <c r="K1735" s="269"/>
      <c r="L1735" s="274"/>
      <c r="M1735" s="275"/>
      <c r="N1735" s="276"/>
      <c r="O1735" s="276"/>
      <c r="P1735" s="276"/>
      <c r="Q1735" s="276"/>
      <c r="R1735" s="276"/>
      <c r="S1735" s="276"/>
      <c r="T1735" s="277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78" t="s">
        <v>238</v>
      </c>
      <c r="AU1735" s="278" t="s">
        <v>91</v>
      </c>
      <c r="AV1735" s="14" t="s">
        <v>91</v>
      </c>
      <c r="AW1735" s="14" t="s">
        <v>36</v>
      </c>
      <c r="AX1735" s="14" t="s">
        <v>89</v>
      </c>
      <c r="AY1735" s="278" t="s">
        <v>229</v>
      </c>
    </row>
    <row r="1736" s="2" customFormat="1" ht="16.5" customHeight="1">
      <c r="A1736" s="39"/>
      <c r="B1736" s="40"/>
      <c r="C1736" s="244" t="s">
        <v>2249</v>
      </c>
      <c r="D1736" s="244" t="s">
        <v>231</v>
      </c>
      <c r="E1736" s="245" t="s">
        <v>2250</v>
      </c>
      <c r="F1736" s="246" t="s">
        <v>2251</v>
      </c>
      <c r="G1736" s="247" t="s">
        <v>311</v>
      </c>
      <c r="H1736" s="248">
        <v>19.501999999999999</v>
      </c>
      <c r="I1736" s="249"/>
      <c r="J1736" s="250">
        <f>ROUND(I1736*H1736,2)</f>
        <v>0</v>
      </c>
      <c r="K1736" s="246" t="s">
        <v>235</v>
      </c>
      <c r="L1736" s="45"/>
      <c r="M1736" s="251" t="s">
        <v>1</v>
      </c>
      <c r="N1736" s="252" t="s">
        <v>46</v>
      </c>
      <c r="O1736" s="92"/>
      <c r="P1736" s="253">
        <f>O1736*H1736</f>
        <v>0</v>
      </c>
      <c r="Q1736" s="253">
        <v>0.00010000000000000001</v>
      </c>
      <c r="R1736" s="253">
        <f>Q1736*H1736</f>
        <v>0.0019502</v>
      </c>
      <c r="S1736" s="253">
        <v>0</v>
      </c>
      <c r="T1736" s="254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55" t="s">
        <v>331</v>
      </c>
      <c r="AT1736" s="255" t="s">
        <v>231</v>
      </c>
      <c r="AU1736" s="255" t="s">
        <v>91</v>
      </c>
      <c r="AY1736" s="18" t="s">
        <v>229</v>
      </c>
      <c r="BE1736" s="256">
        <f>IF(N1736="základní",J1736,0)</f>
        <v>0</v>
      </c>
      <c r="BF1736" s="256">
        <f>IF(N1736="snížená",J1736,0)</f>
        <v>0</v>
      </c>
      <c r="BG1736" s="256">
        <f>IF(N1736="zákl. přenesená",J1736,0)</f>
        <v>0</v>
      </c>
      <c r="BH1736" s="256">
        <f>IF(N1736="sníž. přenesená",J1736,0)</f>
        <v>0</v>
      </c>
      <c r="BI1736" s="256">
        <f>IF(N1736="nulová",J1736,0)</f>
        <v>0</v>
      </c>
      <c r="BJ1736" s="18" t="s">
        <v>89</v>
      </c>
      <c r="BK1736" s="256">
        <f>ROUND(I1736*H1736,2)</f>
        <v>0</v>
      </c>
      <c r="BL1736" s="18" t="s">
        <v>331</v>
      </c>
      <c r="BM1736" s="255" t="s">
        <v>2252</v>
      </c>
    </row>
    <row r="1737" s="2" customFormat="1" ht="21.75" customHeight="1">
      <c r="A1737" s="39"/>
      <c r="B1737" s="40"/>
      <c r="C1737" s="244" t="s">
        <v>2253</v>
      </c>
      <c r="D1737" s="244" t="s">
        <v>231</v>
      </c>
      <c r="E1737" s="245" t="s">
        <v>2254</v>
      </c>
      <c r="F1737" s="246" t="s">
        <v>2255</v>
      </c>
      <c r="G1737" s="247" t="s">
        <v>346</v>
      </c>
      <c r="H1737" s="248">
        <v>73.560000000000002</v>
      </c>
      <c r="I1737" s="249"/>
      <c r="J1737" s="250">
        <f>ROUND(I1737*H1737,2)</f>
        <v>0</v>
      </c>
      <c r="K1737" s="246" t="s">
        <v>235</v>
      </c>
      <c r="L1737" s="45"/>
      <c r="M1737" s="251" t="s">
        <v>1</v>
      </c>
      <c r="N1737" s="252" t="s">
        <v>46</v>
      </c>
      <c r="O1737" s="92"/>
      <c r="P1737" s="253">
        <f>O1737*H1737</f>
        <v>0</v>
      </c>
      <c r="Q1737" s="253">
        <v>4.0000000000000003E-05</v>
      </c>
      <c r="R1737" s="253">
        <f>Q1737*H1737</f>
        <v>0.0029424000000000004</v>
      </c>
      <c r="S1737" s="253">
        <v>0</v>
      </c>
      <c r="T1737" s="254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55" t="s">
        <v>331</v>
      </c>
      <c r="AT1737" s="255" t="s">
        <v>231</v>
      </c>
      <c r="AU1737" s="255" t="s">
        <v>91</v>
      </c>
      <c r="AY1737" s="18" t="s">
        <v>229</v>
      </c>
      <c r="BE1737" s="256">
        <f>IF(N1737="základní",J1737,0)</f>
        <v>0</v>
      </c>
      <c r="BF1737" s="256">
        <f>IF(N1737="snížená",J1737,0)</f>
        <v>0</v>
      </c>
      <c r="BG1737" s="256">
        <f>IF(N1737="zákl. přenesená",J1737,0)</f>
        <v>0</v>
      </c>
      <c r="BH1737" s="256">
        <f>IF(N1737="sníž. přenesená",J1737,0)</f>
        <v>0</v>
      </c>
      <c r="BI1737" s="256">
        <f>IF(N1737="nulová",J1737,0)</f>
        <v>0</v>
      </c>
      <c r="BJ1737" s="18" t="s">
        <v>89</v>
      </c>
      <c r="BK1737" s="256">
        <f>ROUND(I1737*H1737,2)</f>
        <v>0</v>
      </c>
      <c r="BL1737" s="18" t="s">
        <v>331</v>
      </c>
      <c r="BM1737" s="255" t="s">
        <v>2256</v>
      </c>
    </row>
    <row r="1738" s="13" customFormat="1">
      <c r="A1738" s="13"/>
      <c r="B1738" s="257"/>
      <c r="C1738" s="258"/>
      <c r="D1738" s="259" t="s">
        <v>238</v>
      </c>
      <c r="E1738" s="260" t="s">
        <v>1</v>
      </c>
      <c r="F1738" s="261" t="s">
        <v>1252</v>
      </c>
      <c r="G1738" s="258"/>
      <c r="H1738" s="260" t="s">
        <v>1</v>
      </c>
      <c r="I1738" s="262"/>
      <c r="J1738" s="258"/>
      <c r="K1738" s="258"/>
      <c r="L1738" s="263"/>
      <c r="M1738" s="264"/>
      <c r="N1738" s="265"/>
      <c r="O1738" s="265"/>
      <c r="P1738" s="265"/>
      <c r="Q1738" s="265"/>
      <c r="R1738" s="265"/>
      <c r="S1738" s="265"/>
      <c r="T1738" s="266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7" t="s">
        <v>238</v>
      </c>
      <c r="AU1738" s="267" t="s">
        <v>91</v>
      </c>
      <c r="AV1738" s="13" t="s">
        <v>89</v>
      </c>
      <c r="AW1738" s="13" t="s">
        <v>36</v>
      </c>
      <c r="AX1738" s="13" t="s">
        <v>81</v>
      </c>
      <c r="AY1738" s="267" t="s">
        <v>229</v>
      </c>
    </row>
    <row r="1739" s="14" customFormat="1">
      <c r="A1739" s="14"/>
      <c r="B1739" s="268"/>
      <c r="C1739" s="269"/>
      <c r="D1739" s="259" t="s">
        <v>238</v>
      </c>
      <c r="E1739" s="270" t="s">
        <v>1</v>
      </c>
      <c r="F1739" s="271" t="s">
        <v>2257</v>
      </c>
      <c r="G1739" s="269"/>
      <c r="H1739" s="272">
        <v>73.560000000000002</v>
      </c>
      <c r="I1739" s="273"/>
      <c r="J1739" s="269"/>
      <c r="K1739" s="269"/>
      <c r="L1739" s="274"/>
      <c r="M1739" s="275"/>
      <c r="N1739" s="276"/>
      <c r="O1739" s="276"/>
      <c r="P1739" s="276"/>
      <c r="Q1739" s="276"/>
      <c r="R1739" s="276"/>
      <c r="S1739" s="276"/>
      <c r="T1739" s="277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78" t="s">
        <v>238</v>
      </c>
      <c r="AU1739" s="278" t="s">
        <v>91</v>
      </c>
      <c r="AV1739" s="14" t="s">
        <v>91</v>
      </c>
      <c r="AW1739" s="14" t="s">
        <v>36</v>
      </c>
      <c r="AX1739" s="14" t="s">
        <v>89</v>
      </c>
      <c r="AY1739" s="278" t="s">
        <v>229</v>
      </c>
    </row>
    <row r="1740" s="2" customFormat="1" ht="21.75" customHeight="1">
      <c r="A1740" s="39"/>
      <c r="B1740" s="40"/>
      <c r="C1740" s="244" t="s">
        <v>2258</v>
      </c>
      <c r="D1740" s="244" t="s">
        <v>231</v>
      </c>
      <c r="E1740" s="245" t="s">
        <v>2259</v>
      </c>
      <c r="F1740" s="246" t="s">
        <v>2260</v>
      </c>
      <c r="G1740" s="247" t="s">
        <v>311</v>
      </c>
      <c r="H1740" s="248">
        <v>177.17400000000001</v>
      </c>
      <c r="I1740" s="249"/>
      <c r="J1740" s="250">
        <f>ROUND(I1740*H1740,2)</f>
        <v>0</v>
      </c>
      <c r="K1740" s="246" t="s">
        <v>235</v>
      </c>
      <c r="L1740" s="45"/>
      <c r="M1740" s="251" t="s">
        <v>1</v>
      </c>
      <c r="N1740" s="252" t="s">
        <v>46</v>
      </c>
      <c r="O1740" s="92"/>
      <c r="P1740" s="253">
        <f>O1740*H1740</f>
        <v>0</v>
      </c>
      <c r="Q1740" s="253">
        <v>0.01223</v>
      </c>
      <c r="R1740" s="253">
        <f>Q1740*H1740</f>
        <v>2.1668380200000001</v>
      </c>
      <c r="S1740" s="253">
        <v>0</v>
      </c>
      <c r="T1740" s="254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55" t="s">
        <v>331</v>
      </c>
      <c r="AT1740" s="255" t="s">
        <v>231</v>
      </c>
      <c r="AU1740" s="255" t="s">
        <v>91</v>
      </c>
      <c r="AY1740" s="18" t="s">
        <v>229</v>
      </c>
      <c r="BE1740" s="256">
        <f>IF(N1740="základní",J1740,0)</f>
        <v>0</v>
      </c>
      <c r="BF1740" s="256">
        <f>IF(N1740="snížená",J1740,0)</f>
        <v>0</v>
      </c>
      <c r="BG1740" s="256">
        <f>IF(N1740="zákl. přenesená",J1740,0)</f>
        <v>0</v>
      </c>
      <c r="BH1740" s="256">
        <f>IF(N1740="sníž. přenesená",J1740,0)</f>
        <v>0</v>
      </c>
      <c r="BI1740" s="256">
        <f>IF(N1740="nulová",J1740,0)</f>
        <v>0</v>
      </c>
      <c r="BJ1740" s="18" t="s">
        <v>89</v>
      </c>
      <c r="BK1740" s="256">
        <f>ROUND(I1740*H1740,2)</f>
        <v>0</v>
      </c>
      <c r="BL1740" s="18" t="s">
        <v>331</v>
      </c>
      <c r="BM1740" s="255" t="s">
        <v>2261</v>
      </c>
    </row>
    <row r="1741" s="13" customFormat="1">
      <c r="A1741" s="13"/>
      <c r="B1741" s="257"/>
      <c r="C1741" s="258"/>
      <c r="D1741" s="259" t="s">
        <v>238</v>
      </c>
      <c r="E1741" s="260" t="s">
        <v>1</v>
      </c>
      <c r="F1741" s="261" t="s">
        <v>1254</v>
      </c>
      <c r="G1741" s="258"/>
      <c r="H1741" s="260" t="s">
        <v>1</v>
      </c>
      <c r="I1741" s="262"/>
      <c r="J1741" s="258"/>
      <c r="K1741" s="258"/>
      <c r="L1741" s="263"/>
      <c r="M1741" s="264"/>
      <c r="N1741" s="265"/>
      <c r="O1741" s="265"/>
      <c r="P1741" s="265"/>
      <c r="Q1741" s="265"/>
      <c r="R1741" s="265"/>
      <c r="S1741" s="265"/>
      <c r="T1741" s="266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7" t="s">
        <v>238</v>
      </c>
      <c r="AU1741" s="267" t="s">
        <v>91</v>
      </c>
      <c r="AV1741" s="13" t="s">
        <v>89</v>
      </c>
      <c r="AW1741" s="13" t="s">
        <v>36</v>
      </c>
      <c r="AX1741" s="13" t="s">
        <v>81</v>
      </c>
      <c r="AY1741" s="267" t="s">
        <v>229</v>
      </c>
    </row>
    <row r="1742" s="14" customFormat="1">
      <c r="A1742" s="14"/>
      <c r="B1742" s="268"/>
      <c r="C1742" s="269"/>
      <c r="D1742" s="259" t="s">
        <v>238</v>
      </c>
      <c r="E1742" s="270" t="s">
        <v>1</v>
      </c>
      <c r="F1742" s="271" t="s">
        <v>7</v>
      </c>
      <c r="G1742" s="269"/>
      <c r="H1742" s="272">
        <v>21</v>
      </c>
      <c r="I1742" s="273"/>
      <c r="J1742" s="269"/>
      <c r="K1742" s="269"/>
      <c r="L1742" s="274"/>
      <c r="M1742" s="275"/>
      <c r="N1742" s="276"/>
      <c r="O1742" s="276"/>
      <c r="P1742" s="276"/>
      <c r="Q1742" s="276"/>
      <c r="R1742" s="276"/>
      <c r="S1742" s="276"/>
      <c r="T1742" s="277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78" t="s">
        <v>238</v>
      </c>
      <c r="AU1742" s="278" t="s">
        <v>91</v>
      </c>
      <c r="AV1742" s="14" t="s">
        <v>91</v>
      </c>
      <c r="AW1742" s="14" t="s">
        <v>36</v>
      </c>
      <c r="AX1742" s="14" t="s">
        <v>81</v>
      </c>
      <c r="AY1742" s="278" t="s">
        <v>229</v>
      </c>
    </row>
    <row r="1743" s="13" customFormat="1">
      <c r="A1743" s="13"/>
      <c r="B1743" s="257"/>
      <c r="C1743" s="258"/>
      <c r="D1743" s="259" t="s">
        <v>238</v>
      </c>
      <c r="E1743" s="260" t="s">
        <v>1</v>
      </c>
      <c r="F1743" s="261" t="s">
        <v>1244</v>
      </c>
      <c r="G1743" s="258"/>
      <c r="H1743" s="260" t="s">
        <v>1</v>
      </c>
      <c r="I1743" s="262"/>
      <c r="J1743" s="258"/>
      <c r="K1743" s="258"/>
      <c r="L1743" s="263"/>
      <c r="M1743" s="264"/>
      <c r="N1743" s="265"/>
      <c r="O1743" s="265"/>
      <c r="P1743" s="265"/>
      <c r="Q1743" s="265"/>
      <c r="R1743" s="265"/>
      <c r="S1743" s="265"/>
      <c r="T1743" s="266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67" t="s">
        <v>238</v>
      </c>
      <c r="AU1743" s="267" t="s">
        <v>91</v>
      </c>
      <c r="AV1743" s="13" t="s">
        <v>89</v>
      </c>
      <c r="AW1743" s="13" t="s">
        <v>36</v>
      </c>
      <c r="AX1743" s="13" t="s">
        <v>81</v>
      </c>
      <c r="AY1743" s="267" t="s">
        <v>229</v>
      </c>
    </row>
    <row r="1744" s="14" customFormat="1">
      <c r="A1744" s="14"/>
      <c r="B1744" s="268"/>
      <c r="C1744" s="269"/>
      <c r="D1744" s="259" t="s">
        <v>238</v>
      </c>
      <c r="E1744" s="270" t="s">
        <v>1</v>
      </c>
      <c r="F1744" s="271" t="s">
        <v>2262</v>
      </c>
      <c r="G1744" s="269"/>
      <c r="H1744" s="272">
        <v>7.4800000000000004</v>
      </c>
      <c r="I1744" s="273"/>
      <c r="J1744" s="269"/>
      <c r="K1744" s="269"/>
      <c r="L1744" s="274"/>
      <c r="M1744" s="275"/>
      <c r="N1744" s="276"/>
      <c r="O1744" s="276"/>
      <c r="P1744" s="276"/>
      <c r="Q1744" s="276"/>
      <c r="R1744" s="276"/>
      <c r="S1744" s="276"/>
      <c r="T1744" s="277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78" t="s">
        <v>238</v>
      </c>
      <c r="AU1744" s="278" t="s">
        <v>91</v>
      </c>
      <c r="AV1744" s="14" t="s">
        <v>91</v>
      </c>
      <c r="AW1744" s="14" t="s">
        <v>36</v>
      </c>
      <c r="AX1744" s="14" t="s">
        <v>81</v>
      </c>
      <c r="AY1744" s="278" t="s">
        <v>229</v>
      </c>
    </row>
    <row r="1745" s="13" customFormat="1">
      <c r="A1745" s="13"/>
      <c r="B1745" s="257"/>
      <c r="C1745" s="258"/>
      <c r="D1745" s="259" t="s">
        <v>238</v>
      </c>
      <c r="E1745" s="260" t="s">
        <v>1</v>
      </c>
      <c r="F1745" s="261" t="s">
        <v>1257</v>
      </c>
      <c r="G1745" s="258"/>
      <c r="H1745" s="260" t="s">
        <v>1</v>
      </c>
      <c r="I1745" s="262"/>
      <c r="J1745" s="258"/>
      <c r="K1745" s="258"/>
      <c r="L1745" s="263"/>
      <c r="M1745" s="264"/>
      <c r="N1745" s="265"/>
      <c r="O1745" s="265"/>
      <c r="P1745" s="265"/>
      <c r="Q1745" s="265"/>
      <c r="R1745" s="265"/>
      <c r="S1745" s="265"/>
      <c r="T1745" s="266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7" t="s">
        <v>238</v>
      </c>
      <c r="AU1745" s="267" t="s">
        <v>91</v>
      </c>
      <c r="AV1745" s="13" t="s">
        <v>89</v>
      </c>
      <c r="AW1745" s="13" t="s">
        <v>36</v>
      </c>
      <c r="AX1745" s="13" t="s">
        <v>81</v>
      </c>
      <c r="AY1745" s="267" t="s">
        <v>229</v>
      </c>
    </row>
    <row r="1746" s="14" customFormat="1">
      <c r="A1746" s="14"/>
      <c r="B1746" s="268"/>
      <c r="C1746" s="269"/>
      <c r="D1746" s="259" t="s">
        <v>238</v>
      </c>
      <c r="E1746" s="270" t="s">
        <v>1</v>
      </c>
      <c r="F1746" s="271" t="s">
        <v>587</v>
      </c>
      <c r="G1746" s="269"/>
      <c r="H1746" s="272">
        <v>32</v>
      </c>
      <c r="I1746" s="273"/>
      <c r="J1746" s="269"/>
      <c r="K1746" s="269"/>
      <c r="L1746" s="274"/>
      <c r="M1746" s="275"/>
      <c r="N1746" s="276"/>
      <c r="O1746" s="276"/>
      <c r="P1746" s="276"/>
      <c r="Q1746" s="276"/>
      <c r="R1746" s="276"/>
      <c r="S1746" s="276"/>
      <c r="T1746" s="277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78" t="s">
        <v>238</v>
      </c>
      <c r="AU1746" s="278" t="s">
        <v>91</v>
      </c>
      <c r="AV1746" s="14" t="s">
        <v>91</v>
      </c>
      <c r="AW1746" s="14" t="s">
        <v>36</v>
      </c>
      <c r="AX1746" s="14" t="s">
        <v>81</v>
      </c>
      <c r="AY1746" s="278" t="s">
        <v>229</v>
      </c>
    </row>
    <row r="1747" s="14" customFormat="1">
      <c r="A1747" s="14"/>
      <c r="B1747" s="268"/>
      <c r="C1747" s="269"/>
      <c r="D1747" s="259" t="s">
        <v>238</v>
      </c>
      <c r="E1747" s="270" t="s">
        <v>1</v>
      </c>
      <c r="F1747" s="271" t="s">
        <v>2263</v>
      </c>
      <c r="G1747" s="269"/>
      <c r="H1747" s="272">
        <v>4.3959999999999999</v>
      </c>
      <c r="I1747" s="273"/>
      <c r="J1747" s="269"/>
      <c r="K1747" s="269"/>
      <c r="L1747" s="274"/>
      <c r="M1747" s="275"/>
      <c r="N1747" s="276"/>
      <c r="O1747" s="276"/>
      <c r="P1747" s="276"/>
      <c r="Q1747" s="276"/>
      <c r="R1747" s="276"/>
      <c r="S1747" s="276"/>
      <c r="T1747" s="277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78" t="s">
        <v>238</v>
      </c>
      <c r="AU1747" s="278" t="s">
        <v>91</v>
      </c>
      <c r="AV1747" s="14" t="s">
        <v>91</v>
      </c>
      <c r="AW1747" s="14" t="s">
        <v>36</v>
      </c>
      <c r="AX1747" s="14" t="s">
        <v>81</v>
      </c>
      <c r="AY1747" s="278" t="s">
        <v>229</v>
      </c>
    </row>
    <row r="1748" s="13" customFormat="1">
      <c r="A1748" s="13"/>
      <c r="B1748" s="257"/>
      <c r="C1748" s="258"/>
      <c r="D1748" s="259" t="s">
        <v>238</v>
      </c>
      <c r="E1748" s="260" t="s">
        <v>1</v>
      </c>
      <c r="F1748" s="261" t="s">
        <v>1259</v>
      </c>
      <c r="G1748" s="258"/>
      <c r="H1748" s="260" t="s">
        <v>1</v>
      </c>
      <c r="I1748" s="262"/>
      <c r="J1748" s="258"/>
      <c r="K1748" s="258"/>
      <c r="L1748" s="263"/>
      <c r="M1748" s="264"/>
      <c r="N1748" s="265"/>
      <c r="O1748" s="265"/>
      <c r="P1748" s="265"/>
      <c r="Q1748" s="265"/>
      <c r="R1748" s="265"/>
      <c r="S1748" s="265"/>
      <c r="T1748" s="266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67" t="s">
        <v>238</v>
      </c>
      <c r="AU1748" s="267" t="s">
        <v>91</v>
      </c>
      <c r="AV1748" s="13" t="s">
        <v>89</v>
      </c>
      <c r="AW1748" s="13" t="s">
        <v>36</v>
      </c>
      <c r="AX1748" s="13" t="s">
        <v>81</v>
      </c>
      <c r="AY1748" s="267" t="s">
        <v>229</v>
      </c>
    </row>
    <row r="1749" s="14" customFormat="1">
      <c r="A1749" s="14"/>
      <c r="B1749" s="268"/>
      <c r="C1749" s="269"/>
      <c r="D1749" s="259" t="s">
        <v>238</v>
      </c>
      <c r="E1749" s="270" t="s">
        <v>1</v>
      </c>
      <c r="F1749" s="271" t="s">
        <v>1287</v>
      </c>
      <c r="G1749" s="269"/>
      <c r="H1749" s="272">
        <v>22.5</v>
      </c>
      <c r="I1749" s="273"/>
      <c r="J1749" s="269"/>
      <c r="K1749" s="269"/>
      <c r="L1749" s="274"/>
      <c r="M1749" s="275"/>
      <c r="N1749" s="276"/>
      <c r="O1749" s="276"/>
      <c r="P1749" s="276"/>
      <c r="Q1749" s="276"/>
      <c r="R1749" s="276"/>
      <c r="S1749" s="276"/>
      <c r="T1749" s="277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78" t="s">
        <v>238</v>
      </c>
      <c r="AU1749" s="278" t="s">
        <v>91</v>
      </c>
      <c r="AV1749" s="14" t="s">
        <v>91</v>
      </c>
      <c r="AW1749" s="14" t="s">
        <v>36</v>
      </c>
      <c r="AX1749" s="14" t="s">
        <v>81</v>
      </c>
      <c r="AY1749" s="278" t="s">
        <v>229</v>
      </c>
    </row>
    <row r="1750" s="13" customFormat="1">
      <c r="A1750" s="13"/>
      <c r="B1750" s="257"/>
      <c r="C1750" s="258"/>
      <c r="D1750" s="259" t="s">
        <v>238</v>
      </c>
      <c r="E1750" s="260" t="s">
        <v>1</v>
      </c>
      <c r="F1750" s="261" t="s">
        <v>1282</v>
      </c>
      <c r="G1750" s="258"/>
      <c r="H1750" s="260" t="s">
        <v>1</v>
      </c>
      <c r="I1750" s="262"/>
      <c r="J1750" s="258"/>
      <c r="K1750" s="258"/>
      <c r="L1750" s="263"/>
      <c r="M1750" s="264"/>
      <c r="N1750" s="265"/>
      <c r="O1750" s="265"/>
      <c r="P1750" s="265"/>
      <c r="Q1750" s="265"/>
      <c r="R1750" s="265"/>
      <c r="S1750" s="265"/>
      <c r="T1750" s="266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67" t="s">
        <v>238</v>
      </c>
      <c r="AU1750" s="267" t="s">
        <v>91</v>
      </c>
      <c r="AV1750" s="13" t="s">
        <v>89</v>
      </c>
      <c r="AW1750" s="13" t="s">
        <v>36</v>
      </c>
      <c r="AX1750" s="13" t="s">
        <v>81</v>
      </c>
      <c r="AY1750" s="267" t="s">
        <v>229</v>
      </c>
    </row>
    <row r="1751" s="14" customFormat="1">
      <c r="A1751" s="14"/>
      <c r="B1751" s="268"/>
      <c r="C1751" s="269"/>
      <c r="D1751" s="259" t="s">
        <v>238</v>
      </c>
      <c r="E1751" s="270" t="s">
        <v>1</v>
      </c>
      <c r="F1751" s="271" t="s">
        <v>1545</v>
      </c>
      <c r="G1751" s="269"/>
      <c r="H1751" s="272">
        <v>9.8000000000000007</v>
      </c>
      <c r="I1751" s="273"/>
      <c r="J1751" s="269"/>
      <c r="K1751" s="269"/>
      <c r="L1751" s="274"/>
      <c r="M1751" s="275"/>
      <c r="N1751" s="276"/>
      <c r="O1751" s="276"/>
      <c r="P1751" s="276"/>
      <c r="Q1751" s="276"/>
      <c r="R1751" s="276"/>
      <c r="S1751" s="276"/>
      <c r="T1751" s="277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78" t="s">
        <v>238</v>
      </c>
      <c r="AU1751" s="278" t="s">
        <v>91</v>
      </c>
      <c r="AV1751" s="14" t="s">
        <v>91</v>
      </c>
      <c r="AW1751" s="14" t="s">
        <v>36</v>
      </c>
      <c r="AX1751" s="14" t="s">
        <v>81</v>
      </c>
      <c r="AY1751" s="278" t="s">
        <v>229</v>
      </c>
    </row>
    <row r="1752" s="13" customFormat="1">
      <c r="A1752" s="13"/>
      <c r="B1752" s="257"/>
      <c r="C1752" s="258"/>
      <c r="D1752" s="259" t="s">
        <v>238</v>
      </c>
      <c r="E1752" s="260" t="s">
        <v>1</v>
      </c>
      <c r="F1752" s="261" t="s">
        <v>1290</v>
      </c>
      <c r="G1752" s="258"/>
      <c r="H1752" s="260" t="s">
        <v>1</v>
      </c>
      <c r="I1752" s="262"/>
      <c r="J1752" s="258"/>
      <c r="K1752" s="258"/>
      <c r="L1752" s="263"/>
      <c r="M1752" s="264"/>
      <c r="N1752" s="265"/>
      <c r="O1752" s="265"/>
      <c r="P1752" s="265"/>
      <c r="Q1752" s="265"/>
      <c r="R1752" s="265"/>
      <c r="S1752" s="265"/>
      <c r="T1752" s="266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67" t="s">
        <v>238</v>
      </c>
      <c r="AU1752" s="267" t="s">
        <v>91</v>
      </c>
      <c r="AV1752" s="13" t="s">
        <v>89</v>
      </c>
      <c r="AW1752" s="13" t="s">
        <v>36</v>
      </c>
      <c r="AX1752" s="13" t="s">
        <v>81</v>
      </c>
      <c r="AY1752" s="267" t="s">
        <v>229</v>
      </c>
    </row>
    <row r="1753" s="14" customFormat="1">
      <c r="A1753" s="14"/>
      <c r="B1753" s="268"/>
      <c r="C1753" s="269"/>
      <c r="D1753" s="259" t="s">
        <v>238</v>
      </c>
      <c r="E1753" s="270" t="s">
        <v>1</v>
      </c>
      <c r="F1753" s="271" t="s">
        <v>274</v>
      </c>
      <c r="G1753" s="269"/>
      <c r="H1753" s="272">
        <v>9</v>
      </c>
      <c r="I1753" s="273"/>
      <c r="J1753" s="269"/>
      <c r="K1753" s="269"/>
      <c r="L1753" s="274"/>
      <c r="M1753" s="275"/>
      <c r="N1753" s="276"/>
      <c r="O1753" s="276"/>
      <c r="P1753" s="276"/>
      <c r="Q1753" s="276"/>
      <c r="R1753" s="276"/>
      <c r="S1753" s="276"/>
      <c r="T1753" s="277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78" t="s">
        <v>238</v>
      </c>
      <c r="AU1753" s="278" t="s">
        <v>91</v>
      </c>
      <c r="AV1753" s="14" t="s">
        <v>91</v>
      </c>
      <c r="AW1753" s="14" t="s">
        <v>36</v>
      </c>
      <c r="AX1753" s="14" t="s">
        <v>81</v>
      </c>
      <c r="AY1753" s="278" t="s">
        <v>229</v>
      </c>
    </row>
    <row r="1754" s="14" customFormat="1">
      <c r="A1754" s="14"/>
      <c r="B1754" s="268"/>
      <c r="C1754" s="269"/>
      <c r="D1754" s="259" t="s">
        <v>238</v>
      </c>
      <c r="E1754" s="270" t="s">
        <v>1</v>
      </c>
      <c r="F1754" s="271" t="s">
        <v>2264</v>
      </c>
      <c r="G1754" s="269"/>
      <c r="H1754" s="272">
        <v>1.823</v>
      </c>
      <c r="I1754" s="273"/>
      <c r="J1754" s="269"/>
      <c r="K1754" s="269"/>
      <c r="L1754" s="274"/>
      <c r="M1754" s="275"/>
      <c r="N1754" s="276"/>
      <c r="O1754" s="276"/>
      <c r="P1754" s="276"/>
      <c r="Q1754" s="276"/>
      <c r="R1754" s="276"/>
      <c r="S1754" s="276"/>
      <c r="T1754" s="277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78" t="s">
        <v>238</v>
      </c>
      <c r="AU1754" s="278" t="s">
        <v>91</v>
      </c>
      <c r="AV1754" s="14" t="s">
        <v>91</v>
      </c>
      <c r="AW1754" s="14" t="s">
        <v>36</v>
      </c>
      <c r="AX1754" s="14" t="s">
        <v>81</v>
      </c>
      <c r="AY1754" s="278" t="s">
        <v>229</v>
      </c>
    </row>
    <row r="1755" s="13" customFormat="1">
      <c r="A1755" s="13"/>
      <c r="B1755" s="257"/>
      <c r="C1755" s="258"/>
      <c r="D1755" s="259" t="s">
        <v>238</v>
      </c>
      <c r="E1755" s="260" t="s">
        <v>1</v>
      </c>
      <c r="F1755" s="261" t="s">
        <v>1291</v>
      </c>
      <c r="G1755" s="258"/>
      <c r="H1755" s="260" t="s">
        <v>1</v>
      </c>
      <c r="I1755" s="262"/>
      <c r="J1755" s="258"/>
      <c r="K1755" s="258"/>
      <c r="L1755" s="263"/>
      <c r="M1755" s="264"/>
      <c r="N1755" s="265"/>
      <c r="O1755" s="265"/>
      <c r="P1755" s="265"/>
      <c r="Q1755" s="265"/>
      <c r="R1755" s="265"/>
      <c r="S1755" s="265"/>
      <c r="T1755" s="266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67" t="s">
        <v>238</v>
      </c>
      <c r="AU1755" s="267" t="s">
        <v>91</v>
      </c>
      <c r="AV1755" s="13" t="s">
        <v>89</v>
      </c>
      <c r="AW1755" s="13" t="s">
        <v>36</v>
      </c>
      <c r="AX1755" s="13" t="s">
        <v>81</v>
      </c>
      <c r="AY1755" s="267" t="s">
        <v>229</v>
      </c>
    </row>
    <row r="1756" s="14" customFormat="1">
      <c r="A1756" s="14"/>
      <c r="B1756" s="268"/>
      <c r="C1756" s="269"/>
      <c r="D1756" s="259" t="s">
        <v>238</v>
      </c>
      <c r="E1756" s="270" t="s">
        <v>1</v>
      </c>
      <c r="F1756" s="271" t="s">
        <v>322</v>
      </c>
      <c r="G1756" s="269"/>
      <c r="H1756" s="272">
        <v>10</v>
      </c>
      <c r="I1756" s="273"/>
      <c r="J1756" s="269"/>
      <c r="K1756" s="269"/>
      <c r="L1756" s="274"/>
      <c r="M1756" s="275"/>
      <c r="N1756" s="276"/>
      <c r="O1756" s="276"/>
      <c r="P1756" s="276"/>
      <c r="Q1756" s="276"/>
      <c r="R1756" s="276"/>
      <c r="S1756" s="276"/>
      <c r="T1756" s="277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78" t="s">
        <v>238</v>
      </c>
      <c r="AU1756" s="278" t="s">
        <v>91</v>
      </c>
      <c r="AV1756" s="14" t="s">
        <v>91</v>
      </c>
      <c r="AW1756" s="14" t="s">
        <v>36</v>
      </c>
      <c r="AX1756" s="14" t="s">
        <v>81</v>
      </c>
      <c r="AY1756" s="278" t="s">
        <v>229</v>
      </c>
    </row>
    <row r="1757" s="13" customFormat="1">
      <c r="A1757" s="13"/>
      <c r="B1757" s="257"/>
      <c r="C1757" s="258"/>
      <c r="D1757" s="259" t="s">
        <v>238</v>
      </c>
      <c r="E1757" s="260" t="s">
        <v>1</v>
      </c>
      <c r="F1757" s="261" t="s">
        <v>858</v>
      </c>
      <c r="G1757" s="258"/>
      <c r="H1757" s="260" t="s">
        <v>1</v>
      </c>
      <c r="I1757" s="262"/>
      <c r="J1757" s="258"/>
      <c r="K1757" s="258"/>
      <c r="L1757" s="263"/>
      <c r="M1757" s="264"/>
      <c r="N1757" s="265"/>
      <c r="O1757" s="265"/>
      <c r="P1757" s="265"/>
      <c r="Q1757" s="265"/>
      <c r="R1757" s="265"/>
      <c r="S1757" s="265"/>
      <c r="T1757" s="266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7" t="s">
        <v>238</v>
      </c>
      <c r="AU1757" s="267" t="s">
        <v>91</v>
      </c>
      <c r="AV1757" s="13" t="s">
        <v>89</v>
      </c>
      <c r="AW1757" s="13" t="s">
        <v>36</v>
      </c>
      <c r="AX1757" s="13" t="s">
        <v>81</v>
      </c>
      <c r="AY1757" s="267" t="s">
        <v>229</v>
      </c>
    </row>
    <row r="1758" s="14" customFormat="1">
      <c r="A1758" s="14"/>
      <c r="B1758" s="268"/>
      <c r="C1758" s="269"/>
      <c r="D1758" s="259" t="s">
        <v>238</v>
      </c>
      <c r="E1758" s="270" t="s">
        <v>1</v>
      </c>
      <c r="F1758" s="271" t="s">
        <v>1292</v>
      </c>
      <c r="G1758" s="269"/>
      <c r="H1758" s="272">
        <v>2.7000000000000002</v>
      </c>
      <c r="I1758" s="273"/>
      <c r="J1758" s="269"/>
      <c r="K1758" s="269"/>
      <c r="L1758" s="274"/>
      <c r="M1758" s="275"/>
      <c r="N1758" s="276"/>
      <c r="O1758" s="276"/>
      <c r="P1758" s="276"/>
      <c r="Q1758" s="276"/>
      <c r="R1758" s="276"/>
      <c r="S1758" s="276"/>
      <c r="T1758" s="277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78" t="s">
        <v>238</v>
      </c>
      <c r="AU1758" s="278" t="s">
        <v>91</v>
      </c>
      <c r="AV1758" s="14" t="s">
        <v>91</v>
      </c>
      <c r="AW1758" s="14" t="s">
        <v>36</v>
      </c>
      <c r="AX1758" s="14" t="s">
        <v>81</v>
      </c>
      <c r="AY1758" s="278" t="s">
        <v>229</v>
      </c>
    </row>
    <row r="1759" s="13" customFormat="1">
      <c r="A1759" s="13"/>
      <c r="B1759" s="257"/>
      <c r="C1759" s="258"/>
      <c r="D1759" s="259" t="s">
        <v>238</v>
      </c>
      <c r="E1759" s="260" t="s">
        <v>1</v>
      </c>
      <c r="F1759" s="261" t="s">
        <v>860</v>
      </c>
      <c r="G1759" s="258"/>
      <c r="H1759" s="260" t="s">
        <v>1</v>
      </c>
      <c r="I1759" s="262"/>
      <c r="J1759" s="258"/>
      <c r="K1759" s="258"/>
      <c r="L1759" s="263"/>
      <c r="M1759" s="264"/>
      <c r="N1759" s="265"/>
      <c r="O1759" s="265"/>
      <c r="P1759" s="265"/>
      <c r="Q1759" s="265"/>
      <c r="R1759" s="265"/>
      <c r="S1759" s="265"/>
      <c r="T1759" s="266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67" t="s">
        <v>238</v>
      </c>
      <c r="AU1759" s="267" t="s">
        <v>91</v>
      </c>
      <c r="AV1759" s="13" t="s">
        <v>89</v>
      </c>
      <c r="AW1759" s="13" t="s">
        <v>36</v>
      </c>
      <c r="AX1759" s="13" t="s">
        <v>81</v>
      </c>
      <c r="AY1759" s="267" t="s">
        <v>229</v>
      </c>
    </row>
    <row r="1760" s="14" customFormat="1">
      <c r="A1760" s="14"/>
      <c r="B1760" s="268"/>
      <c r="C1760" s="269"/>
      <c r="D1760" s="259" t="s">
        <v>238</v>
      </c>
      <c r="E1760" s="270" t="s">
        <v>1</v>
      </c>
      <c r="F1760" s="271" t="s">
        <v>1293</v>
      </c>
      <c r="G1760" s="269"/>
      <c r="H1760" s="272">
        <v>1.8</v>
      </c>
      <c r="I1760" s="273"/>
      <c r="J1760" s="269"/>
      <c r="K1760" s="269"/>
      <c r="L1760" s="274"/>
      <c r="M1760" s="275"/>
      <c r="N1760" s="276"/>
      <c r="O1760" s="276"/>
      <c r="P1760" s="276"/>
      <c r="Q1760" s="276"/>
      <c r="R1760" s="276"/>
      <c r="S1760" s="276"/>
      <c r="T1760" s="277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78" t="s">
        <v>238</v>
      </c>
      <c r="AU1760" s="278" t="s">
        <v>91</v>
      </c>
      <c r="AV1760" s="14" t="s">
        <v>91</v>
      </c>
      <c r="AW1760" s="14" t="s">
        <v>36</v>
      </c>
      <c r="AX1760" s="14" t="s">
        <v>81</v>
      </c>
      <c r="AY1760" s="278" t="s">
        <v>229</v>
      </c>
    </row>
    <row r="1761" s="13" customFormat="1">
      <c r="A1761" s="13"/>
      <c r="B1761" s="257"/>
      <c r="C1761" s="258"/>
      <c r="D1761" s="259" t="s">
        <v>238</v>
      </c>
      <c r="E1761" s="260" t="s">
        <v>1</v>
      </c>
      <c r="F1761" s="261" t="s">
        <v>974</v>
      </c>
      <c r="G1761" s="258"/>
      <c r="H1761" s="260" t="s">
        <v>1</v>
      </c>
      <c r="I1761" s="262"/>
      <c r="J1761" s="258"/>
      <c r="K1761" s="258"/>
      <c r="L1761" s="263"/>
      <c r="M1761" s="264"/>
      <c r="N1761" s="265"/>
      <c r="O1761" s="265"/>
      <c r="P1761" s="265"/>
      <c r="Q1761" s="265"/>
      <c r="R1761" s="265"/>
      <c r="S1761" s="265"/>
      <c r="T1761" s="266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7" t="s">
        <v>238</v>
      </c>
      <c r="AU1761" s="267" t="s">
        <v>91</v>
      </c>
      <c r="AV1761" s="13" t="s">
        <v>89</v>
      </c>
      <c r="AW1761" s="13" t="s">
        <v>36</v>
      </c>
      <c r="AX1761" s="13" t="s">
        <v>81</v>
      </c>
      <c r="AY1761" s="267" t="s">
        <v>229</v>
      </c>
    </row>
    <row r="1762" s="14" customFormat="1">
      <c r="A1762" s="14"/>
      <c r="B1762" s="268"/>
      <c r="C1762" s="269"/>
      <c r="D1762" s="259" t="s">
        <v>238</v>
      </c>
      <c r="E1762" s="270" t="s">
        <v>1</v>
      </c>
      <c r="F1762" s="271" t="s">
        <v>1298</v>
      </c>
      <c r="G1762" s="269"/>
      <c r="H1762" s="272">
        <v>30.699999999999999</v>
      </c>
      <c r="I1762" s="273"/>
      <c r="J1762" s="269"/>
      <c r="K1762" s="269"/>
      <c r="L1762" s="274"/>
      <c r="M1762" s="275"/>
      <c r="N1762" s="276"/>
      <c r="O1762" s="276"/>
      <c r="P1762" s="276"/>
      <c r="Q1762" s="276"/>
      <c r="R1762" s="276"/>
      <c r="S1762" s="276"/>
      <c r="T1762" s="277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78" t="s">
        <v>238</v>
      </c>
      <c r="AU1762" s="278" t="s">
        <v>91</v>
      </c>
      <c r="AV1762" s="14" t="s">
        <v>91</v>
      </c>
      <c r="AW1762" s="14" t="s">
        <v>36</v>
      </c>
      <c r="AX1762" s="14" t="s">
        <v>81</v>
      </c>
      <c r="AY1762" s="278" t="s">
        <v>229</v>
      </c>
    </row>
    <row r="1763" s="13" customFormat="1">
      <c r="A1763" s="13"/>
      <c r="B1763" s="257"/>
      <c r="C1763" s="258"/>
      <c r="D1763" s="259" t="s">
        <v>238</v>
      </c>
      <c r="E1763" s="260" t="s">
        <v>1</v>
      </c>
      <c r="F1763" s="261" t="s">
        <v>1299</v>
      </c>
      <c r="G1763" s="258"/>
      <c r="H1763" s="260" t="s">
        <v>1</v>
      </c>
      <c r="I1763" s="262"/>
      <c r="J1763" s="258"/>
      <c r="K1763" s="258"/>
      <c r="L1763" s="263"/>
      <c r="M1763" s="264"/>
      <c r="N1763" s="265"/>
      <c r="O1763" s="265"/>
      <c r="P1763" s="265"/>
      <c r="Q1763" s="265"/>
      <c r="R1763" s="265"/>
      <c r="S1763" s="265"/>
      <c r="T1763" s="266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7" t="s">
        <v>238</v>
      </c>
      <c r="AU1763" s="267" t="s">
        <v>91</v>
      </c>
      <c r="AV1763" s="13" t="s">
        <v>89</v>
      </c>
      <c r="AW1763" s="13" t="s">
        <v>36</v>
      </c>
      <c r="AX1763" s="13" t="s">
        <v>81</v>
      </c>
      <c r="AY1763" s="267" t="s">
        <v>229</v>
      </c>
    </row>
    <row r="1764" s="14" customFormat="1">
      <c r="A1764" s="14"/>
      <c r="B1764" s="268"/>
      <c r="C1764" s="269"/>
      <c r="D1764" s="259" t="s">
        <v>238</v>
      </c>
      <c r="E1764" s="270" t="s">
        <v>1</v>
      </c>
      <c r="F1764" s="271" t="s">
        <v>1300</v>
      </c>
      <c r="G1764" s="269"/>
      <c r="H1764" s="272">
        <v>6.9000000000000004</v>
      </c>
      <c r="I1764" s="273"/>
      <c r="J1764" s="269"/>
      <c r="K1764" s="269"/>
      <c r="L1764" s="274"/>
      <c r="M1764" s="275"/>
      <c r="N1764" s="276"/>
      <c r="O1764" s="276"/>
      <c r="P1764" s="276"/>
      <c r="Q1764" s="276"/>
      <c r="R1764" s="276"/>
      <c r="S1764" s="276"/>
      <c r="T1764" s="277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78" t="s">
        <v>238</v>
      </c>
      <c r="AU1764" s="278" t="s">
        <v>91</v>
      </c>
      <c r="AV1764" s="14" t="s">
        <v>91</v>
      </c>
      <c r="AW1764" s="14" t="s">
        <v>36</v>
      </c>
      <c r="AX1764" s="14" t="s">
        <v>81</v>
      </c>
      <c r="AY1764" s="278" t="s">
        <v>229</v>
      </c>
    </row>
    <row r="1765" s="13" customFormat="1">
      <c r="A1765" s="13"/>
      <c r="B1765" s="257"/>
      <c r="C1765" s="258"/>
      <c r="D1765" s="259" t="s">
        <v>238</v>
      </c>
      <c r="E1765" s="260" t="s">
        <v>1</v>
      </c>
      <c r="F1765" s="261" t="s">
        <v>862</v>
      </c>
      <c r="G1765" s="258"/>
      <c r="H1765" s="260" t="s">
        <v>1</v>
      </c>
      <c r="I1765" s="262"/>
      <c r="J1765" s="258"/>
      <c r="K1765" s="258"/>
      <c r="L1765" s="263"/>
      <c r="M1765" s="264"/>
      <c r="N1765" s="265"/>
      <c r="O1765" s="265"/>
      <c r="P1765" s="265"/>
      <c r="Q1765" s="265"/>
      <c r="R1765" s="265"/>
      <c r="S1765" s="265"/>
      <c r="T1765" s="266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67" t="s">
        <v>238</v>
      </c>
      <c r="AU1765" s="267" t="s">
        <v>91</v>
      </c>
      <c r="AV1765" s="13" t="s">
        <v>89</v>
      </c>
      <c r="AW1765" s="13" t="s">
        <v>36</v>
      </c>
      <c r="AX1765" s="13" t="s">
        <v>81</v>
      </c>
      <c r="AY1765" s="267" t="s">
        <v>229</v>
      </c>
    </row>
    <row r="1766" s="14" customFormat="1">
      <c r="A1766" s="14"/>
      <c r="B1766" s="268"/>
      <c r="C1766" s="269"/>
      <c r="D1766" s="259" t="s">
        <v>238</v>
      </c>
      <c r="E1766" s="270" t="s">
        <v>1</v>
      </c>
      <c r="F1766" s="271" t="s">
        <v>236</v>
      </c>
      <c r="G1766" s="269"/>
      <c r="H1766" s="272">
        <v>4</v>
      </c>
      <c r="I1766" s="273"/>
      <c r="J1766" s="269"/>
      <c r="K1766" s="269"/>
      <c r="L1766" s="274"/>
      <c r="M1766" s="275"/>
      <c r="N1766" s="276"/>
      <c r="O1766" s="276"/>
      <c r="P1766" s="276"/>
      <c r="Q1766" s="276"/>
      <c r="R1766" s="276"/>
      <c r="S1766" s="276"/>
      <c r="T1766" s="277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78" t="s">
        <v>238</v>
      </c>
      <c r="AU1766" s="278" t="s">
        <v>91</v>
      </c>
      <c r="AV1766" s="14" t="s">
        <v>91</v>
      </c>
      <c r="AW1766" s="14" t="s">
        <v>36</v>
      </c>
      <c r="AX1766" s="14" t="s">
        <v>81</v>
      </c>
      <c r="AY1766" s="278" t="s">
        <v>229</v>
      </c>
    </row>
    <row r="1767" s="13" customFormat="1">
      <c r="A1767" s="13"/>
      <c r="B1767" s="257"/>
      <c r="C1767" s="258"/>
      <c r="D1767" s="259" t="s">
        <v>238</v>
      </c>
      <c r="E1767" s="260" t="s">
        <v>1</v>
      </c>
      <c r="F1767" s="261" t="s">
        <v>852</v>
      </c>
      <c r="G1767" s="258"/>
      <c r="H1767" s="260" t="s">
        <v>1</v>
      </c>
      <c r="I1767" s="262"/>
      <c r="J1767" s="258"/>
      <c r="K1767" s="258"/>
      <c r="L1767" s="263"/>
      <c r="M1767" s="264"/>
      <c r="N1767" s="265"/>
      <c r="O1767" s="265"/>
      <c r="P1767" s="265"/>
      <c r="Q1767" s="265"/>
      <c r="R1767" s="265"/>
      <c r="S1767" s="265"/>
      <c r="T1767" s="266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7" t="s">
        <v>238</v>
      </c>
      <c r="AU1767" s="267" t="s">
        <v>91</v>
      </c>
      <c r="AV1767" s="13" t="s">
        <v>89</v>
      </c>
      <c r="AW1767" s="13" t="s">
        <v>36</v>
      </c>
      <c r="AX1767" s="13" t="s">
        <v>81</v>
      </c>
      <c r="AY1767" s="267" t="s">
        <v>229</v>
      </c>
    </row>
    <row r="1768" s="14" customFormat="1">
      <c r="A1768" s="14"/>
      <c r="B1768" s="268"/>
      <c r="C1768" s="269"/>
      <c r="D1768" s="259" t="s">
        <v>238</v>
      </c>
      <c r="E1768" s="270" t="s">
        <v>1</v>
      </c>
      <c r="F1768" s="271" t="s">
        <v>1294</v>
      </c>
      <c r="G1768" s="269"/>
      <c r="H1768" s="272">
        <v>3.2999999999999998</v>
      </c>
      <c r="I1768" s="273"/>
      <c r="J1768" s="269"/>
      <c r="K1768" s="269"/>
      <c r="L1768" s="274"/>
      <c r="M1768" s="275"/>
      <c r="N1768" s="276"/>
      <c r="O1768" s="276"/>
      <c r="P1768" s="276"/>
      <c r="Q1768" s="276"/>
      <c r="R1768" s="276"/>
      <c r="S1768" s="276"/>
      <c r="T1768" s="277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78" t="s">
        <v>238</v>
      </c>
      <c r="AU1768" s="278" t="s">
        <v>91</v>
      </c>
      <c r="AV1768" s="14" t="s">
        <v>91</v>
      </c>
      <c r="AW1768" s="14" t="s">
        <v>36</v>
      </c>
      <c r="AX1768" s="14" t="s">
        <v>81</v>
      </c>
      <c r="AY1768" s="278" t="s">
        <v>229</v>
      </c>
    </row>
    <row r="1769" s="13" customFormat="1">
      <c r="A1769" s="13"/>
      <c r="B1769" s="257"/>
      <c r="C1769" s="258"/>
      <c r="D1769" s="259" t="s">
        <v>238</v>
      </c>
      <c r="E1769" s="260" t="s">
        <v>1</v>
      </c>
      <c r="F1769" s="261" t="s">
        <v>2265</v>
      </c>
      <c r="G1769" s="258"/>
      <c r="H1769" s="260" t="s">
        <v>1</v>
      </c>
      <c r="I1769" s="262"/>
      <c r="J1769" s="258"/>
      <c r="K1769" s="258"/>
      <c r="L1769" s="263"/>
      <c r="M1769" s="264"/>
      <c r="N1769" s="265"/>
      <c r="O1769" s="265"/>
      <c r="P1769" s="265"/>
      <c r="Q1769" s="265"/>
      <c r="R1769" s="265"/>
      <c r="S1769" s="265"/>
      <c r="T1769" s="266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67" t="s">
        <v>238</v>
      </c>
      <c r="AU1769" s="267" t="s">
        <v>91</v>
      </c>
      <c r="AV1769" s="13" t="s">
        <v>89</v>
      </c>
      <c r="AW1769" s="13" t="s">
        <v>36</v>
      </c>
      <c r="AX1769" s="13" t="s">
        <v>81</v>
      </c>
      <c r="AY1769" s="267" t="s">
        <v>229</v>
      </c>
    </row>
    <row r="1770" s="14" customFormat="1">
      <c r="A1770" s="14"/>
      <c r="B1770" s="268"/>
      <c r="C1770" s="269"/>
      <c r="D1770" s="259" t="s">
        <v>238</v>
      </c>
      <c r="E1770" s="270" t="s">
        <v>1</v>
      </c>
      <c r="F1770" s="271" t="s">
        <v>2266</v>
      </c>
      <c r="G1770" s="269"/>
      <c r="H1770" s="272">
        <v>9.7750000000000004</v>
      </c>
      <c r="I1770" s="273"/>
      <c r="J1770" s="269"/>
      <c r="K1770" s="269"/>
      <c r="L1770" s="274"/>
      <c r="M1770" s="275"/>
      <c r="N1770" s="276"/>
      <c r="O1770" s="276"/>
      <c r="P1770" s="276"/>
      <c r="Q1770" s="276"/>
      <c r="R1770" s="276"/>
      <c r="S1770" s="276"/>
      <c r="T1770" s="277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78" t="s">
        <v>238</v>
      </c>
      <c r="AU1770" s="278" t="s">
        <v>91</v>
      </c>
      <c r="AV1770" s="14" t="s">
        <v>91</v>
      </c>
      <c r="AW1770" s="14" t="s">
        <v>36</v>
      </c>
      <c r="AX1770" s="14" t="s">
        <v>81</v>
      </c>
      <c r="AY1770" s="278" t="s">
        <v>229</v>
      </c>
    </row>
    <row r="1771" s="15" customFormat="1">
      <c r="A1771" s="15"/>
      <c r="B1771" s="279"/>
      <c r="C1771" s="280"/>
      <c r="D1771" s="259" t="s">
        <v>238</v>
      </c>
      <c r="E1771" s="281" t="s">
        <v>1</v>
      </c>
      <c r="F1771" s="282" t="s">
        <v>252</v>
      </c>
      <c r="G1771" s="280"/>
      <c r="H1771" s="283">
        <v>177.17400000000001</v>
      </c>
      <c r="I1771" s="284"/>
      <c r="J1771" s="280"/>
      <c r="K1771" s="280"/>
      <c r="L1771" s="285"/>
      <c r="M1771" s="286"/>
      <c r="N1771" s="287"/>
      <c r="O1771" s="287"/>
      <c r="P1771" s="287"/>
      <c r="Q1771" s="287"/>
      <c r="R1771" s="287"/>
      <c r="S1771" s="287"/>
      <c r="T1771" s="288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T1771" s="289" t="s">
        <v>238</v>
      </c>
      <c r="AU1771" s="289" t="s">
        <v>91</v>
      </c>
      <c r="AV1771" s="15" t="s">
        <v>236</v>
      </c>
      <c r="AW1771" s="15" t="s">
        <v>36</v>
      </c>
      <c r="AX1771" s="15" t="s">
        <v>89</v>
      </c>
      <c r="AY1771" s="289" t="s">
        <v>229</v>
      </c>
    </row>
    <row r="1772" s="2" customFormat="1" ht="21.75" customHeight="1">
      <c r="A1772" s="39"/>
      <c r="B1772" s="40"/>
      <c r="C1772" s="244" t="s">
        <v>2267</v>
      </c>
      <c r="D1772" s="244" t="s">
        <v>231</v>
      </c>
      <c r="E1772" s="245" t="s">
        <v>2268</v>
      </c>
      <c r="F1772" s="246" t="s">
        <v>2269</v>
      </c>
      <c r="G1772" s="247" t="s">
        <v>311</v>
      </c>
      <c r="H1772" s="248">
        <v>176.93000000000001</v>
      </c>
      <c r="I1772" s="249"/>
      <c r="J1772" s="250">
        <f>ROUND(I1772*H1772,2)</f>
        <v>0</v>
      </c>
      <c r="K1772" s="246" t="s">
        <v>1</v>
      </c>
      <c r="L1772" s="45"/>
      <c r="M1772" s="251" t="s">
        <v>1</v>
      </c>
      <c r="N1772" s="252" t="s">
        <v>46</v>
      </c>
      <c r="O1772" s="92"/>
      <c r="P1772" s="253">
        <f>O1772*H1772</f>
        <v>0</v>
      </c>
      <c r="Q1772" s="253">
        <v>0.016809999999999999</v>
      </c>
      <c r="R1772" s="253">
        <f>Q1772*H1772</f>
        <v>2.9741933</v>
      </c>
      <c r="S1772" s="253">
        <v>0</v>
      </c>
      <c r="T1772" s="254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55" t="s">
        <v>331</v>
      </c>
      <c r="AT1772" s="255" t="s">
        <v>231</v>
      </c>
      <c r="AU1772" s="255" t="s">
        <v>91</v>
      </c>
      <c r="AY1772" s="18" t="s">
        <v>229</v>
      </c>
      <c r="BE1772" s="256">
        <f>IF(N1772="základní",J1772,0)</f>
        <v>0</v>
      </c>
      <c r="BF1772" s="256">
        <f>IF(N1772="snížená",J1772,0)</f>
        <v>0</v>
      </c>
      <c r="BG1772" s="256">
        <f>IF(N1772="zákl. přenesená",J1772,0)</f>
        <v>0</v>
      </c>
      <c r="BH1772" s="256">
        <f>IF(N1772="sníž. přenesená",J1772,0)</f>
        <v>0</v>
      </c>
      <c r="BI1772" s="256">
        <f>IF(N1772="nulová",J1772,0)</f>
        <v>0</v>
      </c>
      <c r="BJ1772" s="18" t="s">
        <v>89</v>
      </c>
      <c r="BK1772" s="256">
        <f>ROUND(I1772*H1772,2)</f>
        <v>0</v>
      </c>
      <c r="BL1772" s="18" t="s">
        <v>331</v>
      </c>
      <c r="BM1772" s="255" t="s">
        <v>2270</v>
      </c>
    </row>
    <row r="1773" s="2" customFormat="1">
      <c r="A1773" s="39"/>
      <c r="B1773" s="40"/>
      <c r="C1773" s="41"/>
      <c r="D1773" s="259" t="s">
        <v>262</v>
      </c>
      <c r="E1773" s="41"/>
      <c r="F1773" s="290" t="s">
        <v>2271</v>
      </c>
      <c r="G1773" s="41"/>
      <c r="H1773" s="41"/>
      <c r="I1773" s="155"/>
      <c r="J1773" s="41"/>
      <c r="K1773" s="41"/>
      <c r="L1773" s="45"/>
      <c r="M1773" s="291"/>
      <c r="N1773" s="292"/>
      <c r="O1773" s="92"/>
      <c r="P1773" s="92"/>
      <c r="Q1773" s="92"/>
      <c r="R1773" s="92"/>
      <c r="S1773" s="92"/>
      <c r="T1773" s="93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T1773" s="18" t="s">
        <v>262</v>
      </c>
      <c r="AU1773" s="18" t="s">
        <v>91</v>
      </c>
    </row>
    <row r="1774" s="13" customFormat="1">
      <c r="A1774" s="13"/>
      <c r="B1774" s="257"/>
      <c r="C1774" s="258"/>
      <c r="D1774" s="259" t="s">
        <v>238</v>
      </c>
      <c r="E1774" s="260" t="s">
        <v>1</v>
      </c>
      <c r="F1774" s="261" t="s">
        <v>1252</v>
      </c>
      <c r="G1774" s="258"/>
      <c r="H1774" s="260" t="s">
        <v>1</v>
      </c>
      <c r="I1774" s="262"/>
      <c r="J1774" s="258"/>
      <c r="K1774" s="258"/>
      <c r="L1774" s="263"/>
      <c r="M1774" s="264"/>
      <c r="N1774" s="265"/>
      <c r="O1774" s="265"/>
      <c r="P1774" s="265"/>
      <c r="Q1774" s="265"/>
      <c r="R1774" s="265"/>
      <c r="S1774" s="265"/>
      <c r="T1774" s="266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7" t="s">
        <v>238</v>
      </c>
      <c r="AU1774" s="267" t="s">
        <v>91</v>
      </c>
      <c r="AV1774" s="13" t="s">
        <v>89</v>
      </c>
      <c r="AW1774" s="13" t="s">
        <v>36</v>
      </c>
      <c r="AX1774" s="13" t="s">
        <v>81</v>
      </c>
      <c r="AY1774" s="267" t="s">
        <v>229</v>
      </c>
    </row>
    <row r="1775" s="14" customFormat="1">
      <c r="A1775" s="14"/>
      <c r="B1775" s="268"/>
      <c r="C1775" s="269"/>
      <c r="D1775" s="259" t="s">
        <v>238</v>
      </c>
      <c r="E1775" s="270" t="s">
        <v>1</v>
      </c>
      <c r="F1775" s="271" t="s">
        <v>1268</v>
      </c>
      <c r="G1775" s="269"/>
      <c r="H1775" s="272">
        <v>110</v>
      </c>
      <c r="I1775" s="273"/>
      <c r="J1775" s="269"/>
      <c r="K1775" s="269"/>
      <c r="L1775" s="274"/>
      <c r="M1775" s="275"/>
      <c r="N1775" s="276"/>
      <c r="O1775" s="276"/>
      <c r="P1775" s="276"/>
      <c r="Q1775" s="276"/>
      <c r="R1775" s="276"/>
      <c r="S1775" s="276"/>
      <c r="T1775" s="277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78" t="s">
        <v>238</v>
      </c>
      <c r="AU1775" s="278" t="s">
        <v>91</v>
      </c>
      <c r="AV1775" s="14" t="s">
        <v>91</v>
      </c>
      <c r="AW1775" s="14" t="s">
        <v>36</v>
      </c>
      <c r="AX1775" s="14" t="s">
        <v>81</v>
      </c>
      <c r="AY1775" s="278" t="s">
        <v>229</v>
      </c>
    </row>
    <row r="1776" s="13" customFormat="1">
      <c r="A1776" s="13"/>
      <c r="B1776" s="257"/>
      <c r="C1776" s="258"/>
      <c r="D1776" s="259" t="s">
        <v>238</v>
      </c>
      <c r="E1776" s="260" t="s">
        <v>1</v>
      </c>
      <c r="F1776" s="261" t="s">
        <v>2272</v>
      </c>
      <c r="G1776" s="258"/>
      <c r="H1776" s="260" t="s">
        <v>1</v>
      </c>
      <c r="I1776" s="262"/>
      <c r="J1776" s="258"/>
      <c r="K1776" s="258"/>
      <c r="L1776" s="263"/>
      <c r="M1776" s="264"/>
      <c r="N1776" s="265"/>
      <c r="O1776" s="265"/>
      <c r="P1776" s="265"/>
      <c r="Q1776" s="265"/>
      <c r="R1776" s="265"/>
      <c r="S1776" s="265"/>
      <c r="T1776" s="266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7" t="s">
        <v>238</v>
      </c>
      <c r="AU1776" s="267" t="s">
        <v>91</v>
      </c>
      <c r="AV1776" s="13" t="s">
        <v>89</v>
      </c>
      <c r="AW1776" s="13" t="s">
        <v>36</v>
      </c>
      <c r="AX1776" s="13" t="s">
        <v>81</v>
      </c>
      <c r="AY1776" s="267" t="s">
        <v>229</v>
      </c>
    </row>
    <row r="1777" s="14" customFormat="1">
      <c r="A1777" s="14"/>
      <c r="B1777" s="268"/>
      <c r="C1777" s="269"/>
      <c r="D1777" s="259" t="s">
        <v>238</v>
      </c>
      <c r="E1777" s="270" t="s">
        <v>1</v>
      </c>
      <c r="F1777" s="271" t="s">
        <v>2273</v>
      </c>
      <c r="G1777" s="269"/>
      <c r="H1777" s="272">
        <v>-45.770000000000003</v>
      </c>
      <c r="I1777" s="273"/>
      <c r="J1777" s="269"/>
      <c r="K1777" s="269"/>
      <c r="L1777" s="274"/>
      <c r="M1777" s="275"/>
      <c r="N1777" s="276"/>
      <c r="O1777" s="276"/>
      <c r="P1777" s="276"/>
      <c r="Q1777" s="276"/>
      <c r="R1777" s="276"/>
      <c r="S1777" s="276"/>
      <c r="T1777" s="277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78" t="s">
        <v>238</v>
      </c>
      <c r="AU1777" s="278" t="s">
        <v>91</v>
      </c>
      <c r="AV1777" s="14" t="s">
        <v>91</v>
      </c>
      <c r="AW1777" s="14" t="s">
        <v>36</v>
      </c>
      <c r="AX1777" s="14" t="s">
        <v>81</v>
      </c>
      <c r="AY1777" s="278" t="s">
        <v>229</v>
      </c>
    </row>
    <row r="1778" s="13" customFormat="1">
      <c r="A1778" s="13"/>
      <c r="B1778" s="257"/>
      <c r="C1778" s="258"/>
      <c r="D1778" s="259" t="s">
        <v>238</v>
      </c>
      <c r="E1778" s="260" t="s">
        <v>1</v>
      </c>
      <c r="F1778" s="261" t="s">
        <v>2274</v>
      </c>
      <c r="G1778" s="258"/>
      <c r="H1778" s="260" t="s">
        <v>1</v>
      </c>
      <c r="I1778" s="262"/>
      <c r="J1778" s="258"/>
      <c r="K1778" s="258"/>
      <c r="L1778" s="263"/>
      <c r="M1778" s="264"/>
      <c r="N1778" s="265"/>
      <c r="O1778" s="265"/>
      <c r="P1778" s="265"/>
      <c r="Q1778" s="265"/>
      <c r="R1778" s="265"/>
      <c r="S1778" s="265"/>
      <c r="T1778" s="266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7" t="s">
        <v>238</v>
      </c>
      <c r="AU1778" s="267" t="s">
        <v>91</v>
      </c>
      <c r="AV1778" s="13" t="s">
        <v>89</v>
      </c>
      <c r="AW1778" s="13" t="s">
        <v>36</v>
      </c>
      <c r="AX1778" s="13" t="s">
        <v>81</v>
      </c>
      <c r="AY1778" s="267" t="s">
        <v>229</v>
      </c>
    </row>
    <row r="1779" s="14" customFormat="1">
      <c r="A1779" s="14"/>
      <c r="B1779" s="268"/>
      <c r="C1779" s="269"/>
      <c r="D1779" s="259" t="s">
        <v>238</v>
      </c>
      <c r="E1779" s="270" t="s">
        <v>1</v>
      </c>
      <c r="F1779" s="271" t="s">
        <v>2275</v>
      </c>
      <c r="G1779" s="269"/>
      <c r="H1779" s="272">
        <v>112.7</v>
      </c>
      <c r="I1779" s="273"/>
      <c r="J1779" s="269"/>
      <c r="K1779" s="269"/>
      <c r="L1779" s="274"/>
      <c r="M1779" s="275"/>
      <c r="N1779" s="276"/>
      <c r="O1779" s="276"/>
      <c r="P1779" s="276"/>
      <c r="Q1779" s="276"/>
      <c r="R1779" s="276"/>
      <c r="S1779" s="276"/>
      <c r="T1779" s="277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78" t="s">
        <v>238</v>
      </c>
      <c r="AU1779" s="278" t="s">
        <v>91</v>
      </c>
      <c r="AV1779" s="14" t="s">
        <v>91</v>
      </c>
      <c r="AW1779" s="14" t="s">
        <v>36</v>
      </c>
      <c r="AX1779" s="14" t="s">
        <v>81</v>
      </c>
      <c r="AY1779" s="278" t="s">
        <v>229</v>
      </c>
    </row>
    <row r="1780" s="15" customFormat="1">
      <c r="A1780" s="15"/>
      <c r="B1780" s="279"/>
      <c r="C1780" s="280"/>
      <c r="D1780" s="259" t="s">
        <v>238</v>
      </c>
      <c r="E1780" s="281" t="s">
        <v>1</v>
      </c>
      <c r="F1780" s="282" t="s">
        <v>252</v>
      </c>
      <c r="G1780" s="280"/>
      <c r="H1780" s="283">
        <v>176.93000000000001</v>
      </c>
      <c r="I1780" s="284"/>
      <c r="J1780" s="280"/>
      <c r="K1780" s="280"/>
      <c r="L1780" s="285"/>
      <c r="M1780" s="286"/>
      <c r="N1780" s="287"/>
      <c r="O1780" s="287"/>
      <c r="P1780" s="287"/>
      <c r="Q1780" s="287"/>
      <c r="R1780" s="287"/>
      <c r="S1780" s="287"/>
      <c r="T1780" s="288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89" t="s">
        <v>238</v>
      </c>
      <c r="AU1780" s="289" t="s">
        <v>91</v>
      </c>
      <c r="AV1780" s="15" t="s">
        <v>236</v>
      </c>
      <c r="AW1780" s="15" t="s">
        <v>36</v>
      </c>
      <c r="AX1780" s="15" t="s">
        <v>89</v>
      </c>
      <c r="AY1780" s="289" t="s">
        <v>229</v>
      </c>
    </row>
    <row r="1781" s="2" customFormat="1" ht="21.75" customHeight="1">
      <c r="A1781" s="39"/>
      <c r="B1781" s="40"/>
      <c r="C1781" s="244" t="s">
        <v>2276</v>
      </c>
      <c r="D1781" s="244" t="s">
        <v>231</v>
      </c>
      <c r="E1781" s="245" t="s">
        <v>2277</v>
      </c>
      <c r="F1781" s="246" t="s">
        <v>2278</v>
      </c>
      <c r="G1781" s="247" t="s">
        <v>346</v>
      </c>
      <c r="H1781" s="248">
        <v>50.670000000000002</v>
      </c>
      <c r="I1781" s="249"/>
      <c r="J1781" s="250">
        <f>ROUND(I1781*H1781,2)</f>
        <v>0</v>
      </c>
      <c r="K1781" s="246" t="s">
        <v>235</v>
      </c>
      <c r="L1781" s="45"/>
      <c r="M1781" s="251" t="s">
        <v>1</v>
      </c>
      <c r="N1781" s="252" t="s">
        <v>46</v>
      </c>
      <c r="O1781" s="92"/>
      <c r="P1781" s="253">
        <f>O1781*H1781</f>
        <v>0</v>
      </c>
      <c r="Q1781" s="253">
        <v>0.00025999999999999998</v>
      </c>
      <c r="R1781" s="253">
        <f>Q1781*H1781</f>
        <v>0.013174199999999999</v>
      </c>
      <c r="S1781" s="253">
        <v>0</v>
      </c>
      <c r="T1781" s="254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55" t="s">
        <v>331</v>
      </c>
      <c r="AT1781" s="255" t="s">
        <v>231</v>
      </c>
      <c r="AU1781" s="255" t="s">
        <v>91</v>
      </c>
      <c r="AY1781" s="18" t="s">
        <v>229</v>
      </c>
      <c r="BE1781" s="256">
        <f>IF(N1781="základní",J1781,0)</f>
        <v>0</v>
      </c>
      <c r="BF1781" s="256">
        <f>IF(N1781="snížená",J1781,0)</f>
        <v>0</v>
      </c>
      <c r="BG1781" s="256">
        <f>IF(N1781="zákl. přenesená",J1781,0)</f>
        <v>0</v>
      </c>
      <c r="BH1781" s="256">
        <f>IF(N1781="sníž. přenesená",J1781,0)</f>
        <v>0</v>
      </c>
      <c r="BI1781" s="256">
        <f>IF(N1781="nulová",J1781,0)</f>
        <v>0</v>
      </c>
      <c r="BJ1781" s="18" t="s">
        <v>89</v>
      </c>
      <c r="BK1781" s="256">
        <f>ROUND(I1781*H1781,2)</f>
        <v>0</v>
      </c>
      <c r="BL1781" s="18" t="s">
        <v>331</v>
      </c>
      <c r="BM1781" s="255" t="s">
        <v>2279</v>
      </c>
    </row>
    <row r="1782" s="13" customFormat="1">
      <c r="A1782" s="13"/>
      <c r="B1782" s="257"/>
      <c r="C1782" s="258"/>
      <c r="D1782" s="259" t="s">
        <v>238</v>
      </c>
      <c r="E1782" s="260" t="s">
        <v>1</v>
      </c>
      <c r="F1782" s="261" t="s">
        <v>2280</v>
      </c>
      <c r="G1782" s="258"/>
      <c r="H1782" s="260" t="s">
        <v>1</v>
      </c>
      <c r="I1782" s="262"/>
      <c r="J1782" s="258"/>
      <c r="K1782" s="258"/>
      <c r="L1782" s="263"/>
      <c r="M1782" s="264"/>
      <c r="N1782" s="265"/>
      <c r="O1782" s="265"/>
      <c r="P1782" s="265"/>
      <c r="Q1782" s="265"/>
      <c r="R1782" s="265"/>
      <c r="S1782" s="265"/>
      <c r="T1782" s="266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67" t="s">
        <v>238</v>
      </c>
      <c r="AU1782" s="267" t="s">
        <v>91</v>
      </c>
      <c r="AV1782" s="13" t="s">
        <v>89</v>
      </c>
      <c r="AW1782" s="13" t="s">
        <v>36</v>
      </c>
      <c r="AX1782" s="13" t="s">
        <v>81</v>
      </c>
      <c r="AY1782" s="267" t="s">
        <v>229</v>
      </c>
    </row>
    <row r="1783" s="14" customFormat="1">
      <c r="A1783" s="14"/>
      <c r="B1783" s="268"/>
      <c r="C1783" s="269"/>
      <c r="D1783" s="259" t="s">
        <v>238</v>
      </c>
      <c r="E1783" s="270" t="s">
        <v>1</v>
      </c>
      <c r="F1783" s="271" t="s">
        <v>2281</v>
      </c>
      <c r="G1783" s="269"/>
      <c r="H1783" s="272">
        <v>50.670000000000002</v>
      </c>
      <c r="I1783" s="273"/>
      <c r="J1783" s="269"/>
      <c r="K1783" s="269"/>
      <c r="L1783" s="274"/>
      <c r="M1783" s="275"/>
      <c r="N1783" s="276"/>
      <c r="O1783" s="276"/>
      <c r="P1783" s="276"/>
      <c r="Q1783" s="276"/>
      <c r="R1783" s="276"/>
      <c r="S1783" s="276"/>
      <c r="T1783" s="277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78" t="s">
        <v>238</v>
      </c>
      <c r="AU1783" s="278" t="s">
        <v>91</v>
      </c>
      <c r="AV1783" s="14" t="s">
        <v>91</v>
      </c>
      <c r="AW1783" s="14" t="s">
        <v>36</v>
      </c>
      <c r="AX1783" s="14" t="s">
        <v>89</v>
      </c>
      <c r="AY1783" s="278" t="s">
        <v>229</v>
      </c>
    </row>
    <row r="1784" s="2" customFormat="1" ht="16.5" customHeight="1">
      <c r="A1784" s="39"/>
      <c r="B1784" s="40"/>
      <c r="C1784" s="244" t="s">
        <v>2282</v>
      </c>
      <c r="D1784" s="244" t="s">
        <v>231</v>
      </c>
      <c r="E1784" s="245" t="s">
        <v>2283</v>
      </c>
      <c r="F1784" s="246" t="s">
        <v>2284</v>
      </c>
      <c r="G1784" s="247" t="s">
        <v>311</v>
      </c>
      <c r="H1784" s="248">
        <v>354.10399999999998</v>
      </c>
      <c r="I1784" s="249"/>
      <c r="J1784" s="250">
        <f>ROUND(I1784*H1784,2)</f>
        <v>0</v>
      </c>
      <c r="K1784" s="246" t="s">
        <v>235</v>
      </c>
      <c r="L1784" s="45"/>
      <c r="M1784" s="251" t="s">
        <v>1</v>
      </c>
      <c r="N1784" s="252" t="s">
        <v>46</v>
      </c>
      <c r="O1784" s="92"/>
      <c r="P1784" s="253">
        <f>O1784*H1784</f>
        <v>0</v>
      </c>
      <c r="Q1784" s="253">
        <v>0.00010000000000000001</v>
      </c>
      <c r="R1784" s="253">
        <f>Q1784*H1784</f>
        <v>0.035410400000000002</v>
      </c>
      <c r="S1784" s="253">
        <v>0</v>
      </c>
      <c r="T1784" s="254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55" t="s">
        <v>331</v>
      </c>
      <c r="AT1784" s="255" t="s">
        <v>231</v>
      </c>
      <c r="AU1784" s="255" t="s">
        <v>91</v>
      </c>
      <c r="AY1784" s="18" t="s">
        <v>229</v>
      </c>
      <c r="BE1784" s="256">
        <f>IF(N1784="základní",J1784,0)</f>
        <v>0</v>
      </c>
      <c r="BF1784" s="256">
        <f>IF(N1784="snížená",J1784,0)</f>
        <v>0</v>
      </c>
      <c r="BG1784" s="256">
        <f>IF(N1784="zákl. přenesená",J1784,0)</f>
        <v>0</v>
      </c>
      <c r="BH1784" s="256">
        <f>IF(N1784="sníž. přenesená",J1784,0)</f>
        <v>0</v>
      </c>
      <c r="BI1784" s="256">
        <f>IF(N1784="nulová",J1784,0)</f>
        <v>0</v>
      </c>
      <c r="BJ1784" s="18" t="s">
        <v>89</v>
      </c>
      <c r="BK1784" s="256">
        <f>ROUND(I1784*H1784,2)</f>
        <v>0</v>
      </c>
      <c r="BL1784" s="18" t="s">
        <v>331</v>
      </c>
      <c r="BM1784" s="255" t="s">
        <v>2285</v>
      </c>
    </row>
    <row r="1785" s="14" customFormat="1">
      <c r="A1785" s="14"/>
      <c r="B1785" s="268"/>
      <c r="C1785" s="269"/>
      <c r="D1785" s="259" t="s">
        <v>238</v>
      </c>
      <c r="E1785" s="270" t="s">
        <v>1</v>
      </c>
      <c r="F1785" s="271" t="s">
        <v>2286</v>
      </c>
      <c r="G1785" s="269"/>
      <c r="H1785" s="272">
        <v>354.10399999999998</v>
      </c>
      <c r="I1785" s="273"/>
      <c r="J1785" s="269"/>
      <c r="K1785" s="269"/>
      <c r="L1785" s="274"/>
      <c r="M1785" s="275"/>
      <c r="N1785" s="276"/>
      <c r="O1785" s="276"/>
      <c r="P1785" s="276"/>
      <c r="Q1785" s="276"/>
      <c r="R1785" s="276"/>
      <c r="S1785" s="276"/>
      <c r="T1785" s="277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78" t="s">
        <v>238</v>
      </c>
      <c r="AU1785" s="278" t="s">
        <v>91</v>
      </c>
      <c r="AV1785" s="14" t="s">
        <v>91</v>
      </c>
      <c r="AW1785" s="14" t="s">
        <v>36</v>
      </c>
      <c r="AX1785" s="14" t="s">
        <v>89</v>
      </c>
      <c r="AY1785" s="278" t="s">
        <v>229</v>
      </c>
    </row>
    <row r="1786" s="2" customFormat="1" ht="16.5" customHeight="1">
      <c r="A1786" s="39"/>
      <c r="B1786" s="40"/>
      <c r="C1786" s="244" t="s">
        <v>2287</v>
      </c>
      <c r="D1786" s="244" t="s">
        <v>231</v>
      </c>
      <c r="E1786" s="245" t="s">
        <v>2288</v>
      </c>
      <c r="F1786" s="246" t="s">
        <v>2289</v>
      </c>
      <c r="G1786" s="247" t="s">
        <v>346</v>
      </c>
      <c r="H1786" s="248">
        <v>159.63999999999999</v>
      </c>
      <c r="I1786" s="249"/>
      <c r="J1786" s="250">
        <f>ROUND(I1786*H1786,2)</f>
        <v>0</v>
      </c>
      <c r="K1786" s="246" t="s">
        <v>235</v>
      </c>
      <c r="L1786" s="45"/>
      <c r="M1786" s="251" t="s">
        <v>1</v>
      </c>
      <c r="N1786" s="252" t="s">
        <v>46</v>
      </c>
      <c r="O1786" s="92"/>
      <c r="P1786" s="253">
        <f>O1786*H1786</f>
        <v>0</v>
      </c>
      <c r="Q1786" s="253">
        <v>0</v>
      </c>
      <c r="R1786" s="253">
        <f>Q1786*H1786</f>
        <v>0</v>
      </c>
      <c r="S1786" s="253">
        <v>0</v>
      </c>
      <c r="T1786" s="254">
        <f>S1786*H1786</f>
        <v>0</v>
      </c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R1786" s="255" t="s">
        <v>331</v>
      </c>
      <c r="AT1786" s="255" t="s">
        <v>231</v>
      </c>
      <c r="AU1786" s="255" t="s">
        <v>91</v>
      </c>
      <c r="AY1786" s="18" t="s">
        <v>229</v>
      </c>
      <c r="BE1786" s="256">
        <f>IF(N1786="základní",J1786,0)</f>
        <v>0</v>
      </c>
      <c r="BF1786" s="256">
        <f>IF(N1786="snížená",J1786,0)</f>
        <v>0</v>
      </c>
      <c r="BG1786" s="256">
        <f>IF(N1786="zákl. přenesená",J1786,0)</f>
        <v>0</v>
      </c>
      <c r="BH1786" s="256">
        <f>IF(N1786="sníž. přenesená",J1786,0)</f>
        <v>0</v>
      </c>
      <c r="BI1786" s="256">
        <f>IF(N1786="nulová",J1786,0)</f>
        <v>0</v>
      </c>
      <c r="BJ1786" s="18" t="s">
        <v>89</v>
      </c>
      <c r="BK1786" s="256">
        <f>ROUND(I1786*H1786,2)</f>
        <v>0</v>
      </c>
      <c r="BL1786" s="18" t="s">
        <v>331</v>
      </c>
      <c r="BM1786" s="255" t="s">
        <v>2290</v>
      </c>
    </row>
    <row r="1787" s="2" customFormat="1">
      <c r="A1787" s="39"/>
      <c r="B1787" s="40"/>
      <c r="C1787" s="41"/>
      <c r="D1787" s="259" t="s">
        <v>262</v>
      </c>
      <c r="E1787" s="41"/>
      <c r="F1787" s="290" t="s">
        <v>2291</v>
      </c>
      <c r="G1787" s="41"/>
      <c r="H1787" s="41"/>
      <c r="I1787" s="155"/>
      <c r="J1787" s="41"/>
      <c r="K1787" s="41"/>
      <c r="L1787" s="45"/>
      <c r="M1787" s="291"/>
      <c r="N1787" s="292"/>
      <c r="O1787" s="92"/>
      <c r="P1787" s="92"/>
      <c r="Q1787" s="92"/>
      <c r="R1787" s="92"/>
      <c r="S1787" s="92"/>
      <c r="T1787" s="93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T1787" s="18" t="s">
        <v>262</v>
      </c>
      <c r="AU1787" s="18" t="s">
        <v>91</v>
      </c>
    </row>
    <row r="1788" s="13" customFormat="1">
      <c r="A1788" s="13"/>
      <c r="B1788" s="257"/>
      <c r="C1788" s="258"/>
      <c r="D1788" s="259" t="s">
        <v>238</v>
      </c>
      <c r="E1788" s="260" t="s">
        <v>1</v>
      </c>
      <c r="F1788" s="261" t="s">
        <v>1252</v>
      </c>
      <c r="G1788" s="258"/>
      <c r="H1788" s="260" t="s">
        <v>1</v>
      </c>
      <c r="I1788" s="262"/>
      <c r="J1788" s="258"/>
      <c r="K1788" s="258"/>
      <c r="L1788" s="263"/>
      <c r="M1788" s="264"/>
      <c r="N1788" s="265"/>
      <c r="O1788" s="265"/>
      <c r="P1788" s="265"/>
      <c r="Q1788" s="265"/>
      <c r="R1788" s="265"/>
      <c r="S1788" s="265"/>
      <c r="T1788" s="266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67" t="s">
        <v>238</v>
      </c>
      <c r="AU1788" s="267" t="s">
        <v>91</v>
      </c>
      <c r="AV1788" s="13" t="s">
        <v>89</v>
      </c>
      <c r="AW1788" s="13" t="s">
        <v>36</v>
      </c>
      <c r="AX1788" s="13" t="s">
        <v>81</v>
      </c>
      <c r="AY1788" s="267" t="s">
        <v>229</v>
      </c>
    </row>
    <row r="1789" s="14" customFormat="1">
      <c r="A1789" s="14"/>
      <c r="B1789" s="268"/>
      <c r="C1789" s="269"/>
      <c r="D1789" s="259" t="s">
        <v>238</v>
      </c>
      <c r="E1789" s="270" t="s">
        <v>1</v>
      </c>
      <c r="F1789" s="271" t="s">
        <v>1336</v>
      </c>
      <c r="G1789" s="269"/>
      <c r="H1789" s="272">
        <v>41.920000000000002</v>
      </c>
      <c r="I1789" s="273"/>
      <c r="J1789" s="269"/>
      <c r="K1789" s="269"/>
      <c r="L1789" s="274"/>
      <c r="M1789" s="275"/>
      <c r="N1789" s="276"/>
      <c r="O1789" s="276"/>
      <c r="P1789" s="276"/>
      <c r="Q1789" s="276"/>
      <c r="R1789" s="276"/>
      <c r="S1789" s="276"/>
      <c r="T1789" s="277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78" t="s">
        <v>238</v>
      </c>
      <c r="AU1789" s="278" t="s">
        <v>91</v>
      </c>
      <c r="AV1789" s="14" t="s">
        <v>91</v>
      </c>
      <c r="AW1789" s="14" t="s">
        <v>36</v>
      </c>
      <c r="AX1789" s="14" t="s">
        <v>81</v>
      </c>
      <c r="AY1789" s="278" t="s">
        <v>229</v>
      </c>
    </row>
    <row r="1790" s="13" customFormat="1">
      <c r="A1790" s="13"/>
      <c r="B1790" s="257"/>
      <c r="C1790" s="258"/>
      <c r="D1790" s="259" t="s">
        <v>238</v>
      </c>
      <c r="E1790" s="260" t="s">
        <v>1</v>
      </c>
      <c r="F1790" s="261" t="s">
        <v>1254</v>
      </c>
      <c r="G1790" s="258"/>
      <c r="H1790" s="260" t="s">
        <v>1</v>
      </c>
      <c r="I1790" s="262"/>
      <c r="J1790" s="258"/>
      <c r="K1790" s="258"/>
      <c r="L1790" s="263"/>
      <c r="M1790" s="264"/>
      <c r="N1790" s="265"/>
      <c r="O1790" s="265"/>
      <c r="P1790" s="265"/>
      <c r="Q1790" s="265"/>
      <c r="R1790" s="265"/>
      <c r="S1790" s="265"/>
      <c r="T1790" s="266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7" t="s">
        <v>238</v>
      </c>
      <c r="AU1790" s="267" t="s">
        <v>91</v>
      </c>
      <c r="AV1790" s="13" t="s">
        <v>89</v>
      </c>
      <c r="AW1790" s="13" t="s">
        <v>36</v>
      </c>
      <c r="AX1790" s="13" t="s">
        <v>81</v>
      </c>
      <c r="AY1790" s="267" t="s">
        <v>229</v>
      </c>
    </row>
    <row r="1791" s="14" customFormat="1">
      <c r="A1791" s="14"/>
      <c r="B1791" s="268"/>
      <c r="C1791" s="269"/>
      <c r="D1791" s="259" t="s">
        <v>238</v>
      </c>
      <c r="E1791" s="270" t="s">
        <v>1</v>
      </c>
      <c r="F1791" s="271" t="s">
        <v>1337</v>
      </c>
      <c r="G1791" s="269"/>
      <c r="H1791" s="272">
        <v>21.690000000000001</v>
      </c>
      <c r="I1791" s="273"/>
      <c r="J1791" s="269"/>
      <c r="K1791" s="269"/>
      <c r="L1791" s="274"/>
      <c r="M1791" s="275"/>
      <c r="N1791" s="276"/>
      <c r="O1791" s="276"/>
      <c r="P1791" s="276"/>
      <c r="Q1791" s="276"/>
      <c r="R1791" s="276"/>
      <c r="S1791" s="276"/>
      <c r="T1791" s="277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78" t="s">
        <v>238</v>
      </c>
      <c r="AU1791" s="278" t="s">
        <v>91</v>
      </c>
      <c r="AV1791" s="14" t="s">
        <v>91</v>
      </c>
      <c r="AW1791" s="14" t="s">
        <v>36</v>
      </c>
      <c r="AX1791" s="14" t="s">
        <v>81</v>
      </c>
      <c r="AY1791" s="278" t="s">
        <v>229</v>
      </c>
    </row>
    <row r="1792" s="13" customFormat="1">
      <c r="A1792" s="13"/>
      <c r="B1792" s="257"/>
      <c r="C1792" s="258"/>
      <c r="D1792" s="259" t="s">
        <v>238</v>
      </c>
      <c r="E1792" s="260" t="s">
        <v>1</v>
      </c>
      <c r="F1792" s="261" t="s">
        <v>1257</v>
      </c>
      <c r="G1792" s="258"/>
      <c r="H1792" s="260" t="s">
        <v>1</v>
      </c>
      <c r="I1792" s="262"/>
      <c r="J1792" s="258"/>
      <c r="K1792" s="258"/>
      <c r="L1792" s="263"/>
      <c r="M1792" s="264"/>
      <c r="N1792" s="265"/>
      <c r="O1792" s="265"/>
      <c r="P1792" s="265"/>
      <c r="Q1792" s="265"/>
      <c r="R1792" s="265"/>
      <c r="S1792" s="265"/>
      <c r="T1792" s="266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67" t="s">
        <v>238</v>
      </c>
      <c r="AU1792" s="267" t="s">
        <v>91</v>
      </c>
      <c r="AV1792" s="13" t="s">
        <v>89</v>
      </c>
      <c r="AW1792" s="13" t="s">
        <v>36</v>
      </c>
      <c r="AX1792" s="13" t="s">
        <v>81</v>
      </c>
      <c r="AY1792" s="267" t="s">
        <v>229</v>
      </c>
    </row>
    <row r="1793" s="14" customFormat="1">
      <c r="A1793" s="14"/>
      <c r="B1793" s="268"/>
      <c r="C1793" s="269"/>
      <c r="D1793" s="259" t="s">
        <v>238</v>
      </c>
      <c r="E1793" s="270" t="s">
        <v>1</v>
      </c>
      <c r="F1793" s="271" t="s">
        <v>1339</v>
      </c>
      <c r="G1793" s="269"/>
      <c r="H1793" s="272">
        <v>24.32</v>
      </c>
      <c r="I1793" s="273"/>
      <c r="J1793" s="269"/>
      <c r="K1793" s="269"/>
      <c r="L1793" s="274"/>
      <c r="M1793" s="275"/>
      <c r="N1793" s="276"/>
      <c r="O1793" s="276"/>
      <c r="P1793" s="276"/>
      <c r="Q1793" s="276"/>
      <c r="R1793" s="276"/>
      <c r="S1793" s="276"/>
      <c r="T1793" s="277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78" t="s">
        <v>238</v>
      </c>
      <c r="AU1793" s="278" t="s">
        <v>91</v>
      </c>
      <c r="AV1793" s="14" t="s">
        <v>91</v>
      </c>
      <c r="AW1793" s="14" t="s">
        <v>36</v>
      </c>
      <c r="AX1793" s="14" t="s">
        <v>81</v>
      </c>
      <c r="AY1793" s="278" t="s">
        <v>229</v>
      </c>
    </row>
    <row r="1794" s="13" customFormat="1">
      <c r="A1794" s="13"/>
      <c r="B1794" s="257"/>
      <c r="C1794" s="258"/>
      <c r="D1794" s="259" t="s">
        <v>238</v>
      </c>
      <c r="E1794" s="260" t="s">
        <v>1</v>
      </c>
      <c r="F1794" s="261" t="s">
        <v>1259</v>
      </c>
      <c r="G1794" s="258"/>
      <c r="H1794" s="260" t="s">
        <v>1</v>
      </c>
      <c r="I1794" s="262"/>
      <c r="J1794" s="258"/>
      <c r="K1794" s="258"/>
      <c r="L1794" s="263"/>
      <c r="M1794" s="264"/>
      <c r="N1794" s="265"/>
      <c r="O1794" s="265"/>
      <c r="P1794" s="265"/>
      <c r="Q1794" s="265"/>
      <c r="R1794" s="265"/>
      <c r="S1794" s="265"/>
      <c r="T1794" s="266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67" t="s">
        <v>238</v>
      </c>
      <c r="AU1794" s="267" t="s">
        <v>91</v>
      </c>
      <c r="AV1794" s="13" t="s">
        <v>89</v>
      </c>
      <c r="AW1794" s="13" t="s">
        <v>36</v>
      </c>
      <c r="AX1794" s="13" t="s">
        <v>81</v>
      </c>
      <c r="AY1794" s="267" t="s">
        <v>229</v>
      </c>
    </row>
    <row r="1795" s="14" customFormat="1">
      <c r="A1795" s="14"/>
      <c r="B1795" s="268"/>
      <c r="C1795" s="269"/>
      <c r="D1795" s="259" t="s">
        <v>238</v>
      </c>
      <c r="E1795" s="270" t="s">
        <v>1</v>
      </c>
      <c r="F1795" s="271" t="s">
        <v>1340</v>
      </c>
      <c r="G1795" s="269"/>
      <c r="H1795" s="272">
        <v>19.140000000000001</v>
      </c>
      <c r="I1795" s="273"/>
      <c r="J1795" s="269"/>
      <c r="K1795" s="269"/>
      <c r="L1795" s="274"/>
      <c r="M1795" s="275"/>
      <c r="N1795" s="276"/>
      <c r="O1795" s="276"/>
      <c r="P1795" s="276"/>
      <c r="Q1795" s="276"/>
      <c r="R1795" s="276"/>
      <c r="S1795" s="276"/>
      <c r="T1795" s="277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78" t="s">
        <v>238</v>
      </c>
      <c r="AU1795" s="278" t="s">
        <v>91</v>
      </c>
      <c r="AV1795" s="14" t="s">
        <v>91</v>
      </c>
      <c r="AW1795" s="14" t="s">
        <v>36</v>
      </c>
      <c r="AX1795" s="14" t="s">
        <v>81</v>
      </c>
      <c r="AY1795" s="278" t="s">
        <v>229</v>
      </c>
    </row>
    <row r="1796" s="13" customFormat="1">
      <c r="A1796" s="13"/>
      <c r="B1796" s="257"/>
      <c r="C1796" s="258"/>
      <c r="D1796" s="259" t="s">
        <v>238</v>
      </c>
      <c r="E1796" s="260" t="s">
        <v>1</v>
      </c>
      <c r="F1796" s="261" t="s">
        <v>1282</v>
      </c>
      <c r="G1796" s="258"/>
      <c r="H1796" s="260" t="s">
        <v>1</v>
      </c>
      <c r="I1796" s="262"/>
      <c r="J1796" s="258"/>
      <c r="K1796" s="258"/>
      <c r="L1796" s="263"/>
      <c r="M1796" s="264"/>
      <c r="N1796" s="265"/>
      <c r="O1796" s="265"/>
      <c r="P1796" s="265"/>
      <c r="Q1796" s="265"/>
      <c r="R1796" s="265"/>
      <c r="S1796" s="265"/>
      <c r="T1796" s="266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7" t="s">
        <v>238</v>
      </c>
      <c r="AU1796" s="267" t="s">
        <v>91</v>
      </c>
      <c r="AV1796" s="13" t="s">
        <v>89</v>
      </c>
      <c r="AW1796" s="13" t="s">
        <v>36</v>
      </c>
      <c r="AX1796" s="13" t="s">
        <v>81</v>
      </c>
      <c r="AY1796" s="267" t="s">
        <v>229</v>
      </c>
    </row>
    <row r="1797" s="14" customFormat="1">
      <c r="A1797" s="14"/>
      <c r="B1797" s="268"/>
      <c r="C1797" s="269"/>
      <c r="D1797" s="259" t="s">
        <v>238</v>
      </c>
      <c r="E1797" s="270" t="s">
        <v>1</v>
      </c>
      <c r="F1797" s="271" t="s">
        <v>1341</v>
      </c>
      <c r="G1797" s="269"/>
      <c r="H1797" s="272">
        <v>12.300000000000001</v>
      </c>
      <c r="I1797" s="273"/>
      <c r="J1797" s="269"/>
      <c r="K1797" s="269"/>
      <c r="L1797" s="274"/>
      <c r="M1797" s="275"/>
      <c r="N1797" s="276"/>
      <c r="O1797" s="276"/>
      <c r="P1797" s="276"/>
      <c r="Q1797" s="276"/>
      <c r="R1797" s="276"/>
      <c r="S1797" s="276"/>
      <c r="T1797" s="277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78" t="s">
        <v>238</v>
      </c>
      <c r="AU1797" s="278" t="s">
        <v>91</v>
      </c>
      <c r="AV1797" s="14" t="s">
        <v>91</v>
      </c>
      <c r="AW1797" s="14" t="s">
        <v>36</v>
      </c>
      <c r="AX1797" s="14" t="s">
        <v>81</v>
      </c>
      <c r="AY1797" s="278" t="s">
        <v>229</v>
      </c>
    </row>
    <row r="1798" s="13" customFormat="1">
      <c r="A1798" s="13"/>
      <c r="B1798" s="257"/>
      <c r="C1798" s="258"/>
      <c r="D1798" s="259" t="s">
        <v>238</v>
      </c>
      <c r="E1798" s="260" t="s">
        <v>1</v>
      </c>
      <c r="F1798" s="261" t="s">
        <v>1290</v>
      </c>
      <c r="G1798" s="258"/>
      <c r="H1798" s="260" t="s">
        <v>1</v>
      </c>
      <c r="I1798" s="262"/>
      <c r="J1798" s="258"/>
      <c r="K1798" s="258"/>
      <c r="L1798" s="263"/>
      <c r="M1798" s="264"/>
      <c r="N1798" s="265"/>
      <c r="O1798" s="265"/>
      <c r="P1798" s="265"/>
      <c r="Q1798" s="265"/>
      <c r="R1798" s="265"/>
      <c r="S1798" s="265"/>
      <c r="T1798" s="266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67" t="s">
        <v>238</v>
      </c>
      <c r="AU1798" s="267" t="s">
        <v>91</v>
      </c>
      <c r="AV1798" s="13" t="s">
        <v>89</v>
      </c>
      <c r="AW1798" s="13" t="s">
        <v>36</v>
      </c>
      <c r="AX1798" s="13" t="s">
        <v>81</v>
      </c>
      <c r="AY1798" s="267" t="s">
        <v>229</v>
      </c>
    </row>
    <row r="1799" s="14" customFormat="1">
      <c r="A1799" s="14"/>
      <c r="B1799" s="268"/>
      <c r="C1799" s="269"/>
      <c r="D1799" s="259" t="s">
        <v>238</v>
      </c>
      <c r="E1799" s="270" t="s">
        <v>1</v>
      </c>
      <c r="F1799" s="271" t="s">
        <v>1342</v>
      </c>
      <c r="G1799" s="269"/>
      <c r="H1799" s="272">
        <v>12.539999999999999</v>
      </c>
      <c r="I1799" s="273"/>
      <c r="J1799" s="269"/>
      <c r="K1799" s="269"/>
      <c r="L1799" s="274"/>
      <c r="M1799" s="275"/>
      <c r="N1799" s="276"/>
      <c r="O1799" s="276"/>
      <c r="P1799" s="276"/>
      <c r="Q1799" s="276"/>
      <c r="R1799" s="276"/>
      <c r="S1799" s="276"/>
      <c r="T1799" s="277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78" t="s">
        <v>238</v>
      </c>
      <c r="AU1799" s="278" t="s">
        <v>91</v>
      </c>
      <c r="AV1799" s="14" t="s">
        <v>91</v>
      </c>
      <c r="AW1799" s="14" t="s">
        <v>36</v>
      </c>
      <c r="AX1799" s="14" t="s">
        <v>81</v>
      </c>
      <c r="AY1799" s="278" t="s">
        <v>229</v>
      </c>
    </row>
    <row r="1800" s="13" customFormat="1">
      <c r="A1800" s="13"/>
      <c r="B1800" s="257"/>
      <c r="C1800" s="258"/>
      <c r="D1800" s="259" t="s">
        <v>238</v>
      </c>
      <c r="E1800" s="260" t="s">
        <v>1</v>
      </c>
      <c r="F1800" s="261" t="s">
        <v>1291</v>
      </c>
      <c r="G1800" s="258"/>
      <c r="H1800" s="260" t="s">
        <v>1</v>
      </c>
      <c r="I1800" s="262"/>
      <c r="J1800" s="258"/>
      <c r="K1800" s="258"/>
      <c r="L1800" s="263"/>
      <c r="M1800" s="264"/>
      <c r="N1800" s="265"/>
      <c r="O1800" s="265"/>
      <c r="P1800" s="265"/>
      <c r="Q1800" s="265"/>
      <c r="R1800" s="265"/>
      <c r="S1800" s="265"/>
      <c r="T1800" s="266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7" t="s">
        <v>238</v>
      </c>
      <c r="AU1800" s="267" t="s">
        <v>91</v>
      </c>
      <c r="AV1800" s="13" t="s">
        <v>89</v>
      </c>
      <c r="AW1800" s="13" t="s">
        <v>36</v>
      </c>
      <c r="AX1800" s="13" t="s">
        <v>81</v>
      </c>
      <c r="AY1800" s="267" t="s">
        <v>229</v>
      </c>
    </row>
    <row r="1801" s="14" customFormat="1">
      <c r="A1801" s="14"/>
      <c r="B1801" s="268"/>
      <c r="C1801" s="269"/>
      <c r="D1801" s="259" t="s">
        <v>238</v>
      </c>
      <c r="E1801" s="270" t="s">
        <v>1</v>
      </c>
      <c r="F1801" s="271" t="s">
        <v>1343</v>
      </c>
      <c r="G1801" s="269"/>
      <c r="H1801" s="272">
        <v>15.48</v>
      </c>
      <c r="I1801" s="273"/>
      <c r="J1801" s="269"/>
      <c r="K1801" s="269"/>
      <c r="L1801" s="274"/>
      <c r="M1801" s="275"/>
      <c r="N1801" s="276"/>
      <c r="O1801" s="276"/>
      <c r="P1801" s="276"/>
      <c r="Q1801" s="276"/>
      <c r="R1801" s="276"/>
      <c r="S1801" s="276"/>
      <c r="T1801" s="277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78" t="s">
        <v>238</v>
      </c>
      <c r="AU1801" s="278" t="s">
        <v>91</v>
      </c>
      <c r="AV1801" s="14" t="s">
        <v>91</v>
      </c>
      <c r="AW1801" s="14" t="s">
        <v>36</v>
      </c>
      <c r="AX1801" s="14" t="s">
        <v>81</v>
      </c>
      <c r="AY1801" s="278" t="s">
        <v>229</v>
      </c>
    </row>
    <row r="1802" s="13" customFormat="1">
      <c r="A1802" s="13"/>
      <c r="B1802" s="257"/>
      <c r="C1802" s="258"/>
      <c r="D1802" s="259" t="s">
        <v>238</v>
      </c>
      <c r="E1802" s="260" t="s">
        <v>1</v>
      </c>
      <c r="F1802" s="261" t="s">
        <v>858</v>
      </c>
      <c r="G1802" s="258"/>
      <c r="H1802" s="260" t="s">
        <v>1</v>
      </c>
      <c r="I1802" s="262"/>
      <c r="J1802" s="258"/>
      <c r="K1802" s="258"/>
      <c r="L1802" s="263"/>
      <c r="M1802" s="264"/>
      <c r="N1802" s="265"/>
      <c r="O1802" s="265"/>
      <c r="P1802" s="265"/>
      <c r="Q1802" s="265"/>
      <c r="R1802" s="265"/>
      <c r="S1802" s="265"/>
      <c r="T1802" s="266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67" t="s">
        <v>238</v>
      </c>
      <c r="AU1802" s="267" t="s">
        <v>91</v>
      </c>
      <c r="AV1802" s="13" t="s">
        <v>89</v>
      </c>
      <c r="AW1802" s="13" t="s">
        <v>36</v>
      </c>
      <c r="AX1802" s="13" t="s">
        <v>81</v>
      </c>
      <c r="AY1802" s="267" t="s">
        <v>229</v>
      </c>
    </row>
    <row r="1803" s="14" customFormat="1">
      <c r="A1803" s="14"/>
      <c r="B1803" s="268"/>
      <c r="C1803" s="269"/>
      <c r="D1803" s="259" t="s">
        <v>238</v>
      </c>
      <c r="E1803" s="270" t="s">
        <v>1</v>
      </c>
      <c r="F1803" s="271" t="s">
        <v>1345</v>
      </c>
      <c r="G1803" s="269"/>
      <c r="H1803" s="272">
        <v>7.0800000000000001</v>
      </c>
      <c r="I1803" s="273"/>
      <c r="J1803" s="269"/>
      <c r="K1803" s="269"/>
      <c r="L1803" s="274"/>
      <c r="M1803" s="275"/>
      <c r="N1803" s="276"/>
      <c r="O1803" s="276"/>
      <c r="P1803" s="276"/>
      <c r="Q1803" s="276"/>
      <c r="R1803" s="276"/>
      <c r="S1803" s="276"/>
      <c r="T1803" s="277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78" t="s">
        <v>238</v>
      </c>
      <c r="AU1803" s="278" t="s">
        <v>91</v>
      </c>
      <c r="AV1803" s="14" t="s">
        <v>91</v>
      </c>
      <c r="AW1803" s="14" t="s">
        <v>36</v>
      </c>
      <c r="AX1803" s="14" t="s">
        <v>81</v>
      </c>
      <c r="AY1803" s="278" t="s">
        <v>229</v>
      </c>
    </row>
    <row r="1804" s="13" customFormat="1">
      <c r="A1804" s="13"/>
      <c r="B1804" s="257"/>
      <c r="C1804" s="258"/>
      <c r="D1804" s="259" t="s">
        <v>238</v>
      </c>
      <c r="E1804" s="260" t="s">
        <v>1</v>
      </c>
      <c r="F1804" s="261" t="s">
        <v>860</v>
      </c>
      <c r="G1804" s="258"/>
      <c r="H1804" s="260" t="s">
        <v>1</v>
      </c>
      <c r="I1804" s="262"/>
      <c r="J1804" s="258"/>
      <c r="K1804" s="258"/>
      <c r="L1804" s="263"/>
      <c r="M1804" s="264"/>
      <c r="N1804" s="265"/>
      <c r="O1804" s="265"/>
      <c r="P1804" s="265"/>
      <c r="Q1804" s="265"/>
      <c r="R1804" s="265"/>
      <c r="S1804" s="265"/>
      <c r="T1804" s="266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67" t="s">
        <v>238</v>
      </c>
      <c r="AU1804" s="267" t="s">
        <v>91</v>
      </c>
      <c r="AV1804" s="13" t="s">
        <v>89</v>
      </c>
      <c r="AW1804" s="13" t="s">
        <v>36</v>
      </c>
      <c r="AX1804" s="13" t="s">
        <v>81</v>
      </c>
      <c r="AY1804" s="267" t="s">
        <v>229</v>
      </c>
    </row>
    <row r="1805" s="14" customFormat="1">
      <c r="A1805" s="14"/>
      <c r="B1805" s="268"/>
      <c r="C1805" s="269"/>
      <c r="D1805" s="259" t="s">
        <v>238</v>
      </c>
      <c r="E1805" s="270" t="s">
        <v>1</v>
      </c>
      <c r="F1805" s="271" t="s">
        <v>1346</v>
      </c>
      <c r="G1805" s="269"/>
      <c r="H1805" s="272">
        <v>5.8499999999999996</v>
      </c>
      <c r="I1805" s="273"/>
      <c r="J1805" s="269"/>
      <c r="K1805" s="269"/>
      <c r="L1805" s="274"/>
      <c r="M1805" s="275"/>
      <c r="N1805" s="276"/>
      <c r="O1805" s="276"/>
      <c r="P1805" s="276"/>
      <c r="Q1805" s="276"/>
      <c r="R1805" s="276"/>
      <c r="S1805" s="276"/>
      <c r="T1805" s="277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78" t="s">
        <v>238</v>
      </c>
      <c r="AU1805" s="278" t="s">
        <v>91</v>
      </c>
      <c r="AV1805" s="14" t="s">
        <v>91</v>
      </c>
      <c r="AW1805" s="14" t="s">
        <v>36</v>
      </c>
      <c r="AX1805" s="14" t="s">
        <v>81</v>
      </c>
      <c r="AY1805" s="278" t="s">
        <v>229</v>
      </c>
    </row>
    <row r="1806" s="13" customFormat="1">
      <c r="A1806" s="13"/>
      <c r="B1806" s="257"/>
      <c r="C1806" s="258"/>
      <c r="D1806" s="259" t="s">
        <v>238</v>
      </c>
      <c r="E1806" s="260" t="s">
        <v>1</v>
      </c>
      <c r="F1806" s="261" t="s">
        <v>974</v>
      </c>
      <c r="G1806" s="258"/>
      <c r="H1806" s="260" t="s">
        <v>1</v>
      </c>
      <c r="I1806" s="262"/>
      <c r="J1806" s="258"/>
      <c r="K1806" s="258"/>
      <c r="L1806" s="263"/>
      <c r="M1806" s="264"/>
      <c r="N1806" s="265"/>
      <c r="O1806" s="265"/>
      <c r="P1806" s="265"/>
      <c r="Q1806" s="265"/>
      <c r="R1806" s="265"/>
      <c r="S1806" s="265"/>
      <c r="T1806" s="266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67" t="s">
        <v>238</v>
      </c>
      <c r="AU1806" s="267" t="s">
        <v>91</v>
      </c>
      <c r="AV1806" s="13" t="s">
        <v>89</v>
      </c>
      <c r="AW1806" s="13" t="s">
        <v>36</v>
      </c>
      <c r="AX1806" s="13" t="s">
        <v>81</v>
      </c>
      <c r="AY1806" s="267" t="s">
        <v>229</v>
      </c>
    </row>
    <row r="1807" s="14" customFormat="1">
      <c r="A1807" s="14"/>
      <c r="B1807" s="268"/>
      <c r="C1807" s="269"/>
      <c r="D1807" s="259" t="s">
        <v>238</v>
      </c>
      <c r="E1807" s="270" t="s">
        <v>1</v>
      </c>
      <c r="F1807" s="271" t="s">
        <v>1347</v>
      </c>
      <c r="G1807" s="269"/>
      <c r="H1807" s="272">
        <v>22.789999999999999</v>
      </c>
      <c r="I1807" s="273"/>
      <c r="J1807" s="269"/>
      <c r="K1807" s="269"/>
      <c r="L1807" s="274"/>
      <c r="M1807" s="275"/>
      <c r="N1807" s="276"/>
      <c r="O1807" s="276"/>
      <c r="P1807" s="276"/>
      <c r="Q1807" s="276"/>
      <c r="R1807" s="276"/>
      <c r="S1807" s="276"/>
      <c r="T1807" s="277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78" t="s">
        <v>238</v>
      </c>
      <c r="AU1807" s="278" t="s">
        <v>91</v>
      </c>
      <c r="AV1807" s="14" t="s">
        <v>91</v>
      </c>
      <c r="AW1807" s="14" t="s">
        <v>36</v>
      </c>
      <c r="AX1807" s="14" t="s">
        <v>81</v>
      </c>
      <c r="AY1807" s="278" t="s">
        <v>229</v>
      </c>
    </row>
    <row r="1808" s="13" customFormat="1">
      <c r="A1808" s="13"/>
      <c r="B1808" s="257"/>
      <c r="C1808" s="258"/>
      <c r="D1808" s="259" t="s">
        <v>238</v>
      </c>
      <c r="E1808" s="260" t="s">
        <v>1</v>
      </c>
      <c r="F1808" s="261" t="s">
        <v>1299</v>
      </c>
      <c r="G1808" s="258"/>
      <c r="H1808" s="260" t="s">
        <v>1</v>
      </c>
      <c r="I1808" s="262"/>
      <c r="J1808" s="258"/>
      <c r="K1808" s="258"/>
      <c r="L1808" s="263"/>
      <c r="M1808" s="264"/>
      <c r="N1808" s="265"/>
      <c r="O1808" s="265"/>
      <c r="P1808" s="265"/>
      <c r="Q1808" s="265"/>
      <c r="R1808" s="265"/>
      <c r="S1808" s="265"/>
      <c r="T1808" s="266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7" t="s">
        <v>238</v>
      </c>
      <c r="AU1808" s="267" t="s">
        <v>91</v>
      </c>
      <c r="AV1808" s="13" t="s">
        <v>89</v>
      </c>
      <c r="AW1808" s="13" t="s">
        <v>36</v>
      </c>
      <c r="AX1808" s="13" t="s">
        <v>81</v>
      </c>
      <c r="AY1808" s="267" t="s">
        <v>229</v>
      </c>
    </row>
    <row r="1809" s="14" customFormat="1">
      <c r="A1809" s="14"/>
      <c r="B1809" s="268"/>
      <c r="C1809" s="269"/>
      <c r="D1809" s="259" t="s">
        <v>238</v>
      </c>
      <c r="E1809" s="270" t="s">
        <v>1</v>
      </c>
      <c r="F1809" s="271" t="s">
        <v>1348</v>
      </c>
      <c r="G1809" s="269"/>
      <c r="H1809" s="272">
        <v>11.6</v>
      </c>
      <c r="I1809" s="273"/>
      <c r="J1809" s="269"/>
      <c r="K1809" s="269"/>
      <c r="L1809" s="274"/>
      <c r="M1809" s="275"/>
      <c r="N1809" s="276"/>
      <c r="O1809" s="276"/>
      <c r="P1809" s="276"/>
      <c r="Q1809" s="276"/>
      <c r="R1809" s="276"/>
      <c r="S1809" s="276"/>
      <c r="T1809" s="277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78" t="s">
        <v>238</v>
      </c>
      <c r="AU1809" s="278" t="s">
        <v>91</v>
      </c>
      <c r="AV1809" s="14" t="s">
        <v>91</v>
      </c>
      <c r="AW1809" s="14" t="s">
        <v>36</v>
      </c>
      <c r="AX1809" s="14" t="s">
        <v>81</v>
      </c>
      <c r="AY1809" s="278" t="s">
        <v>229</v>
      </c>
    </row>
    <row r="1810" s="13" customFormat="1">
      <c r="A1810" s="13"/>
      <c r="B1810" s="257"/>
      <c r="C1810" s="258"/>
      <c r="D1810" s="259" t="s">
        <v>238</v>
      </c>
      <c r="E1810" s="260" t="s">
        <v>1</v>
      </c>
      <c r="F1810" s="261" t="s">
        <v>862</v>
      </c>
      <c r="G1810" s="258"/>
      <c r="H1810" s="260" t="s">
        <v>1</v>
      </c>
      <c r="I1810" s="262"/>
      <c r="J1810" s="258"/>
      <c r="K1810" s="258"/>
      <c r="L1810" s="263"/>
      <c r="M1810" s="264"/>
      <c r="N1810" s="265"/>
      <c r="O1810" s="265"/>
      <c r="P1810" s="265"/>
      <c r="Q1810" s="265"/>
      <c r="R1810" s="265"/>
      <c r="S1810" s="265"/>
      <c r="T1810" s="266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7" t="s">
        <v>238</v>
      </c>
      <c r="AU1810" s="267" t="s">
        <v>91</v>
      </c>
      <c r="AV1810" s="13" t="s">
        <v>89</v>
      </c>
      <c r="AW1810" s="13" t="s">
        <v>36</v>
      </c>
      <c r="AX1810" s="13" t="s">
        <v>81</v>
      </c>
      <c r="AY1810" s="267" t="s">
        <v>229</v>
      </c>
    </row>
    <row r="1811" s="14" customFormat="1">
      <c r="A1811" s="14"/>
      <c r="B1811" s="268"/>
      <c r="C1811" s="269"/>
      <c r="D1811" s="259" t="s">
        <v>238</v>
      </c>
      <c r="E1811" s="270" t="s">
        <v>1</v>
      </c>
      <c r="F1811" s="271" t="s">
        <v>1349</v>
      </c>
      <c r="G1811" s="269"/>
      <c r="H1811" s="272">
        <v>8.3300000000000001</v>
      </c>
      <c r="I1811" s="273"/>
      <c r="J1811" s="269"/>
      <c r="K1811" s="269"/>
      <c r="L1811" s="274"/>
      <c r="M1811" s="275"/>
      <c r="N1811" s="276"/>
      <c r="O1811" s="276"/>
      <c r="P1811" s="276"/>
      <c r="Q1811" s="276"/>
      <c r="R1811" s="276"/>
      <c r="S1811" s="276"/>
      <c r="T1811" s="277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78" t="s">
        <v>238</v>
      </c>
      <c r="AU1811" s="278" t="s">
        <v>91</v>
      </c>
      <c r="AV1811" s="14" t="s">
        <v>91</v>
      </c>
      <c r="AW1811" s="14" t="s">
        <v>36</v>
      </c>
      <c r="AX1811" s="14" t="s">
        <v>81</v>
      </c>
      <c r="AY1811" s="278" t="s">
        <v>229</v>
      </c>
    </row>
    <row r="1812" s="13" customFormat="1">
      <c r="A1812" s="13"/>
      <c r="B1812" s="257"/>
      <c r="C1812" s="258"/>
      <c r="D1812" s="259" t="s">
        <v>238</v>
      </c>
      <c r="E1812" s="260" t="s">
        <v>1</v>
      </c>
      <c r="F1812" s="261" t="s">
        <v>852</v>
      </c>
      <c r="G1812" s="258"/>
      <c r="H1812" s="260" t="s">
        <v>1</v>
      </c>
      <c r="I1812" s="262"/>
      <c r="J1812" s="258"/>
      <c r="K1812" s="258"/>
      <c r="L1812" s="263"/>
      <c r="M1812" s="264"/>
      <c r="N1812" s="265"/>
      <c r="O1812" s="265"/>
      <c r="P1812" s="265"/>
      <c r="Q1812" s="265"/>
      <c r="R1812" s="265"/>
      <c r="S1812" s="265"/>
      <c r="T1812" s="266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7" t="s">
        <v>238</v>
      </c>
      <c r="AU1812" s="267" t="s">
        <v>91</v>
      </c>
      <c r="AV1812" s="13" t="s">
        <v>89</v>
      </c>
      <c r="AW1812" s="13" t="s">
        <v>36</v>
      </c>
      <c r="AX1812" s="13" t="s">
        <v>81</v>
      </c>
      <c r="AY1812" s="267" t="s">
        <v>229</v>
      </c>
    </row>
    <row r="1813" s="14" customFormat="1">
      <c r="A1813" s="14"/>
      <c r="B1813" s="268"/>
      <c r="C1813" s="269"/>
      <c r="D1813" s="259" t="s">
        <v>238</v>
      </c>
      <c r="E1813" s="270" t="s">
        <v>1</v>
      </c>
      <c r="F1813" s="271" t="s">
        <v>1350</v>
      </c>
      <c r="G1813" s="269"/>
      <c r="H1813" s="272">
        <v>7.2699999999999996</v>
      </c>
      <c r="I1813" s="273"/>
      <c r="J1813" s="269"/>
      <c r="K1813" s="269"/>
      <c r="L1813" s="274"/>
      <c r="M1813" s="275"/>
      <c r="N1813" s="276"/>
      <c r="O1813" s="276"/>
      <c r="P1813" s="276"/>
      <c r="Q1813" s="276"/>
      <c r="R1813" s="276"/>
      <c r="S1813" s="276"/>
      <c r="T1813" s="277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78" t="s">
        <v>238</v>
      </c>
      <c r="AU1813" s="278" t="s">
        <v>91</v>
      </c>
      <c r="AV1813" s="14" t="s">
        <v>91</v>
      </c>
      <c r="AW1813" s="14" t="s">
        <v>36</v>
      </c>
      <c r="AX1813" s="14" t="s">
        <v>81</v>
      </c>
      <c r="AY1813" s="278" t="s">
        <v>229</v>
      </c>
    </row>
    <row r="1814" s="13" customFormat="1">
      <c r="A1814" s="13"/>
      <c r="B1814" s="257"/>
      <c r="C1814" s="258"/>
      <c r="D1814" s="259" t="s">
        <v>238</v>
      </c>
      <c r="E1814" s="260" t="s">
        <v>1</v>
      </c>
      <c r="F1814" s="261" t="s">
        <v>2292</v>
      </c>
      <c r="G1814" s="258"/>
      <c r="H1814" s="260" t="s">
        <v>1</v>
      </c>
      <c r="I1814" s="262"/>
      <c r="J1814" s="258"/>
      <c r="K1814" s="258"/>
      <c r="L1814" s="263"/>
      <c r="M1814" s="264"/>
      <c r="N1814" s="265"/>
      <c r="O1814" s="265"/>
      <c r="P1814" s="265"/>
      <c r="Q1814" s="265"/>
      <c r="R1814" s="265"/>
      <c r="S1814" s="265"/>
      <c r="T1814" s="266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67" t="s">
        <v>238</v>
      </c>
      <c r="AU1814" s="267" t="s">
        <v>91</v>
      </c>
      <c r="AV1814" s="13" t="s">
        <v>89</v>
      </c>
      <c r="AW1814" s="13" t="s">
        <v>36</v>
      </c>
      <c r="AX1814" s="13" t="s">
        <v>81</v>
      </c>
      <c r="AY1814" s="267" t="s">
        <v>229</v>
      </c>
    </row>
    <row r="1815" s="14" customFormat="1">
      <c r="A1815" s="14"/>
      <c r="B1815" s="268"/>
      <c r="C1815" s="269"/>
      <c r="D1815" s="259" t="s">
        <v>238</v>
      </c>
      <c r="E1815" s="270" t="s">
        <v>1</v>
      </c>
      <c r="F1815" s="271" t="s">
        <v>2293</v>
      </c>
      <c r="G1815" s="269"/>
      <c r="H1815" s="272">
        <v>-50.670000000000002</v>
      </c>
      <c r="I1815" s="273"/>
      <c r="J1815" s="269"/>
      <c r="K1815" s="269"/>
      <c r="L1815" s="274"/>
      <c r="M1815" s="275"/>
      <c r="N1815" s="276"/>
      <c r="O1815" s="276"/>
      <c r="P1815" s="276"/>
      <c r="Q1815" s="276"/>
      <c r="R1815" s="276"/>
      <c r="S1815" s="276"/>
      <c r="T1815" s="277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78" t="s">
        <v>238</v>
      </c>
      <c r="AU1815" s="278" t="s">
        <v>91</v>
      </c>
      <c r="AV1815" s="14" t="s">
        <v>91</v>
      </c>
      <c r="AW1815" s="14" t="s">
        <v>36</v>
      </c>
      <c r="AX1815" s="14" t="s">
        <v>81</v>
      </c>
      <c r="AY1815" s="278" t="s">
        <v>229</v>
      </c>
    </row>
    <row r="1816" s="15" customFormat="1">
      <c r="A1816" s="15"/>
      <c r="B1816" s="279"/>
      <c r="C1816" s="280"/>
      <c r="D1816" s="259" t="s">
        <v>238</v>
      </c>
      <c r="E1816" s="281" t="s">
        <v>1</v>
      </c>
      <c r="F1816" s="282" t="s">
        <v>252</v>
      </c>
      <c r="G1816" s="280"/>
      <c r="H1816" s="283">
        <v>159.63999999999999</v>
      </c>
      <c r="I1816" s="284"/>
      <c r="J1816" s="280"/>
      <c r="K1816" s="280"/>
      <c r="L1816" s="285"/>
      <c r="M1816" s="286"/>
      <c r="N1816" s="287"/>
      <c r="O1816" s="287"/>
      <c r="P1816" s="287"/>
      <c r="Q1816" s="287"/>
      <c r="R1816" s="287"/>
      <c r="S1816" s="287"/>
      <c r="T1816" s="288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89" t="s">
        <v>238</v>
      </c>
      <c r="AU1816" s="289" t="s">
        <v>91</v>
      </c>
      <c r="AV1816" s="15" t="s">
        <v>236</v>
      </c>
      <c r="AW1816" s="15" t="s">
        <v>36</v>
      </c>
      <c r="AX1816" s="15" t="s">
        <v>89</v>
      </c>
      <c r="AY1816" s="289" t="s">
        <v>229</v>
      </c>
    </row>
    <row r="1817" s="2" customFormat="1" ht="16.5" customHeight="1">
      <c r="A1817" s="39"/>
      <c r="B1817" s="40"/>
      <c r="C1817" s="244" t="s">
        <v>2294</v>
      </c>
      <c r="D1817" s="244" t="s">
        <v>231</v>
      </c>
      <c r="E1817" s="245" t="s">
        <v>2295</v>
      </c>
      <c r="F1817" s="246" t="s">
        <v>2296</v>
      </c>
      <c r="G1817" s="247" t="s">
        <v>346</v>
      </c>
      <c r="H1817" s="248">
        <v>51.280000000000001</v>
      </c>
      <c r="I1817" s="249"/>
      <c r="J1817" s="250">
        <f>ROUND(I1817*H1817,2)</f>
        <v>0</v>
      </c>
      <c r="K1817" s="246" t="s">
        <v>235</v>
      </c>
      <c r="L1817" s="45"/>
      <c r="M1817" s="251" t="s">
        <v>1</v>
      </c>
      <c r="N1817" s="252" t="s">
        <v>46</v>
      </c>
      <c r="O1817" s="92"/>
      <c r="P1817" s="253">
        <f>O1817*H1817</f>
        <v>0</v>
      </c>
      <c r="Q1817" s="253">
        <v>0.0066299999999999996</v>
      </c>
      <c r="R1817" s="253">
        <f>Q1817*H1817</f>
        <v>0.33998639999999997</v>
      </c>
      <c r="S1817" s="253">
        <v>0</v>
      </c>
      <c r="T1817" s="254">
        <f>S1817*H1817</f>
        <v>0</v>
      </c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R1817" s="255" t="s">
        <v>331</v>
      </c>
      <c r="AT1817" s="255" t="s">
        <v>231</v>
      </c>
      <c r="AU1817" s="255" t="s">
        <v>91</v>
      </c>
      <c r="AY1817" s="18" t="s">
        <v>229</v>
      </c>
      <c r="BE1817" s="256">
        <f>IF(N1817="základní",J1817,0)</f>
        <v>0</v>
      </c>
      <c r="BF1817" s="256">
        <f>IF(N1817="snížená",J1817,0)</f>
        <v>0</v>
      </c>
      <c r="BG1817" s="256">
        <f>IF(N1817="zákl. přenesená",J1817,0)</f>
        <v>0</v>
      </c>
      <c r="BH1817" s="256">
        <f>IF(N1817="sníž. přenesená",J1817,0)</f>
        <v>0</v>
      </c>
      <c r="BI1817" s="256">
        <f>IF(N1817="nulová",J1817,0)</f>
        <v>0</v>
      </c>
      <c r="BJ1817" s="18" t="s">
        <v>89</v>
      </c>
      <c r="BK1817" s="256">
        <f>ROUND(I1817*H1817,2)</f>
        <v>0</v>
      </c>
      <c r="BL1817" s="18" t="s">
        <v>331</v>
      </c>
      <c r="BM1817" s="255" t="s">
        <v>2297</v>
      </c>
    </row>
    <row r="1818" s="13" customFormat="1">
      <c r="A1818" s="13"/>
      <c r="B1818" s="257"/>
      <c r="C1818" s="258"/>
      <c r="D1818" s="259" t="s">
        <v>238</v>
      </c>
      <c r="E1818" s="260" t="s">
        <v>1</v>
      </c>
      <c r="F1818" s="261" t="s">
        <v>1252</v>
      </c>
      <c r="G1818" s="258"/>
      <c r="H1818" s="260" t="s">
        <v>1</v>
      </c>
      <c r="I1818" s="262"/>
      <c r="J1818" s="258"/>
      <c r="K1818" s="258"/>
      <c r="L1818" s="263"/>
      <c r="M1818" s="264"/>
      <c r="N1818" s="265"/>
      <c r="O1818" s="265"/>
      <c r="P1818" s="265"/>
      <c r="Q1818" s="265"/>
      <c r="R1818" s="265"/>
      <c r="S1818" s="265"/>
      <c r="T1818" s="266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67" t="s">
        <v>238</v>
      </c>
      <c r="AU1818" s="267" t="s">
        <v>91</v>
      </c>
      <c r="AV1818" s="13" t="s">
        <v>89</v>
      </c>
      <c r="AW1818" s="13" t="s">
        <v>36</v>
      </c>
      <c r="AX1818" s="13" t="s">
        <v>81</v>
      </c>
      <c r="AY1818" s="267" t="s">
        <v>229</v>
      </c>
    </row>
    <row r="1819" s="14" customFormat="1">
      <c r="A1819" s="14"/>
      <c r="B1819" s="268"/>
      <c r="C1819" s="269"/>
      <c r="D1819" s="259" t="s">
        <v>238</v>
      </c>
      <c r="E1819" s="270" t="s">
        <v>1</v>
      </c>
      <c r="F1819" s="271" t="s">
        <v>2298</v>
      </c>
      <c r="G1819" s="269"/>
      <c r="H1819" s="272">
        <v>30.960000000000001</v>
      </c>
      <c r="I1819" s="273"/>
      <c r="J1819" s="269"/>
      <c r="K1819" s="269"/>
      <c r="L1819" s="274"/>
      <c r="M1819" s="275"/>
      <c r="N1819" s="276"/>
      <c r="O1819" s="276"/>
      <c r="P1819" s="276"/>
      <c r="Q1819" s="276"/>
      <c r="R1819" s="276"/>
      <c r="S1819" s="276"/>
      <c r="T1819" s="277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78" t="s">
        <v>238</v>
      </c>
      <c r="AU1819" s="278" t="s">
        <v>91</v>
      </c>
      <c r="AV1819" s="14" t="s">
        <v>91</v>
      </c>
      <c r="AW1819" s="14" t="s">
        <v>36</v>
      </c>
      <c r="AX1819" s="14" t="s">
        <v>81</v>
      </c>
      <c r="AY1819" s="278" t="s">
        <v>229</v>
      </c>
    </row>
    <row r="1820" s="13" customFormat="1">
      <c r="A1820" s="13"/>
      <c r="B1820" s="257"/>
      <c r="C1820" s="258"/>
      <c r="D1820" s="259" t="s">
        <v>238</v>
      </c>
      <c r="E1820" s="260" t="s">
        <v>1</v>
      </c>
      <c r="F1820" s="261" t="s">
        <v>2299</v>
      </c>
      <c r="G1820" s="258"/>
      <c r="H1820" s="260" t="s">
        <v>1</v>
      </c>
      <c r="I1820" s="262"/>
      <c r="J1820" s="258"/>
      <c r="K1820" s="258"/>
      <c r="L1820" s="263"/>
      <c r="M1820" s="264"/>
      <c r="N1820" s="265"/>
      <c r="O1820" s="265"/>
      <c r="P1820" s="265"/>
      <c r="Q1820" s="265"/>
      <c r="R1820" s="265"/>
      <c r="S1820" s="265"/>
      <c r="T1820" s="266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67" t="s">
        <v>238</v>
      </c>
      <c r="AU1820" s="267" t="s">
        <v>91</v>
      </c>
      <c r="AV1820" s="13" t="s">
        <v>89</v>
      </c>
      <c r="AW1820" s="13" t="s">
        <v>36</v>
      </c>
      <c r="AX1820" s="13" t="s">
        <v>81</v>
      </c>
      <c r="AY1820" s="267" t="s">
        <v>229</v>
      </c>
    </row>
    <row r="1821" s="14" customFormat="1">
      <c r="A1821" s="14"/>
      <c r="B1821" s="268"/>
      <c r="C1821" s="269"/>
      <c r="D1821" s="259" t="s">
        <v>238</v>
      </c>
      <c r="E1821" s="270" t="s">
        <v>1</v>
      </c>
      <c r="F1821" s="271" t="s">
        <v>2300</v>
      </c>
      <c r="G1821" s="269"/>
      <c r="H1821" s="272">
        <v>10.779999999999999</v>
      </c>
      <c r="I1821" s="273"/>
      <c r="J1821" s="269"/>
      <c r="K1821" s="269"/>
      <c r="L1821" s="274"/>
      <c r="M1821" s="275"/>
      <c r="N1821" s="276"/>
      <c r="O1821" s="276"/>
      <c r="P1821" s="276"/>
      <c r="Q1821" s="276"/>
      <c r="R1821" s="276"/>
      <c r="S1821" s="276"/>
      <c r="T1821" s="277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78" t="s">
        <v>238</v>
      </c>
      <c r="AU1821" s="278" t="s">
        <v>91</v>
      </c>
      <c r="AV1821" s="14" t="s">
        <v>91</v>
      </c>
      <c r="AW1821" s="14" t="s">
        <v>36</v>
      </c>
      <c r="AX1821" s="14" t="s">
        <v>81</v>
      </c>
      <c r="AY1821" s="278" t="s">
        <v>229</v>
      </c>
    </row>
    <row r="1822" s="13" customFormat="1">
      <c r="A1822" s="13"/>
      <c r="B1822" s="257"/>
      <c r="C1822" s="258"/>
      <c r="D1822" s="259" t="s">
        <v>238</v>
      </c>
      <c r="E1822" s="260" t="s">
        <v>1</v>
      </c>
      <c r="F1822" s="261" t="s">
        <v>1257</v>
      </c>
      <c r="G1822" s="258"/>
      <c r="H1822" s="260" t="s">
        <v>1</v>
      </c>
      <c r="I1822" s="262"/>
      <c r="J1822" s="258"/>
      <c r="K1822" s="258"/>
      <c r="L1822" s="263"/>
      <c r="M1822" s="264"/>
      <c r="N1822" s="265"/>
      <c r="O1822" s="265"/>
      <c r="P1822" s="265"/>
      <c r="Q1822" s="265"/>
      <c r="R1822" s="265"/>
      <c r="S1822" s="265"/>
      <c r="T1822" s="266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67" t="s">
        <v>238</v>
      </c>
      <c r="AU1822" s="267" t="s">
        <v>91</v>
      </c>
      <c r="AV1822" s="13" t="s">
        <v>89</v>
      </c>
      <c r="AW1822" s="13" t="s">
        <v>36</v>
      </c>
      <c r="AX1822" s="13" t="s">
        <v>81</v>
      </c>
      <c r="AY1822" s="267" t="s">
        <v>229</v>
      </c>
    </row>
    <row r="1823" s="14" customFormat="1">
      <c r="A1823" s="14"/>
      <c r="B1823" s="268"/>
      <c r="C1823" s="269"/>
      <c r="D1823" s="259" t="s">
        <v>238</v>
      </c>
      <c r="E1823" s="270" t="s">
        <v>1</v>
      </c>
      <c r="F1823" s="271" t="s">
        <v>2301</v>
      </c>
      <c r="G1823" s="269"/>
      <c r="H1823" s="272">
        <v>6.2800000000000002</v>
      </c>
      <c r="I1823" s="273"/>
      <c r="J1823" s="269"/>
      <c r="K1823" s="269"/>
      <c r="L1823" s="274"/>
      <c r="M1823" s="275"/>
      <c r="N1823" s="276"/>
      <c r="O1823" s="276"/>
      <c r="P1823" s="276"/>
      <c r="Q1823" s="276"/>
      <c r="R1823" s="276"/>
      <c r="S1823" s="276"/>
      <c r="T1823" s="277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78" t="s">
        <v>238</v>
      </c>
      <c r="AU1823" s="278" t="s">
        <v>91</v>
      </c>
      <c r="AV1823" s="14" t="s">
        <v>91</v>
      </c>
      <c r="AW1823" s="14" t="s">
        <v>36</v>
      </c>
      <c r="AX1823" s="14" t="s">
        <v>81</v>
      </c>
      <c r="AY1823" s="278" t="s">
        <v>229</v>
      </c>
    </row>
    <row r="1824" s="13" customFormat="1">
      <c r="A1824" s="13"/>
      <c r="B1824" s="257"/>
      <c r="C1824" s="258"/>
      <c r="D1824" s="259" t="s">
        <v>238</v>
      </c>
      <c r="E1824" s="260" t="s">
        <v>1</v>
      </c>
      <c r="F1824" s="261" t="s">
        <v>1290</v>
      </c>
      <c r="G1824" s="258"/>
      <c r="H1824" s="260" t="s">
        <v>1</v>
      </c>
      <c r="I1824" s="262"/>
      <c r="J1824" s="258"/>
      <c r="K1824" s="258"/>
      <c r="L1824" s="263"/>
      <c r="M1824" s="264"/>
      <c r="N1824" s="265"/>
      <c r="O1824" s="265"/>
      <c r="P1824" s="265"/>
      <c r="Q1824" s="265"/>
      <c r="R1824" s="265"/>
      <c r="S1824" s="265"/>
      <c r="T1824" s="266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7" t="s">
        <v>238</v>
      </c>
      <c r="AU1824" s="267" t="s">
        <v>91</v>
      </c>
      <c r="AV1824" s="13" t="s">
        <v>89</v>
      </c>
      <c r="AW1824" s="13" t="s">
        <v>36</v>
      </c>
      <c r="AX1824" s="13" t="s">
        <v>81</v>
      </c>
      <c r="AY1824" s="267" t="s">
        <v>229</v>
      </c>
    </row>
    <row r="1825" s="14" customFormat="1">
      <c r="A1825" s="14"/>
      <c r="B1825" s="268"/>
      <c r="C1825" s="269"/>
      <c r="D1825" s="259" t="s">
        <v>238</v>
      </c>
      <c r="E1825" s="270" t="s">
        <v>1</v>
      </c>
      <c r="F1825" s="271" t="s">
        <v>2302</v>
      </c>
      <c r="G1825" s="269"/>
      <c r="H1825" s="272">
        <v>3.2599999999999998</v>
      </c>
      <c r="I1825" s="273"/>
      <c r="J1825" s="269"/>
      <c r="K1825" s="269"/>
      <c r="L1825" s="274"/>
      <c r="M1825" s="275"/>
      <c r="N1825" s="276"/>
      <c r="O1825" s="276"/>
      <c r="P1825" s="276"/>
      <c r="Q1825" s="276"/>
      <c r="R1825" s="276"/>
      <c r="S1825" s="276"/>
      <c r="T1825" s="277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78" t="s">
        <v>238</v>
      </c>
      <c r="AU1825" s="278" t="s">
        <v>91</v>
      </c>
      <c r="AV1825" s="14" t="s">
        <v>91</v>
      </c>
      <c r="AW1825" s="14" t="s">
        <v>36</v>
      </c>
      <c r="AX1825" s="14" t="s">
        <v>81</v>
      </c>
      <c r="AY1825" s="278" t="s">
        <v>229</v>
      </c>
    </row>
    <row r="1826" s="15" customFormat="1">
      <c r="A1826" s="15"/>
      <c r="B1826" s="279"/>
      <c r="C1826" s="280"/>
      <c r="D1826" s="259" t="s">
        <v>238</v>
      </c>
      <c r="E1826" s="281" t="s">
        <v>1</v>
      </c>
      <c r="F1826" s="282" t="s">
        <v>252</v>
      </c>
      <c r="G1826" s="280"/>
      <c r="H1826" s="283">
        <v>51.280000000000001</v>
      </c>
      <c r="I1826" s="284"/>
      <c r="J1826" s="280"/>
      <c r="K1826" s="280"/>
      <c r="L1826" s="285"/>
      <c r="M1826" s="286"/>
      <c r="N1826" s="287"/>
      <c r="O1826" s="287"/>
      <c r="P1826" s="287"/>
      <c r="Q1826" s="287"/>
      <c r="R1826" s="287"/>
      <c r="S1826" s="287"/>
      <c r="T1826" s="288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89" t="s">
        <v>238</v>
      </c>
      <c r="AU1826" s="289" t="s">
        <v>91</v>
      </c>
      <c r="AV1826" s="15" t="s">
        <v>236</v>
      </c>
      <c r="AW1826" s="15" t="s">
        <v>36</v>
      </c>
      <c r="AX1826" s="15" t="s">
        <v>89</v>
      </c>
      <c r="AY1826" s="289" t="s">
        <v>229</v>
      </c>
    </row>
    <row r="1827" s="2" customFormat="1" ht="16.5" customHeight="1">
      <c r="A1827" s="39"/>
      <c r="B1827" s="40"/>
      <c r="C1827" s="244" t="s">
        <v>2303</v>
      </c>
      <c r="D1827" s="244" t="s">
        <v>231</v>
      </c>
      <c r="E1827" s="245" t="s">
        <v>2304</v>
      </c>
      <c r="F1827" s="246" t="s">
        <v>2305</v>
      </c>
      <c r="G1827" s="247" t="s">
        <v>311</v>
      </c>
      <c r="H1827" s="248">
        <v>4.5</v>
      </c>
      <c r="I1827" s="249"/>
      <c r="J1827" s="250">
        <f>ROUND(I1827*H1827,2)</f>
        <v>0</v>
      </c>
      <c r="K1827" s="246" t="s">
        <v>235</v>
      </c>
      <c r="L1827" s="45"/>
      <c r="M1827" s="251" t="s">
        <v>1</v>
      </c>
      <c r="N1827" s="252" t="s">
        <v>46</v>
      </c>
      <c r="O1827" s="92"/>
      <c r="P1827" s="253">
        <f>O1827*H1827</f>
        <v>0</v>
      </c>
      <c r="Q1827" s="253">
        <v>0</v>
      </c>
      <c r="R1827" s="253">
        <f>Q1827*H1827</f>
        <v>0</v>
      </c>
      <c r="S1827" s="253">
        <v>0</v>
      </c>
      <c r="T1827" s="254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55" t="s">
        <v>331</v>
      </c>
      <c r="AT1827" s="255" t="s">
        <v>231</v>
      </c>
      <c r="AU1827" s="255" t="s">
        <v>91</v>
      </c>
      <c r="AY1827" s="18" t="s">
        <v>229</v>
      </c>
      <c r="BE1827" s="256">
        <f>IF(N1827="základní",J1827,0)</f>
        <v>0</v>
      </c>
      <c r="BF1827" s="256">
        <f>IF(N1827="snížená",J1827,0)</f>
        <v>0</v>
      </c>
      <c r="BG1827" s="256">
        <f>IF(N1827="zákl. přenesená",J1827,0)</f>
        <v>0</v>
      </c>
      <c r="BH1827" s="256">
        <f>IF(N1827="sníž. přenesená",J1827,0)</f>
        <v>0</v>
      </c>
      <c r="BI1827" s="256">
        <f>IF(N1827="nulová",J1827,0)</f>
        <v>0</v>
      </c>
      <c r="BJ1827" s="18" t="s">
        <v>89</v>
      </c>
      <c r="BK1827" s="256">
        <f>ROUND(I1827*H1827,2)</f>
        <v>0</v>
      </c>
      <c r="BL1827" s="18" t="s">
        <v>331</v>
      </c>
      <c r="BM1827" s="255" t="s">
        <v>2306</v>
      </c>
    </row>
    <row r="1828" s="13" customFormat="1">
      <c r="A1828" s="13"/>
      <c r="B1828" s="257"/>
      <c r="C1828" s="258"/>
      <c r="D1828" s="259" t="s">
        <v>238</v>
      </c>
      <c r="E1828" s="260" t="s">
        <v>1</v>
      </c>
      <c r="F1828" s="261" t="s">
        <v>858</v>
      </c>
      <c r="G1828" s="258"/>
      <c r="H1828" s="260" t="s">
        <v>1</v>
      </c>
      <c r="I1828" s="262"/>
      <c r="J1828" s="258"/>
      <c r="K1828" s="258"/>
      <c r="L1828" s="263"/>
      <c r="M1828" s="264"/>
      <c r="N1828" s="265"/>
      <c r="O1828" s="265"/>
      <c r="P1828" s="265"/>
      <c r="Q1828" s="265"/>
      <c r="R1828" s="265"/>
      <c r="S1828" s="265"/>
      <c r="T1828" s="266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67" t="s">
        <v>238</v>
      </c>
      <c r="AU1828" s="267" t="s">
        <v>91</v>
      </c>
      <c r="AV1828" s="13" t="s">
        <v>89</v>
      </c>
      <c r="AW1828" s="13" t="s">
        <v>36</v>
      </c>
      <c r="AX1828" s="13" t="s">
        <v>81</v>
      </c>
      <c r="AY1828" s="267" t="s">
        <v>229</v>
      </c>
    </row>
    <row r="1829" s="14" customFormat="1">
      <c r="A1829" s="14"/>
      <c r="B1829" s="268"/>
      <c r="C1829" s="269"/>
      <c r="D1829" s="259" t="s">
        <v>238</v>
      </c>
      <c r="E1829" s="270" t="s">
        <v>1</v>
      </c>
      <c r="F1829" s="271" t="s">
        <v>1292</v>
      </c>
      <c r="G1829" s="269"/>
      <c r="H1829" s="272">
        <v>2.7000000000000002</v>
      </c>
      <c r="I1829" s="273"/>
      <c r="J1829" s="269"/>
      <c r="K1829" s="269"/>
      <c r="L1829" s="274"/>
      <c r="M1829" s="275"/>
      <c r="N1829" s="276"/>
      <c r="O1829" s="276"/>
      <c r="P1829" s="276"/>
      <c r="Q1829" s="276"/>
      <c r="R1829" s="276"/>
      <c r="S1829" s="276"/>
      <c r="T1829" s="277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78" t="s">
        <v>238</v>
      </c>
      <c r="AU1829" s="278" t="s">
        <v>91</v>
      </c>
      <c r="AV1829" s="14" t="s">
        <v>91</v>
      </c>
      <c r="AW1829" s="14" t="s">
        <v>36</v>
      </c>
      <c r="AX1829" s="14" t="s">
        <v>81</v>
      </c>
      <c r="AY1829" s="278" t="s">
        <v>229</v>
      </c>
    </row>
    <row r="1830" s="13" customFormat="1">
      <c r="A1830" s="13"/>
      <c r="B1830" s="257"/>
      <c r="C1830" s="258"/>
      <c r="D1830" s="259" t="s">
        <v>238</v>
      </c>
      <c r="E1830" s="260" t="s">
        <v>1</v>
      </c>
      <c r="F1830" s="261" t="s">
        <v>860</v>
      </c>
      <c r="G1830" s="258"/>
      <c r="H1830" s="260" t="s">
        <v>1</v>
      </c>
      <c r="I1830" s="262"/>
      <c r="J1830" s="258"/>
      <c r="K1830" s="258"/>
      <c r="L1830" s="263"/>
      <c r="M1830" s="264"/>
      <c r="N1830" s="265"/>
      <c r="O1830" s="265"/>
      <c r="P1830" s="265"/>
      <c r="Q1830" s="265"/>
      <c r="R1830" s="265"/>
      <c r="S1830" s="265"/>
      <c r="T1830" s="266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67" t="s">
        <v>238</v>
      </c>
      <c r="AU1830" s="267" t="s">
        <v>91</v>
      </c>
      <c r="AV1830" s="13" t="s">
        <v>89</v>
      </c>
      <c r="AW1830" s="13" t="s">
        <v>36</v>
      </c>
      <c r="AX1830" s="13" t="s">
        <v>81</v>
      </c>
      <c r="AY1830" s="267" t="s">
        <v>229</v>
      </c>
    </row>
    <row r="1831" s="14" customFormat="1">
      <c r="A1831" s="14"/>
      <c r="B1831" s="268"/>
      <c r="C1831" s="269"/>
      <c r="D1831" s="259" t="s">
        <v>238</v>
      </c>
      <c r="E1831" s="270" t="s">
        <v>1</v>
      </c>
      <c r="F1831" s="271" t="s">
        <v>1293</v>
      </c>
      <c r="G1831" s="269"/>
      <c r="H1831" s="272">
        <v>1.8</v>
      </c>
      <c r="I1831" s="273"/>
      <c r="J1831" s="269"/>
      <c r="K1831" s="269"/>
      <c r="L1831" s="274"/>
      <c r="M1831" s="275"/>
      <c r="N1831" s="276"/>
      <c r="O1831" s="276"/>
      <c r="P1831" s="276"/>
      <c r="Q1831" s="276"/>
      <c r="R1831" s="276"/>
      <c r="S1831" s="276"/>
      <c r="T1831" s="277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78" t="s">
        <v>238</v>
      </c>
      <c r="AU1831" s="278" t="s">
        <v>91</v>
      </c>
      <c r="AV1831" s="14" t="s">
        <v>91</v>
      </c>
      <c r="AW1831" s="14" t="s">
        <v>36</v>
      </c>
      <c r="AX1831" s="14" t="s">
        <v>81</v>
      </c>
      <c r="AY1831" s="278" t="s">
        <v>229</v>
      </c>
    </row>
    <row r="1832" s="15" customFormat="1">
      <c r="A1832" s="15"/>
      <c r="B1832" s="279"/>
      <c r="C1832" s="280"/>
      <c r="D1832" s="259" t="s">
        <v>238</v>
      </c>
      <c r="E1832" s="281" t="s">
        <v>1</v>
      </c>
      <c r="F1832" s="282" t="s">
        <v>252</v>
      </c>
      <c r="G1832" s="280"/>
      <c r="H1832" s="283">
        <v>4.5</v>
      </c>
      <c r="I1832" s="284"/>
      <c r="J1832" s="280"/>
      <c r="K1832" s="280"/>
      <c r="L1832" s="285"/>
      <c r="M1832" s="286"/>
      <c r="N1832" s="287"/>
      <c r="O1832" s="287"/>
      <c r="P1832" s="287"/>
      <c r="Q1832" s="287"/>
      <c r="R1832" s="287"/>
      <c r="S1832" s="287"/>
      <c r="T1832" s="288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T1832" s="289" t="s">
        <v>238</v>
      </c>
      <c r="AU1832" s="289" t="s">
        <v>91</v>
      </c>
      <c r="AV1832" s="15" t="s">
        <v>236</v>
      </c>
      <c r="AW1832" s="15" t="s">
        <v>36</v>
      </c>
      <c r="AX1832" s="15" t="s">
        <v>89</v>
      </c>
      <c r="AY1832" s="289" t="s">
        <v>229</v>
      </c>
    </row>
    <row r="1833" s="2" customFormat="1" ht="16.5" customHeight="1">
      <c r="A1833" s="39"/>
      <c r="B1833" s="40"/>
      <c r="C1833" s="244" t="s">
        <v>2307</v>
      </c>
      <c r="D1833" s="244" t="s">
        <v>231</v>
      </c>
      <c r="E1833" s="245" t="s">
        <v>2308</v>
      </c>
      <c r="F1833" s="246" t="s">
        <v>2309</v>
      </c>
      <c r="G1833" s="247" t="s">
        <v>311</v>
      </c>
      <c r="H1833" s="248">
        <v>176.93000000000001</v>
      </c>
      <c r="I1833" s="249"/>
      <c r="J1833" s="250">
        <f>ROUND(I1833*H1833,2)</f>
        <v>0</v>
      </c>
      <c r="K1833" s="246" t="s">
        <v>235</v>
      </c>
      <c r="L1833" s="45"/>
      <c r="M1833" s="251" t="s">
        <v>1</v>
      </c>
      <c r="N1833" s="252" t="s">
        <v>46</v>
      </c>
      <c r="O1833" s="92"/>
      <c r="P1833" s="253">
        <f>O1833*H1833</f>
        <v>0</v>
      </c>
      <c r="Q1833" s="253">
        <v>0.0016100000000000001</v>
      </c>
      <c r="R1833" s="253">
        <f>Q1833*H1833</f>
        <v>0.28485730000000004</v>
      </c>
      <c r="S1833" s="253">
        <v>0</v>
      </c>
      <c r="T1833" s="254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55" t="s">
        <v>331</v>
      </c>
      <c r="AT1833" s="255" t="s">
        <v>231</v>
      </c>
      <c r="AU1833" s="255" t="s">
        <v>91</v>
      </c>
      <c r="AY1833" s="18" t="s">
        <v>229</v>
      </c>
      <c r="BE1833" s="256">
        <f>IF(N1833="základní",J1833,0)</f>
        <v>0</v>
      </c>
      <c r="BF1833" s="256">
        <f>IF(N1833="snížená",J1833,0)</f>
        <v>0</v>
      </c>
      <c r="BG1833" s="256">
        <f>IF(N1833="zákl. přenesená",J1833,0)</f>
        <v>0</v>
      </c>
      <c r="BH1833" s="256">
        <f>IF(N1833="sníž. přenesená",J1833,0)</f>
        <v>0</v>
      </c>
      <c r="BI1833" s="256">
        <f>IF(N1833="nulová",J1833,0)</f>
        <v>0</v>
      </c>
      <c r="BJ1833" s="18" t="s">
        <v>89</v>
      </c>
      <c r="BK1833" s="256">
        <f>ROUND(I1833*H1833,2)</f>
        <v>0</v>
      </c>
      <c r="BL1833" s="18" t="s">
        <v>331</v>
      </c>
      <c r="BM1833" s="255" t="s">
        <v>2310</v>
      </c>
    </row>
    <row r="1834" s="2" customFormat="1" ht="21.75" customHeight="1">
      <c r="A1834" s="39"/>
      <c r="B1834" s="40"/>
      <c r="C1834" s="244" t="s">
        <v>2311</v>
      </c>
      <c r="D1834" s="244" t="s">
        <v>231</v>
      </c>
      <c r="E1834" s="245" t="s">
        <v>2312</v>
      </c>
      <c r="F1834" s="246" t="s">
        <v>2313</v>
      </c>
      <c r="G1834" s="247" t="s">
        <v>311</v>
      </c>
      <c r="H1834" s="248">
        <v>147</v>
      </c>
      <c r="I1834" s="249"/>
      <c r="J1834" s="250">
        <f>ROUND(I1834*H1834,2)</f>
        <v>0</v>
      </c>
      <c r="K1834" s="246" t="s">
        <v>235</v>
      </c>
      <c r="L1834" s="45"/>
      <c r="M1834" s="251" t="s">
        <v>1</v>
      </c>
      <c r="N1834" s="252" t="s">
        <v>46</v>
      </c>
      <c r="O1834" s="92"/>
      <c r="P1834" s="253">
        <f>O1834*H1834</f>
        <v>0</v>
      </c>
      <c r="Q1834" s="253">
        <v>0.00010000000000000001</v>
      </c>
      <c r="R1834" s="253">
        <f>Q1834*H1834</f>
        <v>0.014700000000000001</v>
      </c>
      <c r="S1834" s="253">
        <v>0</v>
      </c>
      <c r="T1834" s="254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55" t="s">
        <v>331</v>
      </c>
      <c r="AT1834" s="255" t="s">
        <v>231</v>
      </c>
      <c r="AU1834" s="255" t="s">
        <v>91</v>
      </c>
      <c r="AY1834" s="18" t="s">
        <v>229</v>
      </c>
      <c r="BE1834" s="256">
        <f>IF(N1834="základní",J1834,0)</f>
        <v>0</v>
      </c>
      <c r="BF1834" s="256">
        <f>IF(N1834="snížená",J1834,0)</f>
        <v>0</v>
      </c>
      <c r="BG1834" s="256">
        <f>IF(N1834="zákl. přenesená",J1834,0)</f>
        <v>0</v>
      </c>
      <c r="BH1834" s="256">
        <f>IF(N1834="sníž. přenesená",J1834,0)</f>
        <v>0</v>
      </c>
      <c r="BI1834" s="256">
        <f>IF(N1834="nulová",J1834,0)</f>
        <v>0</v>
      </c>
      <c r="BJ1834" s="18" t="s">
        <v>89</v>
      </c>
      <c r="BK1834" s="256">
        <f>ROUND(I1834*H1834,2)</f>
        <v>0</v>
      </c>
      <c r="BL1834" s="18" t="s">
        <v>331</v>
      </c>
      <c r="BM1834" s="255" t="s">
        <v>2314</v>
      </c>
    </row>
    <row r="1835" s="13" customFormat="1">
      <c r="A1835" s="13"/>
      <c r="B1835" s="257"/>
      <c r="C1835" s="258"/>
      <c r="D1835" s="259" t="s">
        <v>238</v>
      </c>
      <c r="E1835" s="260" t="s">
        <v>1</v>
      </c>
      <c r="F1835" s="261" t="s">
        <v>2315</v>
      </c>
      <c r="G1835" s="258"/>
      <c r="H1835" s="260" t="s">
        <v>1</v>
      </c>
      <c r="I1835" s="262"/>
      <c r="J1835" s="258"/>
      <c r="K1835" s="258"/>
      <c r="L1835" s="263"/>
      <c r="M1835" s="264"/>
      <c r="N1835" s="265"/>
      <c r="O1835" s="265"/>
      <c r="P1835" s="265"/>
      <c r="Q1835" s="265"/>
      <c r="R1835" s="265"/>
      <c r="S1835" s="265"/>
      <c r="T1835" s="266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7" t="s">
        <v>238</v>
      </c>
      <c r="AU1835" s="267" t="s">
        <v>91</v>
      </c>
      <c r="AV1835" s="13" t="s">
        <v>89</v>
      </c>
      <c r="AW1835" s="13" t="s">
        <v>36</v>
      </c>
      <c r="AX1835" s="13" t="s">
        <v>81</v>
      </c>
      <c r="AY1835" s="267" t="s">
        <v>229</v>
      </c>
    </row>
    <row r="1836" s="14" customFormat="1">
      <c r="A1836" s="14"/>
      <c r="B1836" s="268"/>
      <c r="C1836" s="269"/>
      <c r="D1836" s="259" t="s">
        <v>238</v>
      </c>
      <c r="E1836" s="270" t="s">
        <v>1</v>
      </c>
      <c r="F1836" s="271" t="s">
        <v>2275</v>
      </c>
      <c r="G1836" s="269"/>
      <c r="H1836" s="272">
        <v>112.7</v>
      </c>
      <c r="I1836" s="273"/>
      <c r="J1836" s="269"/>
      <c r="K1836" s="269"/>
      <c r="L1836" s="274"/>
      <c r="M1836" s="275"/>
      <c r="N1836" s="276"/>
      <c r="O1836" s="276"/>
      <c r="P1836" s="276"/>
      <c r="Q1836" s="276"/>
      <c r="R1836" s="276"/>
      <c r="S1836" s="276"/>
      <c r="T1836" s="277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78" t="s">
        <v>238</v>
      </c>
      <c r="AU1836" s="278" t="s">
        <v>91</v>
      </c>
      <c r="AV1836" s="14" t="s">
        <v>91</v>
      </c>
      <c r="AW1836" s="14" t="s">
        <v>36</v>
      </c>
      <c r="AX1836" s="14" t="s">
        <v>81</v>
      </c>
      <c r="AY1836" s="278" t="s">
        <v>229</v>
      </c>
    </row>
    <row r="1837" s="13" customFormat="1">
      <c r="A1837" s="13"/>
      <c r="B1837" s="257"/>
      <c r="C1837" s="258"/>
      <c r="D1837" s="259" t="s">
        <v>238</v>
      </c>
      <c r="E1837" s="260" t="s">
        <v>1</v>
      </c>
      <c r="F1837" s="261" t="s">
        <v>1259</v>
      </c>
      <c r="G1837" s="258"/>
      <c r="H1837" s="260" t="s">
        <v>1</v>
      </c>
      <c r="I1837" s="262"/>
      <c r="J1837" s="258"/>
      <c r="K1837" s="258"/>
      <c r="L1837" s="263"/>
      <c r="M1837" s="264"/>
      <c r="N1837" s="265"/>
      <c r="O1837" s="265"/>
      <c r="P1837" s="265"/>
      <c r="Q1837" s="265"/>
      <c r="R1837" s="265"/>
      <c r="S1837" s="265"/>
      <c r="T1837" s="266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7" t="s">
        <v>238</v>
      </c>
      <c r="AU1837" s="267" t="s">
        <v>91</v>
      </c>
      <c r="AV1837" s="13" t="s">
        <v>89</v>
      </c>
      <c r="AW1837" s="13" t="s">
        <v>36</v>
      </c>
      <c r="AX1837" s="13" t="s">
        <v>81</v>
      </c>
      <c r="AY1837" s="267" t="s">
        <v>229</v>
      </c>
    </row>
    <row r="1838" s="14" customFormat="1">
      <c r="A1838" s="14"/>
      <c r="B1838" s="268"/>
      <c r="C1838" s="269"/>
      <c r="D1838" s="259" t="s">
        <v>238</v>
      </c>
      <c r="E1838" s="270" t="s">
        <v>1</v>
      </c>
      <c r="F1838" s="271" t="s">
        <v>1287</v>
      </c>
      <c r="G1838" s="269"/>
      <c r="H1838" s="272">
        <v>22.5</v>
      </c>
      <c r="I1838" s="273"/>
      <c r="J1838" s="269"/>
      <c r="K1838" s="269"/>
      <c r="L1838" s="274"/>
      <c r="M1838" s="275"/>
      <c r="N1838" s="276"/>
      <c r="O1838" s="276"/>
      <c r="P1838" s="276"/>
      <c r="Q1838" s="276"/>
      <c r="R1838" s="276"/>
      <c r="S1838" s="276"/>
      <c r="T1838" s="277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78" t="s">
        <v>238</v>
      </c>
      <c r="AU1838" s="278" t="s">
        <v>91</v>
      </c>
      <c r="AV1838" s="14" t="s">
        <v>91</v>
      </c>
      <c r="AW1838" s="14" t="s">
        <v>36</v>
      </c>
      <c r="AX1838" s="14" t="s">
        <v>81</v>
      </c>
      <c r="AY1838" s="278" t="s">
        <v>229</v>
      </c>
    </row>
    <row r="1839" s="13" customFormat="1">
      <c r="A1839" s="13"/>
      <c r="B1839" s="257"/>
      <c r="C1839" s="258"/>
      <c r="D1839" s="259" t="s">
        <v>238</v>
      </c>
      <c r="E1839" s="260" t="s">
        <v>1</v>
      </c>
      <c r="F1839" s="261" t="s">
        <v>858</v>
      </c>
      <c r="G1839" s="258"/>
      <c r="H1839" s="260" t="s">
        <v>1</v>
      </c>
      <c r="I1839" s="262"/>
      <c r="J1839" s="258"/>
      <c r="K1839" s="258"/>
      <c r="L1839" s="263"/>
      <c r="M1839" s="264"/>
      <c r="N1839" s="265"/>
      <c r="O1839" s="265"/>
      <c r="P1839" s="265"/>
      <c r="Q1839" s="265"/>
      <c r="R1839" s="265"/>
      <c r="S1839" s="265"/>
      <c r="T1839" s="266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7" t="s">
        <v>238</v>
      </c>
      <c r="AU1839" s="267" t="s">
        <v>91</v>
      </c>
      <c r="AV1839" s="13" t="s">
        <v>89</v>
      </c>
      <c r="AW1839" s="13" t="s">
        <v>36</v>
      </c>
      <c r="AX1839" s="13" t="s">
        <v>81</v>
      </c>
      <c r="AY1839" s="267" t="s">
        <v>229</v>
      </c>
    </row>
    <row r="1840" s="14" customFormat="1">
      <c r="A1840" s="14"/>
      <c r="B1840" s="268"/>
      <c r="C1840" s="269"/>
      <c r="D1840" s="259" t="s">
        <v>238</v>
      </c>
      <c r="E1840" s="270" t="s">
        <v>1</v>
      </c>
      <c r="F1840" s="271" t="s">
        <v>1292</v>
      </c>
      <c r="G1840" s="269"/>
      <c r="H1840" s="272">
        <v>2.7000000000000002</v>
      </c>
      <c r="I1840" s="273"/>
      <c r="J1840" s="269"/>
      <c r="K1840" s="269"/>
      <c r="L1840" s="274"/>
      <c r="M1840" s="275"/>
      <c r="N1840" s="276"/>
      <c r="O1840" s="276"/>
      <c r="P1840" s="276"/>
      <c r="Q1840" s="276"/>
      <c r="R1840" s="276"/>
      <c r="S1840" s="276"/>
      <c r="T1840" s="277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78" t="s">
        <v>238</v>
      </c>
      <c r="AU1840" s="278" t="s">
        <v>91</v>
      </c>
      <c r="AV1840" s="14" t="s">
        <v>91</v>
      </c>
      <c r="AW1840" s="14" t="s">
        <v>36</v>
      </c>
      <c r="AX1840" s="14" t="s">
        <v>81</v>
      </c>
      <c r="AY1840" s="278" t="s">
        <v>229</v>
      </c>
    </row>
    <row r="1841" s="13" customFormat="1">
      <c r="A1841" s="13"/>
      <c r="B1841" s="257"/>
      <c r="C1841" s="258"/>
      <c r="D1841" s="259" t="s">
        <v>238</v>
      </c>
      <c r="E1841" s="260" t="s">
        <v>1</v>
      </c>
      <c r="F1841" s="261" t="s">
        <v>860</v>
      </c>
      <c r="G1841" s="258"/>
      <c r="H1841" s="260" t="s">
        <v>1</v>
      </c>
      <c r="I1841" s="262"/>
      <c r="J1841" s="258"/>
      <c r="K1841" s="258"/>
      <c r="L1841" s="263"/>
      <c r="M1841" s="264"/>
      <c r="N1841" s="265"/>
      <c r="O1841" s="265"/>
      <c r="P1841" s="265"/>
      <c r="Q1841" s="265"/>
      <c r="R1841" s="265"/>
      <c r="S1841" s="265"/>
      <c r="T1841" s="266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7" t="s">
        <v>238</v>
      </c>
      <c r="AU1841" s="267" t="s">
        <v>91</v>
      </c>
      <c r="AV1841" s="13" t="s">
        <v>89</v>
      </c>
      <c r="AW1841" s="13" t="s">
        <v>36</v>
      </c>
      <c r="AX1841" s="13" t="s">
        <v>81</v>
      </c>
      <c r="AY1841" s="267" t="s">
        <v>229</v>
      </c>
    </row>
    <row r="1842" s="14" customFormat="1">
      <c r="A1842" s="14"/>
      <c r="B1842" s="268"/>
      <c r="C1842" s="269"/>
      <c r="D1842" s="259" t="s">
        <v>238</v>
      </c>
      <c r="E1842" s="270" t="s">
        <v>1</v>
      </c>
      <c r="F1842" s="271" t="s">
        <v>1293</v>
      </c>
      <c r="G1842" s="269"/>
      <c r="H1842" s="272">
        <v>1.8</v>
      </c>
      <c r="I1842" s="273"/>
      <c r="J1842" s="269"/>
      <c r="K1842" s="269"/>
      <c r="L1842" s="274"/>
      <c r="M1842" s="275"/>
      <c r="N1842" s="276"/>
      <c r="O1842" s="276"/>
      <c r="P1842" s="276"/>
      <c r="Q1842" s="276"/>
      <c r="R1842" s="276"/>
      <c r="S1842" s="276"/>
      <c r="T1842" s="277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78" t="s">
        <v>238</v>
      </c>
      <c r="AU1842" s="278" t="s">
        <v>91</v>
      </c>
      <c r="AV1842" s="14" t="s">
        <v>91</v>
      </c>
      <c r="AW1842" s="14" t="s">
        <v>36</v>
      </c>
      <c r="AX1842" s="14" t="s">
        <v>81</v>
      </c>
      <c r="AY1842" s="278" t="s">
        <v>229</v>
      </c>
    </row>
    <row r="1843" s="13" customFormat="1">
      <c r="A1843" s="13"/>
      <c r="B1843" s="257"/>
      <c r="C1843" s="258"/>
      <c r="D1843" s="259" t="s">
        <v>238</v>
      </c>
      <c r="E1843" s="260" t="s">
        <v>1</v>
      </c>
      <c r="F1843" s="261" t="s">
        <v>862</v>
      </c>
      <c r="G1843" s="258"/>
      <c r="H1843" s="260" t="s">
        <v>1</v>
      </c>
      <c r="I1843" s="262"/>
      <c r="J1843" s="258"/>
      <c r="K1843" s="258"/>
      <c r="L1843" s="263"/>
      <c r="M1843" s="264"/>
      <c r="N1843" s="265"/>
      <c r="O1843" s="265"/>
      <c r="P1843" s="265"/>
      <c r="Q1843" s="265"/>
      <c r="R1843" s="265"/>
      <c r="S1843" s="265"/>
      <c r="T1843" s="266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7" t="s">
        <v>238</v>
      </c>
      <c r="AU1843" s="267" t="s">
        <v>91</v>
      </c>
      <c r="AV1843" s="13" t="s">
        <v>89</v>
      </c>
      <c r="AW1843" s="13" t="s">
        <v>36</v>
      </c>
      <c r="AX1843" s="13" t="s">
        <v>81</v>
      </c>
      <c r="AY1843" s="267" t="s">
        <v>229</v>
      </c>
    </row>
    <row r="1844" s="14" customFormat="1">
      <c r="A1844" s="14"/>
      <c r="B1844" s="268"/>
      <c r="C1844" s="269"/>
      <c r="D1844" s="259" t="s">
        <v>238</v>
      </c>
      <c r="E1844" s="270" t="s">
        <v>1</v>
      </c>
      <c r="F1844" s="271" t="s">
        <v>236</v>
      </c>
      <c r="G1844" s="269"/>
      <c r="H1844" s="272">
        <v>4</v>
      </c>
      <c r="I1844" s="273"/>
      <c r="J1844" s="269"/>
      <c r="K1844" s="269"/>
      <c r="L1844" s="274"/>
      <c r="M1844" s="275"/>
      <c r="N1844" s="276"/>
      <c r="O1844" s="276"/>
      <c r="P1844" s="276"/>
      <c r="Q1844" s="276"/>
      <c r="R1844" s="276"/>
      <c r="S1844" s="276"/>
      <c r="T1844" s="277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78" t="s">
        <v>238</v>
      </c>
      <c r="AU1844" s="278" t="s">
        <v>91</v>
      </c>
      <c r="AV1844" s="14" t="s">
        <v>91</v>
      </c>
      <c r="AW1844" s="14" t="s">
        <v>36</v>
      </c>
      <c r="AX1844" s="14" t="s">
        <v>81</v>
      </c>
      <c r="AY1844" s="278" t="s">
        <v>229</v>
      </c>
    </row>
    <row r="1845" s="13" customFormat="1">
      <c r="A1845" s="13"/>
      <c r="B1845" s="257"/>
      <c r="C1845" s="258"/>
      <c r="D1845" s="259" t="s">
        <v>238</v>
      </c>
      <c r="E1845" s="260" t="s">
        <v>1</v>
      </c>
      <c r="F1845" s="261" t="s">
        <v>852</v>
      </c>
      <c r="G1845" s="258"/>
      <c r="H1845" s="260" t="s">
        <v>1</v>
      </c>
      <c r="I1845" s="262"/>
      <c r="J1845" s="258"/>
      <c r="K1845" s="258"/>
      <c r="L1845" s="263"/>
      <c r="M1845" s="264"/>
      <c r="N1845" s="265"/>
      <c r="O1845" s="265"/>
      <c r="P1845" s="265"/>
      <c r="Q1845" s="265"/>
      <c r="R1845" s="265"/>
      <c r="S1845" s="265"/>
      <c r="T1845" s="266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67" t="s">
        <v>238</v>
      </c>
      <c r="AU1845" s="267" t="s">
        <v>91</v>
      </c>
      <c r="AV1845" s="13" t="s">
        <v>89</v>
      </c>
      <c r="AW1845" s="13" t="s">
        <v>36</v>
      </c>
      <c r="AX1845" s="13" t="s">
        <v>81</v>
      </c>
      <c r="AY1845" s="267" t="s">
        <v>229</v>
      </c>
    </row>
    <row r="1846" s="14" customFormat="1">
      <c r="A1846" s="14"/>
      <c r="B1846" s="268"/>
      <c r="C1846" s="269"/>
      <c r="D1846" s="259" t="s">
        <v>238</v>
      </c>
      <c r="E1846" s="270" t="s">
        <v>1</v>
      </c>
      <c r="F1846" s="271" t="s">
        <v>1294</v>
      </c>
      <c r="G1846" s="269"/>
      <c r="H1846" s="272">
        <v>3.2999999999999998</v>
      </c>
      <c r="I1846" s="273"/>
      <c r="J1846" s="269"/>
      <c r="K1846" s="269"/>
      <c r="L1846" s="274"/>
      <c r="M1846" s="275"/>
      <c r="N1846" s="276"/>
      <c r="O1846" s="276"/>
      <c r="P1846" s="276"/>
      <c r="Q1846" s="276"/>
      <c r="R1846" s="276"/>
      <c r="S1846" s="276"/>
      <c r="T1846" s="277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78" t="s">
        <v>238</v>
      </c>
      <c r="AU1846" s="278" t="s">
        <v>91</v>
      </c>
      <c r="AV1846" s="14" t="s">
        <v>91</v>
      </c>
      <c r="AW1846" s="14" t="s">
        <v>36</v>
      </c>
      <c r="AX1846" s="14" t="s">
        <v>81</v>
      </c>
      <c r="AY1846" s="278" t="s">
        <v>229</v>
      </c>
    </row>
    <row r="1847" s="15" customFormat="1">
      <c r="A1847" s="15"/>
      <c r="B1847" s="279"/>
      <c r="C1847" s="280"/>
      <c r="D1847" s="259" t="s">
        <v>238</v>
      </c>
      <c r="E1847" s="281" t="s">
        <v>1</v>
      </c>
      <c r="F1847" s="282" t="s">
        <v>252</v>
      </c>
      <c r="G1847" s="280"/>
      <c r="H1847" s="283">
        <v>147</v>
      </c>
      <c r="I1847" s="284"/>
      <c r="J1847" s="280"/>
      <c r="K1847" s="280"/>
      <c r="L1847" s="285"/>
      <c r="M1847" s="286"/>
      <c r="N1847" s="287"/>
      <c r="O1847" s="287"/>
      <c r="P1847" s="287"/>
      <c r="Q1847" s="287"/>
      <c r="R1847" s="287"/>
      <c r="S1847" s="287"/>
      <c r="T1847" s="288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89" t="s">
        <v>238</v>
      </c>
      <c r="AU1847" s="289" t="s">
        <v>91</v>
      </c>
      <c r="AV1847" s="15" t="s">
        <v>236</v>
      </c>
      <c r="AW1847" s="15" t="s">
        <v>36</v>
      </c>
      <c r="AX1847" s="15" t="s">
        <v>89</v>
      </c>
      <c r="AY1847" s="289" t="s">
        <v>229</v>
      </c>
    </row>
    <row r="1848" s="2" customFormat="1" ht="21.75" customHeight="1">
      <c r="A1848" s="39"/>
      <c r="B1848" s="40"/>
      <c r="C1848" s="244" t="s">
        <v>2316</v>
      </c>
      <c r="D1848" s="244" t="s">
        <v>231</v>
      </c>
      <c r="E1848" s="245" t="s">
        <v>2317</v>
      </c>
      <c r="F1848" s="246" t="s">
        <v>2318</v>
      </c>
      <c r="G1848" s="247" t="s">
        <v>314</v>
      </c>
      <c r="H1848" s="248">
        <v>5</v>
      </c>
      <c r="I1848" s="249"/>
      <c r="J1848" s="250">
        <f>ROUND(I1848*H1848,2)</f>
        <v>0</v>
      </c>
      <c r="K1848" s="246" t="s">
        <v>235</v>
      </c>
      <c r="L1848" s="45"/>
      <c r="M1848" s="251" t="s">
        <v>1</v>
      </c>
      <c r="N1848" s="252" t="s">
        <v>46</v>
      </c>
      <c r="O1848" s="92"/>
      <c r="P1848" s="253">
        <f>O1848*H1848</f>
        <v>0</v>
      </c>
      <c r="Q1848" s="253">
        <v>3.0000000000000001E-05</v>
      </c>
      <c r="R1848" s="253">
        <f>Q1848*H1848</f>
        <v>0.00015000000000000001</v>
      </c>
      <c r="S1848" s="253">
        <v>0</v>
      </c>
      <c r="T1848" s="254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55" t="s">
        <v>331</v>
      </c>
      <c r="AT1848" s="255" t="s">
        <v>231</v>
      </c>
      <c r="AU1848" s="255" t="s">
        <v>91</v>
      </c>
      <c r="AY1848" s="18" t="s">
        <v>229</v>
      </c>
      <c r="BE1848" s="256">
        <f>IF(N1848="základní",J1848,0)</f>
        <v>0</v>
      </c>
      <c r="BF1848" s="256">
        <f>IF(N1848="snížená",J1848,0)</f>
        <v>0</v>
      </c>
      <c r="BG1848" s="256">
        <f>IF(N1848="zákl. přenesená",J1848,0)</f>
        <v>0</v>
      </c>
      <c r="BH1848" s="256">
        <f>IF(N1848="sníž. přenesená",J1848,0)</f>
        <v>0</v>
      </c>
      <c r="BI1848" s="256">
        <f>IF(N1848="nulová",J1848,0)</f>
        <v>0</v>
      </c>
      <c r="BJ1848" s="18" t="s">
        <v>89</v>
      </c>
      <c r="BK1848" s="256">
        <f>ROUND(I1848*H1848,2)</f>
        <v>0</v>
      </c>
      <c r="BL1848" s="18" t="s">
        <v>331</v>
      </c>
      <c r="BM1848" s="255" t="s">
        <v>2319</v>
      </c>
    </row>
    <row r="1849" s="13" customFormat="1">
      <c r="A1849" s="13"/>
      <c r="B1849" s="257"/>
      <c r="C1849" s="258"/>
      <c r="D1849" s="259" t="s">
        <v>238</v>
      </c>
      <c r="E1849" s="260" t="s">
        <v>1</v>
      </c>
      <c r="F1849" s="261" t="s">
        <v>2320</v>
      </c>
      <c r="G1849" s="258"/>
      <c r="H1849" s="260" t="s">
        <v>1</v>
      </c>
      <c r="I1849" s="262"/>
      <c r="J1849" s="258"/>
      <c r="K1849" s="258"/>
      <c r="L1849" s="263"/>
      <c r="M1849" s="264"/>
      <c r="N1849" s="265"/>
      <c r="O1849" s="265"/>
      <c r="P1849" s="265"/>
      <c r="Q1849" s="265"/>
      <c r="R1849" s="265"/>
      <c r="S1849" s="265"/>
      <c r="T1849" s="266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7" t="s">
        <v>238</v>
      </c>
      <c r="AU1849" s="267" t="s">
        <v>91</v>
      </c>
      <c r="AV1849" s="13" t="s">
        <v>89</v>
      </c>
      <c r="AW1849" s="13" t="s">
        <v>36</v>
      </c>
      <c r="AX1849" s="13" t="s">
        <v>81</v>
      </c>
      <c r="AY1849" s="267" t="s">
        <v>229</v>
      </c>
    </row>
    <row r="1850" s="14" customFormat="1">
      <c r="A1850" s="14"/>
      <c r="B1850" s="268"/>
      <c r="C1850" s="269"/>
      <c r="D1850" s="259" t="s">
        <v>238</v>
      </c>
      <c r="E1850" s="270" t="s">
        <v>1</v>
      </c>
      <c r="F1850" s="271" t="s">
        <v>244</v>
      </c>
      <c r="G1850" s="269"/>
      <c r="H1850" s="272">
        <v>3</v>
      </c>
      <c r="I1850" s="273"/>
      <c r="J1850" s="269"/>
      <c r="K1850" s="269"/>
      <c r="L1850" s="274"/>
      <c r="M1850" s="275"/>
      <c r="N1850" s="276"/>
      <c r="O1850" s="276"/>
      <c r="P1850" s="276"/>
      <c r="Q1850" s="276"/>
      <c r="R1850" s="276"/>
      <c r="S1850" s="276"/>
      <c r="T1850" s="277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78" t="s">
        <v>238</v>
      </c>
      <c r="AU1850" s="278" t="s">
        <v>91</v>
      </c>
      <c r="AV1850" s="14" t="s">
        <v>91</v>
      </c>
      <c r="AW1850" s="14" t="s">
        <v>36</v>
      </c>
      <c r="AX1850" s="14" t="s">
        <v>81</v>
      </c>
      <c r="AY1850" s="278" t="s">
        <v>229</v>
      </c>
    </row>
    <row r="1851" s="13" customFormat="1">
      <c r="A1851" s="13"/>
      <c r="B1851" s="257"/>
      <c r="C1851" s="258"/>
      <c r="D1851" s="259" t="s">
        <v>238</v>
      </c>
      <c r="E1851" s="260" t="s">
        <v>1</v>
      </c>
      <c r="F1851" s="261" t="s">
        <v>2321</v>
      </c>
      <c r="G1851" s="258"/>
      <c r="H1851" s="260" t="s">
        <v>1</v>
      </c>
      <c r="I1851" s="262"/>
      <c r="J1851" s="258"/>
      <c r="K1851" s="258"/>
      <c r="L1851" s="263"/>
      <c r="M1851" s="264"/>
      <c r="N1851" s="265"/>
      <c r="O1851" s="265"/>
      <c r="P1851" s="265"/>
      <c r="Q1851" s="265"/>
      <c r="R1851" s="265"/>
      <c r="S1851" s="265"/>
      <c r="T1851" s="266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7" t="s">
        <v>238</v>
      </c>
      <c r="AU1851" s="267" t="s">
        <v>91</v>
      </c>
      <c r="AV1851" s="13" t="s">
        <v>89</v>
      </c>
      <c r="AW1851" s="13" t="s">
        <v>36</v>
      </c>
      <c r="AX1851" s="13" t="s">
        <v>81</v>
      </c>
      <c r="AY1851" s="267" t="s">
        <v>229</v>
      </c>
    </row>
    <row r="1852" s="14" customFormat="1">
      <c r="A1852" s="14"/>
      <c r="B1852" s="268"/>
      <c r="C1852" s="269"/>
      <c r="D1852" s="259" t="s">
        <v>238</v>
      </c>
      <c r="E1852" s="270" t="s">
        <v>1</v>
      </c>
      <c r="F1852" s="271" t="s">
        <v>91</v>
      </c>
      <c r="G1852" s="269"/>
      <c r="H1852" s="272">
        <v>2</v>
      </c>
      <c r="I1852" s="273"/>
      <c r="J1852" s="269"/>
      <c r="K1852" s="269"/>
      <c r="L1852" s="274"/>
      <c r="M1852" s="275"/>
      <c r="N1852" s="276"/>
      <c r="O1852" s="276"/>
      <c r="P1852" s="276"/>
      <c r="Q1852" s="276"/>
      <c r="R1852" s="276"/>
      <c r="S1852" s="276"/>
      <c r="T1852" s="277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78" t="s">
        <v>238</v>
      </c>
      <c r="AU1852" s="278" t="s">
        <v>91</v>
      </c>
      <c r="AV1852" s="14" t="s">
        <v>91</v>
      </c>
      <c r="AW1852" s="14" t="s">
        <v>36</v>
      </c>
      <c r="AX1852" s="14" t="s">
        <v>81</v>
      </c>
      <c r="AY1852" s="278" t="s">
        <v>229</v>
      </c>
    </row>
    <row r="1853" s="15" customFormat="1">
      <c r="A1853" s="15"/>
      <c r="B1853" s="279"/>
      <c r="C1853" s="280"/>
      <c r="D1853" s="259" t="s">
        <v>238</v>
      </c>
      <c r="E1853" s="281" t="s">
        <v>1</v>
      </c>
      <c r="F1853" s="282" t="s">
        <v>252</v>
      </c>
      <c r="G1853" s="280"/>
      <c r="H1853" s="283">
        <v>5</v>
      </c>
      <c r="I1853" s="284"/>
      <c r="J1853" s="280"/>
      <c r="K1853" s="280"/>
      <c r="L1853" s="285"/>
      <c r="M1853" s="286"/>
      <c r="N1853" s="287"/>
      <c r="O1853" s="287"/>
      <c r="P1853" s="287"/>
      <c r="Q1853" s="287"/>
      <c r="R1853" s="287"/>
      <c r="S1853" s="287"/>
      <c r="T1853" s="288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89" t="s">
        <v>238</v>
      </c>
      <c r="AU1853" s="289" t="s">
        <v>91</v>
      </c>
      <c r="AV1853" s="15" t="s">
        <v>236</v>
      </c>
      <c r="AW1853" s="15" t="s">
        <v>36</v>
      </c>
      <c r="AX1853" s="15" t="s">
        <v>89</v>
      </c>
      <c r="AY1853" s="289" t="s">
        <v>229</v>
      </c>
    </row>
    <row r="1854" s="2" customFormat="1" ht="16.5" customHeight="1">
      <c r="A1854" s="39"/>
      <c r="B1854" s="40"/>
      <c r="C1854" s="318" t="s">
        <v>2322</v>
      </c>
      <c r="D1854" s="318" t="s">
        <v>492</v>
      </c>
      <c r="E1854" s="319" t="s">
        <v>2323</v>
      </c>
      <c r="F1854" s="320" t="s">
        <v>2324</v>
      </c>
      <c r="G1854" s="321" t="s">
        <v>314</v>
      </c>
      <c r="H1854" s="322">
        <v>3</v>
      </c>
      <c r="I1854" s="323"/>
      <c r="J1854" s="324">
        <f>ROUND(I1854*H1854,2)</f>
        <v>0</v>
      </c>
      <c r="K1854" s="320" t="s">
        <v>1</v>
      </c>
      <c r="L1854" s="325"/>
      <c r="M1854" s="326" t="s">
        <v>1</v>
      </c>
      <c r="N1854" s="327" t="s">
        <v>46</v>
      </c>
      <c r="O1854" s="92"/>
      <c r="P1854" s="253">
        <f>O1854*H1854</f>
        <v>0</v>
      </c>
      <c r="Q1854" s="253">
        <v>0.00036000000000000002</v>
      </c>
      <c r="R1854" s="253">
        <f>Q1854*H1854</f>
        <v>0.00108</v>
      </c>
      <c r="S1854" s="253">
        <v>0</v>
      </c>
      <c r="T1854" s="254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55" t="s">
        <v>587</v>
      </c>
      <c r="AT1854" s="255" t="s">
        <v>492</v>
      </c>
      <c r="AU1854" s="255" t="s">
        <v>91</v>
      </c>
      <c r="AY1854" s="18" t="s">
        <v>229</v>
      </c>
      <c r="BE1854" s="256">
        <f>IF(N1854="základní",J1854,0)</f>
        <v>0</v>
      </c>
      <c r="BF1854" s="256">
        <f>IF(N1854="snížená",J1854,0)</f>
        <v>0</v>
      </c>
      <c r="BG1854" s="256">
        <f>IF(N1854="zákl. přenesená",J1854,0)</f>
        <v>0</v>
      </c>
      <c r="BH1854" s="256">
        <f>IF(N1854="sníž. přenesená",J1854,0)</f>
        <v>0</v>
      </c>
      <c r="BI1854" s="256">
        <f>IF(N1854="nulová",J1854,0)</f>
        <v>0</v>
      </c>
      <c r="BJ1854" s="18" t="s">
        <v>89</v>
      </c>
      <c r="BK1854" s="256">
        <f>ROUND(I1854*H1854,2)</f>
        <v>0</v>
      </c>
      <c r="BL1854" s="18" t="s">
        <v>331</v>
      </c>
      <c r="BM1854" s="255" t="s">
        <v>2325</v>
      </c>
    </row>
    <row r="1855" s="2" customFormat="1" ht="16.5" customHeight="1">
      <c r="A1855" s="39"/>
      <c r="B1855" s="40"/>
      <c r="C1855" s="318" t="s">
        <v>2326</v>
      </c>
      <c r="D1855" s="318" t="s">
        <v>492</v>
      </c>
      <c r="E1855" s="319" t="s">
        <v>2327</v>
      </c>
      <c r="F1855" s="320" t="s">
        <v>2328</v>
      </c>
      <c r="G1855" s="321" t="s">
        <v>314</v>
      </c>
      <c r="H1855" s="322">
        <v>2</v>
      </c>
      <c r="I1855" s="323"/>
      <c r="J1855" s="324">
        <f>ROUND(I1855*H1855,2)</f>
        <v>0</v>
      </c>
      <c r="K1855" s="320" t="s">
        <v>1</v>
      </c>
      <c r="L1855" s="325"/>
      <c r="M1855" s="326" t="s">
        <v>1</v>
      </c>
      <c r="N1855" s="327" t="s">
        <v>46</v>
      </c>
      <c r="O1855" s="92"/>
      <c r="P1855" s="253">
        <f>O1855*H1855</f>
        <v>0</v>
      </c>
      <c r="Q1855" s="253">
        <v>0.00055000000000000003</v>
      </c>
      <c r="R1855" s="253">
        <f>Q1855*H1855</f>
        <v>0.0011000000000000001</v>
      </c>
      <c r="S1855" s="253">
        <v>0</v>
      </c>
      <c r="T1855" s="254">
        <f>S1855*H1855</f>
        <v>0</v>
      </c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R1855" s="255" t="s">
        <v>587</v>
      </c>
      <c r="AT1855" s="255" t="s">
        <v>492</v>
      </c>
      <c r="AU1855" s="255" t="s">
        <v>91</v>
      </c>
      <c r="AY1855" s="18" t="s">
        <v>229</v>
      </c>
      <c r="BE1855" s="256">
        <f>IF(N1855="základní",J1855,0)</f>
        <v>0</v>
      </c>
      <c r="BF1855" s="256">
        <f>IF(N1855="snížená",J1855,0)</f>
        <v>0</v>
      </c>
      <c r="BG1855" s="256">
        <f>IF(N1855="zákl. přenesená",J1855,0)</f>
        <v>0</v>
      </c>
      <c r="BH1855" s="256">
        <f>IF(N1855="sníž. přenesená",J1855,0)</f>
        <v>0</v>
      </c>
      <c r="BI1855" s="256">
        <f>IF(N1855="nulová",J1855,0)</f>
        <v>0</v>
      </c>
      <c r="BJ1855" s="18" t="s">
        <v>89</v>
      </c>
      <c r="BK1855" s="256">
        <f>ROUND(I1855*H1855,2)</f>
        <v>0</v>
      </c>
      <c r="BL1855" s="18" t="s">
        <v>331</v>
      </c>
      <c r="BM1855" s="255" t="s">
        <v>2329</v>
      </c>
    </row>
    <row r="1856" s="2" customFormat="1" ht="21.75" customHeight="1">
      <c r="A1856" s="39"/>
      <c r="B1856" s="40"/>
      <c r="C1856" s="244" t="s">
        <v>2330</v>
      </c>
      <c r="D1856" s="244" t="s">
        <v>231</v>
      </c>
      <c r="E1856" s="245" t="s">
        <v>2331</v>
      </c>
      <c r="F1856" s="246" t="s">
        <v>2332</v>
      </c>
      <c r="G1856" s="247" t="s">
        <v>314</v>
      </c>
      <c r="H1856" s="248">
        <v>1</v>
      </c>
      <c r="I1856" s="249"/>
      <c r="J1856" s="250">
        <f>ROUND(I1856*H1856,2)</f>
        <v>0</v>
      </c>
      <c r="K1856" s="246" t="s">
        <v>235</v>
      </c>
      <c r="L1856" s="45"/>
      <c r="M1856" s="251" t="s">
        <v>1</v>
      </c>
      <c r="N1856" s="252" t="s">
        <v>46</v>
      </c>
      <c r="O1856" s="92"/>
      <c r="P1856" s="253">
        <f>O1856*H1856</f>
        <v>0</v>
      </c>
      <c r="Q1856" s="253">
        <v>4.0000000000000003E-05</v>
      </c>
      <c r="R1856" s="253">
        <f>Q1856*H1856</f>
        <v>4.0000000000000003E-05</v>
      </c>
      <c r="S1856" s="253">
        <v>0</v>
      </c>
      <c r="T1856" s="254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55" t="s">
        <v>331</v>
      </c>
      <c r="AT1856" s="255" t="s">
        <v>231</v>
      </c>
      <c r="AU1856" s="255" t="s">
        <v>91</v>
      </c>
      <c r="AY1856" s="18" t="s">
        <v>229</v>
      </c>
      <c r="BE1856" s="256">
        <f>IF(N1856="základní",J1856,0)</f>
        <v>0</v>
      </c>
      <c r="BF1856" s="256">
        <f>IF(N1856="snížená",J1856,0)</f>
        <v>0</v>
      </c>
      <c r="BG1856" s="256">
        <f>IF(N1856="zákl. přenesená",J1856,0)</f>
        <v>0</v>
      </c>
      <c r="BH1856" s="256">
        <f>IF(N1856="sníž. přenesená",J1856,0)</f>
        <v>0</v>
      </c>
      <c r="BI1856" s="256">
        <f>IF(N1856="nulová",J1856,0)</f>
        <v>0</v>
      </c>
      <c r="BJ1856" s="18" t="s">
        <v>89</v>
      </c>
      <c r="BK1856" s="256">
        <f>ROUND(I1856*H1856,2)</f>
        <v>0</v>
      </c>
      <c r="BL1856" s="18" t="s">
        <v>331</v>
      </c>
      <c r="BM1856" s="255" t="s">
        <v>2333</v>
      </c>
    </row>
    <row r="1857" s="13" customFormat="1">
      <c r="A1857" s="13"/>
      <c r="B1857" s="257"/>
      <c r="C1857" s="258"/>
      <c r="D1857" s="259" t="s">
        <v>238</v>
      </c>
      <c r="E1857" s="260" t="s">
        <v>1</v>
      </c>
      <c r="F1857" s="261" t="s">
        <v>2334</v>
      </c>
      <c r="G1857" s="258"/>
      <c r="H1857" s="260" t="s">
        <v>1</v>
      </c>
      <c r="I1857" s="262"/>
      <c r="J1857" s="258"/>
      <c r="K1857" s="258"/>
      <c r="L1857" s="263"/>
      <c r="M1857" s="264"/>
      <c r="N1857" s="265"/>
      <c r="O1857" s="265"/>
      <c r="P1857" s="265"/>
      <c r="Q1857" s="265"/>
      <c r="R1857" s="265"/>
      <c r="S1857" s="265"/>
      <c r="T1857" s="266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67" t="s">
        <v>238</v>
      </c>
      <c r="AU1857" s="267" t="s">
        <v>91</v>
      </c>
      <c r="AV1857" s="13" t="s">
        <v>89</v>
      </c>
      <c r="AW1857" s="13" t="s">
        <v>36</v>
      </c>
      <c r="AX1857" s="13" t="s">
        <v>81</v>
      </c>
      <c r="AY1857" s="267" t="s">
        <v>229</v>
      </c>
    </row>
    <row r="1858" s="14" customFormat="1">
      <c r="A1858" s="14"/>
      <c r="B1858" s="268"/>
      <c r="C1858" s="269"/>
      <c r="D1858" s="259" t="s">
        <v>238</v>
      </c>
      <c r="E1858" s="270" t="s">
        <v>1</v>
      </c>
      <c r="F1858" s="271" t="s">
        <v>89</v>
      </c>
      <c r="G1858" s="269"/>
      <c r="H1858" s="272">
        <v>1</v>
      </c>
      <c r="I1858" s="273"/>
      <c r="J1858" s="269"/>
      <c r="K1858" s="269"/>
      <c r="L1858" s="274"/>
      <c r="M1858" s="275"/>
      <c r="N1858" s="276"/>
      <c r="O1858" s="276"/>
      <c r="P1858" s="276"/>
      <c r="Q1858" s="276"/>
      <c r="R1858" s="276"/>
      <c r="S1858" s="276"/>
      <c r="T1858" s="277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78" t="s">
        <v>238</v>
      </c>
      <c r="AU1858" s="278" t="s">
        <v>91</v>
      </c>
      <c r="AV1858" s="14" t="s">
        <v>91</v>
      </c>
      <c r="AW1858" s="14" t="s">
        <v>36</v>
      </c>
      <c r="AX1858" s="14" t="s">
        <v>89</v>
      </c>
      <c r="AY1858" s="278" t="s">
        <v>229</v>
      </c>
    </row>
    <row r="1859" s="2" customFormat="1" ht="16.5" customHeight="1">
      <c r="A1859" s="39"/>
      <c r="B1859" s="40"/>
      <c r="C1859" s="318" t="s">
        <v>2335</v>
      </c>
      <c r="D1859" s="318" t="s">
        <v>492</v>
      </c>
      <c r="E1859" s="319" t="s">
        <v>2336</v>
      </c>
      <c r="F1859" s="320" t="s">
        <v>2337</v>
      </c>
      <c r="G1859" s="321" t="s">
        <v>314</v>
      </c>
      <c r="H1859" s="322">
        <v>1</v>
      </c>
      <c r="I1859" s="323"/>
      <c r="J1859" s="324">
        <f>ROUND(I1859*H1859,2)</f>
        <v>0</v>
      </c>
      <c r="K1859" s="320" t="s">
        <v>1</v>
      </c>
      <c r="L1859" s="325"/>
      <c r="M1859" s="326" t="s">
        <v>1</v>
      </c>
      <c r="N1859" s="327" t="s">
        <v>46</v>
      </c>
      <c r="O1859" s="92"/>
      <c r="P1859" s="253">
        <f>O1859*H1859</f>
        <v>0</v>
      </c>
      <c r="Q1859" s="253">
        <v>0.00055000000000000003</v>
      </c>
      <c r="R1859" s="253">
        <f>Q1859*H1859</f>
        <v>0.00055000000000000003</v>
      </c>
      <c r="S1859" s="253">
        <v>0</v>
      </c>
      <c r="T1859" s="254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55" t="s">
        <v>587</v>
      </c>
      <c r="AT1859" s="255" t="s">
        <v>492</v>
      </c>
      <c r="AU1859" s="255" t="s">
        <v>91</v>
      </c>
      <c r="AY1859" s="18" t="s">
        <v>229</v>
      </c>
      <c r="BE1859" s="256">
        <f>IF(N1859="základní",J1859,0)</f>
        <v>0</v>
      </c>
      <c r="BF1859" s="256">
        <f>IF(N1859="snížená",J1859,0)</f>
        <v>0</v>
      </c>
      <c r="BG1859" s="256">
        <f>IF(N1859="zákl. přenesená",J1859,0)</f>
        <v>0</v>
      </c>
      <c r="BH1859" s="256">
        <f>IF(N1859="sníž. přenesená",J1859,0)</f>
        <v>0</v>
      </c>
      <c r="BI1859" s="256">
        <f>IF(N1859="nulová",J1859,0)</f>
        <v>0</v>
      </c>
      <c r="BJ1859" s="18" t="s">
        <v>89</v>
      </c>
      <c r="BK1859" s="256">
        <f>ROUND(I1859*H1859,2)</f>
        <v>0</v>
      </c>
      <c r="BL1859" s="18" t="s">
        <v>331</v>
      </c>
      <c r="BM1859" s="255" t="s">
        <v>2338</v>
      </c>
    </row>
    <row r="1860" s="2" customFormat="1" ht="21.75" customHeight="1">
      <c r="A1860" s="39"/>
      <c r="B1860" s="40"/>
      <c r="C1860" s="244" t="s">
        <v>2339</v>
      </c>
      <c r="D1860" s="244" t="s">
        <v>231</v>
      </c>
      <c r="E1860" s="245" t="s">
        <v>2340</v>
      </c>
      <c r="F1860" s="246" t="s">
        <v>2341</v>
      </c>
      <c r="G1860" s="247" t="s">
        <v>314</v>
      </c>
      <c r="H1860" s="248">
        <v>2</v>
      </c>
      <c r="I1860" s="249"/>
      <c r="J1860" s="250">
        <f>ROUND(I1860*H1860,2)</f>
        <v>0</v>
      </c>
      <c r="K1860" s="246" t="s">
        <v>235</v>
      </c>
      <c r="L1860" s="45"/>
      <c r="M1860" s="251" t="s">
        <v>1</v>
      </c>
      <c r="N1860" s="252" t="s">
        <v>46</v>
      </c>
      <c r="O1860" s="92"/>
      <c r="P1860" s="253">
        <f>O1860*H1860</f>
        <v>0</v>
      </c>
      <c r="Q1860" s="253">
        <v>4.0000000000000003E-05</v>
      </c>
      <c r="R1860" s="253">
        <f>Q1860*H1860</f>
        <v>8.0000000000000007E-05</v>
      </c>
      <c r="S1860" s="253">
        <v>0</v>
      </c>
      <c r="T1860" s="254">
        <f>S1860*H1860</f>
        <v>0</v>
      </c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R1860" s="255" t="s">
        <v>331</v>
      </c>
      <c r="AT1860" s="255" t="s">
        <v>231</v>
      </c>
      <c r="AU1860" s="255" t="s">
        <v>91</v>
      </c>
      <c r="AY1860" s="18" t="s">
        <v>229</v>
      </c>
      <c r="BE1860" s="256">
        <f>IF(N1860="základní",J1860,0)</f>
        <v>0</v>
      </c>
      <c r="BF1860" s="256">
        <f>IF(N1860="snížená",J1860,0)</f>
        <v>0</v>
      </c>
      <c r="BG1860" s="256">
        <f>IF(N1860="zákl. přenesená",J1860,0)</f>
        <v>0</v>
      </c>
      <c r="BH1860" s="256">
        <f>IF(N1860="sníž. přenesená",J1860,0)</f>
        <v>0</v>
      </c>
      <c r="BI1860" s="256">
        <f>IF(N1860="nulová",J1860,0)</f>
        <v>0</v>
      </c>
      <c r="BJ1860" s="18" t="s">
        <v>89</v>
      </c>
      <c r="BK1860" s="256">
        <f>ROUND(I1860*H1860,2)</f>
        <v>0</v>
      </c>
      <c r="BL1860" s="18" t="s">
        <v>331</v>
      </c>
      <c r="BM1860" s="255" t="s">
        <v>2342</v>
      </c>
    </row>
    <row r="1861" s="13" customFormat="1">
      <c r="A1861" s="13"/>
      <c r="B1861" s="257"/>
      <c r="C1861" s="258"/>
      <c r="D1861" s="259" t="s">
        <v>238</v>
      </c>
      <c r="E1861" s="260" t="s">
        <v>1</v>
      </c>
      <c r="F1861" s="261" t="s">
        <v>2343</v>
      </c>
      <c r="G1861" s="258"/>
      <c r="H1861" s="260" t="s">
        <v>1</v>
      </c>
      <c r="I1861" s="262"/>
      <c r="J1861" s="258"/>
      <c r="K1861" s="258"/>
      <c r="L1861" s="263"/>
      <c r="M1861" s="264"/>
      <c r="N1861" s="265"/>
      <c r="O1861" s="265"/>
      <c r="P1861" s="265"/>
      <c r="Q1861" s="265"/>
      <c r="R1861" s="265"/>
      <c r="S1861" s="265"/>
      <c r="T1861" s="266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67" t="s">
        <v>238</v>
      </c>
      <c r="AU1861" s="267" t="s">
        <v>91</v>
      </c>
      <c r="AV1861" s="13" t="s">
        <v>89</v>
      </c>
      <c r="AW1861" s="13" t="s">
        <v>36</v>
      </c>
      <c r="AX1861" s="13" t="s">
        <v>81</v>
      </c>
      <c r="AY1861" s="267" t="s">
        <v>229</v>
      </c>
    </row>
    <row r="1862" s="14" customFormat="1">
      <c r="A1862" s="14"/>
      <c r="B1862" s="268"/>
      <c r="C1862" s="269"/>
      <c r="D1862" s="259" t="s">
        <v>238</v>
      </c>
      <c r="E1862" s="270" t="s">
        <v>1</v>
      </c>
      <c r="F1862" s="271" t="s">
        <v>91</v>
      </c>
      <c r="G1862" s="269"/>
      <c r="H1862" s="272">
        <v>2</v>
      </c>
      <c r="I1862" s="273"/>
      <c r="J1862" s="269"/>
      <c r="K1862" s="269"/>
      <c r="L1862" s="274"/>
      <c r="M1862" s="275"/>
      <c r="N1862" s="276"/>
      <c r="O1862" s="276"/>
      <c r="P1862" s="276"/>
      <c r="Q1862" s="276"/>
      <c r="R1862" s="276"/>
      <c r="S1862" s="276"/>
      <c r="T1862" s="277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78" t="s">
        <v>238</v>
      </c>
      <c r="AU1862" s="278" t="s">
        <v>91</v>
      </c>
      <c r="AV1862" s="14" t="s">
        <v>91</v>
      </c>
      <c r="AW1862" s="14" t="s">
        <v>36</v>
      </c>
      <c r="AX1862" s="14" t="s">
        <v>89</v>
      </c>
      <c r="AY1862" s="278" t="s">
        <v>229</v>
      </c>
    </row>
    <row r="1863" s="2" customFormat="1" ht="16.5" customHeight="1">
      <c r="A1863" s="39"/>
      <c r="B1863" s="40"/>
      <c r="C1863" s="318" t="s">
        <v>2344</v>
      </c>
      <c r="D1863" s="318" t="s">
        <v>492</v>
      </c>
      <c r="E1863" s="319" t="s">
        <v>2345</v>
      </c>
      <c r="F1863" s="320" t="s">
        <v>2346</v>
      </c>
      <c r="G1863" s="321" t="s">
        <v>314</v>
      </c>
      <c r="H1863" s="322">
        <v>2</v>
      </c>
      <c r="I1863" s="323"/>
      <c r="J1863" s="324">
        <f>ROUND(I1863*H1863,2)</f>
        <v>0</v>
      </c>
      <c r="K1863" s="320" t="s">
        <v>1</v>
      </c>
      <c r="L1863" s="325"/>
      <c r="M1863" s="326" t="s">
        <v>1</v>
      </c>
      <c r="N1863" s="327" t="s">
        <v>46</v>
      </c>
      <c r="O1863" s="92"/>
      <c r="P1863" s="253">
        <f>O1863*H1863</f>
        <v>0</v>
      </c>
      <c r="Q1863" s="253">
        <v>0.00055000000000000003</v>
      </c>
      <c r="R1863" s="253">
        <f>Q1863*H1863</f>
        <v>0.0011000000000000001</v>
      </c>
      <c r="S1863" s="253">
        <v>0</v>
      </c>
      <c r="T1863" s="254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55" t="s">
        <v>587</v>
      </c>
      <c r="AT1863" s="255" t="s">
        <v>492</v>
      </c>
      <c r="AU1863" s="255" t="s">
        <v>91</v>
      </c>
      <c r="AY1863" s="18" t="s">
        <v>229</v>
      </c>
      <c r="BE1863" s="256">
        <f>IF(N1863="základní",J1863,0)</f>
        <v>0</v>
      </c>
      <c r="BF1863" s="256">
        <f>IF(N1863="snížená",J1863,0)</f>
        <v>0</v>
      </c>
      <c r="BG1863" s="256">
        <f>IF(N1863="zákl. přenesená",J1863,0)</f>
        <v>0</v>
      </c>
      <c r="BH1863" s="256">
        <f>IF(N1863="sníž. přenesená",J1863,0)</f>
        <v>0</v>
      </c>
      <c r="BI1863" s="256">
        <f>IF(N1863="nulová",J1863,0)</f>
        <v>0</v>
      </c>
      <c r="BJ1863" s="18" t="s">
        <v>89</v>
      </c>
      <c r="BK1863" s="256">
        <f>ROUND(I1863*H1863,2)</f>
        <v>0</v>
      </c>
      <c r="BL1863" s="18" t="s">
        <v>331</v>
      </c>
      <c r="BM1863" s="255" t="s">
        <v>2347</v>
      </c>
    </row>
    <row r="1864" s="2" customFormat="1" ht="21.75" customHeight="1">
      <c r="A1864" s="39"/>
      <c r="B1864" s="40"/>
      <c r="C1864" s="244" t="s">
        <v>2348</v>
      </c>
      <c r="D1864" s="244" t="s">
        <v>231</v>
      </c>
      <c r="E1864" s="245" t="s">
        <v>2349</v>
      </c>
      <c r="F1864" s="246" t="s">
        <v>2350</v>
      </c>
      <c r="G1864" s="247" t="s">
        <v>771</v>
      </c>
      <c r="H1864" s="248">
        <v>1</v>
      </c>
      <c r="I1864" s="249"/>
      <c r="J1864" s="250">
        <f>ROUND(I1864*H1864,2)</f>
        <v>0</v>
      </c>
      <c r="K1864" s="246" t="s">
        <v>1</v>
      </c>
      <c r="L1864" s="45"/>
      <c r="M1864" s="251" t="s">
        <v>1</v>
      </c>
      <c r="N1864" s="252" t="s">
        <v>46</v>
      </c>
      <c r="O1864" s="92"/>
      <c r="P1864" s="253">
        <f>O1864*H1864</f>
        <v>0</v>
      </c>
      <c r="Q1864" s="253">
        <v>0</v>
      </c>
      <c r="R1864" s="253">
        <f>Q1864*H1864</f>
        <v>0</v>
      </c>
      <c r="S1864" s="253">
        <v>0</v>
      </c>
      <c r="T1864" s="254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255" t="s">
        <v>331</v>
      </c>
      <c r="AT1864" s="255" t="s">
        <v>231</v>
      </c>
      <c r="AU1864" s="255" t="s">
        <v>91</v>
      </c>
      <c r="AY1864" s="18" t="s">
        <v>229</v>
      </c>
      <c r="BE1864" s="256">
        <f>IF(N1864="základní",J1864,0)</f>
        <v>0</v>
      </c>
      <c r="BF1864" s="256">
        <f>IF(N1864="snížená",J1864,0)</f>
        <v>0</v>
      </c>
      <c r="BG1864" s="256">
        <f>IF(N1864="zákl. přenesená",J1864,0)</f>
        <v>0</v>
      </c>
      <c r="BH1864" s="256">
        <f>IF(N1864="sníž. přenesená",J1864,0)</f>
        <v>0</v>
      </c>
      <c r="BI1864" s="256">
        <f>IF(N1864="nulová",J1864,0)</f>
        <v>0</v>
      </c>
      <c r="BJ1864" s="18" t="s">
        <v>89</v>
      </c>
      <c r="BK1864" s="256">
        <f>ROUND(I1864*H1864,2)</f>
        <v>0</v>
      </c>
      <c r="BL1864" s="18" t="s">
        <v>331</v>
      </c>
      <c r="BM1864" s="255" t="s">
        <v>2351</v>
      </c>
    </row>
    <row r="1865" s="2" customFormat="1" ht="16.5" customHeight="1">
      <c r="A1865" s="39"/>
      <c r="B1865" s="40"/>
      <c r="C1865" s="244" t="s">
        <v>2352</v>
      </c>
      <c r="D1865" s="244" t="s">
        <v>231</v>
      </c>
      <c r="E1865" s="245" t="s">
        <v>2353</v>
      </c>
      <c r="F1865" s="246" t="s">
        <v>2354</v>
      </c>
      <c r="G1865" s="247" t="s">
        <v>311</v>
      </c>
      <c r="H1865" s="248">
        <v>12.16</v>
      </c>
      <c r="I1865" s="249"/>
      <c r="J1865" s="250">
        <f>ROUND(I1865*H1865,2)</f>
        <v>0</v>
      </c>
      <c r="K1865" s="246" t="s">
        <v>1</v>
      </c>
      <c r="L1865" s="45"/>
      <c r="M1865" s="251" t="s">
        <v>1</v>
      </c>
      <c r="N1865" s="252" t="s">
        <v>46</v>
      </c>
      <c r="O1865" s="92"/>
      <c r="P1865" s="253">
        <f>O1865*H1865</f>
        <v>0</v>
      </c>
      <c r="Q1865" s="253">
        <v>0</v>
      </c>
      <c r="R1865" s="253">
        <f>Q1865*H1865</f>
        <v>0</v>
      </c>
      <c r="S1865" s="253">
        <v>0</v>
      </c>
      <c r="T1865" s="254">
        <f>S1865*H1865</f>
        <v>0</v>
      </c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R1865" s="255" t="s">
        <v>331</v>
      </c>
      <c r="AT1865" s="255" t="s">
        <v>231</v>
      </c>
      <c r="AU1865" s="255" t="s">
        <v>91</v>
      </c>
      <c r="AY1865" s="18" t="s">
        <v>229</v>
      </c>
      <c r="BE1865" s="256">
        <f>IF(N1865="základní",J1865,0)</f>
        <v>0</v>
      </c>
      <c r="BF1865" s="256">
        <f>IF(N1865="snížená",J1865,0)</f>
        <v>0</v>
      </c>
      <c r="BG1865" s="256">
        <f>IF(N1865="zákl. přenesená",J1865,0)</f>
        <v>0</v>
      </c>
      <c r="BH1865" s="256">
        <f>IF(N1865="sníž. přenesená",J1865,0)</f>
        <v>0</v>
      </c>
      <c r="BI1865" s="256">
        <f>IF(N1865="nulová",J1865,0)</f>
        <v>0</v>
      </c>
      <c r="BJ1865" s="18" t="s">
        <v>89</v>
      </c>
      <c r="BK1865" s="256">
        <f>ROUND(I1865*H1865,2)</f>
        <v>0</v>
      </c>
      <c r="BL1865" s="18" t="s">
        <v>331</v>
      </c>
      <c r="BM1865" s="255" t="s">
        <v>2355</v>
      </c>
    </row>
    <row r="1866" s="2" customFormat="1" ht="21.75" customHeight="1">
      <c r="A1866" s="39"/>
      <c r="B1866" s="40"/>
      <c r="C1866" s="244" t="s">
        <v>2356</v>
      </c>
      <c r="D1866" s="244" t="s">
        <v>231</v>
      </c>
      <c r="E1866" s="245" t="s">
        <v>2357</v>
      </c>
      <c r="F1866" s="246" t="s">
        <v>2358</v>
      </c>
      <c r="G1866" s="247" t="s">
        <v>771</v>
      </c>
      <c r="H1866" s="248">
        <v>1</v>
      </c>
      <c r="I1866" s="249"/>
      <c r="J1866" s="250">
        <f>ROUND(I1866*H1866,2)</f>
        <v>0</v>
      </c>
      <c r="K1866" s="246" t="s">
        <v>1</v>
      </c>
      <c r="L1866" s="45"/>
      <c r="M1866" s="251" t="s">
        <v>1</v>
      </c>
      <c r="N1866" s="252" t="s">
        <v>46</v>
      </c>
      <c r="O1866" s="92"/>
      <c r="P1866" s="253">
        <f>O1866*H1866</f>
        <v>0</v>
      </c>
      <c r="Q1866" s="253">
        <v>0</v>
      </c>
      <c r="R1866" s="253">
        <f>Q1866*H1866</f>
        <v>0</v>
      </c>
      <c r="S1866" s="253">
        <v>0</v>
      </c>
      <c r="T1866" s="254">
        <f>S1866*H1866</f>
        <v>0</v>
      </c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R1866" s="255" t="s">
        <v>331</v>
      </c>
      <c r="AT1866" s="255" t="s">
        <v>231</v>
      </c>
      <c r="AU1866" s="255" t="s">
        <v>91</v>
      </c>
      <c r="AY1866" s="18" t="s">
        <v>229</v>
      </c>
      <c r="BE1866" s="256">
        <f>IF(N1866="základní",J1866,0)</f>
        <v>0</v>
      </c>
      <c r="BF1866" s="256">
        <f>IF(N1866="snížená",J1866,0)</f>
        <v>0</v>
      </c>
      <c r="BG1866" s="256">
        <f>IF(N1866="zákl. přenesená",J1866,0)</f>
        <v>0</v>
      </c>
      <c r="BH1866" s="256">
        <f>IF(N1866="sníž. přenesená",J1866,0)</f>
        <v>0</v>
      </c>
      <c r="BI1866" s="256">
        <f>IF(N1866="nulová",J1866,0)</f>
        <v>0</v>
      </c>
      <c r="BJ1866" s="18" t="s">
        <v>89</v>
      </c>
      <c r="BK1866" s="256">
        <f>ROUND(I1866*H1866,2)</f>
        <v>0</v>
      </c>
      <c r="BL1866" s="18" t="s">
        <v>331</v>
      </c>
      <c r="BM1866" s="255" t="s">
        <v>2359</v>
      </c>
    </row>
    <row r="1867" s="2" customFormat="1">
      <c r="A1867" s="39"/>
      <c r="B1867" s="40"/>
      <c r="C1867" s="41"/>
      <c r="D1867" s="259" t="s">
        <v>262</v>
      </c>
      <c r="E1867" s="41"/>
      <c r="F1867" s="290" t="s">
        <v>2360</v>
      </c>
      <c r="G1867" s="41"/>
      <c r="H1867" s="41"/>
      <c r="I1867" s="155"/>
      <c r="J1867" s="41"/>
      <c r="K1867" s="41"/>
      <c r="L1867" s="45"/>
      <c r="M1867" s="291"/>
      <c r="N1867" s="292"/>
      <c r="O1867" s="92"/>
      <c r="P1867" s="92"/>
      <c r="Q1867" s="92"/>
      <c r="R1867" s="92"/>
      <c r="S1867" s="92"/>
      <c r="T1867" s="93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T1867" s="18" t="s">
        <v>262</v>
      </c>
      <c r="AU1867" s="18" t="s">
        <v>91</v>
      </c>
    </row>
    <row r="1868" s="2" customFormat="1" ht="21.75" customHeight="1">
      <c r="A1868" s="39"/>
      <c r="B1868" s="40"/>
      <c r="C1868" s="244" t="s">
        <v>2361</v>
      </c>
      <c r="D1868" s="244" t="s">
        <v>231</v>
      </c>
      <c r="E1868" s="245" t="s">
        <v>2362</v>
      </c>
      <c r="F1868" s="246" t="s">
        <v>2363</v>
      </c>
      <c r="G1868" s="247" t="s">
        <v>1784</v>
      </c>
      <c r="H1868" s="328"/>
      <c r="I1868" s="249"/>
      <c r="J1868" s="250">
        <f>ROUND(I1868*H1868,2)</f>
        <v>0</v>
      </c>
      <c r="K1868" s="246" t="s">
        <v>235</v>
      </c>
      <c r="L1868" s="45"/>
      <c r="M1868" s="251" t="s">
        <v>1</v>
      </c>
      <c r="N1868" s="252" t="s">
        <v>46</v>
      </c>
      <c r="O1868" s="92"/>
      <c r="P1868" s="253">
        <f>O1868*H1868</f>
        <v>0</v>
      </c>
      <c r="Q1868" s="253">
        <v>0</v>
      </c>
      <c r="R1868" s="253">
        <f>Q1868*H1868</f>
        <v>0</v>
      </c>
      <c r="S1868" s="253">
        <v>0</v>
      </c>
      <c r="T1868" s="254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55" t="s">
        <v>331</v>
      </c>
      <c r="AT1868" s="255" t="s">
        <v>231</v>
      </c>
      <c r="AU1868" s="255" t="s">
        <v>91</v>
      </c>
      <c r="AY1868" s="18" t="s">
        <v>229</v>
      </c>
      <c r="BE1868" s="256">
        <f>IF(N1868="základní",J1868,0)</f>
        <v>0</v>
      </c>
      <c r="BF1868" s="256">
        <f>IF(N1868="snížená",J1868,0)</f>
        <v>0</v>
      </c>
      <c r="BG1868" s="256">
        <f>IF(N1868="zákl. přenesená",J1868,0)</f>
        <v>0</v>
      </c>
      <c r="BH1868" s="256">
        <f>IF(N1868="sníž. přenesená",J1868,0)</f>
        <v>0</v>
      </c>
      <c r="BI1868" s="256">
        <f>IF(N1868="nulová",J1868,0)</f>
        <v>0</v>
      </c>
      <c r="BJ1868" s="18" t="s">
        <v>89</v>
      </c>
      <c r="BK1868" s="256">
        <f>ROUND(I1868*H1868,2)</f>
        <v>0</v>
      </c>
      <c r="BL1868" s="18" t="s">
        <v>331</v>
      </c>
      <c r="BM1868" s="255" t="s">
        <v>2364</v>
      </c>
    </row>
    <row r="1869" s="12" customFormat="1" ht="22.8" customHeight="1">
      <c r="A1869" s="12"/>
      <c r="B1869" s="228"/>
      <c r="C1869" s="229"/>
      <c r="D1869" s="230" t="s">
        <v>80</v>
      </c>
      <c r="E1869" s="242" t="s">
        <v>2365</v>
      </c>
      <c r="F1869" s="242" t="s">
        <v>2366</v>
      </c>
      <c r="G1869" s="229"/>
      <c r="H1869" s="229"/>
      <c r="I1869" s="232"/>
      <c r="J1869" s="243">
        <f>BK1869</f>
        <v>0</v>
      </c>
      <c r="K1869" s="229"/>
      <c r="L1869" s="234"/>
      <c r="M1869" s="235"/>
      <c r="N1869" s="236"/>
      <c r="O1869" s="236"/>
      <c r="P1869" s="237">
        <f>SUM(P1870:P1896)</f>
        <v>0</v>
      </c>
      <c r="Q1869" s="236"/>
      <c r="R1869" s="237">
        <f>SUM(R1870:R1896)</f>
        <v>0.97690399999999999</v>
      </c>
      <c r="S1869" s="236"/>
      <c r="T1869" s="238">
        <f>SUM(T1870:T1896)</f>
        <v>0</v>
      </c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R1869" s="239" t="s">
        <v>91</v>
      </c>
      <c r="AT1869" s="240" t="s">
        <v>80</v>
      </c>
      <c r="AU1869" s="240" t="s">
        <v>89</v>
      </c>
      <c r="AY1869" s="239" t="s">
        <v>229</v>
      </c>
      <c r="BK1869" s="241">
        <f>SUM(BK1870:BK1896)</f>
        <v>0</v>
      </c>
    </row>
    <row r="1870" s="2" customFormat="1" ht="21.75" customHeight="1">
      <c r="A1870" s="39"/>
      <c r="B1870" s="40"/>
      <c r="C1870" s="244" t="s">
        <v>2367</v>
      </c>
      <c r="D1870" s="244" t="s">
        <v>231</v>
      </c>
      <c r="E1870" s="245" t="s">
        <v>2368</v>
      </c>
      <c r="F1870" s="246" t="s">
        <v>2369</v>
      </c>
      <c r="G1870" s="247" t="s">
        <v>346</v>
      </c>
      <c r="H1870" s="248">
        <v>230</v>
      </c>
      <c r="I1870" s="249"/>
      <c r="J1870" s="250">
        <f>ROUND(I1870*H1870,2)</f>
        <v>0</v>
      </c>
      <c r="K1870" s="246" t="s">
        <v>235</v>
      </c>
      <c r="L1870" s="45"/>
      <c r="M1870" s="251" t="s">
        <v>1</v>
      </c>
      <c r="N1870" s="252" t="s">
        <v>46</v>
      </c>
      <c r="O1870" s="92"/>
      <c r="P1870" s="253">
        <f>O1870*H1870</f>
        <v>0</v>
      </c>
      <c r="Q1870" s="253">
        <v>0.0018600000000000001</v>
      </c>
      <c r="R1870" s="253">
        <f>Q1870*H1870</f>
        <v>0.42780000000000001</v>
      </c>
      <c r="S1870" s="253">
        <v>0</v>
      </c>
      <c r="T1870" s="254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55" t="s">
        <v>331</v>
      </c>
      <c r="AT1870" s="255" t="s">
        <v>231</v>
      </c>
      <c r="AU1870" s="255" t="s">
        <v>91</v>
      </c>
      <c r="AY1870" s="18" t="s">
        <v>229</v>
      </c>
      <c r="BE1870" s="256">
        <f>IF(N1870="základní",J1870,0)</f>
        <v>0</v>
      </c>
      <c r="BF1870" s="256">
        <f>IF(N1870="snížená",J1870,0)</f>
        <v>0</v>
      </c>
      <c r="BG1870" s="256">
        <f>IF(N1870="zákl. přenesená",J1870,0)</f>
        <v>0</v>
      </c>
      <c r="BH1870" s="256">
        <f>IF(N1870="sníž. přenesená",J1870,0)</f>
        <v>0</v>
      </c>
      <c r="BI1870" s="256">
        <f>IF(N1870="nulová",J1870,0)</f>
        <v>0</v>
      </c>
      <c r="BJ1870" s="18" t="s">
        <v>89</v>
      </c>
      <c r="BK1870" s="256">
        <f>ROUND(I1870*H1870,2)</f>
        <v>0</v>
      </c>
      <c r="BL1870" s="18" t="s">
        <v>331</v>
      </c>
      <c r="BM1870" s="255" t="s">
        <v>2370</v>
      </c>
    </row>
    <row r="1871" s="13" customFormat="1">
      <c r="A1871" s="13"/>
      <c r="B1871" s="257"/>
      <c r="C1871" s="258"/>
      <c r="D1871" s="259" t="s">
        <v>238</v>
      </c>
      <c r="E1871" s="260" t="s">
        <v>1</v>
      </c>
      <c r="F1871" s="261" t="s">
        <v>2371</v>
      </c>
      <c r="G1871" s="258"/>
      <c r="H1871" s="260" t="s">
        <v>1</v>
      </c>
      <c r="I1871" s="262"/>
      <c r="J1871" s="258"/>
      <c r="K1871" s="258"/>
      <c r="L1871" s="263"/>
      <c r="M1871" s="264"/>
      <c r="N1871" s="265"/>
      <c r="O1871" s="265"/>
      <c r="P1871" s="265"/>
      <c r="Q1871" s="265"/>
      <c r="R1871" s="265"/>
      <c r="S1871" s="265"/>
      <c r="T1871" s="266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7" t="s">
        <v>238</v>
      </c>
      <c r="AU1871" s="267" t="s">
        <v>91</v>
      </c>
      <c r="AV1871" s="13" t="s">
        <v>89</v>
      </c>
      <c r="AW1871" s="13" t="s">
        <v>36</v>
      </c>
      <c r="AX1871" s="13" t="s">
        <v>81</v>
      </c>
      <c r="AY1871" s="267" t="s">
        <v>229</v>
      </c>
    </row>
    <row r="1872" s="14" customFormat="1">
      <c r="A1872" s="14"/>
      <c r="B1872" s="268"/>
      <c r="C1872" s="269"/>
      <c r="D1872" s="259" t="s">
        <v>238</v>
      </c>
      <c r="E1872" s="270" t="s">
        <v>1</v>
      </c>
      <c r="F1872" s="271" t="s">
        <v>2372</v>
      </c>
      <c r="G1872" s="269"/>
      <c r="H1872" s="272">
        <v>176</v>
      </c>
      <c r="I1872" s="273"/>
      <c r="J1872" s="269"/>
      <c r="K1872" s="269"/>
      <c r="L1872" s="274"/>
      <c r="M1872" s="275"/>
      <c r="N1872" s="276"/>
      <c r="O1872" s="276"/>
      <c r="P1872" s="276"/>
      <c r="Q1872" s="276"/>
      <c r="R1872" s="276"/>
      <c r="S1872" s="276"/>
      <c r="T1872" s="277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78" t="s">
        <v>238</v>
      </c>
      <c r="AU1872" s="278" t="s">
        <v>91</v>
      </c>
      <c r="AV1872" s="14" t="s">
        <v>91</v>
      </c>
      <c r="AW1872" s="14" t="s">
        <v>36</v>
      </c>
      <c r="AX1872" s="14" t="s">
        <v>81</v>
      </c>
      <c r="AY1872" s="278" t="s">
        <v>229</v>
      </c>
    </row>
    <row r="1873" s="13" customFormat="1">
      <c r="A1873" s="13"/>
      <c r="B1873" s="257"/>
      <c r="C1873" s="258"/>
      <c r="D1873" s="259" t="s">
        <v>238</v>
      </c>
      <c r="E1873" s="260" t="s">
        <v>1</v>
      </c>
      <c r="F1873" s="261" t="s">
        <v>2373</v>
      </c>
      <c r="G1873" s="258"/>
      <c r="H1873" s="260" t="s">
        <v>1</v>
      </c>
      <c r="I1873" s="262"/>
      <c r="J1873" s="258"/>
      <c r="K1873" s="258"/>
      <c r="L1873" s="263"/>
      <c r="M1873" s="264"/>
      <c r="N1873" s="265"/>
      <c r="O1873" s="265"/>
      <c r="P1873" s="265"/>
      <c r="Q1873" s="265"/>
      <c r="R1873" s="265"/>
      <c r="S1873" s="265"/>
      <c r="T1873" s="266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67" t="s">
        <v>238</v>
      </c>
      <c r="AU1873" s="267" t="s">
        <v>91</v>
      </c>
      <c r="AV1873" s="13" t="s">
        <v>89</v>
      </c>
      <c r="AW1873" s="13" t="s">
        <v>36</v>
      </c>
      <c r="AX1873" s="13" t="s">
        <v>81</v>
      </c>
      <c r="AY1873" s="267" t="s">
        <v>229</v>
      </c>
    </row>
    <row r="1874" s="14" customFormat="1">
      <c r="A1874" s="14"/>
      <c r="B1874" s="268"/>
      <c r="C1874" s="269"/>
      <c r="D1874" s="259" t="s">
        <v>238</v>
      </c>
      <c r="E1874" s="270" t="s">
        <v>1</v>
      </c>
      <c r="F1874" s="271" t="s">
        <v>2374</v>
      </c>
      <c r="G1874" s="269"/>
      <c r="H1874" s="272">
        <v>30</v>
      </c>
      <c r="I1874" s="273"/>
      <c r="J1874" s="269"/>
      <c r="K1874" s="269"/>
      <c r="L1874" s="274"/>
      <c r="M1874" s="275"/>
      <c r="N1874" s="276"/>
      <c r="O1874" s="276"/>
      <c r="P1874" s="276"/>
      <c r="Q1874" s="276"/>
      <c r="R1874" s="276"/>
      <c r="S1874" s="276"/>
      <c r="T1874" s="277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78" t="s">
        <v>238</v>
      </c>
      <c r="AU1874" s="278" t="s">
        <v>91</v>
      </c>
      <c r="AV1874" s="14" t="s">
        <v>91</v>
      </c>
      <c r="AW1874" s="14" t="s">
        <v>36</v>
      </c>
      <c r="AX1874" s="14" t="s">
        <v>81</v>
      </c>
      <c r="AY1874" s="278" t="s">
        <v>229</v>
      </c>
    </row>
    <row r="1875" s="13" customFormat="1">
      <c r="A1875" s="13"/>
      <c r="B1875" s="257"/>
      <c r="C1875" s="258"/>
      <c r="D1875" s="259" t="s">
        <v>238</v>
      </c>
      <c r="E1875" s="260" t="s">
        <v>1</v>
      </c>
      <c r="F1875" s="261" t="s">
        <v>2375</v>
      </c>
      <c r="G1875" s="258"/>
      <c r="H1875" s="260" t="s">
        <v>1</v>
      </c>
      <c r="I1875" s="262"/>
      <c r="J1875" s="258"/>
      <c r="K1875" s="258"/>
      <c r="L1875" s="263"/>
      <c r="M1875" s="264"/>
      <c r="N1875" s="265"/>
      <c r="O1875" s="265"/>
      <c r="P1875" s="265"/>
      <c r="Q1875" s="265"/>
      <c r="R1875" s="265"/>
      <c r="S1875" s="265"/>
      <c r="T1875" s="266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7" t="s">
        <v>238</v>
      </c>
      <c r="AU1875" s="267" t="s">
        <v>91</v>
      </c>
      <c r="AV1875" s="13" t="s">
        <v>89</v>
      </c>
      <c r="AW1875" s="13" t="s">
        <v>36</v>
      </c>
      <c r="AX1875" s="13" t="s">
        <v>81</v>
      </c>
      <c r="AY1875" s="267" t="s">
        <v>229</v>
      </c>
    </row>
    <row r="1876" s="14" customFormat="1">
      <c r="A1876" s="14"/>
      <c r="B1876" s="268"/>
      <c r="C1876" s="269"/>
      <c r="D1876" s="259" t="s">
        <v>238</v>
      </c>
      <c r="E1876" s="270" t="s">
        <v>1</v>
      </c>
      <c r="F1876" s="271" t="s">
        <v>2376</v>
      </c>
      <c r="G1876" s="269"/>
      <c r="H1876" s="272">
        <v>24</v>
      </c>
      <c r="I1876" s="273"/>
      <c r="J1876" s="269"/>
      <c r="K1876" s="269"/>
      <c r="L1876" s="274"/>
      <c r="M1876" s="275"/>
      <c r="N1876" s="276"/>
      <c r="O1876" s="276"/>
      <c r="P1876" s="276"/>
      <c r="Q1876" s="276"/>
      <c r="R1876" s="276"/>
      <c r="S1876" s="276"/>
      <c r="T1876" s="277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78" t="s">
        <v>238</v>
      </c>
      <c r="AU1876" s="278" t="s">
        <v>91</v>
      </c>
      <c r="AV1876" s="14" t="s">
        <v>91</v>
      </c>
      <c r="AW1876" s="14" t="s">
        <v>36</v>
      </c>
      <c r="AX1876" s="14" t="s">
        <v>81</v>
      </c>
      <c r="AY1876" s="278" t="s">
        <v>229</v>
      </c>
    </row>
    <row r="1877" s="15" customFormat="1">
      <c r="A1877" s="15"/>
      <c r="B1877" s="279"/>
      <c r="C1877" s="280"/>
      <c r="D1877" s="259" t="s">
        <v>238</v>
      </c>
      <c r="E1877" s="281" t="s">
        <v>1</v>
      </c>
      <c r="F1877" s="282" t="s">
        <v>252</v>
      </c>
      <c r="G1877" s="280"/>
      <c r="H1877" s="283">
        <v>230</v>
      </c>
      <c r="I1877" s="284"/>
      <c r="J1877" s="280"/>
      <c r="K1877" s="280"/>
      <c r="L1877" s="285"/>
      <c r="M1877" s="286"/>
      <c r="N1877" s="287"/>
      <c r="O1877" s="287"/>
      <c r="P1877" s="287"/>
      <c r="Q1877" s="287"/>
      <c r="R1877" s="287"/>
      <c r="S1877" s="287"/>
      <c r="T1877" s="288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89" t="s">
        <v>238</v>
      </c>
      <c r="AU1877" s="289" t="s">
        <v>91</v>
      </c>
      <c r="AV1877" s="15" t="s">
        <v>236</v>
      </c>
      <c r="AW1877" s="15" t="s">
        <v>36</v>
      </c>
      <c r="AX1877" s="15" t="s">
        <v>89</v>
      </c>
      <c r="AY1877" s="289" t="s">
        <v>229</v>
      </c>
    </row>
    <row r="1878" s="2" customFormat="1" ht="21.75" customHeight="1">
      <c r="A1878" s="39"/>
      <c r="B1878" s="40"/>
      <c r="C1878" s="244" t="s">
        <v>2377</v>
      </c>
      <c r="D1878" s="244" t="s">
        <v>231</v>
      </c>
      <c r="E1878" s="245" t="s">
        <v>2378</v>
      </c>
      <c r="F1878" s="246" t="s">
        <v>2379</v>
      </c>
      <c r="G1878" s="247" t="s">
        <v>346</v>
      </c>
      <c r="H1878" s="248">
        <v>40</v>
      </c>
      <c r="I1878" s="249"/>
      <c r="J1878" s="250">
        <f>ROUND(I1878*H1878,2)</f>
        <v>0</v>
      </c>
      <c r="K1878" s="246" t="s">
        <v>235</v>
      </c>
      <c r="L1878" s="45"/>
      <c r="M1878" s="251" t="s">
        <v>1</v>
      </c>
      <c r="N1878" s="252" t="s">
        <v>46</v>
      </c>
      <c r="O1878" s="92"/>
      <c r="P1878" s="253">
        <f>O1878*H1878</f>
        <v>0</v>
      </c>
      <c r="Q1878" s="253">
        <v>0.0013799999999999999</v>
      </c>
      <c r="R1878" s="253">
        <f>Q1878*H1878</f>
        <v>0.055199999999999999</v>
      </c>
      <c r="S1878" s="253">
        <v>0</v>
      </c>
      <c r="T1878" s="254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55" t="s">
        <v>331</v>
      </c>
      <c r="AT1878" s="255" t="s">
        <v>231</v>
      </c>
      <c r="AU1878" s="255" t="s">
        <v>91</v>
      </c>
      <c r="AY1878" s="18" t="s">
        <v>229</v>
      </c>
      <c r="BE1878" s="256">
        <f>IF(N1878="základní",J1878,0)</f>
        <v>0</v>
      </c>
      <c r="BF1878" s="256">
        <f>IF(N1878="snížená",J1878,0)</f>
        <v>0</v>
      </c>
      <c r="BG1878" s="256">
        <f>IF(N1878="zákl. přenesená",J1878,0)</f>
        <v>0</v>
      </c>
      <c r="BH1878" s="256">
        <f>IF(N1878="sníž. přenesená",J1878,0)</f>
        <v>0</v>
      </c>
      <c r="BI1878" s="256">
        <f>IF(N1878="nulová",J1878,0)</f>
        <v>0</v>
      </c>
      <c r="BJ1878" s="18" t="s">
        <v>89</v>
      </c>
      <c r="BK1878" s="256">
        <f>ROUND(I1878*H1878,2)</f>
        <v>0</v>
      </c>
      <c r="BL1878" s="18" t="s">
        <v>331</v>
      </c>
      <c r="BM1878" s="255" t="s">
        <v>2380</v>
      </c>
    </row>
    <row r="1879" s="13" customFormat="1">
      <c r="A1879" s="13"/>
      <c r="B1879" s="257"/>
      <c r="C1879" s="258"/>
      <c r="D1879" s="259" t="s">
        <v>238</v>
      </c>
      <c r="E1879" s="260" t="s">
        <v>1</v>
      </c>
      <c r="F1879" s="261" t="s">
        <v>2381</v>
      </c>
      <c r="G1879" s="258"/>
      <c r="H1879" s="260" t="s">
        <v>1</v>
      </c>
      <c r="I1879" s="262"/>
      <c r="J1879" s="258"/>
      <c r="K1879" s="258"/>
      <c r="L1879" s="263"/>
      <c r="M1879" s="264"/>
      <c r="N1879" s="265"/>
      <c r="O1879" s="265"/>
      <c r="P1879" s="265"/>
      <c r="Q1879" s="265"/>
      <c r="R1879" s="265"/>
      <c r="S1879" s="265"/>
      <c r="T1879" s="266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67" t="s">
        <v>238</v>
      </c>
      <c r="AU1879" s="267" t="s">
        <v>91</v>
      </c>
      <c r="AV1879" s="13" t="s">
        <v>89</v>
      </c>
      <c r="AW1879" s="13" t="s">
        <v>36</v>
      </c>
      <c r="AX1879" s="13" t="s">
        <v>81</v>
      </c>
      <c r="AY1879" s="267" t="s">
        <v>229</v>
      </c>
    </row>
    <row r="1880" s="14" customFormat="1">
      <c r="A1880" s="14"/>
      <c r="B1880" s="268"/>
      <c r="C1880" s="269"/>
      <c r="D1880" s="259" t="s">
        <v>238</v>
      </c>
      <c r="E1880" s="270" t="s">
        <v>1</v>
      </c>
      <c r="F1880" s="271" t="s">
        <v>2382</v>
      </c>
      <c r="G1880" s="269"/>
      <c r="H1880" s="272">
        <v>40</v>
      </c>
      <c r="I1880" s="273"/>
      <c r="J1880" s="269"/>
      <c r="K1880" s="269"/>
      <c r="L1880" s="274"/>
      <c r="M1880" s="275"/>
      <c r="N1880" s="276"/>
      <c r="O1880" s="276"/>
      <c r="P1880" s="276"/>
      <c r="Q1880" s="276"/>
      <c r="R1880" s="276"/>
      <c r="S1880" s="276"/>
      <c r="T1880" s="277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78" t="s">
        <v>238</v>
      </c>
      <c r="AU1880" s="278" t="s">
        <v>91</v>
      </c>
      <c r="AV1880" s="14" t="s">
        <v>91</v>
      </c>
      <c r="AW1880" s="14" t="s">
        <v>36</v>
      </c>
      <c r="AX1880" s="14" t="s">
        <v>89</v>
      </c>
      <c r="AY1880" s="278" t="s">
        <v>229</v>
      </c>
    </row>
    <row r="1881" s="2" customFormat="1" ht="21.75" customHeight="1">
      <c r="A1881" s="39"/>
      <c r="B1881" s="40"/>
      <c r="C1881" s="244" t="s">
        <v>2383</v>
      </c>
      <c r="D1881" s="244" t="s">
        <v>231</v>
      </c>
      <c r="E1881" s="245" t="s">
        <v>2384</v>
      </c>
      <c r="F1881" s="246" t="s">
        <v>2385</v>
      </c>
      <c r="G1881" s="247" t="s">
        <v>346</v>
      </c>
      <c r="H1881" s="248">
        <v>88</v>
      </c>
      <c r="I1881" s="249"/>
      <c r="J1881" s="250">
        <f>ROUND(I1881*H1881,2)</f>
        <v>0</v>
      </c>
      <c r="K1881" s="246" t="s">
        <v>235</v>
      </c>
      <c r="L1881" s="45"/>
      <c r="M1881" s="251" t="s">
        <v>1</v>
      </c>
      <c r="N1881" s="252" t="s">
        <v>46</v>
      </c>
      <c r="O1881" s="92"/>
      <c r="P1881" s="253">
        <f>O1881*H1881</f>
        <v>0</v>
      </c>
      <c r="Q1881" s="253">
        <v>0.0040099999999999997</v>
      </c>
      <c r="R1881" s="253">
        <f>Q1881*H1881</f>
        <v>0.35287999999999997</v>
      </c>
      <c r="S1881" s="253">
        <v>0</v>
      </c>
      <c r="T1881" s="254">
        <f>S1881*H1881</f>
        <v>0</v>
      </c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R1881" s="255" t="s">
        <v>331</v>
      </c>
      <c r="AT1881" s="255" t="s">
        <v>231</v>
      </c>
      <c r="AU1881" s="255" t="s">
        <v>91</v>
      </c>
      <c r="AY1881" s="18" t="s">
        <v>229</v>
      </c>
      <c r="BE1881" s="256">
        <f>IF(N1881="základní",J1881,0)</f>
        <v>0</v>
      </c>
      <c r="BF1881" s="256">
        <f>IF(N1881="snížená",J1881,0)</f>
        <v>0</v>
      </c>
      <c r="BG1881" s="256">
        <f>IF(N1881="zákl. přenesená",J1881,0)</f>
        <v>0</v>
      </c>
      <c r="BH1881" s="256">
        <f>IF(N1881="sníž. přenesená",J1881,0)</f>
        <v>0</v>
      </c>
      <c r="BI1881" s="256">
        <f>IF(N1881="nulová",J1881,0)</f>
        <v>0</v>
      </c>
      <c r="BJ1881" s="18" t="s">
        <v>89</v>
      </c>
      <c r="BK1881" s="256">
        <f>ROUND(I1881*H1881,2)</f>
        <v>0</v>
      </c>
      <c r="BL1881" s="18" t="s">
        <v>331</v>
      </c>
      <c r="BM1881" s="255" t="s">
        <v>2386</v>
      </c>
    </row>
    <row r="1882" s="2" customFormat="1">
      <c r="A1882" s="39"/>
      <c r="B1882" s="40"/>
      <c r="C1882" s="41"/>
      <c r="D1882" s="259" t="s">
        <v>262</v>
      </c>
      <c r="E1882" s="41"/>
      <c r="F1882" s="290" t="s">
        <v>2387</v>
      </c>
      <c r="G1882" s="41"/>
      <c r="H1882" s="41"/>
      <c r="I1882" s="155"/>
      <c r="J1882" s="41"/>
      <c r="K1882" s="41"/>
      <c r="L1882" s="45"/>
      <c r="M1882" s="291"/>
      <c r="N1882" s="292"/>
      <c r="O1882" s="92"/>
      <c r="P1882" s="92"/>
      <c r="Q1882" s="92"/>
      <c r="R1882" s="92"/>
      <c r="S1882" s="92"/>
      <c r="T1882" s="93"/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T1882" s="18" t="s">
        <v>262</v>
      </c>
      <c r="AU1882" s="18" t="s">
        <v>91</v>
      </c>
    </row>
    <row r="1883" s="13" customFormat="1">
      <c r="A1883" s="13"/>
      <c r="B1883" s="257"/>
      <c r="C1883" s="258"/>
      <c r="D1883" s="259" t="s">
        <v>238</v>
      </c>
      <c r="E1883" s="260" t="s">
        <v>1</v>
      </c>
      <c r="F1883" s="261" t="s">
        <v>2388</v>
      </c>
      <c r="G1883" s="258"/>
      <c r="H1883" s="260" t="s">
        <v>1</v>
      </c>
      <c r="I1883" s="262"/>
      <c r="J1883" s="258"/>
      <c r="K1883" s="258"/>
      <c r="L1883" s="263"/>
      <c r="M1883" s="264"/>
      <c r="N1883" s="265"/>
      <c r="O1883" s="265"/>
      <c r="P1883" s="265"/>
      <c r="Q1883" s="265"/>
      <c r="R1883" s="265"/>
      <c r="S1883" s="265"/>
      <c r="T1883" s="266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67" t="s">
        <v>238</v>
      </c>
      <c r="AU1883" s="267" t="s">
        <v>91</v>
      </c>
      <c r="AV1883" s="13" t="s">
        <v>89</v>
      </c>
      <c r="AW1883" s="13" t="s">
        <v>36</v>
      </c>
      <c r="AX1883" s="13" t="s">
        <v>81</v>
      </c>
      <c r="AY1883" s="267" t="s">
        <v>229</v>
      </c>
    </row>
    <row r="1884" s="14" customFormat="1">
      <c r="A1884" s="14"/>
      <c r="B1884" s="268"/>
      <c r="C1884" s="269"/>
      <c r="D1884" s="259" t="s">
        <v>238</v>
      </c>
      <c r="E1884" s="270" t="s">
        <v>1</v>
      </c>
      <c r="F1884" s="271" t="s">
        <v>1090</v>
      </c>
      <c r="G1884" s="269"/>
      <c r="H1884" s="272">
        <v>88</v>
      </c>
      <c r="I1884" s="273"/>
      <c r="J1884" s="269"/>
      <c r="K1884" s="269"/>
      <c r="L1884" s="274"/>
      <c r="M1884" s="275"/>
      <c r="N1884" s="276"/>
      <c r="O1884" s="276"/>
      <c r="P1884" s="276"/>
      <c r="Q1884" s="276"/>
      <c r="R1884" s="276"/>
      <c r="S1884" s="276"/>
      <c r="T1884" s="277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78" t="s">
        <v>238</v>
      </c>
      <c r="AU1884" s="278" t="s">
        <v>91</v>
      </c>
      <c r="AV1884" s="14" t="s">
        <v>91</v>
      </c>
      <c r="AW1884" s="14" t="s">
        <v>36</v>
      </c>
      <c r="AX1884" s="14" t="s">
        <v>89</v>
      </c>
      <c r="AY1884" s="278" t="s">
        <v>229</v>
      </c>
    </row>
    <row r="1885" s="2" customFormat="1" ht="21.75" customHeight="1">
      <c r="A1885" s="39"/>
      <c r="B1885" s="40"/>
      <c r="C1885" s="244" t="s">
        <v>2389</v>
      </c>
      <c r="D1885" s="244" t="s">
        <v>231</v>
      </c>
      <c r="E1885" s="245" t="s">
        <v>2390</v>
      </c>
      <c r="F1885" s="246" t="s">
        <v>2391</v>
      </c>
      <c r="G1885" s="247" t="s">
        <v>346</v>
      </c>
      <c r="H1885" s="248">
        <v>27</v>
      </c>
      <c r="I1885" s="249"/>
      <c r="J1885" s="250">
        <f>ROUND(I1885*H1885,2)</f>
        <v>0</v>
      </c>
      <c r="K1885" s="246" t="s">
        <v>235</v>
      </c>
      <c r="L1885" s="45"/>
      <c r="M1885" s="251" t="s">
        <v>1</v>
      </c>
      <c r="N1885" s="252" t="s">
        <v>46</v>
      </c>
      <c r="O1885" s="92"/>
      <c r="P1885" s="253">
        <f>O1885*H1885</f>
        <v>0</v>
      </c>
      <c r="Q1885" s="253">
        <v>0.0044799999999999996</v>
      </c>
      <c r="R1885" s="253">
        <f>Q1885*H1885</f>
        <v>0.12095999999999998</v>
      </c>
      <c r="S1885" s="253">
        <v>0</v>
      </c>
      <c r="T1885" s="254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55" t="s">
        <v>331</v>
      </c>
      <c r="AT1885" s="255" t="s">
        <v>231</v>
      </c>
      <c r="AU1885" s="255" t="s">
        <v>91</v>
      </c>
      <c r="AY1885" s="18" t="s">
        <v>229</v>
      </c>
      <c r="BE1885" s="256">
        <f>IF(N1885="základní",J1885,0)</f>
        <v>0</v>
      </c>
      <c r="BF1885" s="256">
        <f>IF(N1885="snížená",J1885,0)</f>
        <v>0</v>
      </c>
      <c r="BG1885" s="256">
        <f>IF(N1885="zákl. přenesená",J1885,0)</f>
        <v>0</v>
      </c>
      <c r="BH1885" s="256">
        <f>IF(N1885="sníž. přenesená",J1885,0)</f>
        <v>0</v>
      </c>
      <c r="BI1885" s="256">
        <f>IF(N1885="nulová",J1885,0)</f>
        <v>0</v>
      </c>
      <c r="BJ1885" s="18" t="s">
        <v>89</v>
      </c>
      <c r="BK1885" s="256">
        <f>ROUND(I1885*H1885,2)</f>
        <v>0</v>
      </c>
      <c r="BL1885" s="18" t="s">
        <v>331</v>
      </c>
      <c r="BM1885" s="255" t="s">
        <v>2392</v>
      </c>
    </row>
    <row r="1886" s="2" customFormat="1">
      <c r="A1886" s="39"/>
      <c r="B1886" s="40"/>
      <c r="C1886" s="41"/>
      <c r="D1886" s="259" t="s">
        <v>262</v>
      </c>
      <c r="E1886" s="41"/>
      <c r="F1886" s="290" t="s">
        <v>2387</v>
      </c>
      <c r="G1886" s="41"/>
      <c r="H1886" s="41"/>
      <c r="I1886" s="155"/>
      <c r="J1886" s="41"/>
      <c r="K1886" s="41"/>
      <c r="L1886" s="45"/>
      <c r="M1886" s="291"/>
      <c r="N1886" s="292"/>
      <c r="O1886" s="92"/>
      <c r="P1886" s="92"/>
      <c r="Q1886" s="92"/>
      <c r="R1886" s="92"/>
      <c r="S1886" s="92"/>
      <c r="T1886" s="93"/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T1886" s="18" t="s">
        <v>262</v>
      </c>
      <c r="AU1886" s="18" t="s">
        <v>91</v>
      </c>
    </row>
    <row r="1887" s="13" customFormat="1">
      <c r="A1887" s="13"/>
      <c r="B1887" s="257"/>
      <c r="C1887" s="258"/>
      <c r="D1887" s="259" t="s">
        <v>238</v>
      </c>
      <c r="E1887" s="260" t="s">
        <v>1</v>
      </c>
      <c r="F1887" s="261" t="s">
        <v>2393</v>
      </c>
      <c r="G1887" s="258"/>
      <c r="H1887" s="260" t="s">
        <v>1</v>
      </c>
      <c r="I1887" s="262"/>
      <c r="J1887" s="258"/>
      <c r="K1887" s="258"/>
      <c r="L1887" s="263"/>
      <c r="M1887" s="264"/>
      <c r="N1887" s="265"/>
      <c r="O1887" s="265"/>
      <c r="P1887" s="265"/>
      <c r="Q1887" s="265"/>
      <c r="R1887" s="265"/>
      <c r="S1887" s="265"/>
      <c r="T1887" s="266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7" t="s">
        <v>238</v>
      </c>
      <c r="AU1887" s="267" t="s">
        <v>91</v>
      </c>
      <c r="AV1887" s="13" t="s">
        <v>89</v>
      </c>
      <c r="AW1887" s="13" t="s">
        <v>36</v>
      </c>
      <c r="AX1887" s="13" t="s">
        <v>81</v>
      </c>
      <c r="AY1887" s="267" t="s">
        <v>229</v>
      </c>
    </row>
    <row r="1888" s="14" customFormat="1">
      <c r="A1888" s="14"/>
      <c r="B1888" s="268"/>
      <c r="C1888" s="269"/>
      <c r="D1888" s="259" t="s">
        <v>238</v>
      </c>
      <c r="E1888" s="270" t="s">
        <v>1</v>
      </c>
      <c r="F1888" s="271" t="s">
        <v>8</v>
      </c>
      <c r="G1888" s="269"/>
      <c r="H1888" s="272">
        <v>15</v>
      </c>
      <c r="I1888" s="273"/>
      <c r="J1888" s="269"/>
      <c r="K1888" s="269"/>
      <c r="L1888" s="274"/>
      <c r="M1888" s="275"/>
      <c r="N1888" s="276"/>
      <c r="O1888" s="276"/>
      <c r="P1888" s="276"/>
      <c r="Q1888" s="276"/>
      <c r="R1888" s="276"/>
      <c r="S1888" s="276"/>
      <c r="T1888" s="277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78" t="s">
        <v>238</v>
      </c>
      <c r="AU1888" s="278" t="s">
        <v>91</v>
      </c>
      <c r="AV1888" s="14" t="s">
        <v>91</v>
      </c>
      <c r="AW1888" s="14" t="s">
        <v>36</v>
      </c>
      <c r="AX1888" s="14" t="s">
        <v>81</v>
      </c>
      <c r="AY1888" s="278" t="s">
        <v>229</v>
      </c>
    </row>
    <row r="1889" s="13" customFormat="1">
      <c r="A1889" s="13"/>
      <c r="B1889" s="257"/>
      <c r="C1889" s="258"/>
      <c r="D1889" s="259" t="s">
        <v>238</v>
      </c>
      <c r="E1889" s="260" t="s">
        <v>1</v>
      </c>
      <c r="F1889" s="261" t="s">
        <v>2394</v>
      </c>
      <c r="G1889" s="258"/>
      <c r="H1889" s="260" t="s">
        <v>1</v>
      </c>
      <c r="I1889" s="262"/>
      <c r="J1889" s="258"/>
      <c r="K1889" s="258"/>
      <c r="L1889" s="263"/>
      <c r="M1889" s="264"/>
      <c r="N1889" s="265"/>
      <c r="O1889" s="265"/>
      <c r="P1889" s="265"/>
      <c r="Q1889" s="265"/>
      <c r="R1889" s="265"/>
      <c r="S1889" s="265"/>
      <c r="T1889" s="266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67" t="s">
        <v>238</v>
      </c>
      <c r="AU1889" s="267" t="s">
        <v>91</v>
      </c>
      <c r="AV1889" s="13" t="s">
        <v>89</v>
      </c>
      <c r="AW1889" s="13" t="s">
        <v>36</v>
      </c>
      <c r="AX1889" s="13" t="s">
        <v>81</v>
      </c>
      <c r="AY1889" s="267" t="s">
        <v>229</v>
      </c>
    </row>
    <row r="1890" s="14" customFormat="1">
      <c r="A1890" s="14"/>
      <c r="B1890" s="268"/>
      <c r="C1890" s="269"/>
      <c r="D1890" s="259" t="s">
        <v>238</v>
      </c>
      <c r="E1890" s="270" t="s">
        <v>1</v>
      </c>
      <c r="F1890" s="271" t="s">
        <v>325</v>
      </c>
      <c r="G1890" s="269"/>
      <c r="H1890" s="272">
        <v>12</v>
      </c>
      <c r="I1890" s="273"/>
      <c r="J1890" s="269"/>
      <c r="K1890" s="269"/>
      <c r="L1890" s="274"/>
      <c r="M1890" s="275"/>
      <c r="N1890" s="276"/>
      <c r="O1890" s="276"/>
      <c r="P1890" s="276"/>
      <c r="Q1890" s="276"/>
      <c r="R1890" s="276"/>
      <c r="S1890" s="276"/>
      <c r="T1890" s="277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78" t="s">
        <v>238</v>
      </c>
      <c r="AU1890" s="278" t="s">
        <v>91</v>
      </c>
      <c r="AV1890" s="14" t="s">
        <v>91</v>
      </c>
      <c r="AW1890" s="14" t="s">
        <v>36</v>
      </c>
      <c r="AX1890" s="14" t="s">
        <v>81</v>
      </c>
      <c r="AY1890" s="278" t="s">
        <v>229</v>
      </c>
    </row>
    <row r="1891" s="15" customFormat="1">
      <c r="A1891" s="15"/>
      <c r="B1891" s="279"/>
      <c r="C1891" s="280"/>
      <c r="D1891" s="259" t="s">
        <v>238</v>
      </c>
      <c r="E1891" s="281" t="s">
        <v>1</v>
      </c>
      <c r="F1891" s="282" t="s">
        <v>252</v>
      </c>
      <c r="G1891" s="280"/>
      <c r="H1891" s="283">
        <v>27</v>
      </c>
      <c r="I1891" s="284"/>
      <c r="J1891" s="280"/>
      <c r="K1891" s="280"/>
      <c r="L1891" s="285"/>
      <c r="M1891" s="286"/>
      <c r="N1891" s="287"/>
      <c r="O1891" s="287"/>
      <c r="P1891" s="287"/>
      <c r="Q1891" s="287"/>
      <c r="R1891" s="287"/>
      <c r="S1891" s="287"/>
      <c r="T1891" s="288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89" t="s">
        <v>238</v>
      </c>
      <c r="AU1891" s="289" t="s">
        <v>91</v>
      </c>
      <c r="AV1891" s="15" t="s">
        <v>236</v>
      </c>
      <c r="AW1891" s="15" t="s">
        <v>36</v>
      </c>
      <c r="AX1891" s="15" t="s">
        <v>89</v>
      </c>
      <c r="AY1891" s="289" t="s">
        <v>229</v>
      </c>
    </row>
    <row r="1892" s="2" customFormat="1" ht="21.75" customHeight="1">
      <c r="A1892" s="39"/>
      <c r="B1892" s="40"/>
      <c r="C1892" s="244" t="s">
        <v>2395</v>
      </c>
      <c r="D1892" s="244" t="s">
        <v>231</v>
      </c>
      <c r="E1892" s="245" t="s">
        <v>2396</v>
      </c>
      <c r="F1892" s="246" t="s">
        <v>2397</v>
      </c>
      <c r="G1892" s="247" t="s">
        <v>314</v>
      </c>
      <c r="H1892" s="248">
        <v>6</v>
      </c>
      <c r="I1892" s="249"/>
      <c r="J1892" s="250">
        <f>ROUND(I1892*H1892,2)</f>
        <v>0</v>
      </c>
      <c r="K1892" s="246" t="s">
        <v>235</v>
      </c>
      <c r="L1892" s="45"/>
      <c r="M1892" s="251" t="s">
        <v>1</v>
      </c>
      <c r="N1892" s="252" t="s">
        <v>46</v>
      </c>
      <c r="O1892" s="92"/>
      <c r="P1892" s="253">
        <f>O1892*H1892</f>
        <v>0</v>
      </c>
      <c r="Q1892" s="253">
        <v>0</v>
      </c>
      <c r="R1892" s="253">
        <f>Q1892*H1892</f>
        <v>0</v>
      </c>
      <c r="S1892" s="253">
        <v>0</v>
      </c>
      <c r="T1892" s="254">
        <f>S1892*H1892</f>
        <v>0</v>
      </c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R1892" s="255" t="s">
        <v>331</v>
      </c>
      <c r="AT1892" s="255" t="s">
        <v>231</v>
      </c>
      <c r="AU1892" s="255" t="s">
        <v>91</v>
      </c>
      <c r="AY1892" s="18" t="s">
        <v>229</v>
      </c>
      <c r="BE1892" s="256">
        <f>IF(N1892="základní",J1892,0)</f>
        <v>0</v>
      </c>
      <c r="BF1892" s="256">
        <f>IF(N1892="snížená",J1892,0)</f>
        <v>0</v>
      </c>
      <c r="BG1892" s="256">
        <f>IF(N1892="zákl. přenesená",J1892,0)</f>
        <v>0</v>
      </c>
      <c r="BH1892" s="256">
        <f>IF(N1892="sníž. přenesená",J1892,0)</f>
        <v>0</v>
      </c>
      <c r="BI1892" s="256">
        <f>IF(N1892="nulová",J1892,0)</f>
        <v>0</v>
      </c>
      <c r="BJ1892" s="18" t="s">
        <v>89</v>
      </c>
      <c r="BK1892" s="256">
        <f>ROUND(I1892*H1892,2)</f>
        <v>0</v>
      </c>
      <c r="BL1892" s="18" t="s">
        <v>331</v>
      </c>
      <c r="BM1892" s="255" t="s">
        <v>2398</v>
      </c>
    </row>
    <row r="1893" s="2" customFormat="1" ht="21.75" customHeight="1">
      <c r="A1893" s="39"/>
      <c r="B1893" s="40"/>
      <c r="C1893" s="244" t="s">
        <v>2399</v>
      </c>
      <c r="D1893" s="244" t="s">
        <v>231</v>
      </c>
      <c r="E1893" s="245" t="s">
        <v>2400</v>
      </c>
      <c r="F1893" s="246" t="s">
        <v>2401</v>
      </c>
      <c r="G1893" s="247" t="s">
        <v>346</v>
      </c>
      <c r="H1893" s="248">
        <v>7.5999999999999996</v>
      </c>
      <c r="I1893" s="249"/>
      <c r="J1893" s="250">
        <f>ROUND(I1893*H1893,2)</f>
        <v>0</v>
      </c>
      <c r="K1893" s="246" t="s">
        <v>235</v>
      </c>
      <c r="L1893" s="45"/>
      <c r="M1893" s="251" t="s">
        <v>1</v>
      </c>
      <c r="N1893" s="252" t="s">
        <v>46</v>
      </c>
      <c r="O1893" s="92"/>
      <c r="P1893" s="253">
        <f>O1893*H1893</f>
        <v>0</v>
      </c>
      <c r="Q1893" s="253">
        <v>0.00264</v>
      </c>
      <c r="R1893" s="253">
        <f>Q1893*H1893</f>
        <v>0.020063999999999999</v>
      </c>
      <c r="S1893" s="253">
        <v>0</v>
      </c>
      <c r="T1893" s="254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55" t="s">
        <v>331</v>
      </c>
      <c r="AT1893" s="255" t="s">
        <v>231</v>
      </c>
      <c r="AU1893" s="255" t="s">
        <v>91</v>
      </c>
      <c r="AY1893" s="18" t="s">
        <v>229</v>
      </c>
      <c r="BE1893" s="256">
        <f>IF(N1893="základní",J1893,0)</f>
        <v>0</v>
      </c>
      <c r="BF1893" s="256">
        <f>IF(N1893="snížená",J1893,0)</f>
        <v>0</v>
      </c>
      <c r="BG1893" s="256">
        <f>IF(N1893="zákl. přenesená",J1893,0)</f>
        <v>0</v>
      </c>
      <c r="BH1893" s="256">
        <f>IF(N1893="sníž. přenesená",J1893,0)</f>
        <v>0</v>
      </c>
      <c r="BI1893" s="256">
        <f>IF(N1893="nulová",J1893,0)</f>
        <v>0</v>
      </c>
      <c r="BJ1893" s="18" t="s">
        <v>89</v>
      </c>
      <c r="BK1893" s="256">
        <f>ROUND(I1893*H1893,2)</f>
        <v>0</v>
      </c>
      <c r="BL1893" s="18" t="s">
        <v>331</v>
      </c>
      <c r="BM1893" s="255" t="s">
        <v>2402</v>
      </c>
    </row>
    <row r="1894" s="13" customFormat="1">
      <c r="A1894" s="13"/>
      <c r="B1894" s="257"/>
      <c r="C1894" s="258"/>
      <c r="D1894" s="259" t="s">
        <v>238</v>
      </c>
      <c r="E1894" s="260" t="s">
        <v>1</v>
      </c>
      <c r="F1894" s="261" t="s">
        <v>2403</v>
      </c>
      <c r="G1894" s="258"/>
      <c r="H1894" s="260" t="s">
        <v>1</v>
      </c>
      <c r="I1894" s="262"/>
      <c r="J1894" s="258"/>
      <c r="K1894" s="258"/>
      <c r="L1894" s="263"/>
      <c r="M1894" s="264"/>
      <c r="N1894" s="265"/>
      <c r="O1894" s="265"/>
      <c r="P1894" s="265"/>
      <c r="Q1894" s="265"/>
      <c r="R1894" s="265"/>
      <c r="S1894" s="265"/>
      <c r="T1894" s="266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67" t="s">
        <v>238</v>
      </c>
      <c r="AU1894" s="267" t="s">
        <v>91</v>
      </c>
      <c r="AV1894" s="13" t="s">
        <v>89</v>
      </c>
      <c r="AW1894" s="13" t="s">
        <v>36</v>
      </c>
      <c r="AX1894" s="13" t="s">
        <v>81</v>
      </c>
      <c r="AY1894" s="267" t="s">
        <v>229</v>
      </c>
    </row>
    <row r="1895" s="14" customFormat="1">
      <c r="A1895" s="14"/>
      <c r="B1895" s="268"/>
      <c r="C1895" s="269"/>
      <c r="D1895" s="259" t="s">
        <v>238</v>
      </c>
      <c r="E1895" s="270" t="s">
        <v>1</v>
      </c>
      <c r="F1895" s="271" t="s">
        <v>2404</v>
      </c>
      <c r="G1895" s="269"/>
      <c r="H1895" s="272">
        <v>7.5999999999999996</v>
      </c>
      <c r="I1895" s="273"/>
      <c r="J1895" s="269"/>
      <c r="K1895" s="269"/>
      <c r="L1895" s="274"/>
      <c r="M1895" s="275"/>
      <c r="N1895" s="276"/>
      <c r="O1895" s="276"/>
      <c r="P1895" s="276"/>
      <c r="Q1895" s="276"/>
      <c r="R1895" s="276"/>
      <c r="S1895" s="276"/>
      <c r="T1895" s="277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78" t="s">
        <v>238</v>
      </c>
      <c r="AU1895" s="278" t="s">
        <v>91</v>
      </c>
      <c r="AV1895" s="14" t="s">
        <v>91</v>
      </c>
      <c r="AW1895" s="14" t="s">
        <v>36</v>
      </c>
      <c r="AX1895" s="14" t="s">
        <v>89</v>
      </c>
      <c r="AY1895" s="278" t="s">
        <v>229</v>
      </c>
    </row>
    <row r="1896" s="2" customFormat="1" ht="21.75" customHeight="1">
      <c r="A1896" s="39"/>
      <c r="B1896" s="40"/>
      <c r="C1896" s="244" t="s">
        <v>2405</v>
      </c>
      <c r="D1896" s="244" t="s">
        <v>231</v>
      </c>
      <c r="E1896" s="245" t="s">
        <v>2406</v>
      </c>
      <c r="F1896" s="246" t="s">
        <v>2407</v>
      </c>
      <c r="G1896" s="247" t="s">
        <v>1784</v>
      </c>
      <c r="H1896" s="328"/>
      <c r="I1896" s="249"/>
      <c r="J1896" s="250">
        <f>ROUND(I1896*H1896,2)</f>
        <v>0</v>
      </c>
      <c r="K1896" s="246" t="s">
        <v>235</v>
      </c>
      <c r="L1896" s="45"/>
      <c r="M1896" s="251" t="s">
        <v>1</v>
      </c>
      <c r="N1896" s="252" t="s">
        <v>46</v>
      </c>
      <c r="O1896" s="92"/>
      <c r="P1896" s="253">
        <f>O1896*H1896</f>
        <v>0</v>
      </c>
      <c r="Q1896" s="253">
        <v>0</v>
      </c>
      <c r="R1896" s="253">
        <f>Q1896*H1896</f>
        <v>0</v>
      </c>
      <c r="S1896" s="253">
        <v>0</v>
      </c>
      <c r="T1896" s="254">
        <f>S1896*H1896</f>
        <v>0</v>
      </c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R1896" s="255" t="s">
        <v>331</v>
      </c>
      <c r="AT1896" s="255" t="s">
        <v>231</v>
      </c>
      <c r="AU1896" s="255" t="s">
        <v>91</v>
      </c>
      <c r="AY1896" s="18" t="s">
        <v>229</v>
      </c>
      <c r="BE1896" s="256">
        <f>IF(N1896="základní",J1896,0)</f>
        <v>0</v>
      </c>
      <c r="BF1896" s="256">
        <f>IF(N1896="snížená",J1896,0)</f>
        <v>0</v>
      </c>
      <c r="BG1896" s="256">
        <f>IF(N1896="zákl. přenesená",J1896,0)</f>
        <v>0</v>
      </c>
      <c r="BH1896" s="256">
        <f>IF(N1896="sníž. přenesená",J1896,0)</f>
        <v>0</v>
      </c>
      <c r="BI1896" s="256">
        <f>IF(N1896="nulová",J1896,0)</f>
        <v>0</v>
      </c>
      <c r="BJ1896" s="18" t="s">
        <v>89</v>
      </c>
      <c r="BK1896" s="256">
        <f>ROUND(I1896*H1896,2)</f>
        <v>0</v>
      </c>
      <c r="BL1896" s="18" t="s">
        <v>331</v>
      </c>
      <c r="BM1896" s="255" t="s">
        <v>2408</v>
      </c>
    </row>
    <row r="1897" s="12" customFormat="1" ht="22.8" customHeight="1">
      <c r="A1897" s="12"/>
      <c r="B1897" s="228"/>
      <c r="C1897" s="229"/>
      <c r="D1897" s="230" t="s">
        <v>80</v>
      </c>
      <c r="E1897" s="242" t="s">
        <v>2409</v>
      </c>
      <c r="F1897" s="242" t="s">
        <v>2410</v>
      </c>
      <c r="G1897" s="229"/>
      <c r="H1897" s="229"/>
      <c r="I1897" s="232"/>
      <c r="J1897" s="243">
        <f>BK1897</f>
        <v>0</v>
      </c>
      <c r="K1897" s="229"/>
      <c r="L1897" s="234"/>
      <c r="M1897" s="235"/>
      <c r="N1897" s="236"/>
      <c r="O1897" s="236"/>
      <c r="P1897" s="237">
        <f>SUM(P1898:P1951)</f>
        <v>0</v>
      </c>
      <c r="Q1897" s="236"/>
      <c r="R1897" s="237">
        <f>SUM(R1898:R1951)</f>
        <v>0.00093999999999999997</v>
      </c>
      <c r="S1897" s="236"/>
      <c r="T1897" s="238">
        <f>SUM(T1898:T1951)</f>
        <v>0</v>
      </c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R1897" s="239" t="s">
        <v>91</v>
      </c>
      <c r="AT1897" s="240" t="s">
        <v>80</v>
      </c>
      <c r="AU1897" s="240" t="s">
        <v>89</v>
      </c>
      <c r="AY1897" s="239" t="s">
        <v>229</v>
      </c>
      <c r="BK1897" s="241">
        <f>SUM(BK1898:BK1951)</f>
        <v>0</v>
      </c>
    </row>
    <row r="1898" s="2" customFormat="1" ht="16.5" customHeight="1">
      <c r="A1898" s="39"/>
      <c r="B1898" s="40"/>
      <c r="C1898" s="244" t="s">
        <v>2411</v>
      </c>
      <c r="D1898" s="244" t="s">
        <v>231</v>
      </c>
      <c r="E1898" s="245" t="s">
        <v>2412</v>
      </c>
      <c r="F1898" s="246" t="s">
        <v>2413</v>
      </c>
      <c r="G1898" s="247" t="s">
        <v>311</v>
      </c>
      <c r="H1898" s="248">
        <v>9.7799999999999994</v>
      </c>
      <c r="I1898" s="249"/>
      <c r="J1898" s="250">
        <f>ROUND(I1898*H1898,2)</f>
        <v>0</v>
      </c>
      <c r="K1898" s="246" t="s">
        <v>235</v>
      </c>
      <c r="L1898" s="45"/>
      <c r="M1898" s="251" t="s">
        <v>1</v>
      </c>
      <c r="N1898" s="252" t="s">
        <v>46</v>
      </c>
      <c r="O1898" s="92"/>
      <c r="P1898" s="253">
        <f>O1898*H1898</f>
        <v>0</v>
      </c>
      <c r="Q1898" s="253">
        <v>0</v>
      </c>
      <c r="R1898" s="253">
        <f>Q1898*H1898</f>
        <v>0</v>
      </c>
      <c r="S1898" s="253">
        <v>0</v>
      </c>
      <c r="T1898" s="254">
        <f>S1898*H1898</f>
        <v>0</v>
      </c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R1898" s="255" t="s">
        <v>331</v>
      </c>
      <c r="AT1898" s="255" t="s">
        <v>231</v>
      </c>
      <c r="AU1898" s="255" t="s">
        <v>91</v>
      </c>
      <c r="AY1898" s="18" t="s">
        <v>229</v>
      </c>
      <c r="BE1898" s="256">
        <f>IF(N1898="základní",J1898,0)</f>
        <v>0</v>
      </c>
      <c r="BF1898" s="256">
        <f>IF(N1898="snížená",J1898,0)</f>
        <v>0</v>
      </c>
      <c r="BG1898" s="256">
        <f>IF(N1898="zákl. přenesená",J1898,0)</f>
        <v>0</v>
      </c>
      <c r="BH1898" s="256">
        <f>IF(N1898="sníž. přenesená",J1898,0)</f>
        <v>0</v>
      </c>
      <c r="BI1898" s="256">
        <f>IF(N1898="nulová",J1898,0)</f>
        <v>0</v>
      </c>
      <c r="BJ1898" s="18" t="s">
        <v>89</v>
      </c>
      <c r="BK1898" s="256">
        <f>ROUND(I1898*H1898,2)</f>
        <v>0</v>
      </c>
      <c r="BL1898" s="18" t="s">
        <v>331</v>
      </c>
      <c r="BM1898" s="255" t="s">
        <v>2414</v>
      </c>
    </row>
    <row r="1899" s="13" customFormat="1">
      <c r="A1899" s="13"/>
      <c r="B1899" s="257"/>
      <c r="C1899" s="258"/>
      <c r="D1899" s="259" t="s">
        <v>238</v>
      </c>
      <c r="E1899" s="260" t="s">
        <v>1</v>
      </c>
      <c r="F1899" s="261" t="s">
        <v>2415</v>
      </c>
      <c r="G1899" s="258"/>
      <c r="H1899" s="260" t="s">
        <v>1</v>
      </c>
      <c r="I1899" s="262"/>
      <c r="J1899" s="258"/>
      <c r="K1899" s="258"/>
      <c r="L1899" s="263"/>
      <c r="M1899" s="264"/>
      <c r="N1899" s="265"/>
      <c r="O1899" s="265"/>
      <c r="P1899" s="265"/>
      <c r="Q1899" s="265"/>
      <c r="R1899" s="265"/>
      <c r="S1899" s="265"/>
      <c r="T1899" s="266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7" t="s">
        <v>238</v>
      </c>
      <c r="AU1899" s="267" t="s">
        <v>91</v>
      </c>
      <c r="AV1899" s="13" t="s">
        <v>89</v>
      </c>
      <c r="AW1899" s="13" t="s">
        <v>36</v>
      </c>
      <c r="AX1899" s="13" t="s">
        <v>81</v>
      </c>
      <c r="AY1899" s="267" t="s">
        <v>229</v>
      </c>
    </row>
    <row r="1900" s="14" customFormat="1">
      <c r="A1900" s="14"/>
      <c r="B1900" s="268"/>
      <c r="C1900" s="269"/>
      <c r="D1900" s="259" t="s">
        <v>238</v>
      </c>
      <c r="E1900" s="270" t="s">
        <v>1</v>
      </c>
      <c r="F1900" s="271" t="s">
        <v>2416</v>
      </c>
      <c r="G1900" s="269"/>
      <c r="H1900" s="272">
        <v>9.7799999999999994</v>
      </c>
      <c r="I1900" s="273"/>
      <c r="J1900" s="269"/>
      <c r="K1900" s="269"/>
      <c r="L1900" s="274"/>
      <c r="M1900" s="275"/>
      <c r="N1900" s="276"/>
      <c r="O1900" s="276"/>
      <c r="P1900" s="276"/>
      <c r="Q1900" s="276"/>
      <c r="R1900" s="276"/>
      <c r="S1900" s="276"/>
      <c r="T1900" s="277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78" t="s">
        <v>238</v>
      </c>
      <c r="AU1900" s="278" t="s">
        <v>91</v>
      </c>
      <c r="AV1900" s="14" t="s">
        <v>91</v>
      </c>
      <c r="AW1900" s="14" t="s">
        <v>36</v>
      </c>
      <c r="AX1900" s="14" t="s">
        <v>89</v>
      </c>
      <c r="AY1900" s="278" t="s">
        <v>229</v>
      </c>
    </row>
    <row r="1901" s="2" customFormat="1" ht="21.75" customHeight="1">
      <c r="A1901" s="39"/>
      <c r="B1901" s="40"/>
      <c r="C1901" s="318" t="s">
        <v>2417</v>
      </c>
      <c r="D1901" s="318" t="s">
        <v>492</v>
      </c>
      <c r="E1901" s="319" t="s">
        <v>2418</v>
      </c>
      <c r="F1901" s="320" t="s">
        <v>2419</v>
      </c>
      <c r="G1901" s="321" t="s">
        <v>314</v>
      </c>
      <c r="H1901" s="322">
        <v>1</v>
      </c>
      <c r="I1901" s="323"/>
      <c r="J1901" s="324">
        <f>ROUND(I1901*H1901,2)</f>
        <v>0</v>
      </c>
      <c r="K1901" s="320" t="s">
        <v>1</v>
      </c>
      <c r="L1901" s="325"/>
      <c r="M1901" s="326" t="s">
        <v>1</v>
      </c>
      <c r="N1901" s="327" t="s">
        <v>46</v>
      </c>
      <c r="O1901" s="92"/>
      <c r="P1901" s="253">
        <f>O1901*H1901</f>
        <v>0</v>
      </c>
      <c r="Q1901" s="253">
        <v>0</v>
      </c>
      <c r="R1901" s="253">
        <f>Q1901*H1901</f>
        <v>0</v>
      </c>
      <c r="S1901" s="253">
        <v>0</v>
      </c>
      <c r="T1901" s="254">
        <f>S1901*H1901</f>
        <v>0</v>
      </c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R1901" s="255" t="s">
        <v>587</v>
      </c>
      <c r="AT1901" s="255" t="s">
        <v>492</v>
      </c>
      <c r="AU1901" s="255" t="s">
        <v>91</v>
      </c>
      <c r="AY1901" s="18" t="s">
        <v>229</v>
      </c>
      <c r="BE1901" s="256">
        <f>IF(N1901="základní",J1901,0)</f>
        <v>0</v>
      </c>
      <c r="BF1901" s="256">
        <f>IF(N1901="snížená",J1901,0)</f>
        <v>0</v>
      </c>
      <c r="BG1901" s="256">
        <f>IF(N1901="zákl. přenesená",J1901,0)</f>
        <v>0</v>
      </c>
      <c r="BH1901" s="256">
        <f>IF(N1901="sníž. přenesená",J1901,0)</f>
        <v>0</v>
      </c>
      <c r="BI1901" s="256">
        <f>IF(N1901="nulová",J1901,0)</f>
        <v>0</v>
      </c>
      <c r="BJ1901" s="18" t="s">
        <v>89</v>
      </c>
      <c r="BK1901" s="256">
        <f>ROUND(I1901*H1901,2)</f>
        <v>0</v>
      </c>
      <c r="BL1901" s="18" t="s">
        <v>331</v>
      </c>
      <c r="BM1901" s="255" t="s">
        <v>2420</v>
      </c>
    </row>
    <row r="1902" s="2" customFormat="1" ht="21.75" customHeight="1">
      <c r="A1902" s="39"/>
      <c r="B1902" s="40"/>
      <c r="C1902" s="244" t="s">
        <v>2421</v>
      </c>
      <c r="D1902" s="244" t="s">
        <v>231</v>
      </c>
      <c r="E1902" s="245" t="s">
        <v>2422</v>
      </c>
      <c r="F1902" s="246" t="s">
        <v>2423</v>
      </c>
      <c r="G1902" s="247" t="s">
        <v>314</v>
      </c>
      <c r="H1902" s="248">
        <v>2</v>
      </c>
      <c r="I1902" s="249"/>
      <c r="J1902" s="250">
        <f>ROUND(I1902*H1902,2)</f>
        <v>0</v>
      </c>
      <c r="K1902" s="246" t="s">
        <v>235</v>
      </c>
      <c r="L1902" s="45"/>
      <c r="M1902" s="251" t="s">
        <v>1</v>
      </c>
      <c r="N1902" s="252" t="s">
        <v>46</v>
      </c>
      <c r="O1902" s="92"/>
      <c r="P1902" s="253">
        <f>O1902*H1902</f>
        <v>0</v>
      </c>
      <c r="Q1902" s="253">
        <v>0</v>
      </c>
      <c r="R1902" s="253">
        <f>Q1902*H1902</f>
        <v>0</v>
      </c>
      <c r="S1902" s="253">
        <v>0</v>
      </c>
      <c r="T1902" s="254">
        <f>S1902*H1902</f>
        <v>0</v>
      </c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R1902" s="255" t="s">
        <v>331</v>
      </c>
      <c r="AT1902" s="255" t="s">
        <v>231</v>
      </c>
      <c r="AU1902" s="255" t="s">
        <v>91</v>
      </c>
      <c r="AY1902" s="18" t="s">
        <v>229</v>
      </c>
      <c r="BE1902" s="256">
        <f>IF(N1902="základní",J1902,0)</f>
        <v>0</v>
      </c>
      <c r="BF1902" s="256">
        <f>IF(N1902="snížená",J1902,0)</f>
        <v>0</v>
      </c>
      <c r="BG1902" s="256">
        <f>IF(N1902="zákl. přenesená",J1902,0)</f>
        <v>0</v>
      </c>
      <c r="BH1902" s="256">
        <f>IF(N1902="sníž. přenesená",J1902,0)</f>
        <v>0</v>
      </c>
      <c r="BI1902" s="256">
        <f>IF(N1902="nulová",J1902,0)</f>
        <v>0</v>
      </c>
      <c r="BJ1902" s="18" t="s">
        <v>89</v>
      </c>
      <c r="BK1902" s="256">
        <f>ROUND(I1902*H1902,2)</f>
        <v>0</v>
      </c>
      <c r="BL1902" s="18" t="s">
        <v>331</v>
      </c>
      <c r="BM1902" s="255" t="s">
        <v>2424</v>
      </c>
    </row>
    <row r="1903" s="13" customFormat="1">
      <c r="A1903" s="13"/>
      <c r="B1903" s="257"/>
      <c r="C1903" s="258"/>
      <c r="D1903" s="259" t="s">
        <v>238</v>
      </c>
      <c r="E1903" s="260" t="s">
        <v>1</v>
      </c>
      <c r="F1903" s="261" t="s">
        <v>2425</v>
      </c>
      <c r="G1903" s="258"/>
      <c r="H1903" s="260" t="s">
        <v>1</v>
      </c>
      <c r="I1903" s="262"/>
      <c r="J1903" s="258"/>
      <c r="K1903" s="258"/>
      <c r="L1903" s="263"/>
      <c r="M1903" s="264"/>
      <c r="N1903" s="265"/>
      <c r="O1903" s="265"/>
      <c r="P1903" s="265"/>
      <c r="Q1903" s="265"/>
      <c r="R1903" s="265"/>
      <c r="S1903" s="265"/>
      <c r="T1903" s="266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7" t="s">
        <v>238</v>
      </c>
      <c r="AU1903" s="267" t="s">
        <v>91</v>
      </c>
      <c r="AV1903" s="13" t="s">
        <v>89</v>
      </c>
      <c r="AW1903" s="13" t="s">
        <v>36</v>
      </c>
      <c r="AX1903" s="13" t="s">
        <v>81</v>
      </c>
      <c r="AY1903" s="267" t="s">
        <v>229</v>
      </c>
    </row>
    <row r="1904" s="14" customFormat="1">
      <c r="A1904" s="14"/>
      <c r="B1904" s="268"/>
      <c r="C1904" s="269"/>
      <c r="D1904" s="259" t="s">
        <v>238</v>
      </c>
      <c r="E1904" s="270" t="s">
        <v>1</v>
      </c>
      <c r="F1904" s="271" t="s">
        <v>89</v>
      </c>
      <c r="G1904" s="269"/>
      <c r="H1904" s="272">
        <v>1</v>
      </c>
      <c r="I1904" s="273"/>
      <c r="J1904" s="269"/>
      <c r="K1904" s="269"/>
      <c r="L1904" s="274"/>
      <c r="M1904" s="275"/>
      <c r="N1904" s="276"/>
      <c r="O1904" s="276"/>
      <c r="P1904" s="276"/>
      <c r="Q1904" s="276"/>
      <c r="R1904" s="276"/>
      <c r="S1904" s="276"/>
      <c r="T1904" s="277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78" t="s">
        <v>238</v>
      </c>
      <c r="AU1904" s="278" t="s">
        <v>91</v>
      </c>
      <c r="AV1904" s="14" t="s">
        <v>91</v>
      </c>
      <c r="AW1904" s="14" t="s">
        <v>36</v>
      </c>
      <c r="AX1904" s="14" t="s">
        <v>81</v>
      </c>
      <c r="AY1904" s="278" t="s">
        <v>229</v>
      </c>
    </row>
    <row r="1905" s="13" customFormat="1">
      <c r="A1905" s="13"/>
      <c r="B1905" s="257"/>
      <c r="C1905" s="258"/>
      <c r="D1905" s="259" t="s">
        <v>238</v>
      </c>
      <c r="E1905" s="260" t="s">
        <v>1</v>
      </c>
      <c r="F1905" s="261" t="s">
        <v>2426</v>
      </c>
      <c r="G1905" s="258"/>
      <c r="H1905" s="260" t="s">
        <v>1</v>
      </c>
      <c r="I1905" s="262"/>
      <c r="J1905" s="258"/>
      <c r="K1905" s="258"/>
      <c r="L1905" s="263"/>
      <c r="M1905" s="264"/>
      <c r="N1905" s="265"/>
      <c r="O1905" s="265"/>
      <c r="P1905" s="265"/>
      <c r="Q1905" s="265"/>
      <c r="R1905" s="265"/>
      <c r="S1905" s="265"/>
      <c r="T1905" s="266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7" t="s">
        <v>238</v>
      </c>
      <c r="AU1905" s="267" t="s">
        <v>91</v>
      </c>
      <c r="AV1905" s="13" t="s">
        <v>89</v>
      </c>
      <c r="AW1905" s="13" t="s">
        <v>36</v>
      </c>
      <c r="AX1905" s="13" t="s">
        <v>81</v>
      </c>
      <c r="AY1905" s="267" t="s">
        <v>229</v>
      </c>
    </row>
    <row r="1906" s="14" customFormat="1">
      <c r="A1906" s="14"/>
      <c r="B1906" s="268"/>
      <c r="C1906" s="269"/>
      <c r="D1906" s="259" t="s">
        <v>238</v>
      </c>
      <c r="E1906" s="270" t="s">
        <v>1</v>
      </c>
      <c r="F1906" s="271" t="s">
        <v>89</v>
      </c>
      <c r="G1906" s="269"/>
      <c r="H1906" s="272">
        <v>1</v>
      </c>
      <c r="I1906" s="273"/>
      <c r="J1906" s="269"/>
      <c r="K1906" s="269"/>
      <c r="L1906" s="274"/>
      <c r="M1906" s="275"/>
      <c r="N1906" s="276"/>
      <c r="O1906" s="276"/>
      <c r="P1906" s="276"/>
      <c r="Q1906" s="276"/>
      <c r="R1906" s="276"/>
      <c r="S1906" s="276"/>
      <c r="T1906" s="277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78" t="s">
        <v>238</v>
      </c>
      <c r="AU1906" s="278" t="s">
        <v>91</v>
      </c>
      <c r="AV1906" s="14" t="s">
        <v>91</v>
      </c>
      <c r="AW1906" s="14" t="s">
        <v>36</v>
      </c>
      <c r="AX1906" s="14" t="s">
        <v>81</v>
      </c>
      <c r="AY1906" s="278" t="s">
        <v>229</v>
      </c>
    </row>
    <row r="1907" s="15" customFormat="1">
      <c r="A1907" s="15"/>
      <c r="B1907" s="279"/>
      <c r="C1907" s="280"/>
      <c r="D1907" s="259" t="s">
        <v>238</v>
      </c>
      <c r="E1907" s="281" t="s">
        <v>1</v>
      </c>
      <c r="F1907" s="282" t="s">
        <v>252</v>
      </c>
      <c r="G1907" s="280"/>
      <c r="H1907" s="283">
        <v>2</v>
      </c>
      <c r="I1907" s="284"/>
      <c r="J1907" s="280"/>
      <c r="K1907" s="280"/>
      <c r="L1907" s="285"/>
      <c r="M1907" s="286"/>
      <c r="N1907" s="287"/>
      <c r="O1907" s="287"/>
      <c r="P1907" s="287"/>
      <c r="Q1907" s="287"/>
      <c r="R1907" s="287"/>
      <c r="S1907" s="287"/>
      <c r="T1907" s="288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89" t="s">
        <v>238</v>
      </c>
      <c r="AU1907" s="289" t="s">
        <v>91</v>
      </c>
      <c r="AV1907" s="15" t="s">
        <v>236</v>
      </c>
      <c r="AW1907" s="15" t="s">
        <v>36</v>
      </c>
      <c r="AX1907" s="15" t="s">
        <v>89</v>
      </c>
      <c r="AY1907" s="289" t="s">
        <v>229</v>
      </c>
    </row>
    <row r="1908" s="2" customFormat="1" ht="21.75" customHeight="1">
      <c r="A1908" s="39"/>
      <c r="B1908" s="40"/>
      <c r="C1908" s="318" t="s">
        <v>2427</v>
      </c>
      <c r="D1908" s="318" t="s">
        <v>492</v>
      </c>
      <c r="E1908" s="319" t="s">
        <v>2428</v>
      </c>
      <c r="F1908" s="320" t="s">
        <v>2429</v>
      </c>
      <c r="G1908" s="321" t="s">
        <v>314</v>
      </c>
      <c r="H1908" s="322">
        <v>1</v>
      </c>
      <c r="I1908" s="323"/>
      <c r="J1908" s="324">
        <f>ROUND(I1908*H1908,2)</f>
        <v>0</v>
      </c>
      <c r="K1908" s="320" t="s">
        <v>1</v>
      </c>
      <c r="L1908" s="325"/>
      <c r="M1908" s="326" t="s">
        <v>1</v>
      </c>
      <c r="N1908" s="327" t="s">
        <v>46</v>
      </c>
      <c r="O1908" s="92"/>
      <c r="P1908" s="253">
        <f>O1908*H1908</f>
        <v>0</v>
      </c>
      <c r="Q1908" s="253">
        <v>0</v>
      </c>
      <c r="R1908" s="253">
        <f>Q1908*H1908</f>
        <v>0</v>
      </c>
      <c r="S1908" s="253">
        <v>0</v>
      </c>
      <c r="T1908" s="254">
        <f>S1908*H1908</f>
        <v>0</v>
      </c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R1908" s="255" t="s">
        <v>587</v>
      </c>
      <c r="AT1908" s="255" t="s">
        <v>492</v>
      </c>
      <c r="AU1908" s="255" t="s">
        <v>91</v>
      </c>
      <c r="AY1908" s="18" t="s">
        <v>229</v>
      </c>
      <c r="BE1908" s="256">
        <f>IF(N1908="základní",J1908,0)</f>
        <v>0</v>
      </c>
      <c r="BF1908" s="256">
        <f>IF(N1908="snížená",J1908,0)</f>
        <v>0</v>
      </c>
      <c r="BG1908" s="256">
        <f>IF(N1908="zákl. přenesená",J1908,0)</f>
        <v>0</v>
      </c>
      <c r="BH1908" s="256">
        <f>IF(N1908="sníž. přenesená",J1908,0)</f>
        <v>0</v>
      </c>
      <c r="BI1908" s="256">
        <f>IF(N1908="nulová",J1908,0)</f>
        <v>0</v>
      </c>
      <c r="BJ1908" s="18" t="s">
        <v>89</v>
      </c>
      <c r="BK1908" s="256">
        <f>ROUND(I1908*H1908,2)</f>
        <v>0</v>
      </c>
      <c r="BL1908" s="18" t="s">
        <v>331</v>
      </c>
      <c r="BM1908" s="255" t="s">
        <v>2430</v>
      </c>
    </row>
    <row r="1909" s="2" customFormat="1">
      <c r="A1909" s="39"/>
      <c r="B1909" s="40"/>
      <c r="C1909" s="41"/>
      <c r="D1909" s="259" t="s">
        <v>262</v>
      </c>
      <c r="E1909" s="41"/>
      <c r="F1909" s="290" t="s">
        <v>2431</v>
      </c>
      <c r="G1909" s="41"/>
      <c r="H1909" s="41"/>
      <c r="I1909" s="155"/>
      <c r="J1909" s="41"/>
      <c r="K1909" s="41"/>
      <c r="L1909" s="45"/>
      <c r="M1909" s="291"/>
      <c r="N1909" s="292"/>
      <c r="O1909" s="92"/>
      <c r="P1909" s="92"/>
      <c r="Q1909" s="92"/>
      <c r="R1909" s="92"/>
      <c r="S1909" s="92"/>
      <c r="T1909" s="93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T1909" s="18" t="s">
        <v>262</v>
      </c>
      <c r="AU1909" s="18" t="s">
        <v>91</v>
      </c>
    </row>
    <row r="1910" s="2" customFormat="1" ht="21.75" customHeight="1">
      <c r="A1910" s="39"/>
      <c r="B1910" s="40"/>
      <c r="C1910" s="318" t="s">
        <v>2432</v>
      </c>
      <c r="D1910" s="318" t="s">
        <v>492</v>
      </c>
      <c r="E1910" s="319" t="s">
        <v>2433</v>
      </c>
      <c r="F1910" s="320" t="s">
        <v>2434</v>
      </c>
      <c r="G1910" s="321" t="s">
        <v>314</v>
      </c>
      <c r="H1910" s="322">
        <v>1</v>
      </c>
      <c r="I1910" s="323"/>
      <c r="J1910" s="324">
        <f>ROUND(I1910*H1910,2)</f>
        <v>0</v>
      </c>
      <c r="K1910" s="320" t="s">
        <v>1</v>
      </c>
      <c r="L1910" s="325"/>
      <c r="M1910" s="326" t="s">
        <v>1</v>
      </c>
      <c r="N1910" s="327" t="s">
        <v>46</v>
      </c>
      <c r="O1910" s="92"/>
      <c r="P1910" s="253">
        <f>O1910*H1910</f>
        <v>0</v>
      </c>
      <c r="Q1910" s="253">
        <v>0</v>
      </c>
      <c r="R1910" s="253">
        <f>Q1910*H1910</f>
        <v>0</v>
      </c>
      <c r="S1910" s="253">
        <v>0</v>
      </c>
      <c r="T1910" s="254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55" t="s">
        <v>587</v>
      </c>
      <c r="AT1910" s="255" t="s">
        <v>492</v>
      </c>
      <c r="AU1910" s="255" t="s">
        <v>91</v>
      </c>
      <c r="AY1910" s="18" t="s">
        <v>229</v>
      </c>
      <c r="BE1910" s="256">
        <f>IF(N1910="základní",J1910,0)</f>
        <v>0</v>
      </c>
      <c r="BF1910" s="256">
        <f>IF(N1910="snížená",J1910,0)</f>
        <v>0</v>
      </c>
      <c r="BG1910" s="256">
        <f>IF(N1910="zákl. přenesená",J1910,0)</f>
        <v>0</v>
      </c>
      <c r="BH1910" s="256">
        <f>IF(N1910="sníž. přenesená",J1910,0)</f>
        <v>0</v>
      </c>
      <c r="BI1910" s="256">
        <f>IF(N1910="nulová",J1910,0)</f>
        <v>0</v>
      </c>
      <c r="BJ1910" s="18" t="s">
        <v>89</v>
      </c>
      <c r="BK1910" s="256">
        <f>ROUND(I1910*H1910,2)</f>
        <v>0</v>
      </c>
      <c r="BL1910" s="18" t="s">
        <v>331</v>
      </c>
      <c r="BM1910" s="255" t="s">
        <v>2435</v>
      </c>
    </row>
    <row r="1911" s="2" customFormat="1">
      <c r="A1911" s="39"/>
      <c r="B1911" s="40"/>
      <c r="C1911" s="41"/>
      <c r="D1911" s="259" t="s">
        <v>262</v>
      </c>
      <c r="E1911" s="41"/>
      <c r="F1911" s="290" t="s">
        <v>2431</v>
      </c>
      <c r="G1911" s="41"/>
      <c r="H1911" s="41"/>
      <c r="I1911" s="155"/>
      <c r="J1911" s="41"/>
      <c r="K1911" s="41"/>
      <c r="L1911" s="45"/>
      <c r="M1911" s="291"/>
      <c r="N1911" s="292"/>
      <c r="O1911" s="92"/>
      <c r="P1911" s="92"/>
      <c r="Q1911" s="92"/>
      <c r="R1911" s="92"/>
      <c r="S1911" s="92"/>
      <c r="T1911" s="93"/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T1911" s="18" t="s">
        <v>262</v>
      </c>
      <c r="AU1911" s="18" t="s">
        <v>91</v>
      </c>
    </row>
    <row r="1912" s="2" customFormat="1" ht="21.75" customHeight="1">
      <c r="A1912" s="39"/>
      <c r="B1912" s="40"/>
      <c r="C1912" s="244" t="s">
        <v>2436</v>
      </c>
      <c r="D1912" s="244" t="s">
        <v>231</v>
      </c>
      <c r="E1912" s="245" t="s">
        <v>2437</v>
      </c>
      <c r="F1912" s="246" t="s">
        <v>2438</v>
      </c>
      <c r="G1912" s="247" t="s">
        <v>314</v>
      </c>
      <c r="H1912" s="248">
        <v>4</v>
      </c>
      <c r="I1912" s="249"/>
      <c r="J1912" s="250">
        <f>ROUND(I1912*H1912,2)</f>
        <v>0</v>
      </c>
      <c r="K1912" s="246" t="s">
        <v>235</v>
      </c>
      <c r="L1912" s="45"/>
      <c r="M1912" s="251" t="s">
        <v>1</v>
      </c>
      <c r="N1912" s="252" t="s">
        <v>46</v>
      </c>
      <c r="O1912" s="92"/>
      <c r="P1912" s="253">
        <f>O1912*H1912</f>
        <v>0</v>
      </c>
      <c r="Q1912" s="253">
        <v>0</v>
      </c>
      <c r="R1912" s="253">
        <f>Q1912*H1912</f>
        <v>0</v>
      </c>
      <c r="S1912" s="253">
        <v>0</v>
      </c>
      <c r="T1912" s="254">
        <f>S1912*H1912</f>
        <v>0</v>
      </c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R1912" s="255" t="s">
        <v>331</v>
      </c>
      <c r="AT1912" s="255" t="s">
        <v>231</v>
      </c>
      <c r="AU1912" s="255" t="s">
        <v>91</v>
      </c>
      <c r="AY1912" s="18" t="s">
        <v>229</v>
      </c>
      <c r="BE1912" s="256">
        <f>IF(N1912="základní",J1912,0)</f>
        <v>0</v>
      </c>
      <c r="BF1912" s="256">
        <f>IF(N1912="snížená",J1912,0)</f>
        <v>0</v>
      </c>
      <c r="BG1912" s="256">
        <f>IF(N1912="zákl. přenesená",J1912,0)</f>
        <v>0</v>
      </c>
      <c r="BH1912" s="256">
        <f>IF(N1912="sníž. přenesená",J1912,0)</f>
        <v>0</v>
      </c>
      <c r="BI1912" s="256">
        <f>IF(N1912="nulová",J1912,0)</f>
        <v>0</v>
      </c>
      <c r="BJ1912" s="18" t="s">
        <v>89</v>
      </c>
      <c r="BK1912" s="256">
        <f>ROUND(I1912*H1912,2)</f>
        <v>0</v>
      </c>
      <c r="BL1912" s="18" t="s">
        <v>331</v>
      </c>
      <c r="BM1912" s="255" t="s">
        <v>2439</v>
      </c>
    </row>
    <row r="1913" s="13" customFormat="1">
      <c r="A1913" s="13"/>
      <c r="B1913" s="257"/>
      <c r="C1913" s="258"/>
      <c r="D1913" s="259" t="s">
        <v>238</v>
      </c>
      <c r="E1913" s="260" t="s">
        <v>1</v>
      </c>
      <c r="F1913" s="261" t="s">
        <v>2440</v>
      </c>
      <c r="G1913" s="258"/>
      <c r="H1913" s="260" t="s">
        <v>1</v>
      </c>
      <c r="I1913" s="262"/>
      <c r="J1913" s="258"/>
      <c r="K1913" s="258"/>
      <c r="L1913" s="263"/>
      <c r="M1913" s="264"/>
      <c r="N1913" s="265"/>
      <c r="O1913" s="265"/>
      <c r="P1913" s="265"/>
      <c r="Q1913" s="265"/>
      <c r="R1913" s="265"/>
      <c r="S1913" s="265"/>
      <c r="T1913" s="266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7" t="s">
        <v>238</v>
      </c>
      <c r="AU1913" s="267" t="s">
        <v>91</v>
      </c>
      <c r="AV1913" s="13" t="s">
        <v>89</v>
      </c>
      <c r="AW1913" s="13" t="s">
        <v>36</v>
      </c>
      <c r="AX1913" s="13" t="s">
        <v>81</v>
      </c>
      <c r="AY1913" s="267" t="s">
        <v>229</v>
      </c>
    </row>
    <row r="1914" s="14" customFormat="1">
      <c r="A1914" s="14"/>
      <c r="B1914" s="268"/>
      <c r="C1914" s="269"/>
      <c r="D1914" s="259" t="s">
        <v>238</v>
      </c>
      <c r="E1914" s="270" t="s">
        <v>1</v>
      </c>
      <c r="F1914" s="271" t="s">
        <v>89</v>
      </c>
      <c r="G1914" s="269"/>
      <c r="H1914" s="272">
        <v>1</v>
      </c>
      <c r="I1914" s="273"/>
      <c r="J1914" s="269"/>
      <c r="K1914" s="269"/>
      <c r="L1914" s="274"/>
      <c r="M1914" s="275"/>
      <c r="N1914" s="276"/>
      <c r="O1914" s="276"/>
      <c r="P1914" s="276"/>
      <c r="Q1914" s="276"/>
      <c r="R1914" s="276"/>
      <c r="S1914" s="276"/>
      <c r="T1914" s="277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78" t="s">
        <v>238</v>
      </c>
      <c r="AU1914" s="278" t="s">
        <v>91</v>
      </c>
      <c r="AV1914" s="14" t="s">
        <v>91</v>
      </c>
      <c r="AW1914" s="14" t="s">
        <v>36</v>
      </c>
      <c r="AX1914" s="14" t="s">
        <v>81</v>
      </c>
      <c r="AY1914" s="278" t="s">
        <v>229</v>
      </c>
    </row>
    <row r="1915" s="13" customFormat="1">
      <c r="A1915" s="13"/>
      <c r="B1915" s="257"/>
      <c r="C1915" s="258"/>
      <c r="D1915" s="259" t="s">
        <v>238</v>
      </c>
      <c r="E1915" s="260" t="s">
        <v>1</v>
      </c>
      <c r="F1915" s="261" t="s">
        <v>2441</v>
      </c>
      <c r="G1915" s="258"/>
      <c r="H1915" s="260" t="s">
        <v>1</v>
      </c>
      <c r="I1915" s="262"/>
      <c r="J1915" s="258"/>
      <c r="K1915" s="258"/>
      <c r="L1915" s="263"/>
      <c r="M1915" s="264"/>
      <c r="N1915" s="265"/>
      <c r="O1915" s="265"/>
      <c r="P1915" s="265"/>
      <c r="Q1915" s="265"/>
      <c r="R1915" s="265"/>
      <c r="S1915" s="265"/>
      <c r="T1915" s="266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67" t="s">
        <v>238</v>
      </c>
      <c r="AU1915" s="267" t="s">
        <v>91</v>
      </c>
      <c r="AV1915" s="13" t="s">
        <v>89</v>
      </c>
      <c r="AW1915" s="13" t="s">
        <v>36</v>
      </c>
      <c r="AX1915" s="13" t="s">
        <v>81</v>
      </c>
      <c r="AY1915" s="267" t="s">
        <v>229</v>
      </c>
    </row>
    <row r="1916" s="14" customFormat="1">
      <c r="A1916" s="14"/>
      <c r="B1916" s="268"/>
      <c r="C1916" s="269"/>
      <c r="D1916" s="259" t="s">
        <v>238</v>
      </c>
      <c r="E1916" s="270" t="s">
        <v>1</v>
      </c>
      <c r="F1916" s="271" t="s">
        <v>89</v>
      </c>
      <c r="G1916" s="269"/>
      <c r="H1916" s="272">
        <v>1</v>
      </c>
      <c r="I1916" s="273"/>
      <c r="J1916" s="269"/>
      <c r="K1916" s="269"/>
      <c r="L1916" s="274"/>
      <c r="M1916" s="275"/>
      <c r="N1916" s="276"/>
      <c r="O1916" s="276"/>
      <c r="P1916" s="276"/>
      <c r="Q1916" s="276"/>
      <c r="R1916" s="276"/>
      <c r="S1916" s="276"/>
      <c r="T1916" s="277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78" t="s">
        <v>238</v>
      </c>
      <c r="AU1916" s="278" t="s">
        <v>91</v>
      </c>
      <c r="AV1916" s="14" t="s">
        <v>91</v>
      </c>
      <c r="AW1916" s="14" t="s">
        <v>36</v>
      </c>
      <c r="AX1916" s="14" t="s">
        <v>81</v>
      </c>
      <c r="AY1916" s="278" t="s">
        <v>229</v>
      </c>
    </row>
    <row r="1917" s="13" customFormat="1">
      <c r="A1917" s="13"/>
      <c r="B1917" s="257"/>
      <c r="C1917" s="258"/>
      <c r="D1917" s="259" t="s">
        <v>238</v>
      </c>
      <c r="E1917" s="260" t="s">
        <v>1</v>
      </c>
      <c r="F1917" s="261" t="s">
        <v>2442</v>
      </c>
      <c r="G1917" s="258"/>
      <c r="H1917" s="260" t="s">
        <v>1</v>
      </c>
      <c r="I1917" s="262"/>
      <c r="J1917" s="258"/>
      <c r="K1917" s="258"/>
      <c r="L1917" s="263"/>
      <c r="M1917" s="264"/>
      <c r="N1917" s="265"/>
      <c r="O1917" s="265"/>
      <c r="P1917" s="265"/>
      <c r="Q1917" s="265"/>
      <c r="R1917" s="265"/>
      <c r="S1917" s="265"/>
      <c r="T1917" s="266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7" t="s">
        <v>238</v>
      </c>
      <c r="AU1917" s="267" t="s">
        <v>91</v>
      </c>
      <c r="AV1917" s="13" t="s">
        <v>89</v>
      </c>
      <c r="AW1917" s="13" t="s">
        <v>36</v>
      </c>
      <c r="AX1917" s="13" t="s">
        <v>81</v>
      </c>
      <c r="AY1917" s="267" t="s">
        <v>229</v>
      </c>
    </row>
    <row r="1918" s="14" customFormat="1">
      <c r="A1918" s="14"/>
      <c r="B1918" s="268"/>
      <c r="C1918" s="269"/>
      <c r="D1918" s="259" t="s">
        <v>238</v>
      </c>
      <c r="E1918" s="270" t="s">
        <v>1</v>
      </c>
      <c r="F1918" s="271" t="s">
        <v>89</v>
      </c>
      <c r="G1918" s="269"/>
      <c r="H1918" s="272">
        <v>1</v>
      </c>
      <c r="I1918" s="273"/>
      <c r="J1918" s="269"/>
      <c r="K1918" s="269"/>
      <c r="L1918" s="274"/>
      <c r="M1918" s="275"/>
      <c r="N1918" s="276"/>
      <c r="O1918" s="276"/>
      <c r="P1918" s="276"/>
      <c r="Q1918" s="276"/>
      <c r="R1918" s="276"/>
      <c r="S1918" s="276"/>
      <c r="T1918" s="277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78" t="s">
        <v>238</v>
      </c>
      <c r="AU1918" s="278" t="s">
        <v>91</v>
      </c>
      <c r="AV1918" s="14" t="s">
        <v>91</v>
      </c>
      <c r="AW1918" s="14" t="s">
        <v>36</v>
      </c>
      <c r="AX1918" s="14" t="s">
        <v>81</v>
      </c>
      <c r="AY1918" s="278" t="s">
        <v>229</v>
      </c>
    </row>
    <row r="1919" s="13" customFormat="1">
      <c r="A1919" s="13"/>
      <c r="B1919" s="257"/>
      <c r="C1919" s="258"/>
      <c r="D1919" s="259" t="s">
        <v>238</v>
      </c>
      <c r="E1919" s="260" t="s">
        <v>1</v>
      </c>
      <c r="F1919" s="261" t="s">
        <v>2443</v>
      </c>
      <c r="G1919" s="258"/>
      <c r="H1919" s="260" t="s">
        <v>1</v>
      </c>
      <c r="I1919" s="262"/>
      <c r="J1919" s="258"/>
      <c r="K1919" s="258"/>
      <c r="L1919" s="263"/>
      <c r="M1919" s="264"/>
      <c r="N1919" s="265"/>
      <c r="O1919" s="265"/>
      <c r="P1919" s="265"/>
      <c r="Q1919" s="265"/>
      <c r="R1919" s="265"/>
      <c r="S1919" s="265"/>
      <c r="T1919" s="266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67" t="s">
        <v>238</v>
      </c>
      <c r="AU1919" s="267" t="s">
        <v>91</v>
      </c>
      <c r="AV1919" s="13" t="s">
        <v>89</v>
      </c>
      <c r="AW1919" s="13" t="s">
        <v>36</v>
      </c>
      <c r="AX1919" s="13" t="s">
        <v>81</v>
      </c>
      <c r="AY1919" s="267" t="s">
        <v>229</v>
      </c>
    </row>
    <row r="1920" s="14" customFormat="1">
      <c r="A1920" s="14"/>
      <c r="B1920" s="268"/>
      <c r="C1920" s="269"/>
      <c r="D1920" s="259" t="s">
        <v>238</v>
      </c>
      <c r="E1920" s="270" t="s">
        <v>1</v>
      </c>
      <c r="F1920" s="271" t="s">
        <v>89</v>
      </c>
      <c r="G1920" s="269"/>
      <c r="H1920" s="272">
        <v>1</v>
      </c>
      <c r="I1920" s="273"/>
      <c r="J1920" s="269"/>
      <c r="K1920" s="269"/>
      <c r="L1920" s="274"/>
      <c r="M1920" s="275"/>
      <c r="N1920" s="276"/>
      <c r="O1920" s="276"/>
      <c r="P1920" s="276"/>
      <c r="Q1920" s="276"/>
      <c r="R1920" s="276"/>
      <c r="S1920" s="276"/>
      <c r="T1920" s="277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78" t="s">
        <v>238</v>
      </c>
      <c r="AU1920" s="278" t="s">
        <v>91</v>
      </c>
      <c r="AV1920" s="14" t="s">
        <v>91</v>
      </c>
      <c r="AW1920" s="14" t="s">
        <v>36</v>
      </c>
      <c r="AX1920" s="14" t="s">
        <v>81</v>
      </c>
      <c r="AY1920" s="278" t="s">
        <v>229</v>
      </c>
    </row>
    <row r="1921" s="15" customFormat="1">
      <c r="A1921" s="15"/>
      <c r="B1921" s="279"/>
      <c r="C1921" s="280"/>
      <c r="D1921" s="259" t="s">
        <v>238</v>
      </c>
      <c r="E1921" s="281" t="s">
        <v>1</v>
      </c>
      <c r="F1921" s="282" t="s">
        <v>252</v>
      </c>
      <c r="G1921" s="280"/>
      <c r="H1921" s="283">
        <v>4</v>
      </c>
      <c r="I1921" s="284"/>
      <c r="J1921" s="280"/>
      <c r="K1921" s="280"/>
      <c r="L1921" s="285"/>
      <c r="M1921" s="286"/>
      <c r="N1921" s="287"/>
      <c r="O1921" s="287"/>
      <c r="P1921" s="287"/>
      <c r="Q1921" s="287"/>
      <c r="R1921" s="287"/>
      <c r="S1921" s="287"/>
      <c r="T1921" s="288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89" t="s">
        <v>238</v>
      </c>
      <c r="AU1921" s="289" t="s">
        <v>91</v>
      </c>
      <c r="AV1921" s="15" t="s">
        <v>236</v>
      </c>
      <c r="AW1921" s="15" t="s">
        <v>36</v>
      </c>
      <c r="AX1921" s="15" t="s">
        <v>89</v>
      </c>
      <c r="AY1921" s="289" t="s">
        <v>229</v>
      </c>
    </row>
    <row r="1922" s="2" customFormat="1" ht="21.75" customHeight="1">
      <c r="A1922" s="39"/>
      <c r="B1922" s="40"/>
      <c r="C1922" s="318" t="s">
        <v>2444</v>
      </c>
      <c r="D1922" s="318" t="s">
        <v>492</v>
      </c>
      <c r="E1922" s="319" t="s">
        <v>2445</v>
      </c>
      <c r="F1922" s="320" t="s">
        <v>2446</v>
      </c>
      <c r="G1922" s="321" t="s">
        <v>314</v>
      </c>
      <c r="H1922" s="322">
        <v>1</v>
      </c>
      <c r="I1922" s="323"/>
      <c r="J1922" s="324">
        <f>ROUND(I1922*H1922,2)</f>
        <v>0</v>
      </c>
      <c r="K1922" s="320" t="s">
        <v>1</v>
      </c>
      <c r="L1922" s="325"/>
      <c r="M1922" s="326" t="s">
        <v>1</v>
      </c>
      <c r="N1922" s="327" t="s">
        <v>46</v>
      </c>
      <c r="O1922" s="92"/>
      <c r="P1922" s="253">
        <f>O1922*H1922</f>
        <v>0</v>
      </c>
      <c r="Q1922" s="253">
        <v>0</v>
      </c>
      <c r="R1922" s="253">
        <f>Q1922*H1922</f>
        <v>0</v>
      </c>
      <c r="S1922" s="253">
        <v>0</v>
      </c>
      <c r="T1922" s="254">
        <f>S1922*H1922</f>
        <v>0</v>
      </c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R1922" s="255" t="s">
        <v>587</v>
      </c>
      <c r="AT1922" s="255" t="s">
        <v>492</v>
      </c>
      <c r="AU1922" s="255" t="s">
        <v>91</v>
      </c>
      <c r="AY1922" s="18" t="s">
        <v>229</v>
      </c>
      <c r="BE1922" s="256">
        <f>IF(N1922="základní",J1922,0)</f>
        <v>0</v>
      </c>
      <c r="BF1922" s="256">
        <f>IF(N1922="snížená",J1922,0)</f>
        <v>0</v>
      </c>
      <c r="BG1922" s="256">
        <f>IF(N1922="zákl. přenesená",J1922,0)</f>
        <v>0</v>
      </c>
      <c r="BH1922" s="256">
        <f>IF(N1922="sníž. přenesená",J1922,0)</f>
        <v>0</v>
      </c>
      <c r="BI1922" s="256">
        <f>IF(N1922="nulová",J1922,0)</f>
        <v>0</v>
      </c>
      <c r="BJ1922" s="18" t="s">
        <v>89</v>
      </c>
      <c r="BK1922" s="256">
        <f>ROUND(I1922*H1922,2)</f>
        <v>0</v>
      </c>
      <c r="BL1922" s="18" t="s">
        <v>331</v>
      </c>
      <c r="BM1922" s="255" t="s">
        <v>2447</v>
      </c>
    </row>
    <row r="1923" s="2" customFormat="1">
      <c r="A1923" s="39"/>
      <c r="B1923" s="40"/>
      <c r="C1923" s="41"/>
      <c r="D1923" s="259" t="s">
        <v>262</v>
      </c>
      <c r="E1923" s="41"/>
      <c r="F1923" s="290" t="s">
        <v>2431</v>
      </c>
      <c r="G1923" s="41"/>
      <c r="H1923" s="41"/>
      <c r="I1923" s="155"/>
      <c r="J1923" s="41"/>
      <c r="K1923" s="41"/>
      <c r="L1923" s="45"/>
      <c r="M1923" s="291"/>
      <c r="N1923" s="292"/>
      <c r="O1923" s="92"/>
      <c r="P1923" s="92"/>
      <c r="Q1923" s="92"/>
      <c r="R1923" s="92"/>
      <c r="S1923" s="92"/>
      <c r="T1923" s="93"/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T1923" s="18" t="s">
        <v>262</v>
      </c>
      <c r="AU1923" s="18" t="s">
        <v>91</v>
      </c>
    </row>
    <row r="1924" s="2" customFormat="1" ht="21.75" customHeight="1">
      <c r="A1924" s="39"/>
      <c r="B1924" s="40"/>
      <c r="C1924" s="318" t="s">
        <v>2448</v>
      </c>
      <c r="D1924" s="318" t="s">
        <v>492</v>
      </c>
      <c r="E1924" s="319" t="s">
        <v>2449</v>
      </c>
      <c r="F1924" s="320" t="s">
        <v>2450</v>
      </c>
      <c r="G1924" s="321" t="s">
        <v>314</v>
      </c>
      <c r="H1924" s="322">
        <v>1</v>
      </c>
      <c r="I1924" s="323"/>
      <c r="J1924" s="324">
        <f>ROUND(I1924*H1924,2)</f>
        <v>0</v>
      </c>
      <c r="K1924" s="320" t="s">
        <v>1</v>
      </c>
      <c r="L1924" s="325"/>
      <c r="M1924" s="326" t="s">
        <v>1</v>
      </c>
      <c r="N1924" s="327" t="s">
        <v>46</v>
      </c>
      <c r="O1924" s="92"/>
      <c r="P1924" s="253">
        <f>O1924*H1924</f>
        <v>0</v>
      </c>
      <c r="Q1924" s="253">
        <v>0</v>
      </c>
      <c r="R1924" s="253">
        <f>Q1924*H1924</f>
        <v>0</v>
      </c>
      <c r="S1924" s="253">
        <v>0</v>
      </c>
      <c r="T1924" s="254">
        <f>S1924*H1924</f>
        <v>0</v>
      </c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R1924" s="255" t="s">
        <v>587</v>
      </c>
      <c r="AT1924" s="255" t="s">
        <v>492</v>
      </c>
      <c r="AU1924" s="255" t="s">
        <v>91</v>
      </c>
      <c r="AY1924" s="18" t="s">
        <v>229</v>
      </c>
      <c r="BE1924" s="256">
        <f>IF(N1924="základní",J1924,0)</f>
        <v>0</v>
      </c>
      <c r="BF1924" s="256">
        <f>IF(N1924="snížená",J1924,0)</f>
        <v>0</v>
      </c>
      <c r="BG1924" s="256">
        <f>IF(N1924="zákl. přenesená",J1924,0)</f>
        <v>0</v>
      </c>
      <c r="BH1924" s="256">
        <f>IF(N1924="sníž. přenesená",J1924,0)</f>
        <v>0</v>
      </c>
      <c r="BI1924" s="256">
        <f>IF(N1924="nulová",J1924,0)</f>
        <v>0</v>
      </c>
      <c r="BJ1924" s="18" t="s">
        <v>89</v>
      </c>
      <c r="BK1924" s="256">
        <f>ROUND(I1924*H1924,2)</f>
        <v>0</v>
      </c>
      <c r="BL1924" s="18" t="s">
        <v>331</v>
      </c>
      <c r="BM1924" s="255" t="s">
        <v>2451</v>
      </c>
    </row>
    <row r="1925" s="2" customFormat="1">
      <c r="A1925" s="39"/>
      <c r="B1925" s="40"/>
      <c r="C1925" s="41"/>
      <c r="D1925" s="259" t="s">
        <v>262</v>
      </c>
      <c r="E1925" s="41"/>
      <c r="F1925" s="290" t="s">
        <v>2431</v>
      </c>
      <c r="G1925" s="41"/>
      <c r="H1925" s="41"/>
      <c r="I1925" s="155"/>
      <c r="J1925" s="41"/>
      <c r="K1925" s="41"/>
      <c r="L1925" s="45"/>
      <c r="M1925" s="291"/>
      <c r="N1925" s="292"/>
      <c r="O1925" s="92"/>
      <c r="P1925" s="92"/>
      <c r="Q1925" s="92"/>
      <c r="R1925" s="92"/>
      <c r="S1925" s="92"/>
      <c r="T1925" s="93"/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T1925" s="18" t="s">
        <v>262</v>
      </c>
      <c r="AU1925" s="18" t="s">
        <v>91</v>
      </c>
    </row>
    <row r="1926" s="2" customFormat="1" ht="21.75" customHeight="1">
      <c r="A1926" s="39"/>
      <c r="B1926" s="40"/>
      <c r="C1926" s="318" t="s">
        <v>2452</v>
      </c>
      <c r="D1926" s="318" t="s">
        <v>492</v>
      </c>
      <c r="E1926" s="319" t="s">
        <v>2453</v>
      </c>
      <c r="F1926" s="320" t="s">
        <v>2454</v>
      </c>
      <c r="G1926" s="321" t="s">
        <v>314</v>
      </c>
      <c r="H1926" s="322">
        <v>1</v>
      </c>
      <c r="I1926" s="323"/>
      <c r="J1926" s="324">
        <f>ROUND(I1926*H1926,2)</f>
        <v>0</v>
      </c>
      <c r="K1926" s="320" t="s">
        <v>1</v>
      </c>
      <c r="L1926" s="325"/>
      <c r="M1926" s="326" t="s">
        <v>1</v>
      </c>
      <c r="N1926" s="327" t="s">
        <v>46</v>
      </c>
      <c r="O1926" s="92"/>
      <c r="P1926" s="253">
        <f>O1926*H1926</f>
        <v>0</v>
      </c>
      <c r="Q1926" s="253">
        <v>0</v>
      </c>
      <c r="R1926" s="253">
        <f>Q1926*H1926</f>
        <v>0</v>
      </c>
      <c r="S1926" s="253">
        <v>0</v>
      </c>
      <c r="T1926" s="254">
        <f>S1926*H1926</f>
        <v>0</v>
      </c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R1926" s="255" t="s">
        <v>587</v>
      </c>
      <c r="AT1926" s="255" t="s">
        <v>492</v>
      </c>
      <c r="AU1926" s="255" t="s">
        <v>91</v>
      </c>
      <c r="AY1926" s="18" t="s">
        <v>229</v>
      </c>
      <c r="BE1926" s="256">
        <f>IF(N1926="základní",J1926,0)</f>
        <v>0</v>
      </c>
      <c r="BF1926" s="256">
        <f>IF(N1926="snížená",J1926,0)</f>
        <v>0</v>
      </c>
      <c r="BG1926" s="256">
        <f>IF(N1926="zákl. přenesená",J1926,0)</f>
        <v>0</v>
      </c>
      <c r="BH1926" s="256">
        <f>IF(N1926="sníž. přenesená",J1926,0)</f>
        <v>0</v>
      </c>
      <c r="BI1926" s="256">
        <f>IF(N1926="nulová",J1926,0)</f>
        <v>0</v>
      </c>
      <c r="BJ1926" s="18" t="s">
        <v>89</v>
      </c>
      <c r="BK1926" s="256">
        <f>ROUND(I1926*H1926,2)</f>
        <v>0</v>
      </c>
      <c r="BL1926" s="18" t="s">
        <v>331</v>
      </c>
      <c r="BM1926" s="255" t="s">
        <v>2455</v>
      </c>
    </row>
    <row r="1927" s="2" customFormat="1">
      <c r="A1927" s="39"/>
      <c r="B1927" s="40"/>
      <c r="C1927" s="41"/>
      <c r="D1927" s="259" t="s">
        <v>262</v>
      </c>
      <c r="E1927" s="41"/>
      <c r="F1927" s="290" t="s">
        <v>2431</v>
      </c>
      <c r="G1927" s="41"/>
      <c r="H1927" s="41"/>
      <c r="I1927" s="155"/>
      <c r="J1927" s="41"/>
      <c r="K1927" s="41"/>
      <c r="L1927" s="45"/>
      <c r="M1927" s="291"/>
      <c r="N1927" s="292"/>
      <c r="O1927" s="92"/>
      <c r="P1927" s="92"/>
      <c r="Q1927" s="92"/>
      <c r="R1927" s="92"/>
      <c r="S1927" s="92"/>
      <c r="T1927" s="93"/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T1927" s="18" t="s">
        <v>262</v>
      </c>
      <c r="AU1927" s="18" t="s">
        <v>91</v>
      </c>
    </row>
    <row r="1928" s="2" customFormat="1" ht="21.75" customHeight="1">
      <c r="A1928" s="39"/>
      <c r="B1928" s="40"/>
      <c r="C1928" s="318" t="s">
        <v>2456</v>
      </c>
      <c r="D1928" s="318" t="s">
        <v>492</v>
      </c>
      <c r="E1928" s="319" t="s">
        <v>2457</v>
      </c>
      <c r="F1928" s="320" t="s">
        <v>2458</v>
      </c>
      <c r="G1928" s="321" t="s">
        <v>314</v>
      </c>
      <c r="H1928" s="322">
        <v>1</v>
      </c>
      <c r="I1928" s="323"/>
      <c r="J1928" s="324">
        <f>ROUND(I1928*H1928,2)</f>
        <v>0</v>
      </c>
      <c r="K1928" s="320" t="s">
        <v>1</v>
      </c>
      <c r="L1928" s="325"/>
      <c r="M1928" s="326" t="s">
        <v>1</v>
      </c>
      <c r="N1928" s="327" t="s">
        <v>46</v>
      </c>
      <c r="O1928" s="92"/>
      <c r="P1928" s="253">
        <f>O1928*H1928</f>
        <v>0</v>
      </c>
      <c r="Q1928" s="253">
        <v>0</v>
      </c>
      <c r="R1928" s="253">
        <f>Q1928*H1928</f>
        <v>0</v>
      </c>
      <c r="S1928" s="253">
        <v>0</v>
      </c>
      <c r="T1928" s="254">
        <f>S1928*H1928</f>
        <v>0</v>
      </c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R1928" s="255" t="s">
        <v>587</v>
      </c>
      <c r="AT1928" s="255" t="s">
        <v>492</v>
      </c>
      <c r="AU1928" s="255" t="s">
        <v>91</v>
      </c>
      <c r="AY1928" s="18" t="s">
        <v>229</v>
      </c>
      <c r="BE1928" s="256">
        <f>IF(N1928="základní",J1928,0)</f>
        <v>0</v>
      </c>
      <c r="BF1928" s="256">
        <f>IF(N1928="snížená",J1928,0)</f>
        <v>0</v>
      </c>
      <c r="BG1928" s="256">
        <f>IF(N1928="zákl. přenesená",J1928,0)</f>
        <v>0</v>
      </c>
      <c r="BH1928" s="256">
        <f>IF(N1928="sníž. přenesená",J1928,0)</f>
        <v>0</v>
      </c>
      <c r="BI1928" s="256">
        <f>IF(N1928="nulová",J1928,0)</f>
        <v>0</v>
      </c>
      <c r="BJ1928" s="18" t="s">
        <v>89</v>
      </c>
      <c r="BK1928" s="256">
        <f>ROUND(I1928*H1928,2)</f>
        <v>0</v>
      </c>
      <c r="BL1928" s="18" t="s">
        <v>331</v>
      </c>
      <c r="BM1928" s="255" t="s">
        <v>2459</v>
      </c>
    </row>
    <row r="1929" s="2" customFormat="1">
      <c r="A1929" s="39"/>
      <c r="B1929" s="40"/>
      <c r="C1929" s="41"/>
      <c r="D1929" s="259" t="s">
        <v>262</v>
      </c>
      <c r="E1929" s="41"/>
      <c r="F1929" s="290" t="s">
        <v>2431</v>
      </c>
      <c r="G1929" s="41"/>
      <c r="H1929" s="41"/>
      <c r="I1929" s="155"/>
      <c r="J1929" s="41"/>
      <c r="K1929" s="41"/>
      <c r="L1929" s="45"/>
      <c r="M1929" s="291"/>
      <c r="N1929" s="292"/>
      <c r="O1929" s="92"/>
      <c r="P1929" s="92"/>
      <c r="Q1929" s="92"/>
      <c r="R1929" s="92"/>
      <c r="S1929" s="92"/>
      <c r="T1929" s="93"/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T1929" s="18" t="s">
        <v>262</v>
      </c>
      <c r="AU1929" s="18" t="s">
        <v>91</v>
      </c>
    </row>
    <row r="1930" s="2" customFormat="1" ht="21.75" customHeight="1">
      <c r="A1930" s="39"/>
      <c r="B1930" s="40"/>
      <c r="C1930" s="244" t="s">
        <v>2460</v>
      </c>
      <c r="D1930" s="244" t="s">
        <v>231</v>
      </c>
      <c r="E1930" s="245" t="s">
        <v>2461</v>
      </c>
      <c r="F1930" s="246" t="s">
        <v>2462</v>
      </c>
      <c r="G1930" s="247" t="s">
        <v>314</v>
      </c>
      <c r="H1930" s="248">
        <v>4</v>
      </c>
      <c r="I1930" s="249"/>
      <c r="J1930" s="250">
        <f>ROUND(I1930*H1930,2)</f>
        <v>0</v>
      </c>
      <c r="K1930" s="246" t="s">
        <v>235</v>
      </c>
      <c r="L1930" s="45"/>
      <c r="M1930" s="251" t="s">
        <v>1</v>
      </c>
      <c r="N1930" s="252" t="s">
        <v>46</v>
      </c>
      <c r="O1930" s="92"/>
      <c r="P1930" s="253">
        <f>O1930*H1930</f>
        <v>0</v>
      </c>
      <c r="Q1930" s="253">
        <v>0</v>
      </c>
      <c r="R1930" s="253">
        <f>Q1930*H1930</f>
        <v>0</v>
      </c>
      <c r="S1930" s="253">
        <v>0</v>
      </c>
      <c r="T1930" s="254">
        <f>S1930*H1930</f>
        <v>0</v>
      </c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R1930" s="255" t="s">
        <v>331</v>
      </c>
      <c r="AT1930" s="255" t="s">
        <v>231</v>
      </c>
      <c r="AU1930" s="255" t="s">
        <v>91</v>
      </c>
      <c r="AY1930" s="18" t="s">
        <v>229</v>
      </c>
      <c r="BE1930" s="256">
        <f>IF(N1930="základní",J1930,0)</f>
        <v>0</v>
      </c>
      <c r="BF1930" s="256">
        <f>IF(N1930="snížená",J1930,0)</f>
        <v>0</v>
      </c>
      <c r="BG1930" s="256">
        <f>IF(N1930="zákl. přenesená",J1930,0)</f>
        <v>0</v>
      </c>
      <c r="BH1930" s="256">
        <f>IF(N1930="sníž. přenesená",J1930,0)</f>
        <v>0</v>
      </c>
      <c r="BI1930" s="256">
        <f>IF(N1930="nulová",J1930,0)</f>
        <v>0</v>
      </c>
      <c r="BJ1930" s="18" t="s">
        <v>89</v>
      </c>
      <c r="BK1930" s="256">
        <f>ROUND(I1930*H1930,2)</f>
        <v>0</v>
      </c>
      <c r="BL1930" s="18" t="s">
        <v>331</v>
      </c>
      <c r="BM1930" s="255" t="s">
        <v>2463</v>
      </c>
    </row>
    <row r="1931" s="13" customFormat="1">
      <c r="A1931" s="13"/>
      <c r="B1931" s="257"/>
      <c r="C1931" s="258"/>
      <c r="D1931" s="259" t="s">
        <v>238</v>
      </c>
      <c r="E1931" s="260" t="s">
        <v>1</v>
      </c>
      <c r="F1931" s="261" t="s">
        <v>2464</v>
      </c>
      <c r="G1931" s="258"/>
      <c r="H1931" s="260" t="s">
        <v>1</v>
      </c>
      <c r="I1931" s="262"/>
      <c r="J1931" s="258"/>
      <c r="K1931" s="258"/>
      <c r="L1931" s="263"/>
      <c r="M1931" s="264"/>
      <c r="N1931" s="265"/>
      <c r="O1931" s="265"/>
      <c r="P1931" s="265"/>
      <c r="Q1931" s="265"/>
      <c r="R1931" s="265"/>
      <c r="S1931" s="265"/>
      <c r="T1931" s="266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67" t="s">
        <v>238</v>
      </c>
      <c r="AU1931" s="267" t="s">
        <v>91</v>
      </c>
      <c r="AV1931" s="13" t="s">
        <v>89</v>
      </c>
      <c r="AW1931" s="13" t="s">
        <v>36</v>
      </c>
      <c r="AX1931" s="13" t="s">
        <v>81</v>
      </c>
      <c r="AY1931" s="267" t="s">
        <v>229</v>
      </c>
    </row>
    <row r="1932" s="14" customFormat="1">
      <c r="A1932" s="14"/>
      <c r="B1932" s="268"/>
      <c r="C1932" s="269"/>
      <c r="D1932" s="259" t="s">
        <v>238</v>
      </c>
      <c r="E1932" s="270" t="s">
        <v>1</v>
      </c>
      <c r="F1932" s="271" t="s">
        <v>89</v>
      </c>
      <c r="G1932" s="269"/>
      <c r="H1932" s="272">
        <v>1</v>
      </c>
      <c r="I1932" s="273"/>
      <c r="J1932" s="269"/>
      <c r="K1932" s="269"/>
      <c r="L1932" s="274"/>
      <c r="M1932" s="275"/>
      <c r="N1932" s="276"/>
      <c r="O1932" s="276"/>
      <c r="P1932" s="276"/>
      <c r="Q1932" s="276"/>
      <c r="R1932" s="276"/>
      <c r="S1932" s="276"/>
      <c r="T1932" s="277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78" t="s">
        <v>238</v>
      </c>
      <c r="AU1932" s="278" t="s">
        <v>91</v>
      </c>
      <c r="AV1932" s="14" t="s">
        <v>91</v>
      </c>
      <c r="AW1932" s="14" t="s">
        <v>36</v>
      </c>
      <c r="AX1932" s="14" t="s">
        <v>81</v>
      </c>
      <c r="AY1932" s="278" t="s">
        <v>229</v>
      </c>
    </row>
    <row r="1933" s="13" customFormat="1">
      <c r="A1933" s="13"/>
      <c r="B1933" s="257"/>
      <c r="C1933" s="258"/>
      <c r="D1933" s="259" t="s">
        <v>238</v>
      </c>
      <c r="E1933" s="260" t="s">
        <v>1</v>
      </c>
      <c r="F1933" s="261" t="s">
        <v>2465</v>
      </c>
      <c r="G1933" s="258"/>
      <c r="H1933" s="260" t="s">
        <v>1</v>
      </c>
      <c r="I1933" s="262"/>
      <c r="J1933" s="258"/>
      <c r="K1933" s="258"/>
      <c r="L1933" s="263"/>
      <c r="M1933" s="264"/>
      <c r="N1933" s="265"/>
      <c r="O1933" s="265"/>
      <c r="P1933" s="265"/>
      <c r="Q1933" s="265"/>
      <c r="R1933" s="265"/>
      <c r="S1933" s="265"/>
      <c r="T1933" s="266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67" t="s">
        <v>238</v>
      </c>
      <c r="AU1933" s="267" t="s">
        <v>91</v>
      </c>
      <c r="AV1933" s="13" t="s">
        <v>89</v>
      </c>
      <c r="AW1933" s="13" t="s">
        <v>36</v>
      </c>
      <c r="AX1933" s="13" t="s">
        <v>81</v>
      </c>
      <c r="AY1933" s="267" t="s">
        <v>229</v>
      </c>
    </row>
    <row r="1934" s="14" customFormat="1">
      <c r="A1934" s="14"/>
      <c r="B1934" s="268"/>
      <c r="C1934" s="269"/>
      <c r="D1934" s="259" t="s">
        <v>238</v>
      </c>
      <c r="E1934" s="270" t="s">
        <v>1</v>
      </c>
      <c r="F1934" s="271" t="s">
        <v>89</v>
      </c>
      <c r="G1934" s="269"/>
      <c r="H1934" s="272">
        <v>1</v>
      </c>
      <c r="I1934" s="273"/>
      <c r="J1934" s="269"/>
      <c r="K1934" s="269"/>
      <c r="L1934" s="274"/>
      <c r="M1934" s="275"/>
      <c r="N1934" s="276"/>
      <c r="O1934" s="276"/>
      <c r="P1934" s="276"/>
      <c r="Q1934" s="276"/>
      <c r="R1934" s="276"/>
      <c r="S1934" s="276"/>
      <c r="T1934" s="277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78" t="s">
        <v>238</v>
      </c>
      <c r="AU1934" s="278" t="s">
        <v>91</v>
      </c>
      <c r="AV1934" s="14" t="s">
        <v>91</v>
      </c>
      <c r="AW1934" s="14" t="s">
        <v>36</v>
      </c>
      <c r="AX1934" s="14" t="s">
        <v>81</v>
      </c>
      <c r="AY1934" s="278" t="s">
        <v>229</v>
      </c>
    </row>
    <row r="1935" s="13" customFormat="1">
      <c r="A1935" s="13"/>
      <c r="B1935" s="257"/>
      <c r="C1935" s="258"/>
      <c r="D1935" s="259" t="s">
        <v>238</v>
      </c>
      <c r="E1935" s="260" t="s">
        <v>1</v>
      </c>
      <c r="F1935" s="261" t="s">
        <v>2466</v>
      </c>
      <c r="G1935" s="258"/>
      <c r="H1935" s="260" t="s">
        <v>1</v>
      </c>
      <c r="I1935" s="262"/>
      <c r="J1935" s="258"/>
      <c r="K1935" s="258"/>
      <c r="L1935" s="263"/>
      <c r="M1935" s="264"/>
      <c r="N1935" s="265"/>
      <c r="O1935" s="265"/>
      <c r="P1935" s="265"/>
      <c r="Q1935" s="265"/>
      <c r="R1935" s="265"/>
      <c r="S1935" s="265"/>
      <c r="T1935" s="266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67" t="s">
        <v>238</v>
      </c>
      <c r="AU1935" s="267" t="s">
        <v>91</v>
      </c>
      <c r="AV1935" s="13" t="s">
        <v>89</v>
      </c>
      <c r="AW1935" s="13" t="s">
        <v>36</v>
      </c>
      <c r="AX1935" s="13" t="s">
        <v>81</v>
      </c>
      <c r="AY1935" s="267" t="s">
        <v>229</v>
      </c>
    </row>
    <row r="1936" s="14" customFormat="1">
      <c r="A1936" s="14"/>
      <c r="B1936" s="268"/>
      <c r="C1936" s="269"/>
      <c r="D1936" s="259" t="s">
        <v>238</v>
      </c>
      <c r="E1936" s="270" t="s">
        <v>1</v>
      </c>
      <c r="F1936" s="271" t="s">
        <v>89</v>
      </c>
      <c r="G1936" s="269"/>
      <c r="H1936" s="272">
        <v>1</v>
      </c>
      <c r="I1936" s="273"/>
      <c r="J1936" s="269"/>
      <c r="K1936" s="269"/>
      <c r="L1936" s="274"/>
      <c r="M1936" s="275"/>
      <c r="N1936" s="276"/>
      <c r="O1936" s="276"/>
      <c r="P1936" s="276"/>
      <c r="Q1936" s="276"/>
      <c r="R1936" s="276"/>
      <c r="S1936" s="276"/>
      <c r="T1936" s="277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78" t="s">
        <v>238</v>
      </c>
      <c r="AU1936" s="278" t="s">
        <v>91</v>
      </c>
      <c r="AV1936" s="14" t="s">
        <v>91</v>
      </c>
      <c r="AW1936" s="14" t="s">
        <v>36</v>
      </c>
      <c r="AX1936" s="14" t="s">
        <v>81</v>
      </c>
      <c r="AY1936" s="278" t="s">
        <v>229</v>
      </c>
    </row>
    <row r="1937" s="13" customFormat="1">
      <c r="A1937" s="13"/>
      <c r="B1937" s="257"/>
      <c r="C1937" s="258"/>
      <c r="D1937" s="259" t="s">
        <v>238</v>
      </c>
      <c r="E1937" s="260" t="s">
        <v>1</v>
      </c>
      <c r="F1937" s="261" t="s">
        <v>2467</v>
      </c>
      <c r="G1937" s="258"/>
      <c r="H1937" s="260" t="s">
        <v>1</v>
      </c>
      <c r="I1937" s="262"/>
      <c r="J1937" s="258"/>
      <c r="K1937" s="258"/>
      <c r="L1937" s="263"/>
      <c r="M1937" s="264"/>
      <c r="N1937" s="265"/>
      <c r="O1937" s="265"/>
      <c r="P1937" s="265"/>
      <c r="Q1937" s="265"/>
      <c r="R1937" s="265"/>
      <c r="S1937" s="265"/>
      <c r="T1937" s="266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7" t="s">
        <v>238</v>
      </c>
      <c r="AU1937" s="267" t="s">
        <v>91</v>
      </c>
      <c r="AV1937" s="13" t="s">
        <v>89</v>
      </c>
      <c r="AW1937" s="13" t="s">
        <v>36</v>
      </c>
      <c r="AX1937" s="13" t="s">
        <v>81</v>
      </c>
      <c r="AY1937" s="267" t="s">
        <v>229</v>
      </c>
    </row>
    <row r="1938" s="14" customFormat="1">
      <c r="A1938" s="14"/>
      <c r="B1938" s="268"/>
      <c r="C1938" s="269"/>
      <c r="D1938" s="259" t="s">
        <v>238</v>
      </c>
      <c r="E1938" s="270" t="s">
        <v>1</v>
      </c>
      <c r="F1938" s="271" t="s">
        <v>89</v>
      </c>
      <c r="G1938" s="269"/>
      <c r="H1938" s="272">
        <v>1</v>
      </c>
      <c r="I1938" s="273"/>
      <c r="J1938" s="269"/>
      <c r="K1938" s="269"/>
      <c r="L1938" s="274"/>
      <c r="M1938" s="275"/>
      <c r="N1938" s="276"/>
      <c r="O1938" s="276"/>
      <c r="P1938" s="276"/>
      <c r="Q1938" s="276"/>
      <c r="R1938" s="276"/>
      <c r="S1938" s="276"/>
      <c r="T1938" s="277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78" t="s">
        <v>238</v>
      </c>
      <c r="AU1938" s="278" t="s">
        <v>91</v>
      </c>
      <c r="AV1938" s="14" t="s">
        <v>91</v>
      </c>
      <c r="AW1938" s="14" t="s">
        <v>36</v>
      </c>
      <c r="AX1938" s="14" t="s">
        <v>81</v>
      </c>
      <c r="AY1938" s="278" t="s">
        <v>229</v>
      </c>
    </row>
    <row r="1939" s="15" customFormat="1">
      <c r="A1939" s="15"/>
      <c r="B1939" s="279"/>
      <c r="C1939" s="280"/>
      <c r="D1939" s="259" t="s">
        <v>238</v>
      </c>
      <c r="E1939" s="281" t="s">
        <v>1</v>
      </c>
      <c r="F1939" s="282" t="s">
        <v>252</v>
      </c>
      <c r="G1939" s="280"/>
      <c r="H1939" s="283">
        <v>4</v>
      </c>
      <c r="I1939" s="284"/>
      <c r="J1939" s="280"/>
      <c r="K1939" s="280"/>
      <c r="L1939" s="285"/>
      <c r="M1939" s="286"/>
      <c r="N1939" s="287"/>
      <c r="O1939" s="287"/>
      <c r="P1939" s="287"/>
      <c r="Q1939" s="287"/>
      <c r="R1939" s="287"/>
      <c r="S1939" s="287"/>
      <c r="T1939" s="288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89" t="s">
        <v>238</v>
      </c>
      <c r="AU1939" s="289" t="s">
        <v>91</v>
      </c>
      <c r="AV1939" s="15" t="s">
        <v>236</v>
      </c>
      <c r="AW1939" s="15" t="s">
        <v>36</v>
      </c>
      <c r="AX1939" s="15" t="s">
        <v>89</v>
      </c>
      <c r="AY1939" s="289" t="s">
        <v>229</v>
      </c>
    </row>
    <row r="1940" s="2" customFormat="1" ht="21.75" customHeight="1">
      <c r="A1940" s="39"/>
      <c r="B1940" s="40"/>
      <c r="C1940" s="318" t="s">
        <v>2468</v>
      </c>
      <c r="D1940" s="318" t="s">
        <v>492</v>
      </c>
      <c r="E1940" s="319" t="s">
        <v>2469</v>
      </c>
      <c r="F1940" s="320" t="s">
        <v>2470</v>
      </c>
      <c r="G1940" s="321" t="s">
        <v>314</v>
      </c>
      <c r="H1940" s="322">
        <v>1</v>
      </c>
      <c r="I1940" s="323"/>
      <c r="J1940" s="324">
        <f>ROUND(I1940*H1940,2)</f>
        <v>0</v>
      </c>
      <c r="K1940" s="320" t="s">
        <v>1</v>
      </c>
      <c r="L1940" s="325"/>
      <c r="M1940" s="326" t="s">
        <v>1</v>
      </c>
      <c r="N1940" s="327" t="s">
        <v>46</v>
      </c>
      <c r="O1940" s="92"/>
      <c r="P1940" s="253">
        <f>O1940*H1940</f>
        <v>0</v>
      </c>
      <c r="Q1940" s="253">
        <v>0</v>
      </c>
      <c r="R1940" s="253">
        <f>Q1940*H1940</f>
        <v>0</v>
      </c>
      <c r="S1940" s="253">
        <v>0</v>
      </c>
      <c r="T1940" s="254">
        <f>S1940*H1940</f>
        <v>0</v>
      </c>
      <c r="U1940" s="39"/>
      <c r="V1940" s="39"/>
      <c r="W1940" s="39"/>
      <c r="X1940" s="39"/>
      <c r="Y1940" s="39"/>
      <c r="Z1940" s="39"/>
      <c r="AA1940" s="39"/>
      <c r="AB1940" s="39"/>
      <c r="AC1940" s="39"/>
      <c r="AD1940" s="39"/>
      <c r="AE1940" s="39"/>
      <c r="AR1940" s="255" t="s">
        <v>587</v>
      </c>
      <c r="AT1940" s="255" t="s">
        <v>492</v>
      </c>
      <c r="AU1940" s="255" t="s">
        <v>91</v>
      </c>
      <c r="AY1940" s="18" t="s">
        <v>229</v>
      </c>
      <c r="BE1940" s="256">
        <f>IF(N1940="základní",J1940,0)</f>
        <v>0</v>
      </c>
      <c r="BF1940" s="256">
        <f>IF(N1940="snížená",J1940,0)</f>
        <v>0</v>
      </c>
      <c r="BG1940" s="256">
        <f>IF(N1940="zákl. přenesená",J1940,0)</f>
        <v>0</v>
      </c>
      <c r="BH1940" s="256">
        <f>IF(N1940="sníž. přenesená",J1940,0)</f>
        <v>0</v>
      </c>
      <c r="BI1940" s="256">
        <f>IF(N1940="nulová",J1940,0)</f>
        <v>0</v>
      </c>
      <c r="BJ1940" s="18" t="s">
        <v>89</v>
      </c>
      <c r="BK1940" s="256">
        <f>ROUND(I1940*H1940,2)</f>
        <v>0</v>
      </c>
      <c r="BL1940" s="18" t="s">
        <v>331</v>
      </c>
      <c r="BM1940" s="255" t="s">
        <v>2471</v>
      </c>
    </row>
    <row r="1941" s="2" customFormat="1">
      <c r="A1941" s="39"/>
      <c r="B1941" s="40"/>
      <c r="C1941" s="41"/>
      <c r="D1941" s="259" t="s">
        <v>262</v>
      </c>
      <c r="E1941" s="41"/>
      <c r="F1941" s="290" t="s">
        <v>2431</v>
      </c>
      <c r="G1941" s="41"/>
      <c r="H1941" s="41"/>
      <c r="I1941" s="155"/>
      <c r="J1941" s="41"/>
      <c r="K1941" s="41"/>
      <c r="L1941" s="45"/>
      <c r="M1941" s="291"/>
      <c r="N1941" s="292"/>
      <c r="O1941" s="92"/>
      <c r="P1941" s="92"/>
      <c r="Q1941" s="92"/>
      <c r="R1941" s="92"/>
      <c r="S1941" s="92"/>
      <c r="T1941" s="93"/>
      <c r="U1941" s="39"/>
      <c r="V1941" s="39"/>
      <c r="W1941" s="39"/>
      <c r="X1941" s="39"/>
      <c r="Y1941" s="39"/>
      <c r="Z1941" s="39"/>
      <c r="AA1941" s="39"/>
      <c r="AB1941" s="39"/>
      <c r="AC1941" s="39"/>
      <c r="AD1941" s="39"/>
      <c r="AE1941" s="39"/>
      <c r="AT1941" s="18" t="s">
        <v>262</v>
      </c>
      <c r="AU1941" s="18" t="s">
        <v>91</v>
      </c>
    </row>
    <row r="1942" s="2" customFormat="1" ht="21.75" customHeight="1">
      <c r="A1942" s="39"/>
      <c r="B1942" s="40"/>
      <c r="C1942" s="318" t="s">
        <v>2472</v>
      </c>
      <c r="D1942" s="318" t="s">
        <v>492</v>
      </c>
      <c r="E1942" s="319" t="s">
        <v>2473</v>
      </c>
      <c r="F1942" s="320" t="s">
        <v>2474</v>
      </c>
      <c r="G1942" s="321" t="s">
        <v>314</v>
      </c>
      <c r="H1942" s="322">
        <v>1</v>
      </c>
      <c r="I1942" s="323"/>
      <c r="J1942" s="324">
        <f>ROUND(I1942*H1942,2)</f>
        <v>0</v>
      </c>
      <c r="K1942" s="320" t="s">
        <v>1</v>
      </c>
      <c r="L1942" s="325"/>
      <c r="M1942" s="326" t="s">
        <v>1</v>
      </c>
      <c r="N1942" s="327" t="s">
        <v>46</v>
      </c>
      <c r="O1942" s="92"/>
      <c r="P1942" s="253">
        <f>O1942*H1942</f>
        <v>0</v>
      </c>
      <c r="Q1942" s="253">
        <v>0</v>
      </c>
      <c r="R1942" s="253">
        <f>Q1942*H1942</f>
        <v>0</v>
      </c>
      <c r="S1942" s="253">
        <v>0</v>
      </c>
      <c r="T1942" s="254">
        <f>S1942*H1942</f>
        <v>0</v>
      </c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R1942" s="255" t="s">
        <v>587</v>
      </c>
      <c r="AT1942" s="255" t="s">
        <v>492</v>
      </c>
      <c r="AU1942" s="255" t="s">
        <v>91</v>
      </c>
      <c r="AY1942" s="18" t="s">
        <v>229</v>
      </c>
      <c r="BE1942" s="256">
        <f>IF(N1942="základní",J1942,0)</f>
        <v>0</v>
      </c>
      <c r="BF1942" s="256">
        <f>IF(N1942="snížená",J1942,0)</f>
        <v>0</v>
      </c>
      <c r="BG1942" s="256">
        <f>IF(N1942="zákl. přenesená",J1942,0)</f>
        <v>0</v>
      </c>
      <c r="BH1942" s="256">
        <f>IF(N1942="sníž. přenesená",J1942,0)</f>
        <v>0</v>
      </c>
      <c r="BI1942" s="256">
        <f>IF(N1942="nulová",J1942,0)</f>
        <v>0</v>
      </c>
      <c r="BJ1942" s="18" t="s">
        <v>89</v>
      </c>
      <c r="BK1942" s="256">
        <f>ROUND(I1942*H1942,2)</f>
        <v>0</v>
      </c>
      <c r="BL1942" s="18" t="s">
        <v>331</v>
      </c>
      <c r="BM1942" s="255" t="s">
        <v>2475</v>
      </c>
    </row>
    <row r="1943" s="2" customFormat="1">
      <c r="A1943" s="39"/>
      <c r="B1943" s="40"/>
      <c r="C1943" s="41"/>
      <c r="D1943" s="259" t="s">
        <v>262</v>
      </c>
      <c r="E1943" s="41"/>
      <c r="F1943" s="290" t="s">
        <v>2431</v>
      </c>
      <c r="G1943" s="41"/>
      <c r="H1943" s="41"/>
      <c r="I1943" s="155"/>
      <c r="J1943" s="41"/>
      <c r="K1943" s="41"/>
      <c r="L1943" s="45"/>
      <c r="M1943" s="291"/>
      <c r="N1943" s="292"/>
      <c r="O1943" s="92"/>
      <c r="P1943" s="92"/>
      <c r="Q1943" s="92"/>
      <c r="R1943" s="92"/>
      <c r="S1943" s="92"/>
      <c r="T1943" s="93"/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T1943" s="18" t="s">
        <v>262</v>
      </c>
      <c r="AU1943" s="18" t="s">
        <v>91</v>
      </c>
    </row>
    <row r="1944" s="2" customFormat="1" ht="21.75" customHeight="1">
      <c r="A1944" s="39"/>
      <c r="B1944" s="40"/>
      <c r="C1944" s="318" t="s">
        <v>2476</v>
      </c>
      <c r="D1944" s="318" t="s">
        <v>492</v>
      </c>
      <c r="E1944" s="319" t="s">
        <v>2477</v>
      </c>
      <c r="F1944" s="320" t="s">
        <v>2478</v>
      </c>
      <c r="G1944" s="321" t="s">
        <v>314</v>
      </c>
      <c r="H1944" s="322">
        <v>1</v>
      </c>
      <c r="I1944" s="323"/>
      <c r="J1944" s="324">
        <f>ROUND(I1944*H1944,2)</f>
        <v>0</v>
      </c>
      <c r="K1944" s="320" t="s">
        <v>1</v>
      </c>
      <c r="L1944" s="325"/>
      <c r="M1944" s="326" t="s">
        <v>1</v>
      </c>
      <c r="N1944" s="327" t="s">
        <v>46</v>
      </c>
      <c r="O1944" s="92"/>
      <c r="P1944" s="253">
        <f>O1944*H1944</f>
        <v>0</v>
      </c>
      <c r="Q1944" s="253">
        <v>0</v>
      </c>
      <c r="R1944" s="253">
        <f>Q1944*H1944</f>
        <v>0</v>
      </c>
      <c r="S1944" s="253">
        <v>0</v>
      </c>
      <c r="T1944" s="254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55" t="s">
        <v>587</v>
      </c>
      <c r="AT1944" s="255" t="s">
        <v>492</v>
      </c>
      <c r="AU1944" s="255" t="s">
        <v>91</v>
      </c>
      <c r="AY1944" s="18" t="s">
        <v>229</v>
      </c>
      <c r="BE1944" s="256">
        <f>IF(N1944="základní",J1944,0)</f>
        <v>0</v>
      </c>
      <c r="BF1944" s="256">
        <f>IF(N1944="snížená",J1944,0)</f>
        <v>0</v>
      </c>
      <c r="BG1944" s="256">
        <f>IF(N1944="zákl. přenesená",J1944,0)</f>
        <v>0</v>
      </c>
      <c r="BH1944" s="256">
        <f>IF(N1944="sníž. přenesená",J1944,0)</f>
        <v>0</v>
      </c>
      <c r="BI1944" s="256">
        <f>IF(N1944="nulová",J1944,0)</f>
        <v>0</v>
      </c>
      <c r="BJ1944" s="18" t="s">
        <v>89</v>
      </c>
      <c r="BK1944" s="256">
        <f>ROUND(I1944*H1944,2)</f>
        <v>0</v>
      </c>
      <c r="BL1944" s="18" t="s">
        <v>331</v>
      </c>
      <c r="BM1944" s="255" t="s">
        <v>2479</v>
      </c>
    </row>
    <row r="1945" s="2" customFormat="1">
      <c r="A1945" s="39"/>
      <c r="B1945" s="40"/>
      <c r="C1945" s="41"/>
      <c r="D1945" s="259" t="s">
        <v>262</v>
      </c>
      <c r="E1945" s="41"/>
      <c r="F1945" s="290" t="s">
        <v>2431</v>
      </c>
      <c r="G1945" s="41"/>
      <c r="H1945" s="41"/>
      <c r="I1945" s="155"/>
      <c r="J1945" s="41"/>
      <c r="K1945" s="41"/>
      <c r="L1945" s="45"/>
      <c r="M1945" s="291"/>
      <c r="N1945" s="292"/>
      <c r="O1945" s="92"/>
      <c r="P1945" s="92"/>
      <c r="Q1945" s="92"/>
      <c r="R1945" s="92"/>
      <c r="S1945" s="92"/>
      <c r="T1945" s="93"/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T1945" s="18" t="s">
        <v>262</v>
      </c>
      <c r="AU1945" s="18" t="s">
        <v>91</v>
      </c>
    </row>
    <row r="1946" s="2" customFormat="1" ht="21.75" customHeight="1">
      <c r="A1946" s="39"/>
      <c r="B1946" s="40"/>
      <c r="C1946" s="318" t="s">
        <v>2480</v>
      </c>
      <c r="D1946" s="318" t="s">
        <v>492</v>
      </c>
      <c r="E1946" s="319" t="s">
        <v>2481</v>
      </c>
      <c r="F1946" s="320" t="s">
        <v>2482</v>
      </c>
      <c r="G1946" s="321" t="s">
        <v>314</v>
      </c>
      <c r="H1946" s="322">
        <v>1</v>
      </c>
      <c r="I1946" s="323"/>
      <c r="J1946" s="324">
        <f>ROUND(I1946*H1946,2)</f>
        <v>0</v>
      </c>
      <c r="K1946" s="320" t="s">
        <v>1</v>
      </c>
      <c r="L1946" s="325"/>
      <c r="M1946" s="326" t="s">
        <v>1</v>
      </c>
      <c r="N1946" s="327" t="s">
        <v>46</v>
      </c>
      <c r="O1946" s="92"/>
      <c r="P1946" s="253">
        <f>O1946*H1946</f>
        <v>0</v>
      </c>
      <c r="Q1946" s="253">
        <v>0</v>
      </c>
      <c r="R1946" s="253">
        <f>Q1946*H1946</f>
        <v>0</v>
      </c>
      <c r="S1946" s="253">
        <v>0</v>
      </c>
      <c r="T1946" s="254">
        <f>S1946*H1946</f>
        <v>0</v>
      </c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R1946" s="255" t="s">
        <v>587</v>
      </c>
      <c r="AT1946" s="255" t="s">
        <v>492</v>
      </c>
      <c r="AU1946" s="255" t="s">
        <v>91</v>
      </c>
      <c r="AY1946" s="18" t="s">
        <v>229</v>
      </c>
      <c r="BE1946" s="256">
        <f>IF(N1946="základní",J1946,0)</f>
        <v>0</v>
      </c>
      <c r="BF1946" s="256">
        <f>IF(N1946="snížená",J1946,0)</f>
        <v>0</v>
      </c>
      <c r="BG1946" s="256">
        <f>IF(N1946="zákl. přenesená",J1946,0)</f>
        <v>0</v>
      </c>
      <c r="BH1946" s="256">
        <f>IF(N1946="sníž. přenesená",J1946,0)</f>
        <v>0</v>
      </c>
      <c r="BI1946" s="256">
        <f>IF(N1946="nulová",J1946,0)</f>
        <v>0</v>
      </c>
      <c r="BJ1946" s="18" t="s">
        <v>89</v>
      </c>
      <c r="BK1946" s="256">
        <f>ROUND(I1946*H1946,2)</f>
        <v>0</v>
      </c>
      <c r="BL1946" s="18" t="s">
        <v>331</v>
      </c>
      <c r="BM1946" s="255" t="s">
        <v>2483</v>
      </c>
    </row>
    <row r="1947" s="2" customFormat="1">
      <c r="A1947" s="39"/>
      <c r="B1947" s="40"/>
      <c r="C1947" s="41"/>
      <c r="D1947" s="259" t="s">
        <v>262</v>
      </c>
      <c r="E1947" s="41"/>
      <c r="F1947" s="290" t="s">
        <v>2431</v>
      </c>
      <c r="G1947" s="41"/>
      <c r="H1947" s="41"/>
      <c r="I1947" s="155"/>
      <c r="J1947" s="41"/>
      <c r="K1947" s="41"/>
      <c r="L1947" s="45"/>
      <c r="M1947" s="291"/>
      <c r="N1947" s="292"/>
      <c r="O1947" s="92"/>
      <c r="P1947" s="92"/>
      <c r="Q1947" s="92"/>
      <c r="R1947" s="92"/>
      <c r="S1947" s="92"/>
      <c r="T1947" s="93"/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T1947" s="18" t="s">
        <v>262</v>
      </c>
      <c r="AU1947" s="18" t="s">
        <v>91</v>
      </c>
    </row>
    <row r="1948" s="2" customFormat="1" ht="21.75" customHeight="1">
      <c r="A1948" s="39"/>
      <c r="B1948" s="40"/>
      <c r="C1948" s="244" t="s">
        <v>2484</v>
      </c>
      <c r="D1948" s="244" t="s">
        <v>231</v>
      </c>
      <c r="E1948" s="245" t="s">
        <v>2485</v>
      </c>
      <c r="F1948" s="246" t="s">
        <v>2486</v>
      </c>
      <c r="G1948" s="247" t="s">
        <v>314</v>
      </c>
      <c r="H1948" s="248">
        <v>2</v>
      </c>
      <c r="I1948" s="249"/>
      <c r="J1948" s="250">
        <f>ROUND(I1948*H1948,2)</f>
        <v>0</v>
      </c>
      <c r="K1948" s="246" t="s">
        <v>235</v>
      </c>
      <c r="L1948" s="45"/>
      <c r="M1948" s="251" t="s">
        <v>1</v>
      </c>
      <c r="N1948" s="252" t="s">
        <v>46</v>
      </c>
      <c r="O1948" s="92"/>
      <c r="P1948" s="253">
        <f>O1948*H1948</f>
        <v>0</v>
      </c>
      <c r="Q1948" s="253">
        <v>0.00046999999999999999</v>
      </c>
      <c r="R1948" s="253">
        <f>Q1948*H1948</f>
        <v>0.00093999999999999997</v>
      </c>
      <c r="S1948" s="253">
        <v>0</v>
      </c>
      <c r="T1948" s="254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55" t="s">
        <v>331</v>
      </c>
      <c r="AT1948" s="255" t="s">
        <v>231</v>
      </c>
      <c r="AU1948" s="255" t="s">
        <v>91</v>
      </c>
      <c r="AY1948" s="18" t="s">
        <v>229</v>
      </c>
      <c r="BE1948" s="256">
        <f>IF(N1948="základní",J1948,0)</f>
        <v>0</v>
      </c>
      <c r="BF1948" s="256">
        <f>IF(N1948="snížená",J1948,0)</f>
        <v>0</v>
      </c>
      <c r="BG1948" s="256">
        <f>IF(N1948="zákl. přenesená",J1948,0)</f>
        <v>0</v>
      </c>
      <c r="BH1948" s="256">
        <f>IF(N1948="sníž. přenesená",J1948,0)</f>
        <v>0</v>
      </c>
      <c r="BI1948" s="256">
        <f>IF(N1948="nulová",J1948,0)</f>
        <v>0</v>
      </c>
      <c r="BJ1948" s="18" t="s">
        <v>89</v>
      </c>
      <c r="BK1948" s="256">
        <f>ROUND(I1948*H1948,2)</f>
        <v>0</v>
      </c>
      <c r="BL1948" s="18" t="s">
        <v>331</v>
      </c>
      <c r="BM1948" s="255" t="s">
        <v>2487</v>
      </c>
    </row>
    <row r="1949" s="2" customFormat="1" ht="33" customHeight="1">
      <c r="A1949" s="39"/>
      <c r="B1949" s="40"/>
      <c r="C1949" s="318" t="s">
        <v>2488</v>
      </c>
      <c r="D1949" s="318" t="s">
        <v>492</v>
      </c>
      <c r="E1949" s="319" t="s">
        <v>2489</v>
      </c>
      <c r="F1949" s="320" t="s">
        <v>2490</v>
      </c>
      <c r="G1949" s="321" t="s">
        <v>314</v>
      </c>
      <c r="H1949" s="322">
        <v>1</v>
      </c>
      <c r="I1949" s="323"/>
      <c r="J1949" s="324">
        <f>ROUND(I1949*H1949,2)</f>
        <v>0</v>
      </c>
      <c r="K1949" s="320" t="s">
        <v>1</v>
      </c>
      <c r="L1949" s="325"/>
      <c r="M1949" s="326" t="s">
        <v>1</v>
      </c>
      <c r="N1949" s="327" t="s">
        <v>46</v>
      </c>
      <c r="O1949" s="92"/>
      <c r="P1949" s="253">
        <f>O1949*H1949</f>
        <v>0</v>
      </c>
      <c r="Q1949" s="253">
        <v>0</v>
      </c>
      <c r="R1949" s="253">
        <f>Q1949*H1949</f>
        <v>0</v>
      </c>
      <c r="S1949" s="253">
        <v>0</v>
      </c>
      <c r="T1949" s="254">
        <f>S1949*H1949</f>
        <v>0</v>
      </c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R1949" s="255" t="s">
        <v>319</v>
      </c>
      <c r="AT1949" s="255" t="s">
        <v>492</v>
      </c>
      <c r="AU1949" s="255" t="s">
        <v>91</v>
      </c>
      <c r="AY1949" s="18" t="s">
        <v>229</v>
      </c>
      <c r="BE1949" s="256">
        <f>IF(N1949="základní",J1949,0)</f>
        <v>0</v>
      </c>
      <c r="BF1949" s="256">
        <f>IF(N1949="snížená",J1949,0)</f>
        <v>0</v>
      </c>
      <c r="BG1949" s="256">
        <f>IF(N1949="zákl. přenesená",J1949,0)</f>
        <v>0</v>
      </c>
      <c r="BH1949" s="256">
        <f>IF(N1949="sníž. přenesená",J1949,0)</f>
        <v>0</v>
      </c>
      <c r="BI1949" s="256">
        <f>IF(N1949="nulová",J1949,0)</f>
        <v>0</v>
      </c>
      <c r="BJ1949" s="18" t="s">
        <v>89</v>
      </c>
      <c r="BK1949" s="256">
        <f>ROUND(I1949*H1949,2)</f>
        <v>0</v>
      </c>
      <c r="BL1949" s="18" t="s">
        <v>236</v>
      </c>
      <c r="BM1949" s="255" t="s">
        <v>2491</v>
      </c>
    </row>
    <row r="1950" s="2" customFormat="1" ht="33" customHeight="1">
      <c r="A1950" s="39"/>
      <c r="B1950" s="40"/>
      <c r="C1950" s="318" t="s">
        <v>2492</v>
      </c>
      <c r="D1950" s="318" t="s">
        <v>492</v>
      </c>
      <c r="E1950" s="319" t="s">
        <v>2493</v>
      </c>
      <c r="F1950" s="320" t="s">
        <v>2494</v>
      </c>
      <c r="G1950" s="321" t="s">
        <v>314</v>
      </c>
      <c r="H1950" s="322">
        <v>1</v>
      </c>
      <c r="I1950" s="323"/>
      <c r="J1950" s="324">
        <f>ROUND(I1950*H1950,2)</f>
        <v>0</v>
      </c>
      <c r="K1950" s="320" t="s">
        <v>1</v>
      </c>
      <c r="L1950" s="325"/>
      <c r="M1950" s="326" t="s">
        <v>1</v>
      </c>
      <c r="N1950" s="327" t="s">
        <v>46</v>
      </c>
      <c r="O1950" s="92"/>
      <c r="P1950" s="253">
        <f>O1950*H1950</f>
        <v>0</v>
      </c>
      <c r="Q1950" s="253">
        <v>0</v>
      </c>
      <c r="R1950" s="253">
        <f>Q1950*H1950</f>
        <v>0</v>
      </c>
      <c r="S1950" s="253">
        <v>0</v>
      </c>
      <c r="T1950" s="254">
        <f>S1950*H1950</f>
        <v>0</v>
      </c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R1950" s="255" t="s">
        <v>319</v>
      </c>
      <c r="AT1950" s="255" t="s">
        <v>492</v>
      </c>
      <c r="AU1950" s="255" t="s">
        <v>91</v>
      </c>
      <c r="AY1950" s="18" t="s">
        <v>229</v>
      </c>
      <c r="BE1950" s="256">
        <f>IF(N1950="základní",J1950,0)</f>
        <v>0</v>
      </c>
      <c r="BF1950" s="256">
        <f>IF(N1950="snížená",J1950,0)</f>
        <v>0</v>
      </c>
      <c r="BG1950" s="256">
        <f>IF(N1950="zákl. přenesená",J1950,0)</f>
        <v>0</v>
      </c>
      <c r="BH1950" s="256">
        <f>IF(N1950="sníž. přenesená",J1950,0)</f>
        <v>0</v>
      </c>
      <c r="BI1950" s="256">
        <f>IF(N1950="nulová",J1950,0)</f>
        <v>0</v>
      </c>
      <c r="BJ1950" s="18" t="s">
        <v>89</v>
      </c>
      <c r="BK1950" s="256">
        <f>ROUND(I1950*H1950,2)</f>
        <v>0</v>
      </c>
      <c r="BL1950" s="18" t="s">
        <v>236</v>
      </c>
      <c r="BM1950" s="255" t="s">
        <v>2495</v>
      </c>
    </row>
    <row r="1951" s="2" customFormat="1" ht="21.75" customHeight="1">
      <c r="A1951" s="39"/>
      <c r="B1951" s="40"/>
      <c r="C1951" s="244" t="s">
        <v>2496</v>
      </c>
      <c r="D1951" s="244" t="s">
        <v>231</v>
      </c>
      <c r="E1951" s="245" t="s">
        <v>2497</v>
      </c>
      <c r="F1951" s="246" t="s">
        <v>2498</v>
      </c>
      <c r="G1951" s="247" t="s">
        <v>1784</v>
      </c>
      <c r="H1951" s="328"/>
      <c r="I1951" s="249"/>
      <c r="J1951" s="250">
        <f>ROUND(I1951*H1951,2)</f>
        <v>0</v>
      </c>
      <c r="K1951" s="246" t="s">
        <v>235</v>
      </c>
      <c r="L1951" s="45"/>
      <c r="M1951" s="251" t="s">
        <v>1</v>
      </c>
      <c r="N1951" s="252" t="s">
        <v>46</v>
      </c>
      <c r="O1951" s="92"/>
      <c r="P1951" s="253">
        <f>O1951*H1951</f>
        <v>0</v>
      </c>
      <c r="Q1951" s="253">
        <v>0</v>
      </c>
      <c r="R1951" s="253">
        <f>Q1951*H1951</f>
        <v>0</v>
      </c>
      <c r="S1951" s="253">
        <v>0</v>
      </c>
      <c r="T1951" s="254">
        <f>S1951*H1951</f>
        <v>0</v>
      </c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R1951" s="255" t="s">
        <v>331</v>
      </c>
      <c r="AT1951" s="255" t="s">
        <v>231</v>
      </c>
      <c r="AU1951" s="255" t="s">
        <v>91</v>
      </c>
      <c r="AY1951" s="18" t="s">
        <v>229</v>
      </c>
      <c r="BE1951" s="256">
        <f>IF(N1951="základní",J1951,0)</f>
        <v>0</v>
      </c>
      <c r="BF1951" s="256">
        <f>IF(N1951="snížená",J1951,0)</f>
        <v>0</v>
      </c>
      <c r="BG1951" s="256">
        <f>IF(N1951="zákl. přenesená",J1951,0)</f>
        <v>0</v>
      </c>
      <c r="BH1951" s="256">
        <f>IF(N1951="sníž. přenesená",J1951,0)</f>
        <v>0</v>
      </c>
      <c r="BI1951" s="256">
        <f>IF(N1951="nulová",J1951,0)</f>
        <v>0</v>
      </c>
      <c r="BJ1951" s="18" t="s">
        <v>89</v>
      </c>
      <c r="BK1951" s="256">
        <f>ROUND(I1951*H1951,2)</f>
        <v>0</v>
      </c>
      <c r="BL1951" s="18" t="s">
        <v>331</v>
      </c>
      <c r="BM1951" s="255" t="s">
        <v>2499</v>
      </c>
    </row>
    <row r="1952" s="12" customFormat="1" ht="22.8" customHeight="1">
      <c r="A1952" s="12"/>
      <c r="B1952" s="228"/>
      <c r="C1952" s="229"/>
      <c r="D1952" s="230" t="s">
        <v>80</v>
      </c>
      <c r="E1952" s="242" t="s">
        <v>2500</v>
      </c>
      <c r="F1952" s="242" t="s">
        <v>2501</v>
      </c>
      <c r="G1952" s="229"/>
      <c r="H1952" s="229"/>
      <c r="I1952" s="232"/>
      <c r="J1952" s="243">
        <f>BK1952</f>
        <v>0</v>
      </c>
      <c r="K1952" s="229"/>
      <c r="L1952" s="234"/>
      <c r="M1952" s="235"/>
      <c r="N1952" s="236"/>
      <c r="O1952" s="236"/>
      <c r="P1952" s="237">
        <f>SUM(P1953:P2107)</f>
        <v>0</v>
      </c>
      <c r="Q1952" s="236"/>
      <c r="R1952" s="237">
        <f>SUM(R1953:R2107)</f>
        <v>2.7254342100000004</v>
      </c>
      <c r="S1952" s="236"/>
      <c r="T1952" s="238">
        <f>SUM(T1953:T2107)</f>
        <v>0</v>
      </c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R1952" s="239" t="s">
        <v>91</v>
      </c>
      <c r="AT1952" s="240" t="s">
        <v>80</v>
      </c>
      <c r="AU1952" s="240" t="s">
        <v>89</v>
      </c>
      <c r="AY1952" s="239" t="s">
        <v>229</v>
      </c>
      <c r="BK1952" s="241">
        <f>SUM(BK1953:BK2107)</f>
        <v>0</v>
      </c>
    </row>
    <row r="1953" s="2" customFormat="1" ht="16.5" customHeight="1">
      <c r="A1953" s="39"/>
      <c r="B1953" s="40"/>
      <c r="C1953" s="244" t="s">
        <v>2502</v>
      </c>
      <c r="D1953" s="244" t="s">
        <v>231</v>
      </c>
      <c r="E1953" s="245" t="s">
        <v>2503</v>
      </c>
      <c r="F1953" s="246" t="s">
        <v>2504</v>
      </c>
      <c r="G1953" s="247" t="s">
        <v>346</v>
      </c>
      <c r="H1953" s="248">
        <v>118</v>
      </c>
      <c r="I1953" s="249"/>
      <c r="J1953" s="250">
        <f>ROUND(I1953*H1953,2)</f>
        <v>0</v>
      </c>
      <c r="K1953" s="246" t="s">
        <v>1</v>
      </c>
      <c r="L1953" s="45"/>
      <c r="M1953" s="251" t="s">
        <v>1</v>
      </c>
      <c r="N1953" s="252" t="s">
        <v>46</v>
      </c>
      <c r="O1953" s="92"/>
      <c r="P1953" s="253">
        <f>O1953*H1953</f>
        <v>0</v>
      </c>
      <c r="Q1953" s="253">
        <v>3.0000000000000001E-05</v>
      </c>
      <c r="R1953" s="253">
        <f>Q1953*H1953</f>
        <v>0.0035400000000000002</v>
      </c>
      <c r="S1953" s="253">
        <v>0</v>
      </c>
      <c r="T1953" s="254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55" t="s">
        <v>331</v>
      </c>
      <c r="AT1953" s="255" t="s">
        <v>231</v>
      </c>
      <c r="AU1953" s="255" t="s">
        <v>91</v>
      </c>
      <c r="AY1953" s="18" t="s">
        <v>229</v>
      </c>
      <c r="BE1953" s="256">
        <f>IF(N1953="základní",J1953,0)</f>
        <v>0</v>
      </c>
      <c r="BF1953" s="256">
        <f>IF(N1953="snížená",J1953,0)</f>
        <v>0</v>
      </c>
      <c r="BG1953" s="256">
        <f>IF(N1953="zákl. přenesená",J1953,0)</f>
        <v>0</v>
      </c>
      <c r="BH1953" s="256">
        <f>IF(N1953="sníž. přenesená",J1953,0)</f>
        <v>0</v>
      </c>
      <c r="BI1953" s="256">
        <f>IF(N1953="nulová",J1953,0)</f>
        <v>0</v>
      </c>
      <c r="BJ1953" s="18" t="s">
        <v>89</v>
      </c>
      <c r="BK1953" s="256">
        <f>ROUND(I1953*H1953,2)</f>
        <v>0</v>
      </c>
      <c r="BL1953" s="18" t="s">
        <v>331</v>
      </c>
      <c r="BM1953" s="255" t="s">
        <v>2505</v>
      </c>
    </row>
    <row r="1954" s="13" customFormat="1">
      <c r="A1954" s="13"/>
      <c r="B1954" s="257"/>
      <c r="C1954" s="258"/>
      <c r="D1954" s="259" t="s">
        <v>238</v>
      </c>
      <c r="E1954" s="260" t="s">
        <v>1</v>
      </c>
      <c r="F1954" s="261" t="s">
        <v>2506</v>
      </c>
      <c r="G1954" s="258"/>
      <c r="H1954" s="260" t="s">
        <v>1</v>
      </c>
      <c r="I1954" s="262"/>
      <c r="J1954" s="258"/>
      <c r="K1954" s="258"/>
      <c r="L1954" s="263"/>
      <c r="M1954" s="264"/>
      <c r="N1954" s="265"/>
      <c r="O1954" s="265"/>
      <c r="P1954" s="265"/>
      <c r="Q1954" s="265"/>
      <c r="R1954" s="265"/>
      <c r="S1954" s="265"/>
      <c r="T1954" s="266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7" t="s">
        <v>238</v>
      </c>
      <c r="AU1954" s="267" t="s">
        <v>91</v>
      </c>
      <c r="AV1954" s="13" t="s">
        <v>89</v>
      </c>
      <c r="AW1954" s="13" t="s">
        <v>36</v>
      </c>
      <c r="AX1954" s="13" t="s">
        <v>81</v>
      </c>
      <c r="AY1954" s="267" t="s">
        <v>229</v>
      </c>
    </row>
    <row r="1955" s="13" customFormat="1">
      <c r="A1955" s="13"/>
      <c r="B1955" s="257"/>
      <c r="C1955" s="258"/>
      <c r="D1955" s="259" t="s">
        <v>238</v>
      </c>
      <c r="E1955" s="260" t="s">
        <v>1</v>
      </c>
      <c r="F1955" s="261" t="s">
        <v>2507</v>
      </c>
      <c r="G1955" s="258"/>
      <c r="H1955" s="260" t="s">
        <v>1</v>
      </c>
      <c r="I1955" s="262"/>
      <c r="J1955" s="258"/>
      <c r="K1955" s="258"/>
      <c r="L1955" s="263"/>
      <c r="M1955" s="264"/>
      <c r="N1955" s="265"/>
      <c r="O1955" s="265"/>
      <c r="P1955" s="265"/>
      <c r="Q1955" s="265"/>
      <c r="R1955" s="265"/>
      <c r="S1955" s="265"/>
      <c r="T1955" s="266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67" t="s">
        <v>238</v>
      </c>
      <c r="AU1955" s="267" t="s">
        <v>91</v>
      </c>
      <c r="AV1955" s="13" t="s">
        <v>89</v>
      </c>
      <c r="AW1955" s="13" t="s">
        <v>36</v>
      </c>
      <c r="AX1955" s="13" t="s">
        <v>81</v>
      </c>
      <c r="AY1955" s="267" t="s">
        <v>229</v>
      </c>
    </row>
    <row r="1956" s="14" customFormat="1">
      <c r="A1956" s="14"/>
      <c r="B1956" s="268"/>
      <c r="C1956" s="269"/>
      <c r="D1956" s="259" t="s">
        <v>238</v>
      </c>
      <c r="E1956" s="270" t="s">
        <v>1</v>
      </c>
      <c r="F1956" s="271" t="s">
        <v>2508</v>
      </c>
      <c r="G1956" s="269"/>
      <c r="H1956" s="272">
        <v>105.5</v>
      </c>
      <c r="I1956" s="273"/>
      <c r="J1956" s="269"/>
      <c r="K1956" s="269"/>
      <c r="L1956" s="274"/>
      <c r="M1956" s="275"/>
      <c r="N1956" s="276"/>
      <c r="O1956" s="276"/>
      <c r="P1956" s="276"/>
      <c r="Q1956" s="276"/>
      <c r="R1956" s="276"/>
      <c r="S1956" s="276"/>
      <c r="T1956" s="277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78" t="s">
        <v>238</v>
      </c>
      <c r="AU1956" s="278" t="s">
        <v>91</v>
      </c>
      <c r="AV1956" s="14" t="s">
        <v>91</v>
      </c>
      <c r="AW1956" s="14" t="s">
        <v>36</v>
      </c>
      <c r="AX1956" s="14" t="s">
        <v>81</v>
      </c>
      <c r="AY1956" s="278" t="s">
        <v>229</v>
      </c>
    </row>
    <row r="1957" s="13" customFormat="1">
      <c r="A1957" s="13"/>
      <c r="B1957" s="257"/>
      <c r="C1957" s="258"/>
      <c r="D1957" s="259" t="s">
        <v>238</v>
      </c>
      <c r="E1957" s="260" t="s">
        <v>1</v>
      </c>
      <c r="F1957" s="261" t="s">
        <v>2509</v>
      </c>
      <c r="G1957" s="258"/>
      <c r="H1957" s="260" t="s">
        <v>1</v>
      </c>
      <c r="I1957" s="262"/>
      <c r="J1957" s="258"/>
      <c r="K1957" s="258"/>
      <c r="L1957" s="263"/>
      <c r="M1957" s="264"/>
      <c r="N1957" s="265"/>
      <c r="O1957" s="265"/>
      <c r="P1957" s="265"/>
      <c r="Q1957" s="265"/>
      <c r="R1957" s="265"/>
      <c r="S1957" s="265"/>
      <c r="T1957" s="266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67" t="s">
        <v>238</v>
      </c>
      <c r="AU1957" s="267" t="s">
        <v>91</v>
      </c>
      <c r="AV1957" s="13" t="s">
        <v>89</v>
      </c>
      <c r="AW1957" s="13" t="s">
        <v>36</v>
      </c>
      <c r="AX1957" s="13" t="s">
        <v>81</v>
      </c>
      <c r="AY1957" s="267" t="s">
        <v>229</v>
      </c>
    </row>
    <row r="1958" s="14" customFormat="1">
      <c r="A1958" s="14"/>
      <c r="B1958" s="268"/>
      <c r="C1958" s="269"/>
      <c r="D1958" s="259" t="s">
        <v>238</v>
      </c>
      <c r="E1958" s="270" t="s">
        <v>1</v>
      </c>
      <c r="F1958" s="271" t="s">
        <v>2510</v>
      </c>
      <c r="G1958" s="269"/>
      <c r="H1958" s="272">
        <v>12.5</v>
      </c>
      <c r="I1958" s="273"/>
      <c r="J1958" s="269"/>
      <c r="K1958" s="269"/>
      <c r="L1958" s="274"/>
      <c r="M1958" s="275"/>
      <c r="N1958" s="276"/>
      <c r="O1958" s="276"/>
      <c r="P1958" s="276"/>
      <c r="Q1958" s="276"/>
      <c r="R1958" s="276"/>
      <c r="S1958" s="276"/>
      <c r="T1958" s="277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78" t="s">
        <v>238</v>
      </c>
      <c r="AU1958" s="278" t="s">
        <v>91</v>
      </c>
      <c r="AV1958" s="14" t="s">
        <v>91</v>
      </c>
      <c r="AW1958" s="14" t="s">
        <v>36</v>
      </c>
      <c r="AX1958" s="14" t="s">
        <v>81</v>
      </c>
      <c r="AY1958" s="278" t="s">
        <v>229</v>
      </c>
    </row>
    <row r="1959" s="15" customFormat="1">
      <c r="A1959" s="15"/>
      <c r="B1959" s="279"/>
      <c r="C1959" s="280"/>
      <c r="D1959" s="259" t="s">
        <v>238</v>
      </c>
      <c r="E1959" s="281" t="s">
        <v>1</v>
      </c>
      <c r="F1959" s="282" t="s">
        <v>252</v>
      </c>
      <c r="G1959" s="280"/>
      <c r="H1959" s="283">
        <v>118</v>
      </c>
      <c r="I1959" s="284"/>
      <c r="J1959" s="280"/>
      <c r="K1959" s="280"/>
      <c r="L1959" s="285"/>
      <c r="M1959" s="286"/>
      <c r="N1959" s="287"/>
      <c r="O1959" s="287"/>
      <c r="P1959" s="287"/>
      <c r="Q1959" s="287"/>
      <c r="R1959" s="287"/>
      <c r="S1959" s="287"/>
      <c r="T1959" s="288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T1959" s="289" t="s">
        <v>238</v>
      </c>
      <c r="AU1959" s="289" t="s">
        <v>91</v>
      </c>
      <c r="AV1959" s="15" t="s">
        <v>236</v>
      </c>
      <c r="AW1959" s="15" t="s">
        <v>36</v>
      </c>
      <c r="AX1959" s="15" t="s">
        <v>89</v>
      </c>
      <c r="AY1959" s="289" t="s">
        <v>229</v>
      </c>
    </row>
    <row r="1960" s="2" customFormat="1" ht="21.75" customHeight="1">
      <c r="A1960" s="39"/>
      <c r="B1960" s="40"/>
      <c r="C1960" s="318" t="s">
        <v>2511</v>
      </c>
      <c r="D1960" s="318" t="s">
        <v>492</v>
      </c>
      <c r="E1960" s="319" t="s">
        <v>2512</v>
      </c>
      <c r="F1960" s="320" t="s">
        <v>2513</v>
      </c>
      <c r="G1960" s="321" t="s">
        <v>346</v>
      </c>
      <c r="H1960" s="322">
        <v>110.77500000000001</v>
      </c>
      <c r="I1960" s="323"/>
      <c r="J1960" s="324">
        <f>ROUND(I1960*H1960,2)</f>
        <v>0</v>
      </c>
      <c r="K1960" s="320" t="s">
        <v>1</v>
      </c>
      <c r="L1960" s="325"/>
      <c r="M1960" s="326" t="s">
        <v>1</v>
      </c>
      <c r="N1960" s="327" t="s">
        <v>46</v>
      </c>
      <c r="O1960" s="92"/>
      <c r="P1960" s="253">
        <f>O1960*H1960</f>
        <v>0</v>
      </c>
      <c r="Q1960" s="253">
        <v>0</v>
      </c>
      <c r="R1960" s="253">
        <f>Q1960*H1960</f>
        <v>0</v>
      </c>
      <c r="S1960" s="253">
        <v>0</v>
      </c>
      <c r="T1960" s="254">
        <f>S1960*H1960</f>
        <v>0</v>
      </c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R1960" s="255" t="s">
        <v>587</v>
      </c>
      <c r="AT1960" s="255" t="s">
        <v>492</v>
      </c>
      <c r="AU1960" s="255" t="s">
        <v>91</v>
      </c>
      <c r="AY1960" s="18" t="s">
        <v>229</v>
      </c>
      <c r="BE1960" s="256">
        <f>IF(N1960="základní",J1960,0)</f>
        <v>0</v>
      </c>
      <c r="BF1960" s="256">
        <f>IF(N1960="snížená",J1960,0)</f>
        <v>0</v>
      </c>
      <c r="BG1960" s="256">
        <f>IF(N1960="zákl. přenesená",J1960,0)</f>
        <v>0</v>
      </c>
      <c r="BH1960" s="256">
        <f>IF(N1960="sníž. přenesená",J1960,0)</f>
        <v>0</v>
      </c>
      <c r="BI1960" s="256">
        <f>IF(N1960="nulová",J1960,0)</f>
        <v>0</v>
      </c>
      <c r="BJ1960" s="18" t="s">
        <v>89</v>
      </c>
      <c r="BK1960" s="256">
        <f>ROUND(I1960*H1960,2)</f>
        <v>0</v>
      </c>
      <c r="BL1960" s="18" t="s">
        <v>331</v>
      </c>
      <c r="BM1960" s="255" t="s">
        <v>2514</v>
      </c>
    </row>
    <row r="1961" s="14" customFormat="1">
      <c r="A1961" s="14"/>
      <c r="B1961" s="268"/>
      <c r="C1961" s="269"/>
      <c r="D1961" s="259" t="s">
        <v>238</v>
      </c>
      <c r="E1961" s="269"/>
      <c r="F1961" s="271" t="s">
        <v>2515</v>
      </c>
      <c r="G1961" s="269"/>
      <c r="H1961" s="272">
        <v>110.77500000000001</v>
      </c>
      <c r="I1961" s="273"/>
      <c r="J1961" s="269"/>
      <c r="K1961" s="269"/>
      <c r="L1961" s="274"/>
      <c r="M1961" s="275"/>
      <c r="N1961" s="276"/>
      <c r="O1961" s="276"/>
      <c r="P1961" s="276"/>
      <c r="Q1961" s="276"/>
      <c r="R1961" s="276"/>
      <c r="S1961" s="276"/>
      <c r="T1961" s="277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78" t="s">
        <v>238</v>
      </c>
      <c r="AU1961" s="278" t="s">
        <v>91</v>
      </c>
      <c r="AV1961" s="14" t="s">
        <v>91</v>
      </c>
      <c r="AW1961" s="14" t="s">
        <v>4</v>
      </c>
      <c r="AX1961" s="14" t="s">
        <v>89</v>
      </c>
      <c r="AY1961" s="278" t="s">
        <v>229</v>
      </c>
    </row>
    <row r="1962" s="2" customFormat="1" ht="21.75" customHeight="1">
      <c r="A1962" s="39"/>
      <c r="B1962" s="40"/>
      <c r="C1962" s="318" t="s">
        <v>1643</v>
      </c>
      <c r="D1962" s="318" t="s">
        <v>492</v>
      </c>
      <c r="E1962" s="319" t="s">
        <v>2516</v>
      </c>
      <c r="F1962" s="320" t="s">
        <v>2517</v>
      </c>
      <c r="G1962" s="321" t="s">
        <v>346</v>
      </c>
      <c r="H1962" s="322">
        <v>13.125</v>
      </c>
      <c r="I1962" s="323"/>
      <c r="J1962" s="324">
        <f>ROUND(I1962*H1962,2)</f>
        <v>0</v>
      </c>
      <c r="K1962" s="320" t="s">
        <v>1</v>
      </c>
      <c r="L1962" s="325"/>
      <c r="M1962" s="326" t="s">
        <v>1</v>
      </c>
      <c r="N1962" s="327" t="s">
        <v>46</v>
      </c>
      <c r="O1962" s="92"/>
      <c r="P1962" s="253">
        <f>O1962*H1962</f>
        <v>0</v>
      </c>
      <c r="Q1962" s="253">
        <v>0</v>
      </c>
      <c r="R1962" s="253">
        <f>Q1962*H1962</f>
        <v>0</v>
      </c>
      <c r="S1962" s="253">
        <v>0</v>
      </c>
      <c r="T1962" s="254">
        <f>S1962*H1962</f>
        <v>0</v>
      </c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R1962" s="255" t="s">
        <v>587</v>
      </c>
      <c r="AT1962" s="255" t="s">
        <v>492</v>
      </c>
      <c r="AU1962" s="255" t="s">
        <v>91</v>
      </c>
      <c r="AY1962" s="18" t="s">
        <v>229</v>
      </c>
      <c r="BE1962" s="256">
        <f>IF(N1962="základní",J1962,0)</f>
        <v>0</v>
      </c>
      <c r="BF1962" s="256">
        <f>IF(N1962="snížená",J1962,0)</f>
        <v>0</v>
      </c>
      <c r="BG1962" s="256">
        <f>IF(N1962="zákl. přenesená",J1962,0)</f>
        <v>0</v>
      </c>
      <c r="BH1962" s="256">
        <f>IF(N1962="sníž. přenesená",J1962,0)</f>
        <v>0</v>
      </c>
      <c r="BI1962" s="256">
        <f>IF(N1962="nulová",J1962,0)</f>
        <v>0</v>
      </c>
      <c r="BJ1962" s="18" t="s">
        <v>89</v>
      </c>
      <c r="BK1962" s="256">
        <f>ROUND(I1962*H1962,2)</f>
        <v>0</v>
      </c>
      <c r="BL1962" s="18" t="s">
        <v>331</v>
      </c>
      <c r="BM1962" s="255" t="s">
        <v>2518</v>
      </c>
    </row>
    <row r="1963" s="14" customFormat="1">
      <c r="A1963" s="14"/>
      <c r="B1963" s="268"/>
      <c r="C1963" s="269"/>
      <c r="D1963" s="259" t="s">
        <v>238</v>
      </c>
      <c r="E1963" s="269"/>
      <c r="F1963" s="271" t="s">
        <v>2519</v>
      </c>
      <c r="G1963" s="269"/>
      <c r="H1963" s="272">
        <v>13.125</v>
      </c>
      <c r="I1963" s="273"/>
      <c r="J1963" s="269"/>
      <c r="K1963" s="269"/>
      <c r="L1963" s="274"/>
      <c r="M1963" s="275"/>
      <c r="N1963" s="276"/>
      <c r="O1963" s="276"/>
      <c r="P1963" s="276"/>
      <c r="Q1963" s="276"/>
      <c r="R1963" s="276"/>
      <c r="S1963" s="276"/>
      <c r="T1963" s="277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78" t="s">
        <v>238</v>
      </c>
      <c r="AU1963" s="278" t="s">
        <v>91</v>
      </c>
      <c r="AV1963" s="14" t="s">
        <v>91</v>
      </c>
      <c r="AW1963" s="14" t="s">
        <v>4</v>
      </c>
      <c r="AX1963" s="14" t="s">
        <v>89</v>
      </c>
      <c r="AY1963" s="278" t="s">
        <v>229</v>
      </c>
    </row>
    <row r="1964" s="2" customFormat="1" ht="16.5" customHeight="1">
      <c r="A1964" s="39"/>
      <c r="B1964" s="40"/>
      <c r="C1964" s="244" t="s">
        <v>2520</v>
      </c>
      <c r="D1964" s="244" t="s">
        <v>231</v>
      </c>
      <c r="E1964" s="245" t="s">
        <v>2521</v>
      </c>
      <c r="F1964" s="246" t="s">
        <v>2522</v>
      </c>
      <c r="G1964" s="247" t="s">
        <v>346</v>
      </c>
      <c r="H1964" s="248">
        <v>5.3499999999999996</v>
      </c>
      <c r="I1964" s="249"/>
      <c r="J1964" s="250">
        <f>ROUND(I1964*H1964,2)</f>
        <v>0</v>
      </c>
      <c r="K1964" s="246" t="s">
        <v>235</v>
      </c>
      <c r="L1964" s="45"/>
      <c r="M1964" s="251" t="s">
        <v>1</v>
      </c>
      <c r="N1964" s="252" t="s">
        <v>46</v>
      </c>
      <c r="O1964" s="92"/>
      <c r="P1964" s="253">
        <f>O1964*H1964</f>
        <v>0</v>
      </c>
      <c r="Q1964" s="253">
        <v>0.0086099999999999996</v>
      </c>
      <c r="R1964" s="253">
        <f>Q1964*H1964</f>
        <v>0.046063499999999993</v>
      </c>
      <c r="S1964" s="253">
        <v>0</v>
      </c>
      <c r="T1964" s="254">
        <f>S1964*H1964</f>
        <v>0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55" t="s">
        <v>331</v>
      </c>
      <c r="AT1964" s="255" t="s">
        <v>231</v>
      </c>
      <c r="AU1964" s="255" t="s">
        <v>91</v>
      </c>
      <c r="AY1964" s="18" t="s">
        <v>229</v>
      </c>
      <c r="BE1964" s="256">
        <f>IF(N1964="základní",J1964,0)</f>
        <v>0</v>
      </c>
      <c r="BF1964" s="256">
        <f>IF(N1964="snížená",J1964,0)</f>
        <v>0</v>
      </c>
      <c r="BG1964" s="256">
        <f>IF(N1964="zákl. přenesená",J1964,0)</f>
        <v>0</v>
      </c>
      <c r="BH1964" s="256">
        <f>IF(N1964="sníž. přenesená",J1964,0)</f>
        <v>0</v>
      </c>
      <c r="BI1964" s="256">
        <f>IF(N1964="nulová",J1964,0)</f>
        <v>0</v>
      </c>
      <c r="BJ1964" s="18" t="s">
        <v>89</v>
      </c>
      <c r="BK1964" s="256">
        <f>ROUND(I1964*H1964,2)</f>
        <v>0</v>
      </c>
      <c r="BL1964" s="18" t="s">
        <v>331</v>
      </c>
      <c r="BM1964" s="255" t="s">
        <v>2523</v>
      </c>
    </row>
    <row r="1965" s="2" customFormat="1" ht="21.75" customHeight="1">
      <c r="A1965" s="39"/>
      <c r="B1965" s="40"/>
      <c r="C1965" s="244" t="s">
        <v>2524</v>
      </c>
      <c r="D1965" s="244" t="s">
        <v>231</v>
      </c>
      <c r="E1965" s="245" t="s">
        <v>2525</v>
      </c>
      <c r="F1965" s="246" t="s">
        <v>2526</v>
      </c>
      <c r="G1965" s="247" t="s">
        <v>311</v>
      </c>
      <c r="H1965" s="248">
        <v>22.474</v>
      </c>
      <c r="I1965" s="249"/>
      <c r="J1965" s="250">
        <f>ROUND(I1965*H1965,2)</f>
        <v>0</v>
      </c>
      <c r="K1965" s="246" t="s">
        <v>235</v>
      </c>
      <c r="L1965" s="45"/>
      <c r="M1965" s="251" t="s">
        <v>1</v>
      </c>
      <c r="N1965" s="252" t="s">
        <v>46</v>
      </c>
      <c r="O1965" s="92"/>
      <c r="P1965" s="253">
        <f>O1965*H1965</f>
        <v>0</v>
      </c>
      <c r="Q1965" s="253">
        <v>0</v>
      </c>
      <c r="R1965" s="253">
        <f>Q1965*H1965</f>
        <v>0</v>
      </c>
      <c r="S1965" s="253">
        <v>0</v>
      </c>
      <c r="T1965" s="254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55" t="s">
        <v>331</v>
      </c>
      <c r="AT1965" s="255" t="s">
        <v>231</v>
      </c>
      <c r="AU1965" s="255" t="s">
        <v>91</v>
      </c>
      <c r="AY1965" s="18" t="s">
        <v>229</v>
      </c>
      <c r="BE1965" s="256">
        <f>IF(N1965="základní",J1965,0)</f>
        <v>0</v>
      </c>
      <c r="BF1965" s="256">
        <f>IF(N1965="snížená",J1965,0)</f>
        <v>0</v>
      </c>
      <c r="BG1965" s="256">
        <f>IF(N1965="zákl. přenesená",J1965,0)</f>
        <v>0</v>
      </c>
      <c r="BH1965" s="256">
        <f>IF(N1965="sníž. přenesená",J1965,0)</f>
        <v>0</v>
      </c>
      <c r="BI1965" s="256">
        <f>IF(N1965="nulová",J1965,0)</f>
        <v>0</v>
      </c>
      <c r="BJ1965" s="18" t="s">
        <v>89</v>
      </c>
      <c r="BK1965" s="256">
        <f>ROUND(I1965*H1965,2)</f>
        <v>0</v>
      </c>
      <c r="BL1965" s="18" t="s">
        <v>331</v>
      </c>
      <c r="BM1965" s="255" t="s">
        <v>2527</v>
      </c>
    </row>
    <row r="1966" s="13" customFormat="1">
      <c r="A1966" s="13"/>
      <c r="B1966" s="257"/>
      <c r="C1966" s="258"/>
      <c r="D1966" s="259" t="s">
        <v>238</v>
      </c>
      <c r="E1966" s="260" t="s">
        <v>1</v>
      </c>
      <c r="F1966" s="261" t="s">
        <v>1280</v>
      </c>
      <c r="G1966" s="258"/>
      <c r="H1966" s="260" t="s">
        <v>1</v>
      </c>
      <c r="I1966" s="262"/>
      <c r="J1966" s="258"/>
      <c r="K1966" s="258"/>
      <c r="L1966" s="263"/>
      <c r="M1966" s="264"/>
      <c r="N1966" s="265"/>
      <c r="O1966" s="265"/>
      <c r="P1966" s="265"/>
      <c r="Q1966" s="265"/>
      <c r="R1966" s="265"/>
      <c r="S1966" s="265"/>
      <c r="T1966" s="266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67" t="s">
        <v>238</v>
      </c>
      <c r="AU1966" s="267" t="s">
        <v>91</v>
      </c>
      <c r="AV1966" s="13" t="s">
        <v>89</v>
      </c>
      <c r="AW1966" s="13" t="s">
        <v>36</v>
      </c>
      <c r="AX1966" s="13" t="s">
        <v>81</v>
      </c>
      <c r="AY1966" s="267" t="s">
        <v>229</v>
      </c>
    </row>
    <row r="1967" s="13" customFormat="1">
      <c r="A1967" s="13"/>
      <c r="B1967" s="257"/>
      <c r="C1967" s="258"/>
      <c r="D1967" s="259" t="s">
        <v>238</v>
      </c>
      <c r="E1967" s="260" t="s">
        <v>1</v>
      </c>
      <c r="F1967" s="261" t="s">
        <v>1254</v>
      </c>
      <c r="G1967" s="258"/>
      <c r="H1967" s="260" t="s">
        <v>1</v>
      </c>
      <c r="I1967" s="262"/>
      <c r="J1967" s="258"/>
      <c r="K1967" s="258"/>
      <c r="L1967" s="263"/>
      <c r="M1967" s="264"/>
      <c r="N1967" s="265"/>
      <c r="O1967" s="265"/>
      <c r="P1967" s="265"/>
      <c r="Q1967" s="265"/>
      <c r="R1967" s="265"/>
      <c r="S1967" s="265"/>
      <c r="T1967" s="266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67" t="s">
        <v>238</v>
      </c>
      <c r="AU1967" s="267" t="s">
        <v>91</v>
      </c>
      <c r="AV1967" s="13" t="s">
        <v>89</v>
      </c>
      <c r="AW1967" s="13" t="s">
        <v>36</v>
      </c>
      <c r="AX1967" s="13" t="s">
        <v>81</v>
      </c>
      <c r="AY1967" s="267" t="s">
        <v>229</v>
      </c>
    </row>
    <row r="1968" s="14" customFormat="1">
      <c r="A1968" s="14"/>
      <c r="B1968" s="268"/>
      <c r="C1968" s="269"/>
      <c r="D1968" s="259" t="s">
        <v>238</v>
      </c>
      <c r="E1968" s="270" t="s">
        <v>1</v>
      </c>
      <c r="F1968" s="271" t="s">
        <v>1281</v>
      </c>
      <c r="G1968" s="269"/>
      <c r="H1968" s="272">
        <v>12.975</v>
      </c>
      <c r="I1968" s="273"/>
      <c r="J1968" s="269"/>
      <c r="K1968" s="269"/>
      <c r="L1968" s="274"/>
      <c r="M1968" s="275"/>
      <c r="N1968" s="276"/>
      <c r="O1968" s="276"/>
      <c r="P1968" s="276"/>
      <c r="Q1968" s="276"/>
      <c r="R1968" s="276"/>
      <c r="S1968" s="276"/>
      <c r="T1968" s="277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78" t="s">
        <v>238</v>
      </c>
      <c r="AU1968" s="278" t="s">
        <v>91</v>
      </c>
      <c r="AV1968" s="14" t="s">
        <v>91</v>
      </c>
      <c r="AW1968" s="14" t="s">
        <v>36</v>
      </c>
      <c r="AX1968" s="14" t="s">
        <v>81</v>
      </c>
      <c r="AY1968" s="278" t="s">
        <v>229</v>
      </c>
    </row>
    <row r="1969" s="13" customFormat="1">
      <c r="A1969" s="13"/>
      <c r="B1969" s="257"/>
      <c r="C1969" s="258"/>
      <c r="D1969" s="259" t="s">
        <v>238</v>
      </c>
      <c r="E1969" s="260" t="s">
        <v>1</v>
      </c>
      <c r="F1969" s="261" t="s">
        <v>1282</v>
      </c>
      <c r="G1969" s="258"/>
      <c r="H1969" s="260" t="s">
        <v>1</v>
      </c>
      <c r="I1969" s="262"/>
      <c r="J1969" s="258"/>
      <c r="K1969" s="258"/>
      <c r="L1969" s="263"/>
      <c r="M1969" s="264"/>
      <c r="N1969" s="265"/>
      <c r="O1969" s="265"/>
      <c r="P1969" s="265"/>
      <c r="Q1969" s="265"/>
      <c r="R1969" s="265"/>
      <c r="S1969" s="265"/>
      <c r="T1969" s="266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7" t="s">
        <v>238</v>
      </c>
      <c r="AU1969" s="267" t="s">
        <v>91</v>
      </c>
      <c r="AV1969" s="13" t="s">
        <v>89</v>
      </c>
      <c r="AW1969" s="13" t="s">
        <v>36</v>
      </c>
      <c r="AX1969" s="13" t="s">
        <v>81</v>
      </c>
      <c r="AY1969" s="267" t="s">
        <v>229</v>
      </c>
    </row>
    <row r="1970" s="14" customFormat="1">
      <c r="A1970" s="14"/>
      <c r="B1970" s="268"/>
      <c r="C1970" s="269"/>
      <c r="D1970" s="259" t="s">
        <v>238</v>
      </c>
      <c r="E1970" s="270" t="s">
        <v>1</v>
      </c>
      <c r="F1970" s="271" t="s">
        <v>2528</v>
      </c>
      <c r="G1970" s="269"/>
      <c r="H1970" s="272">
        <v>9.4990000000000006</v>
      </c>
      <c r="I1970" s="273"/>
      <c r="J1970" s="269"/>
      <c r="K1970" s="269"/>
      <c r="L1970" s="274"/>
      <c r="M1970" s="275"/>
      <c r="N1970" s="276"/>
      <c r="O1970" s="276"/>
      <c r="P1970" s="276"/>
      <c r="Q1970" s="276"/>
      <c r="R1970" s="276"/>
      <c r="S1970" s="276"/>
      <c r="T1970" s="277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78" t="s">
        <v>238</v>
      </c>
      <c r="AU1970" s="278" t="s">
        <v>91</v>
      </c>
      <c r="AV1970" s="14" t="s">
        <v>91</v>
      </c>
      <c r="AW1970" s="14" t="s">
        <v>36</v>
      </c>
      <c r="AX1970" s="14" t="s">
        <v>81</v>
      </c>
      <c r="AY1970" s="278" t="s">
        <v>229</v>
      </c>
    </row>
    <row r="1971" s="15" customFormat="1">
      <c r="A1971" s="15"/>
      <c r="B1971" s="279"/>
      <c r="C1971" s="280"/>
      <c r="D1971" s="259" t="s">
        <v>238</v>
      </c>
      <c r="E1971" s="281" t="s">
        <v>1</v>
      </c>
      <c r="F1971" s="282" t="s">
        <v>252</v>
      </c>
      <c r="G1971" s="280"/>
      <c r="H1971" s="283">
        <v>22.474</v>
      </c>
      <c r="I1971" s="284"/>
      <c r="J1971" s="280"/>
      <c r="K1971" s="280"/>
      <c r="L1971" s="285"/>
      <c r="M1971" s="286"/>
      <c r="N1971" s="287"/>
      <c r="O1971" s="287"/>
      <c r="P1971" s="287"/>
      <c r="Q1971" s="287"/>
      <c r="R1971" s="287"/>
      <c r="S1971" s="287"/>
      <c r="T1971" s="288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89" t="s">
        <v>238</v>
      </c>
      <c r="AU1971" s="289" t="s">
        <v>91</v>
      </c>
      <c r="AV1971" s="15" t="s">
        <v>236</v>
      </c>
      <c r="AW1971" s="15" t="s">
        <v>36</v>
      </c>
      <c r="AX1971" s="15" t="s">
        <v>89</v>
      </c>
      <c r="AY1971" s="289" t="s">
        <v>229</v>
      </c>
    </row>
    <row r="1972" s="2" customFormat="1" ht="21.75" customHeight="1">
      <c r="A1972" s="39"/>
      <c r="B1972" s="40"/>
      <c r="C1972" s="318" t="s">
        <v>2529</v>
      </c>
      <c r="D1972" s="318" t="s">
        <v>492</v>
      </c>
      <c r="E1972" s="319" t="s">
        <v>2530</v>
      </c>
      <c r="F1972" s="320" t="s">
        <v>2531</v>
      </c>
      <c r="G1972" s="321" t="s">
        <v>311</v>
      </c>
      <c r="H1972" s="322">
        <v>13.624000000000001</v>
      </c>
      <c r="I1972" s="323"/>
      <c r="J1972" s="324">
        <f>ROUND(I1972*H1972,2)</f>
        <v>0</v>
      </c>
      <c r="K1972" s="320" t="s">
        <v>1</v>
      </c>
      <c r="L1972" s="325"/>
      <c r="M1972" s="326" t="s">
        <v>1</v>
      </c>
      <c r="N1972" s="327" t="s">
        <v>46</v>
      </c>
      <c r="O1972" s="92"/>
      <c r="P1972" s="253">
        <f>O1972*H1972</f>
        <v>0</v>
      </c>
      <c r="Q1972" s="253">
        <v>0.0033999999999999998</v>
      </c>
      <c r="R1972" s="253">
        <f>Q1972*H1972</f>
        <v>0.046321599999999998</v>
      </c>
      <c r="S1972" s="253">
        <v>0</v>
      </c>
      <c r="T1972" s="254">
        <f>S1972*H1972</f>
        <v>0</v>
      </c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R1972" s="255" t="s">
        <v>587</v>
      </c>
      <c r="AT1972" s="255" t="s">
        <v>492</v>
      </c>
      <c r="AU1972" s="255" t="s">
        <v>91</v>
      </c>
      <c r="AY1972" s="18" t="s">
        <v>229</v>
      </c>
      <c r="BE1972" s="256">
        <f>IF(N1972="základní",J1972,0)</f>
        <v>0</v>
      </c>
      <c r="BF1972" s="256">
        <f>IF(N1972="snížená",J1972,0)</f>
        <v>0</v>
      </c>
      <c r="BG1972" s="256">
        <f>IF(N1972="zákl. přenesená",J1972,0)</f>
        <v>0</v>
      </c>
      <c r="BH1972" s="256">
        <f>IF(N1972="sníž. přenesená",J1972,0)</f>
        <v>0</v>
      </c>
      <c r="BI1972" s="256">
        <f>IF(N1972="nulová",J1972,0)</f>
        <v>0</v>
      </c>
      <c r="BJ1972" s="18" t="s">
        <v>89</v>
      </c>
      <c r="BK1972" s="256">
        <f>ROUND(I1972*H1972,2)</f>
        <v>0</v>
      </c>
      <c r="BL1972" s="18" t="s">
        <v>331</v>
      </c>
      <c r="BM1972" s="255" t="s">
        <v>2532</v>
      </c>
    </row>
    <row r="1973" s="13" customFormat="1">
      <c r="A1973" s="13"/>
      <c r="B1973" s="257"/>
      <c r="C1973" s="258"/>
      <c r="D1973" s="259" t="s">
        <v>238</v>
      </c>
      <c r="E1973" s="260" t="s">
        <v>1</v>
      </c>
      <c r="F1973" s="261" t="s">
        <v>1254</v>
      </c>
      <c r="G1973" s="258"/>
      <c r="H1973" s="260" t="s">
        <v>1</v>
      </c>
      <c r="I1973" s="262"/>
      <c r="J1973" s="258"/>
      <c r="K1973" s="258"/>
      <c r="L1973" s="263"/>
      <c r="M1973" s="264"/>
      <c r="N1973" s="265"/>
      <c r="O1973" s="265"/>
      <c r="P1973" s="265"/>
      <c r="Q1973" s="265"/>
      <c r="R1973" s="265"/>
      <c r="S1973" s="265"/>
      <c r="T1973" s="266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67" t="s">
        <v>238</v>
      </c>
      <c r="AU1973" s="267" t="s">
        <v>91</v>
      </c>
      <c r="AV1973" s="13" t="s">
        <v>89</v>
      </c>
      <c r="AW1973" s="13" t="s">
        <v>36</v>
      </c>
      <c r="AX1973" s="13" t="s">
        <v>81</v>
      </c>
      <c r="AY1973" s="267" t="s">
        <v>229</v>
      </c>
    </row>
    <row r="1974" s="14" customFormat="1">
      <c r="A1974" s="14"/>
      <c r="B1974" s="268"/>
      <c r="C1974" s="269"/>
      <c r="D1974" s="259" t="s">
        <v>238</v>
      </c>
      <c r="E1974" s="270" t="s">
        <v>1</v>
      </c>
      <c r="F1974" s="271" t="s">
        <v>1281</v>
      </c>
      <c r="G1974" s="269"/>
      <c r="H1974" s="272">
        <v>12.975</v>
      </c>
      <c r="I1974" s="273"/>
      <c r="J1974" s="269"/>
      <c r="K1974" s="269"/>
      <c r="L1974" s="274"/>
      <c r="M1974" s="275"/>
      <c r="N1974" s="276"/>
      <c r="O1974" s="276"/>
      <c r="P1974" s="276"/>
      <c r="Q1974" s="276"/>
      <c r="R1974" s="276"/>
      <c r="S1974" s="276"/>
      <c r="T1974" s="277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78" t="s">
        <v>238</v>
      </c>
      <c r="AU1974" s="278" t="s">
        <v>91</v>
      </c>
      <c r="AV1974" s="14" t="s">
        <v>91</v>
      </c>
      <c r="AW1974" s="14" t="s">
        <v>36</v>
      </c>
      <c r="AX1974" s="14" t="s">
        <v>89</v>
      </c>
      <c r="AY1974" s="278" t="s">
        <v>229</v>
      </c>
    </row>
    <row r="1975" s="14" customFormat="1">
      <c r="A1975" s="14"/>
      <c r="B1975" s="268"/>
      <c r="C1975" s="269"/>
      <c r="D1975" s="259" t="s">
        <v>238</v>
      </c>
      <c r="E1975" s="269"/>
      <c r="F1975" s="271" t="s">
        <v>2533</v>
      </c>
      <c r="G1975" s="269"/>
      <c r="H1975" s="272">
        <v>13.624000000000001</v>
      </c>
      <c r="I1975" s="273"/>
      <c r="J1975" s="269"/>
      <c r="K1975" s="269"/>
      <c r="L1975" s="274"/>
      <c r="M1975" s="275"/>
      <c r="N1975" s="276"/>
      <c r="O1975" s="276"/>
      <c r="P1975" s="276"/>
      <c r="Q1975" s="276"/>
      <c r="R1975" s="276"/>
      <c r="S1975" s="276"/>
      <c r="T1975" s="277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78" t="s">
        <v>238</v>
      </c>
      <c r="AU1975" s="278" t="s">
        <v>91</v>
      </c>
      <c r="AV1975" s="14" t="s">
        <v>91</v>
      </c>
      <c r="AW1975" s="14" t="s">
        <v>4</v>
      </c>
      <c r="AX1975" s="14" t="s">
        <v>89</v>
      </c>
      <c r="AY1975" s="278" t="s">
        <v>229</v>
      </c>
    </row>
    <row r="1976" s="2" customFormat="1" ht="21.75" customHeight="1">
      <c r="A1976" s="39"/>
      <c r="B1976" s="40"/>
      <c r="C1976" s="318" t="s">
        <v>2534</v>
      </c>
      <c r="D1976" s="318" t="s">
        <v>492</v>
      </c>
      <c r="E1976" s="319" t="s">
        <v>2535</v>
      </c>
      <c r="F1976" s="320" t="s">
        <v>2536</v>
      </c>
      <c r="G1976" s="321" t="s">
        <v>311</v>
      </c>
      <c r="H1976" s="322">
        <v>9.9740000000000002</v>
      </c>
      <c r="I1976" s="323"/>
      <c r="J1976" s="324">
        <f>ROUND(I1976*H1976,2)</f>
        <v>0</v>
      </c>
      <c r="K1976" s="320" t="s">
        <v>1</v>
      </c>
      <c r="L1976" s="325"/>
      <c r="M1976" s="326" t="s">
        <v>1</v>
      </c>
      <c r="N1976" s="327" t="s">
        <v>46</v>
      </c>
      <c r="O1976" s="92"/>
      <c r="P1976" s="253">
        <f>O1976*H1976</f>
        <v>0</v>
      </c>
      <c r="Q1976" s="253">
        <v>0.0033999999999999998</v>
      </c>
      <c r="R1976" s="253">
        <f>Q1976*H1976</f>
        <v>0.0339116</v>
      </c>
      <c r="S1976" s="253">
        <v>0</v>
      </c>
      <c r="T1976" s="254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255" t="s">
        <v>587</v>
      </c>
      <c r="AT1976" s="255" t="s">
        <v>492</v>
      </c>
      <c r="AU1976" s="255" t="s">
        <v>91</v>
      </c>
      <c r="AY1976" s="18" t="s">
        <v>229</v>
      </c>
      <c r="BE1976" s="256">
        <f>IF(N1976="základní",J1976,0)</f>
        <v>0</v>
      </c>
      <c r="BF1976" s="256">
        <f>IF(N1976="snížená",J1976,0)</f>
        <v>0</v>
      </c>
      <c r="BG1976" s="256">
        <f>IF(N1976="zákl. přenesená",J1976,0)</f>
        <v>0</v>
      </c>
      <c r="BH1976" s="256">
        <f>IF(N1976="sníž. přenesená",J1976,0)</f>
        <v>0</v>
      </c>
      <c r="BI1976" s="256">
        <f>IF(N1976="nulová",J1976,0)</f>
        <v>0</v>
      </c>
      <c r="BJ1976" s="18" t="s">
        <v>89</v>
      </c>
      <c r="BK1976" s="256">
        <f>ROUND(I1976*H1976,2)</f>
        <v>0</v>
      </c>
      <c r="BL1976" s="18" t="s">
        <v>331</v>
      </c>
      <c r="BM1976" s="255" t="s">
        <v>2537</v>
      </c>
    </row>
    <row r="1977" s="13" customFormat="1">
      <c r="A1977" s="13"/>
      <c r="B1977" s="257"/>
      <c r="C1977" s="258"/>
      <c r="D1977" s="259" t="s">
        <v>238</v>
      </c>
      <c r="E1977" s="260" t="s">
        <v>1</v>
      </c>
      <c r="F1977" s="261" t="s">
        <v>1282</v>
      </c>
      <c r="G1977" s="258"/>
      <c r="H1977" s="260" t="s">
        <v>1</v>
      </c>
      <c r="I1977" s="262"/>
      <c r="J1977" s="258"/>
      <c r="K1977" s="258"/>
      <c r="L1977" s="263"/>
      <c r="M1977" s="264"/>
      <c r="N1977" s="265"/>
      <c r="O1977" s="265"/>
      <c r="P1977" s="265"/>
      <c r="Q1977" s="265"/>
      <c r="R1977" s="265"/>
      <c r="S1977" s="265"/>
      <c r="T1977" s="266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7" t="s">
        <v>238</v>
      </c>
      <c r="AU1977" s="267" t="s">
        <v>91</v>
      </c>
      <c r="AV1977" s="13" t="s">
        <v>89</v>
      </c>
      <c r="AW1977" s="13" t="s">
        <v>36</v>
      </c>
      <c r="AX1977" s="13" t="s">
        <v>81</v>
      </c>
      <c r="AY1977" s="267" t="s">
        <v>229</v>
      </c>
    </row>
    <row r="1978" s="14" customFormat="1">
      <c r="A1978" s="14"/>
      <c r="B1978" s="268"/>
      <c r="C1978" s="269"/>
      <c r="D1978" s="259" t="s">
        <v>238</v>
      </c>
      <c r="E1978" s="270" t="s">
        <v>1</v>
      </c>
      <c r="F1978" s="271" t="s">
        <v>2528</v>
      </c>
      <c r="G1978" s="269"/>
      <c r="H1978" s="272">
        <v>9.4990000000000006</v>
      </c>
      <c r="I1978" s="273"/>
      <c r="J1978" s="269"/>
      <c r="K1978" s="269"/>
      <c r="L1978" s="274"/>
      <c r="M1978" s="275"/>
      <c r="N1978" s="276"/>
      <c r="O1978" s="276"/>
      <c r="P1978" s="276"/>
      <c r="Q1978" s="276"/>
      <c r="R1978" s="276"/>
      <c r="S1978" s="276"/>
      <c r="T1978" s="277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78" t="s">
        <v>238</v>
      </c>
      <c r="AU1978" s="278" t="s">
        <v>91</v>
      </c>
      <c r="AV1978" s="14" t="s">
        <v>91</v>
      </c>
      <c r="AW1978" s="14" t="s">
        <v>36</v>
      </c>
      <c r="AX1978" s="14" t="s">
        <v>89</v>
      </c>
      <c r="AY1978" s="278" t="s">
        <v>229</v>
      </c>
    </row>
    <row r="1979" s="14" customFormat="1">
      <c r="A1979" s="14"/>
      <c r="B1979" s="268"/>
      <c r="C1979" s="269"/>
      <c r="D1979" s="259" t="s">
        <v>238</v>
      </c>
      <c r="E1979" s="269"/>
      <c r="F1979" s="271" t="s">
        <v>2538</v>
      </c>
      <c r="G1979" s="269"/>
      <c r="H1979" s="272">
        <v>9.9740000000000002</v>
      </c>
      <c r="I1979" s="273"/>
      <c r="J1979" s="269"/>
      <c r="K1979" s="269"/>
      <c r="L1979" s="274"/>
      <c r="M1979" s="275"/>
      <c r="N1979" s="276"/>
      <c r="O1979" s="276"/>
      <c r="P1979" s="276"/>
      <c r="Q1979" s="276"/>
      <c r="R1979" s="276"/>
      <c r="S1979" s="276"/>
      <c r="T1979" s="277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78" t="s">
        <v>238</v>
      </c>
      <c r="AU1979" s="278" t="s">
        <v>91</v>
      </c>
      <c r="AV1979" s="14" t="s">
        <v>91</v>
      </c>
      <c r="AW1979" s="14" t="s">
        <v>4</v>
      </c>
      <c r="AX1979" s="14" t="s">
        <v>89</v>
      </c>
      <c r="AY1979" s="278" t="s">
        <v>229</v>
      </c>
    </row>
    <row r="1980" s="2" customFormat="1" ht="21.75" customHeight="1">
      <c r="A1980" s="39"/>
      <c r="B1980" s="40"/>
      <c r="C1980" s="244" t="s">
        <v>2539</v>
      </c>
      <c r="D1980" s="244" t="s">
        <v>231</v>
      </c>
      <c r="E1980" s="245" t="s">
        <v>2540</v>
      </c>
      <c r="F1980" s="246" t="s">
        <v>2541</v>
      </c>
      <c r="G1980" s="247" t="s">
        <v>346</v>
      </c>
      <c r="H1980" s="248">
        <v>27.170000000000002</v>
      </c>
      <c r="I1980" s="249"/>
      <c r="J1980" s="250">
        <f>ROUND(I1980*H1980,2)</f>
        <v>0</v>
      </c>
      <c r="K1980" s="246" t="s">
        <v>235</v>
      </c>
      <c r="L1980" s="45"/>
      <c r="M1980" s="251" t="s">
        <v>1</v>
      </c>
      <c r="N1980" s="252" t="s">
        <v>46</v>
      </c>
      <c r="O1980" s="92"/>
      <c r="P1980" s="253">
        <f>O1980*H1980</f>
        <v>0</v>
      </c>
      <c r="Q1980" s="253">
        <v>0</v>
      </c>
      <c r="R1980" s="253">
        <f>Q1980*H1980</f>
        <v>0</v>
      </c>
      <c r="S1980" s="253">
        <v>0</v>
      </c>
      <c r="T1980" s="254">
        <f>S1980*H1980</f>
        <v>0</v>
      </c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R1980" s="255" t="s">
        <v>331</v>
      </c>
      <c r="AT1980" s="255" t="s">
        <v>231</v>
      </c>
      <c r="AU1980" s="255" t="s">
        <v>91</v>
      </c>
      <c r="AY1980" s="18" t="s">
        <v>229</v>
      </c>
      <c r="BE1980" s="256">
        <f>IF(N1980="základní",J1980,0)</f>
        <v>0</v>
      </c>
      <c r="BF1980" s="256">
        <f>IF(N1980="snížená",J1980,0)</f>
        <v>0</v>
      </c>
      <c r="BG1980" s="256">
        <f>IF(N1980="zákl. přenesená",J1980,0)</f>
        <v>0</v>
      </c>
      <c r="BH1980" s="256">
        <f>IF(N1980="sníž. přenesená",J1980,0)</f>
        <v>0</v>
      </c>
      <c r="BI1980" s="256">
        <f>IF(N1980="nulová",J1980,0)</f>
        <v>0</v>
      </c>
      <c r="BJ1980" s="18" t="s">
        <v>89</v>
      </c>
      <c r="BK1980" s="256">
        <f>ROUND(I1980*H1980,2)</f>
        <v>0</v>
      </c>
      <c r="BL1980" s="18" t="s">
        <v>331</v>
      </c>
      <c r="BM1980" s="255" t="s">
        <v>2542</v>
      </c>
    </row>
    <row r="1981" s="13" customFormat="1">
      <c r="A1981" s="13"/>
      <c r="B1981" s="257"/>
      <c r="C1981" s="258"/>
      <c r="D1981" s="259" t="s">
        <v>238</v>
      </c>
      <c r="E1981" s="260" t="s">
        <v>1</v>
      </c>
      <c r="F1981" s="261" t="s">
        <v>1280</v>
      </c>
      <c r="G1981" s="258"/>
      <c r="H1981" s="260" t="s">
        <v>1</v>
      </c>
      <c r="I1981" s="262"/>
      <c r="J1981" s="258"/>
      <c r="K1981" s="258"/>
      <c r="L1981" s="263"/>
      <c r="M1981" s="264"/>
      <c r="N1981" s="265"/>
      <c r="O1981" s="265"/>
      <c r="P1981" s="265"/>
      <c r="Q1981" s="265"/>
      <c r="R1981" s="265"/>
      <c r="S1981" s="265"/>
      <c r="T1981" s="266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7" t="s">
        <v>238</v>
      </c>
      <c r="AU1981" s="267" t="s">
        <v>91</v>
      </c>
      <c r="AV1981" s="13" t="s">
        <v>89</v>
      </c>
      <c r="AW1981" s="13" t="s">
        <v>36</v>
      </c>
      <c r="AX1981" s="13" t="s">
        <v>81</v>
      </c>
      <c r="AY1981" s="267" t="s">
        <v>229</v>
      </c>
    </row>
    <row r="1982" s="13" customFormat="1">
      <c r="A1982" s="13"/>
      <c r="B1982" s="257"/>
      <c r="C1982" s="258"/>
      <c r="D1982" s="259" t="s">
        <v>238</v>
      </c>
      <c r="E1982" s="260" t="s">
        <v>1</v>
      </c>
      <c r="F1982" s="261" t="s">
        <v>1254</v>
      </c>
      <c r="G1982" s="258"/>
      <c r="H1982" s="260" t="s">
        <v>1</v>
      </c>
      <c r="I1982" s="262"/>
      <c r="J1982" s="258"/>
      <c r="K1982" s="258"/>
      <c r="L1982" s="263"/>
      <c r="M1982" s="264"/>
      <c r="N1982" s="265"/>
      <c r="O1982" s="265"/>
      <c r="P1982" s="265"/>
      <c r="Q1982" s="265"/>
      <c r="R1982" s="265"/>
      <c r="S1982" s="265"/>
      <c r="T1982" s="266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67" t="s">
        <v>238</v>
      </c>
      <c r="AU1982" s="267" t="s">
        <v>91</v>
      </c>
      <c r="AV1982" s="13" t="s">
        <v>89</v>
      </c>
      <c r="AW1982" s="13" t="s">
        <v>36</v>
      </c>
      <c r="AX1982" s="13" t="s">
        <v>81</v>
      </c>
      <c r="AY1982" s="267" t="s">
        <v>229</v>
      </c>
    </row>
    <row r="1983" s="14" customFormat="1">
      <c r="A1983" s="14"/>
      <c r="B1983" s="268"/>
      <c r="C1983" s="269"/>
      <c r="D1983" s="259" t="s">
        <v>238</v>
      </c>
      <c r="E1983" s="270" t="s">
        <v>1</v>
      </c>
      <c r="F1983" s="271" t="s">
        <v>2543</v>
      </c>
      <c r="G1983" s="269"/>
      <c r="H1983" s="272">
        <v>14.48</v>
      </c>
      <c r="I1983" s="273"/>
      <c r="J1983" s="269"/>
      <c r="K1983" s="269"/>
      <c r="L1983" s="274"/>
      <c r="M1983" s="275"/>
      <c r="N1983" s="276"/>
      <c r="O1983" s="276"/>
      <c r="P1983" s="276"/>
      <c r="Q1983" s="276"/>
      <c r="R1983" s="276"/>
      <c r="S1983" s="276"/>
      <c r="T1983" s="277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78" t="s">
        <v>238</v>
      </c>
      <c r="AU1983" s="278" t="s">
        <v>91</v>
      </c>
      <c r="AV1983" s="14" t="s">
        <v>91</v>
      </c>
      <c r="AW1983" s="14" t="s">
        <v>36</v>
      </c>
      <c r="AX1983" s="14" t="s">
        <v>81</v>
      </c>
      <c r="AY1983" s="278" t="s">
        <v>229</v>
      </c>
    </row>
    <row r="1984" s="13" customFormat="1">
      <c r="A1984" s="13"/>
      <c r="B1984" s="257"/>
      <c r="C1984" s="258"/>
      <c r="D1984" s="259" t="s">
        <v>238</v>
      </c>
      <c r="E1984" s="260" t="s">
        <v>1</v>
      </c>
      <c r="F1984" s="261" t="s">
        <v>1282</v>
      </c>
      <c r="G1984" s="258"/>
      <c r="H1984" s="260" t="s">
        <v>1</v>
      </c>
      <c r="I1984" s="262"/>
      <c r="J1984" s="258"/>
      <c r="K1984" s="258"/>
      <c r="L1984" s="263"/>
      <c r="M1984" s="264"/>
      <c r="N1984" s="265"/>
      <c r="O1984" s="265"/>
      <c r="P1984" s="265"/>
      <c r="Q1984" s="265"/>
      <c r="R1984" s="265"/>
      <c r="S1984" s="265"/>
      <c r="T1984" s="266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7" t="s">
        <v>238</v>
      </c>
      <c r="AU1984" s="267" t="s">
        <v>91</v>
      </c>
      <c r="AV1984" s="13" t="s">
        <v>89</v>
      </c>
      <c r="AW1984" s="13" t="s">
        <v>36</v>
      </c>
      <c r="AX1984" s="13" t="s">
        <v>81</v>
      </c>
      <c r="AY1984" s="267" t="s">
        <v>229</v>
      </c>
    </row>
    <row r="1985" s="14" customFormat="1">
      <c r="A1985" s="14"/>
      <c r="B1985" s="268"/>
      <c r="C1985" s="269"/>
      <c r="D1985" s="259" t="s">
        <v>238</v>
      </c>
      <c r="E1985" s="270" t="s">
        <v>1</v>
      </c>
      <c r="F1985" s="271" t="s">
        <v>2544</v>
      </c>
      <c r="G1985" s="269"/>
      <c r="H1985" s="272">
        <v>12.69</v>
      </c>
      <c r="I1985" s="273"/>
      <c r="J1985" s="269"/>
      <c r="K1985" s="269"/>
      <c r="L1985" s="274"/>
      <c r="M1985" s="275"/>
      <c r="N1985" s="276"/>
      <c r="O1985" s="276"/>
      <c r="P1985" s="276"/>
      <c r="Q1985" s="276"/>
      <c r="R1985" s="276"/>
      <c r="S1985" s="276"/>
      <c r="T1985" s="277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78" t="s">
        <v>238</v>
      </c>
      <c r="AU1985" s="278" t="s">
        <v>91</v>
      </c>
      <c r="AV1985" s="14" t="s">
        <v>91</v>
      </c>
      <c r="AW1985" s="14" t="s">
        <v>36</v>
      </c>
      <c r="AX1985" s="14" t="s">
        <v>81</v>
      </c>
      <c r="AY1985" s="278" t="s">
        <v>229</v>
      </c>
    </row>
    <row r="1986" s="15" customFormat="1">
      <c r="A1986" s="15"/>
      <c r="B1986" s="279"/>
      <c r="C1986" s="280"/>
      <c r="D1986" s="259" t="s">
        <v>238</v>
      </c>
      <c r="E1986" s="281" t="s">
        <v>1</v>
      </c>
      <c r="F1986" s="282" t="s">
        <v>252</v>
      </c>
      <c r="G1986" s="280"/>
      <c r="H1986" s="283">
        <v>27.170000000000002</v>
      </c>
      <c r="I1986" s="284"/>
      <c r="J1986" s="280"/>
      <c r="K1986" s="280"/>
      <c r="L1986" s="285"/>
      <c r="M1986" s="286"/>
      <c r="N1986" s="287"/>
      <c r="O1986" s="287"/>
      <c r="P1986" s="287"/>
      <c r="Q1986" s="287"/>
      <c r="R1986" s="287"/>
      <c r="S1986" s="287"/>
      <c r="T1986" s="288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89" t="s">
        <v>238</v>
      </c>
      <c r="AU1986" s="289" t="s">
        <v>91</v>
      </c>
      <c r="AV1986" s="15" t="s">
        <v>236</v>
      </c>
      <c r="AW1986" s="15" t="s">
        <v>36</v>
      </c>
      <c r="AX1986" s="15" t="s">
        <v>89</v>
      </c>
      <c r="AY1986" s="289" t="s">
        <v>229</v>
      </c>
    </row>
    <row r="1987" s="2" customFormat="1" ht="16.5" customHeight="1">
      <c r="A1987" s="39"/>
      <c r="B1987" s="40"/>
      <c r="C1987" s="318" t="s">
        <v>2545</v>
      </c>
      <c r="D1987" s="318" t="s">
        <v>492</v>
      </c>
      <c r="E1987" s="319" t="s">
        <v>2546</v>
      </c>
      <c r="F1987" s="320" t="s">
        <v>2547</v>
      </c>
      <c r="G1987" s="321" t="s">
        <v>346</v>
      </c>
      <c r="H1987" s="322">
        <v>28.529</v>
      </c>
      <c r="I1987" s="323"/>
      <c r="J1987" s="324">
        <f>ROUND(I1987*H1987,2)</f>
        <v>0</v>
      </c>
      <c r="K1987" s="320" t="s">
        <v>235</v>
      </c>
      <c r="L1987" s="325"/>
      <c r="M1987" s="326" t="s">
        <v>1</v>
      </c>
      <c r="N1987" s="327" t="s">
        <v>46</v>
      </c>
      <c r="O1987" s="92"/>
      <c r="P1987" s="253">
        <f>O1987*H1987</f>
        <v>0</v>
      </c>
      <c r="Q1987" s="253">
        <v>0.00020000000000000001</v>
      </c>
      <c r="R1987" s="253">
        <f>Q1987*H1987</f>
        <v>0.0057058000000000005</v>
      </c>
      <c r="S1987" s="253">
        <v>0</v>
      </c>
      <c r="T1987" s="254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55" t="s">
        <v>587</v>
      </c>
      <c r="AT1987" s="255" t="s">
        <v>492</v>
      </c>
      <c r="AU1987" s="255" t="s">
        <v>91</v>
      </c>
      <c r="AY1987" s="18" t="s">
        <v>229</v>
      </c>
      <c r="BE1987" s="256">
        <f>IF(N1987="základní",J1987,0)</f>
        <v>0</v>
      </c>
      <c r="BF1987" s="256">
        <f>IF(N1987="snížená",J1987,0)</f>
        <v>0</v>
      </c>
      <c r="BG1987" s="256">
        <f>IF(N1987="zákl. přenesená",J1987,0)</f>
        <v>0</v>
      </c>
      <c r="BH1987" s="256">
        <f>IF(N1987="sníž. přenesená",J1987,0)</f>
        <v>0</v>
      </c>
      <c r="BI1987" s="256">
        <f>IF(N1987="nulová",J1987,0)</f>
        <v>0</v>
      </c>
      <c r="BJ1987" s="18" t="s">
        <v>89</v>
      </c>
      <c r="BK1987" s="256">
        <f>ROUND(I1987*H1987,2)</f>
        <v>0</v>
      </c>
      <c r="BL1987" s="18" t="s">
        <v>331</v>
      </c>
      <c r="BM1987" s="255" t="s">
        <v>2548</v>
      </c>
    </row>
    <row r="1988" s="2" customFormat="1">
      <c r="A1988" s="39"/>
      <c r="B1988" s="40"/>
      <c r="C1988" s="41"/>
      <c r="D1988" s="259" t="s">
        <v>262</v>
      </c>
      <c r="E1988" s="41"/>
      <c r="F1988" s="290" t="s">
        <v>2549</v>
      </c>
      <c r="G1988" s="41"/>
      <c r="H1988" s="41"/>
      <c r="I1988" s="155"/>
      <c r="J1988" s="41"/>
      <c r="K1988" s="41"/>
      <c r="L1988" s="45"/>
      <c r="M1988" s="291"/>
      <c r="N1988" s="292"/>
      <c r="O1988" s="92"/>
      <c r="P1988" s="92"/>
      <c r="Q1988" s="92"/>
      <c r="R1988" s="92"/>
      <c r="S1988" s="92"/>
      <c r="T1988" s="93"/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T1988" s="18" t="s">
        <v>262</v>
      </c>
      <c r="AU1988" s="18" t="s">
        <v>91</v>
      </c>
    </row>
    <row r="1989" s="14" customFormat="1">
      <c r="A1989" s="14"/>
      <c r="B1989" s="268"/>
      <c r="C1989" s="269"/>
      <c r="D1989" s="259" t="s">
        <v>238</v>
      </c>
      <c r="E1989" s="269"/>
      <c r="F1989" s="271" t="s">
        <v>2550</v>
      </c>
      <c r="G1989" s="269"/>
      <c r="H1989" s="272">
        <v>28.529</v>
      </c>
      <c r="I1989" s="273"/>
      <c r="J1989" s="269"/>
      <c r="K1989" s="269"/>
      <c r="L1989" s="274"/>
      <c r="M1989" s="275"/>
      <c r="N1989" s="276"/>
      <c r="O1989" s="276"/>
      <c r="P1989" s="276"/>
      <c r="Q1989" s="276"/>
      <c r="R1989" s="276"/>
      <c r="S1989" s="276"/>
      <c r="T1989" s="277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78" t="s">
        <v>238</v>
      </c>
      <c r="AU1989" s="278" t="s">
        <v>91</v>
      </c>
      <c r="AV1989" s="14" t="s">
        <v>91</v>
      </c>
      <c r="AW1989" s="14" t="s">
        <v>4</v>
      </c>
      <c r="AX1989" s="14" t="s">
        <v>89</v>
      </c>
      <c r="AY1989" s="278" t="s">
        <v>229</v>
      </c>
    </row>
    <row r="1990" s="2" customFormat="1" ht="21.75" customHeight="1">
      <c r="A1990" s="39"/>
      <c r="B1990" s="40"/>
      <c r="C1990" s="244" t="s">
        <v>2551</v>
      </c>
      <c r="D1990" s="244" t="s">
        <v>231</v>
      </c>
      <c r="E1990" s="245" t="s">
        <v>2552</v>
      </c>
      <c r="F1990" s="246" t="s">
        <v>2553</v>
      </c>
      <c r="G1990" s="247" t="s">
        <v>311</v>
      </c>
      <c r="H1990" s="248">
        <v>76.435000000000002</v>
      </c>
      <c r="I1990" s="249"/>
      <c r="J1990" s="250">
        <f>ROUND(I1990*H1990,2)</f>
        <v>0</v>
      </c>
      <c r="K1990" s="246" t="s">
        <v>235</v>
      </c>
      <c r="L1990" s="45"/>
      <c r="M1990" s="251" t="s">
        <v>1</v>
      </c>
      <c r="N1990" s="252" t="s">
        <v>46</v>
      </c>
      <c r="O1990" s="92"/>
      <c r="P1990" s="253">
        <f>O1990*H1990</f>
        <v>0</v>
      </c>
      <c r="Q1990" s="253">
        <v>0.00027</v>
      </c>
      <c r="R1990" s="253">
        <f>Q1990*H1990</f>
        <v>0.020637450000000002</v>
      </c>
      <c r="S1990" s="253">
        <v>0</v>
      </c>
      <c r="T1990" s="254">
        <f>S1990*H1990</f>
        <v>0</v>
      </c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39"/>
      <c r="AE1990" s="39"/>
      <c r="AR1990" s="255" t="s">
        <v>331</v>
      </c>
      <c r="AT1990" s="255" t="s">
        <v>231</v>
      </c>
      <c r="AU1990" s="255" t="s">
        <v>91</v>
      </c>
      <c r="AY1990" s="18" t="s">
        <v>229</v>
      </c>
      <c r="BE1990" s="256">
        <f>IF(N1990="základní",J1990,0)</f>
        <v>0</v>
      </c>
      <c r="BF1990" s="256">
        <f>IF(N1990="snížená",J1990,0)</f>
        <v>0</v>
      </c>
      <c r="BG1990" s="256">
        <f>IF(N1990="zákl. přenesená",J1990,0)</f>
        <v>0</v>
      </c>
      <c r="BH1990" s="256">
        <f>IF(N1990="sníž. přenesená",J1990,0)</f>
        <v>0</v>
      </c>
      <c r="BI1990" s="256">
        <f>IF(N1990="nulová",J1990,0)</f>
        <v>0</v>
      </c>
      <c r="BJ1990" s="18" t="s">
        <v>89</v>
      </c>
      <c r="BK1990" s="256">
        <f>ROUND(I1990*H1990,2)</f>
        <v>0</v>
      </c>
      <c r="BL1990" s="18" t="s">
        <v>331</v>
      </c>
      <c r="BM1990" s="255" t="s">
        <v>2554</v>
      </c>
    </row>
    <row r="1991" s="13" customFormat="1">
      <c r="A1991" s="13"/>
      <c r="B1991" s="257"/>
      <c r="C1991" s="258"/>
      <c r="D1991" s="259" t="s">
        <v>238</v>
      </c>
      <c r="E1991" s="260" t="s">
        <v>1</v>
      </c>
      <c r="F1991" s="261" t="s">
        <v>2555</v>
      </c>
      <c r="G1991" s="258"/>
      <c r="H1991" s="260" t="s">
        <v>1</v>
      </c>
      <c r="I1991" s="262"/>
      <c r="J1991" s="258"/>
      <c r="K1991" s="258"/>
      <c r="L1991" s="263"/>
      <c r="M1991" s="264"/>
      <c r="N1991" s="265"/>
      <c r="O1991" s="265"/>
      <c r="P1991" s="265"/>
      <c r="Q1991" s="265"/>
      <c r="R1991" s="265"/>
      <c r="S1991" s="265"/>
      <c r="T1991" s="266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67" t="s">
        <v>238</v>
      </c>
      <c r="AU1991" s="267" t="s">
        <v>91</v>
      </c>
      <c r="AV1991" s="13" t="s">
        <v>89</v>
      </c>
      <c r="AW1991" s="13" t="s">
        <v>36</v>
      </c>
      <c r="AX1991" s="13" t="s">
        <v>81</v>
      </c>
      <c r="AY1991" s="267" t="s">
        <v>229</v>
      </c>
    </row>
    <row r="1992" s="14" customFormat="1">
      <c r="A1992" s="14"/>
      <c r="B1992" s="268"/>
      <c r="C1992" s="269"/>
      <c r="D1992" s="259" t="s">
        <v>238</v>
      </c>
      <c r="E1992" s="270" t="s">
        <v>1</v>
      </c>
      <c r="F1992" s="271" t="s">
        <v>2556</v>
      </c>
      <c r="G1992" s="269"/>
      <c r="H1992" s="272">
        <v>4.4450000000000003</v>
      </c>
      <c r="I1992" s="273"/>
      <c r="J1992" s="269"/>
      <c r="K1992" s="269"/>
      <c r="L1992" s="274"/>
      <c r="M1992" s="275"/>
      <c r="N1992" s="276"/>
      <c r="O1992" s="276"/>
      <c r="P1992" s="276"/>
      <c r="Q1992" s="276"/>
      <c r="R1992" s="276"/>
      <c r="S1992" s="276"/>
      <c r="T1992" s="277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78" t="s">
        <v>238</v>
      </c>
      <c r="AU1992" s="278" t="s">
        <v>91</v>
      </c>
      <c r="AV1992" s="14" t="s">
        <v>91</v>
      </c>
      <c r="AW1992" s="14" t="s">
        <v>36</v>
      </c>
      <c r="AX1992" s="14" t="s">
        <v>81</v>
      </c>
      <c r="AY1992" s="278" t="s">
        <v>229</v>
      </c>
    </row>
    <row r="1993" s="13" customFormat="1">
      <c r="A1993" s="13"/>
      <c r="B1993" s="257"/>
      <c r="C1993" s="258"/>
      <c r="D1993" s="259" t="s">
        <v>238</v>
      </c>
      <c r="E1993" s="260" t="s">
        <v>1</v>
      </c>
      <c r="F1993" s="261" t="s">
        <v>2557</v>
      </c>
      <c r="G1993" s="258"/>
      <c r="H1993" s="260" t="s">
        <v>1</v>
      </c>
      <c r="I1993" s="262"/>
      <c r="J1993" s="258"/>
      <c r="K1993" s="258"/>
      <c r="L1993" s="263"/>
      <c r="M1993" s="264"/>
      <c r="N1993" s="265"/>
      <c r="O1993" s="265"/>
      <c r="P1993" s="265"/>
      <c r="Q1993" s="265"/>
      <c r="R1993" s="265"/>
      <c r="S1993" s="265"/>
      <c r="T1993" s="266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7" t="s">
        <v>238</v>
      </c>
      <c r="AU1993" s="267" t="s">
        <v>91</v>
      </c>
      <c r="AV1993" s="13" t="s">
        <v>89</v>
      </c>
      <c r="AW1993" s="13" t="s">
        <v>36</v>
      </c>
      <c r="AX1993" s="13" t="s">
        <v>81</v>
      </c>
      <c r="AY1993" s="267" t="s">
        <v>229</v>
      </c>
    </row>
    <row r="1994" s="14" customFormat="1">
      <c r="A1994" s="14"/>
      <c r="B1994" s="268"/>
      <c r="C1994" s="269"/>
      <c r="D1994" s="259" t="s">
        <v>238</v>
      </c>
      <c r="E1994" s="270" t="s">
        <v>1</v>
      </c>
      <c r="F1994" s="271" t="s">
        <v>2558</v>
      </c>
      <c r="G1994" s="269"/>
      <c r="H1994" s="272">
        <v>71.989999999999995</v>
      </c>
      <c r="I1994" s="273"/>
      <c r="J1994" s="269"/>
      <c r="K1994" s="269"/>
      <c r="L1994" s="274"/>
      <c r="M1994" s="275"/>
      <c r="N1994" s="276"/>
      <c r="O1994" s="276"/>
      <c r="P1994" s="276"/>
      <c r="Q1994" s="276"/>
      <c r="R1994" s="276"/>
      <c r="S1994" s="276"/>
      <c r="T1994" s="277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78" t="s">
        <v>238</v>
      </c>
      <c r="AU1994" s="278" t="s">
        <v>91</v>
      </c>
      <c r="AV1994" s="14" t="s">
        <v>91</v>
      </c>
      <c r="AW1994" s="14" t="s">
        <v>36</v>
      </c>
      <c r="AX1994" s="14" t="s">
        <v>81</v>
      </c>
      <c r="AY1994" s="278" t="s">
        <v>229</v>
      </c>
    </row>
    <row r="1995" s="15" customFormat="1">
      <c r="A1995" s="15"/>
      <c r="B1995" s="279"/>
      <c r="C1995" s="280"/>
      <c r="D1995" s="259" t="s">
        <v>238</v>
      </c>
      <c r="E1995" s="281" t="s">
        <v>1</v>
      </c>
      <c r="F1995" s="282" t="s">
        <v>252</v>
      </c>
      <c r="G1995" s="280"/>
      <c r="H1995" s="283">
        <v>76.435000000000002</v>
      </c>
      <c r="I1995" s="284"/>
      <c r="J1995" s="280"/>
      <c r="K1995" s="280"/>
      <c r="L1995" s="285"/>
      <c r="M1995" s="286"/>
      <c r="N1995" s="287"/>
      <c r="O1995" s="287"/>
      <c r="P1995" s="287"/>
      <c r="Q1995" s="287"/>
      <c r="R1995" s="287"/>
      <c r="S1995" s="287"/>
      <c r="T1995" s="288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89" t="s">
        <v>238</v>
      </c>
      <c r="AU1995" s="289" t="s">
        <v>91</v>
      </c>
      <c r="AV1995" s="15" t="s">
        <v>236</v>
      </c>
      <c r="AW1995" s="15" t="s">
        <v>36</v>
      </c>
      <c r="AX1995" s="15" t="s">
        <v>89</v>
      </c>
      <c r="AY1995" s="289" t="s">
        <v>229</v>
      </c>
    </row>
    <row r="1996" s="2" customFormat="1" ht="21.75" customHeight="1">
      <c r="A1996" s="39"/>
      <c r="B1996" s="40"/>
      <c r="C1996" s="318" t="s">
        <v>2559</v>
      </c>
      <c r="D1996" s="318" t="s">
        <v>492</v>
      </c>
      <c r="E1996" s="319" t="s">
        <v>2560</v>
      </c>
      <c r="F1996" s="320" t="s">
        <v>2561</v>
      </c>
      <c r="G1996" s="321" t="s">
        <v>314</v>
      </c>
      <c r="H1996" s="322">
        <v>1</v>
      </c>
      <c r="I1996" s="323"/>
      <c r="J1996" s="324">
        <f>ROUND(I1996*H1996,2)</f>
        <v>0</v>
      </c>
      <c r="K1996" s="320" t="s">
        <v>1</v>
      </c>
      <c r="L1996" s="325"/>
      <c r="M1996" s="326" t="s">
        <v>1</v>
      </c>
      <c r="N1996" s="327" t="s">
        <v>46</v>
      </c>
      <c r="O1996" s="92"/>
      <c r="P1996" s="253">
        <f>O1996*H1996</f>
        <v>0</v>
      </c>
      <c r="Q1996" s="253">
        <v>0</v>
      </c>
      <c r="R1996" s="253">
        <f>Q1996*H1996</f>
        <v>0</v>
      </c>
      <c r="S1996" s="253">
        <v>0</v>
      </c>
      <c r="T1996" s="254">
        <f>S1996*H1996</f>
        <v>0</v>
      </c>
      <c r="U1996" s="39"/>
      <c r="V1996" s="39"/>
      <c r="W1996" s="39"/>
      <c r="X1996" s="39"/>
      <c r="Y1996" s="39"/>
      <c r="Z1996" s="39"/>
      <c r="AA1996" s="39"/>
      <c r="AB1996" s="39"/>
      <c r="AC1996" s="39"/>
      <c r="AD1996" s="39"/>
      <c r="AE1996" s="39"/>
      <c r="AR1996" s="255" t="s">
        <v>587</v>
      </c>
      <c r="AT1996" s="255" t="s">
        <v>492</v>
      </c>
      <c r="AU1996" s="255" t="s">
        <v>91</v>
      </c>
      <c r="AY1996" s="18" t="s">
        <v>229</v>
      </c>
      <c r="BE1996" s="256">
        <f>IF(N1996="základní",J1996,0)</f>
        <v>0</v>
      </c>
      <c r="BF1996" s="256">
        <f>IF(N1996="snížená",J1996,0)</f>
        <v>0</v>
      </c>
      <c r="BG1996" s="256">
        <f>IF(N1996="zákl. přenesená",J1996,0)</f>
        <v>0</v>
      </c>
      <c r="BH1996" s="256">
        <f>IF(N1996="sníž. přenesená",J1996,0)</f>
        <v>0</v>
      </c>
      <c r="BI1996" s="256">
        <f>IF(N1996="nulová",J1996,0)</f>
        <v>0</v>
      </c>
      <c r="BJ1996" s="18" t="s">
        <v>89</v>
      </c>
      <c r="BK1996" s="256">
        <f>ROUND(I1996*H1996,2)</f>
        <v>0</v>
      </c>
      <c r="BL1996" s="18" t="s">
        <v>331</v>
      </c>
      <c r="BM1996" s="255" t="s">
        <v>2562</v>
      </c>
    </row>
    <row r="1997" s="2" customFormat="1" ht="21.75" customHeight="1">
      <c r="A1997" s="39"/>
      <c r="B1997" s="40"/>
      <c r="C1997" s="318" t="s">
        <v>2563</v>
      </c>
      <c r="D1997" s="318" t="s">
        <v>492</v>
      </c>
      <c r="E1997" s="319" t="s">
        <v>2564</v>
      </c>
      <c r="F1997" s="320" t="s">
        <v>2565</v>
      </c>
      <c r="G1997" s="321" t="s">
        <v>314</v>
      </c>
      <c r="H1997" s="322">
        <v>2</v>
      </c>
      <c r="I1997" s="323"/>
      <c r="J1997" s="324">
        <f>ROUND(I1997*H1997,2)</f>
        <v>0</v>
      </c>
      <c r="K1997" s="320" t="s">
        <v>1</v>
      </c>
      <c r="L1997" s="325"/>
      <c r="M1997" s="326" t="s">
        <v>1</v>
      </c>
      <c r="N1997" s="327" t="s">
        <v>46</v>
      </c>
      <c r="O1997" s="92"/>
      <c r="P1997" s="253">
        <f>O1997*H1997</f>
        <v>0</v>
      </c>
      <c r="Q1997" s="253">
        <v>0</v>
      </c>
      <c r="R1997" s="253">
        <f>Q1997*H1997</f>
        <v>0</v>
      </c>
      <c r="S1997" s="253">
        <v>0</v>
      </c>
      <c r="T1997" s="254">
        <f>S1997*H1997</f>
        <v>0</v>
      </c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R1997" s="255" t="s">
        <v>587</v>
      </c>
      <c r="AT1997" s="255" t="s">
        <v>492</v>
      </c>
      <c r="AU1997" s="255" t="s">
        <v>91</v>
      </c>
      <c r="AY1997" s="18" t="s">
        <v>229</v>
      </c>
      <c r="BE1997" s="256">
        <f>IF(N1997="základní",J1997,0)</f>
        <v>0</v>
      </c>
      <c r="BF1997" s="256">
        <f>IF(N1997="snížená",J1997,0)</f>
        <v>0</v>
      </c>
      <c r="BG1997" s="256">
        <f>IF(N1997="zákl. přenesená",J1997,0)</f>
        <v>0</v>
      </c>
      <c r="BH1997" s="256">
        <f>IF(N1997="sníž. přenesená",J1997,0)</f>
        <v>0</v>
      </c>
      <c r="BI1997" s="256">
        <f>IF(N1997="nulová",J1997,0)</f>
        <v>0</v>
      </c>
      <c r="BJ1997" s="18" t="s">
        <v>89</v>
      </c>
      <c r="BK1997" s="256">
        <f>ROUND(I1997*H1997,2)</f>
        <v>0</v>
      </c>
      <c r="BL1997" s="18" t="s">
        <v>331</v>
      </c>
      <c r="BM1997" s="255" t="s">
        <v>2566</v>
      </c>
    </row>
    <row r="1998" s="2" customFormat="1" ht="21.75" customHeight="1">
      <c r="A1998" s="39"/>
      <c r="B1998" s="40"/>
      <c r="C1998" s="244" t="s">
        <v>2567</v>
      </c>
      <c r="D1998" s="244" t="s">
        <v>231</v>
      </c>
      <c r="E1998" s="245" t="s">
        <v>2568</v>
      </c>
      <c r="F1998" s="246" t="s">
        <v>2569</v>
      </c>
      <c r="G1998" s="247" t="s">
        <v>311</v>
      </c>
      <c r="H1998" s="248">
        <v>26.001999999999999</v>
      </c>
      <c r="I1998" s="249"/>
      <c r="J1998" s="250">
        <f>ROUND(I1998*H1998,2)</f>
        <v>0</v>
      </c>
      <c r="K1998" s="246" t="s">
        <v>235</v>
      </c>
      <c r="L1998" s="45"/>
      <c r="M1998" s="251" t="s">
        <v>1</v>
      </c>
      <c r="N1998" s="252" t="s">
        <v>46</v>
      </c>
      <c r="O1998" s="92"/>
      <c r="P1998" s="253">
        <f>O1998*H1998</f>
        <v>0</v>
      </c>
      <c r="Q1998" s="253">
        <v>0.00027</v>
      </c>
      <c r="R1998" s="253">
        <f>Q1998*H1998</f>
        <v>0.0070205399999999996</v>
      </c>
      <c r="S1998" s="253">
        <v>0</v>
      </c>
      <c r="T1998" s="254">
        <f>S1998*H1998</f>
        <v>0</v>
      </c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R1998" s="255" t="s">
        <v>331</v>
      </c>
      <c r="AT1998" s="255" t="s">
        <v>231</v>
      </c>
      <c r="AU1998" s="255" t="s">
        <v>91</v>
      </c>
      <c r="AY1998" s="18" t="s">
        <v>229</v>
      </c>
      <c r="BE1998" s="256">
        <f>IF(N1998="základní",J1998,0)</f>
        <v>0</v>
      </c>
      <c r="BF1998" s="256">
        <f>IF(N1998="snížená",J1998,0)</f>
        <v>0</v>
      </c>
      <c r="BG1998" s="256">
        <f>IF(N1998="zákl. přenesená",J1998,0)</f>
        <v>0</v>
      </c>
      <c r="BH1998" s="256">
        <f>IF(N1998="sníž. přenesená",J1998,0)</f>
        <v>0</v>
      </c>
      <c r="BI1998" s="256">
        <f>IF(N1998="nulová",J1998,0)</f>
        <v>0</v>
      </c>
      <c r="BJ1998" s="18" t="s">
        <v>89</v>
      </c>
      <c r="BK1998" s="256">
        <f>ROUND(I1998*H1998,2)</f>
        <v>0</v>
      </c>
      <c r="BL1998" s="18" t="s">
        <v>331</v>
      </c>
      <c r="BM1998" s="255" t="s">
        <v>2570</v>
      </c>
    </row>
    <row r="1999" s="13" customFormat="1">
      <c r="A1999" s="13"/>
      <c r="B1999" s="257"/>
      <c r="C1999" s="258"/>
      <c r="D1999" s="259" t="s">
        <v>238</v>
      </c>
      <c r="E1999" s="260" t="s">
        <v>1</v>
      </c>
      <c r="F1999" s="261" t="s">
        <v>2571</v>
      </c>
      <c r="G1999" s="258"/>
      <c r="H1999" s="260" t="s">
        <v>1</v>
      </c>
      <c r="I1999" s="262"/>
      <c r="J1999" s="258"/>
      <c r="K1999" s="258"/>
      <c r="L1999" s="263"/>
      <c r="M1999" s="264"/>
      <c r="N1999" s="265"/>
      <c r="O1999" s="265"/>
      <c r="P1999" s="265"/>
      <c r="Q1999" s="265"/>
      <c r="R1999" s="265"/>
      <c r="S1999" s="265"/>
      <c r="T1999" s="266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7" t="s">
        <v>238</v>
      </c>
      <c r="AU1999" s="267" t="s">
        <v>91</v>
      </c>
      <c r="AV1999" s="13" t="s">
        <v>89</v>
      </c>
      <c r="AW1999" s="13" t="s">
        <v>36</v>
      </c>
      <c r="AX1999" s="13" t="s">
        <v>81</v>
      </c>
      <c r="AY1999" s="267" t="s">
        <v>229</v>
      </c>
    </row>
    <row r="2000" s="14" customFormat="1">
      <c r="A2000" s="14"/>
      <c r="B2000" s="268"/>
      <c r="C2000" s="269"/>
      <c r="D2000" s="259" t="s">
        <v>238</v>
      </c>
      <c r="E2000" s="270" t="s">
        <v>1</v>
      </c>
      <c r="F2000" s="271" t="s">
        <v>1233</v>
      </c>
      <c r="G2000" s="269"/>
      <c r="H2000" s="272">
        <v>5.8689999999999998</v>
      </c>
      <c r="I2000" s="273"/>
      <c r="J2000" s="269"/>
      <c r="K2000" s="269"/>
      <c r="L2000" s="274"/>
      <c r="M2000" s="275"/>
      <c r="N2000" s="276"/>
      <c r="O2000" s="276"/>
      <c r="P2000" s="276"/>
      <c r="Q2000" s="276"/>
      <c r="R2000" s="276"/>
      <c r="S2000" s="276"/>
      <c r="T2000" s="277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78" t="s">
        <v>238</v>
      </c>
      <c r="AU2000" s="278" t="s">
        <v>91</v>
      </c>
      <c r="AV2000" s="14" t="s">
        <v>91</v>
      </c>
      <c r="AW2000" s="14" t="s">
        <v>36</v>
      </c>
      <c r="AX2000" s="14" t="s">
        <v>81</v>
      </c>
      <c r="AY2000" s="278" t="s">
        <v>229</v>
      </c>
    </row>
    <row r="2001" s="14" customFormat="1">
      <c r="A2001" s="14"/>
      <c r="B2001" s="268"/>
      <c r="C2001" s="269"/>
      <c r="D2001" s="259" t="s">
        <v>238</v>
      </c>
      <c r="E2001" s="270" t="s">
        <v>1</v>
      </c>
      <c r="F2001" s="271" t="s">
        <v>2572</v>
      </c>
      <c r="G2001" s="269"/>
      <c r="H2001" s="272">
        <v>0.52500000000000002</v>
      </c>
      <c r="I2001" s="273"/>
      <c r="J2001" s="269"/>
      <c r="K2001" s="269"/>
      <c r="L2001" s="274"/>
      <c r="M2001" s="275"/>
      <c r="N2001" s="276"/>
      <c r="O2001" s="276"/>
      <c r="P2001" s="276"/>
      <c r="Q2001" s="276"/>
      <c r="R2001" s="276"/>
      <c r="S2001" s="276"/>
      <c r="T2001" s="277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78" t="s">
        <v>238</v>
      </c>
      <c r="AU2001" s="278" t="s">
        <v>91</v>
      </c>
      <c r="AV2001" s="14" t="s">
        <v>91</v>
      </c>
      <c r="AW2001" s="14" t="s">
        <v>36</v>
      </c>
      <c r="AX2001" s="14" t="s">
        <v>81</v>
      </c>
      <c r="AY2001" s="278" t="s">
        <v>229</v>
      </c>
    </row>
    <row r="2002" s="13" customFormat="1">
      <c r="A2002" s="13"/>
      <c r="B2002" s="257"/>
      <c r="C2002" s="258"/>
      <c r="D2002" s="259" t="s">
        <v>238</v>
      </c>
      <c r="E2002" s="260" t="s">
        <v>1</v>
      </c>
      <c r="F2002" s="261" t="s">
        <v>2573</v>
      </c>
      <c r="G2002" s="258"/>
      <c r="H2002" s="260" t="s">
        <v>1</v>
      </c>
      <c r="I2002" s="262"/>
      <c r="J2002" s="258"/>
      <c r="K2002" s="258"/>
      <c r="L2002" s="263"/>
      <c r="M2002" s="264"/>
      <c r="N2002" s="265"/>
      <c r="O2002" s="265"/>
      <c r="P2002" s="265"/>
      <c r="Q2002" s="265"/>
      <c r="R2002" s="265"/>
      <c r="S2002" s="265"/>
      <c r="T2002" s="266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7" t="s">
        <v>238</v>
      </c>
      <c r="AU2002" s="267" t="s">
        <v>91</v>
      </c>
      <c r="AV2002" s="13" t="s">
        <v>89</v>
      </c>
      <c r="AW2002" s="13" t="s">
        <v>36</v>
      </c>
      <c r="AX2002" s="13" t="s">
        <v>81</v>
      </c>
      <c r="AY2002" s="267" t="s">
        <v>229</v>
      </c>
    </row>
    <row r="2003" s="14" customFormat="1">
      <c r="A2003" s="14"/>
      <c r="B2003" s="268"/>
      <c r="C2003" s="269"/>
      <c r="D2003" s="259" t="s">
        <v>238</v>
      </c>
      <c r="E2003" s="270" t="s">
        <v>1</v>
      </c>
      <c r="F2003" s="271" t="s">
        <v>1230</v>
      </c>
      <c r="G2003" s="269"/>
      <c r="H2003" s="272">
        <v>17.998000000000001</v>
      </c>
      <c r="I2003" s="273"/>
      <c r="J2003" s="269"/>
      <c r="K2003" s="269"/>
      <c r="L2003" s="274"/>
      <c r="M2003" s="275"/>
      <c r="N2003" s="276"/>
      <c r="O2003" s="276"/>
      <c r="P2003" s="276"/>
      <c r="Q2003" s="276"/>
      <c r="R2003" s="276"/>
      <c r="S2003" s="276"/>
      <c r="T2003" s="277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78" t="s">
        <v>238</v>
      </c>
      <c r="AU2003" s="278" t="s">
        <v>91</v>
      </c>
      <c r="AV2003" s="14" t="s">
        <v>91</v>
      </c>
      <c r="AW2003" s="14" t="s">
        <v>36</v>
      </c>
      <c r="AX2003" s="14" t="s">
        <v>81</v>
      </c>
      <c r="AY2003" s="278" t="s">
        <v>229</v>
      </c>
    </row>
    <row r="2004" s="14" customFormat="1">
      <c r="A2004" s="14"/>
      <c r="B2004" s="268"/>
      <c r="C2004" s="269"/>
      <c r="D2004" s="259" t="s">
        <v>238</v>
      </c>
      <c r="E2004" s="270" t="s">
        <v>1</v>
      </c>
      <c r="F2004" s="271" t="s">
        <v>2574</v>
      </c>
      <c r="G2004" s="269"/>
      <c r="H2004" s="272">
        <v>1.6100000000000001</v>
      </c>
      <c r="I2004" s="273"/>
      <c r="J2004" s="269"/>
      <c r="K2004" s="269"/>
      <c r="L2004" s="274"/>
      <c r="M2004" s="275"/>
      <c r="N2004" s="276"/>
      <c r="O2004" s="276"/>
      <c r="P2004" s="276"/>
      <c r="Q2004" s="276"/>
      <c r="R2004" s="276"/>
      <c r="S2004" s="276"/>
      <c r="T2004" s="277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78" t="s">
        <v>238</v>
      </c>
      <c r="AU2004" s="278" t="s">
        <v>91</v>
      </c>
      <c r="AV2004" s="14" t="s">
        <v>91</v>
      </c>
      <c r="AW2004" s="14" t="s">
        <v>36</v>
      </c>
      <c r="AX2004" s="14" t="s">
        <v>81</v>
      </c>
      <c r="AY2004" s="278" t="s">
        <v>229</v>
      </c>
    </row>
    <row r="2005" s="15" customFormat="1">
      <c r="A2005" s="15"/>
      <c r="B2005" s="279"/>
      <c r="C2005" s="280"/>
      <c r="D2005" s="259" t="s">
        <v>238</v>
      </c>
      <c r="E2005" s="281" t="s">
        <v>1</v>
      </c>
      <c r="F2005" s="282" t="s">
        <v>252</v>
      </c>
      <c r="G2005" s="280"/>
      <c r="H2005" s="283">
        <v>26.001999999999999</v>
      </c>
      <c r="I2005" s="284"/>
      <c r="J2005" s="280"/>
      <c r="K2005" s="280"/>
      <c r="L2005" s="285"/>
      <c r="M2005" s="286"/>
      <c r="N2005" s="287"/>
      <c r="O2005" s="287"/>
      <c r="P2005" s="287"/>
      <c r="Q2005" s="287"/>
      <c r="R2005" s="287"/>
      <c r="S2005" s="287"/>
      <c r="T2005" s="288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89" t="s">
        <v>238</v>
      </c>
      <c r="AU2005" s="289" t="s">
        <v>91</v>
      </c>
      <c r="AV2005" s="15" t="s">
        <v>236</v>
      </c>
      <c r="AW2005" s="15" t="s">
        <v>36</v>
      </c>
      <c r="AX2005" s="15" t="s">
        <v>89</v>
      </c>
      <c r="AY2005" s="289" t="s">
        <v>229</v>
      </c>
    </row>
    <row r="2006" s="2" customFormat="1" ht="21.75" customHeight="1">
      <c r="A2006" s="39"/>
      <c r="B2006" s="40"/>
      <c r="C2006" s="318" t="s">
        <v>2575</v>
      </c>
      <c r="D2006" s="318" t="s">
        <v>492</v>
      </c>
      <c r="E2006" s="319" t="s">
        <v>2576</v>
      </c>
      <c r="F2006" s="320" t="s">
        <v>2577</v>
      </c>
      <c r="G2006" s="321" t="s">
        <v>314</v>
      </c>
      <c r="H2006" s="322">
        <v>1</v>
      </c>
      <c r="I2006" s="323"/>
      <c r="J2006" s="324">
        <f>ROUND(I2006*H2006,2)</f>
        <v>0</v>
      </c>
      <c r="K2006" s="320" t="s">
        <v>1</v>
      </c>
      <c r="L2006" s="325"/>
      <c r="M2006" s="326" t="s">
        <v>1</v>
      </c>
      <c r="N2006" s="327" t="s">
        <v>46</v>
      </c>
      <c r="O2006" s="92"/>
      <c r="P2006" s="253">
        <f>O2006*H2006</f>
        <v>0</v>
      </c>
      <c r="Q2006" s="253">
        <v>0</v>
      </c>
      <c r="R2006" s="253">
        <f>Q2006*H2006</f>
        <v>0</v>
      </c>
      <c r="S2006" s="253">
        <v>0</v>
      </c>
      <c r="T2006" s="254">
        <f>S2006*H2006</f>
        <v>0</v>
      </c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R2006" s="255" t="s">
        <v>587</v>
      </c>
      <c r="AT2006" s="255" t="s">
        <v>492</v>
      </c>
      <c r="AU2006" s="255" t="s">
        <v>91</v>
      </c>
      <c r="AY2006" s="18" t="s">
        <v>229</v>
      </c>
      <c r="BE2006" s="256">
        <f>IF(N2006="základní",J2006,0)</f>
        <v>0</v>
      </c>
      <c r="BF2006" s="256">
        <f>IF(N2006="snížená",J2006,0)</f>
        <v>0</v>
      </c>
      <c r="BG2006" s="256">
        <f>IF(N2006="zákl. přenesená",J2006,0)</f>
        <v>0</v>
      </c>
      <c r="BH2006" s="256">
        <f>IF(N2006="sníž. přenesená",J2006,0)</f>
        <v>0</v>
      </c>
      <c r="BI2006" s="256">
        <f>IF(N2006="nulová",J2006,0)</f>
        <v>0</v>
      </c>
      <c r="BJ2006" s="18" t="s">
        <v>89</v>
      </c>
      <c r="BK2006" s="256">
        <f>ROUND(I2006*H2006,2)</f>
        <v>0</v>
      </c>
      <c r="BL2006" s="18" t="s">
        <v>331</v>
      </c>
      <c r="BM2006" s="255" t="s">
        <v>2578</v>
      </c>
    </row>
    <row r="2007" s="2" customFormat="1" ht="21.75" customHeight="1">
      <c r="A2007" s="39"/>
      <c r="B2007" s="40"/>
      <c r="C2007" s="318" t="s">
        <v>2579</v>
      </c>
      <c r="D2007" s="318" t="s">
        <v>492</v>
      </c>
      <c r="E2007" s="319" t="s">
        <v>2580</v>
      </c>
      <c r="F2007" s="320" t="s">
        <v>2581</v>
      </c>
      <c r="G2007" s="321" t="s">
        <v>314</v>
      </c>
      <c r="H2007" s="322">
        <v>2</v>
      </c>
      <c r="I2007" s="323"/>
      <c r="J2007" s="324">
        <f>ROUND(I2007*H2007,2)</f>
        <v>0</v>
      </c>
      <c r="K2007" s="320" t="s">
        <v>1</v>
      </c>
      <c r="L2007" s="325"/>
      <c r="M2007" s="326" t="s">
        <v>1</v>
      </c>
      <c r="N2007" s="327" t="s">
        <v>46</v>
      </c>
      <c r="O2007" s="92"/>
      <c r="P2007" s="253">
        <f>O2007*H2007</f>
        <v>0</v>
      </c>
      <c r="Q2007" s="253">
        <v>0</v>
      </c>
      <c r="R2007" s="253">
        <f>Q2007*H2007</f>
        <v>0</v>
      </c>
      <c r="S2007" s="253">
        <v>0</v>
      </c>
      <c r="T2007" s="254">
        <f>S2007*H2007</f>
        <v>0</v>
      </c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R2007" s="255" t="s">
        <v>587</v>
      </c>
      <c r="AT2007" s="255" t="s">
        <v>492</v>
      </c>
      <c r="AU2007" s="255" t="s">
        <v>91</v>
      </c>
      <c r="AY2007" s="18" t="s">
        <v>229</v>
      </c>
      <c r="BE2007" s="256">
        <f>IF(N2007="základní",J2007,0)</f>
        <v>0</v>
      </c>
      <c r="BF2007" s="256">
        <f>IF(N2007="snížená",J2007,0)</f>
        <v>0</v>
      </c>
      <c r="BG2007" s="256">
        <f>IF(N2007="zákl. přenesená",J2007,0)</f>
        <v>0</v>
      </c>
      <c r="BH2007" s="256">
        <f>IF(N2007="sníž. přenesená",J2007,0)</f>
        <v>0</v>
      </c>
      <c r="BI2007" s="256">
        <f>IF(N2007="nulová",J2007,0)</f>
        <v>0</v>
      </c>
      <c r="BJ2007" s="18" t="s">
        <v>89</v>
      </c>
      <c r="BK2007" s="256">
        <f>ROUND(I2007*H2007,2)</f>
        <v>0</v>
      </c>
      <c r="BL2007" s="18" t="s">
        <v>331</v>
      </c>
      <c r="BM2007" s="255" t="s">
        <v>2582</v>
      </c>
    </row>
    <row r="2008" s="2" customFormat="1" ht="21.75" customHeight="1">
      <c r="A2008" s="39"/>
      <c r="B2008" s="40"/>
      <c r="C2008" s="244" t="s">
        <v>2583</v>
      </c>
      <c r="D2008" s="244" t="s">
        <v>231</v>
      </c>
      <c r="E2008" s="245" t="s">
        <v>2584</v>
      </c>
      <c r="F2008" s="246" t="s">
        <v>2585</v>
      </c>
      <c r="G2008" s="247" t="s">
        <v>314</v>
      </c>
      <c r="H2008" s="248">
        <v>2</v>
      </c>
      <c r="I2008" s="249"/>
      <c r="J2008" s="250">
        <f>ROUND(I2008*H2008,2)</f>
        <v>0</v>
      </c>
      <c r="K2008" s="246" t="s">
        <v>235</v>
      </c>
      <c r="L2008" s="45"/>
      <c r="M2008" s="251" t="s">
        <v>1</v>
      </c>
      <c r="N2008" s="252" t="s">
        <v>46</v>
      </c>
      <c r="O2008" s="92"/>
      <c r="P2008" s="253">
        <f>O2008*H2008</f>
        <v>0</v>
      </c>
      <c r="Q2008" s="253">
        <v>0</v>
      </c>
      <c r="R2008" s="253">
        <f>Q2008*H2008</f>
        <v>0</v>
      </c>
      <c r="S2008" s="253">
        <v>0</v>
      </c>
      <c r="T2008" s="254">
        <f>S2008*H2008</f>
        <v>0</v>
      </c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39"/>
      <c r="AE2008" s="39"/>
      <c r="AR2008" s="255" t="s">
        <v>331</v>
      </c>
      <c r="AT2008" s="255" t="s">
        <v>231</v>
      </c>
      <c r="AU2008" s="255" t="s">
        <v>91</v>
      </c>
      <c r="AY2008" s="18" t="s">
        <v>229</v>
      </c>
      <c r="BE2008" s="256">
        <f>IF(N2008="základní",J2008,0)</f>
        <v>0</v>
      </c>
      <c r="BF2008" s="256">
        <f>IF(N2008="snížená",J2008,0)</f>
        <v>0</v>
      </c>
      <c r="BG2008" s="256">
        <f>IF(N2008="zákl. přenesená",J2008,0)</f>
        <v>0</v>
      </c>
      <c r="BH2008" s="256">
        <f>IF(N2008="sníž. přenesená",J2008,0)</f>
        <v>0</v>
      </c>
      <c r="BI2008" s="256">
        <f>IF(N2008="nulová",J2008,0)</f>
        <v>0</v>
      </c>
      <c r="BJ2008" s="18" t="s">
        <v>89</v>
      </c>
      <c r="BK2008" s="256">
        <f>ROUND(I2008*H2008,2)</f>
        <v>0</v>
      </c>
      <c r="BL2008" s="18" t="s">
        <v>331</v>
      </c>
      <c r="BM2008" s="255" t="s">
        <v>2586</v>
      </c>
    </row>
    <row r="2009" s="2" customFormat="1" ht="21.75" customHeight="1">
      <c r="A2009" s="39"/>
      <c r="B2009" s="40"/>
      <c r="C2009" s="318" t="s">
        <v>2106</v>
      </c>
      <c r="D2009" s="318" t="s">
        <v>492</v>
      </c>
      <c r="E2009" s="319" t="s">
        <v>2587</v>
      </c>
      <c r="F2009" s="320" t="s">
        <v>2588</v>
      </c>
      <c r="G2009" s="321" t="s">
        <v>314</v>
      </c>
      <c r="H2009" s="322">
        <v>1</v>
      </c>
      <c r="I2009" s="323"/>
      <c r="J2009" s="324">
        <f>ROUND(I2009*H2009,2)</f>
        <v>0</v>
      </c>
      <c r="K2009" s="320" t="s">
        <v>1</v>
      </c>
      <c r="L2009" s="325"/>
      <c r="M2009" s="326" t="s">
        <v>1</v>
      </c>
      <c r="N2009" s="327" t="s">
        <v>46</v>
      </c>
      <c r="O2009" s="92"/>
      <c r="P2009" s="253">
        <f>O2009*H2009</f>
        <v>0</v>
      </c>
      <c r="Q2009" s="253">
        <v>0</v>
      </c>
      <c r="R2009" s="253">
        <f>Q2009*H2009</f>
        <v>0</v>
      </c>
      <c r="S2009" s="253">
        <v>0</v>
      </c>
      <c r="T2009" s="254">
        <f>S2009*H2009</f>
        <v>0</v>
      </c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R2009" s="255" t="s">
        <v>587</v>
      </c>
      <c r="AT2009" s="255" t="s">
        <v>492</v>
      </c>
      <c r="AU2009" s="255" t="s">
        <v>91</v>
      </c>
      <c r="AY2009" s="18" t="s">
        <v>229</v>
      </c>
      <c r="BE2009" s="256">
        <f>IF(N2009="základní",J2009,0)</f>
        <v>0</v>
      </c>
      <c r="BF2009" s="256">
        <f>IF(N2009="snížená",J2009,0)</f>
        <v>0</v>
      </c>
      <c r="BG2009" s="256">
        <f>IF(N2009="zákl. přenesená",J2009,0)</f>
        <v>0</v>
      </c>
      <c r="BH2009" s="256">
        <f>IF(N2009="sníž. přenesená",J2009,0)</f>
        <v>0</v>
      </c>
      <c r="BI2009" s="256">
        <f>IF(N2009="nulová",J2009,0)</f>
        <v>0</v>
      </c>
      <c r="BJ2009" s="18" t="s">
        <v>89</v>
      </c>
      <c r="BK2009" s="256">
        <f>ROUND(I2009*H2009,2)</f>
        <v>0</v>
      </c>
      <c r="BL2009" s="18" t="s">
        <v>331</v>
      </c>
      <c r="BM2009" s="255" t="s">
        <v>2589</v>
      </c>
    </row>
    <row r="2010" s="2" customFormat="1" ht="21.75" customHeight="1">
      <c r="A2010" s="39"/>
      <c r="B2010" s="40"/>
      <c r="C2010" s="318" t="s">
        <v>2590</v>
      </c>
      <c r="D2010" s="318" t="s">
        <v>492</v>
      </c>
      <c r="E2010" s="319" t="s">
        <v>2591</v>
      </c>
      <c r="F2010" s="320" t="s">
        <v>2592</v>
      </c>
      <c r="G2010" s="321" t="s">
        <v>314</v>
      </c>
      <c r="H2010" s="322">
        <v>1</v>
      </c>
      <c r="I2010" s="323"/>
      <c r="J2010" s="324">
        <f>ROUND(I2010*H2010,2)</f>
        <v>0</v>
      </c>
      <c r="K2010" s="320" t="s">
        <v>1</v>
      </c>
      <c r="L2010" s="325"/>
      <c r="M2010" s="326" t="s">
        <v>1</v>
      </c>
      <c r="N2010" s="327" t="s">
        <v>46</v>
      </c>
      <c r="O2010" s="92"/>
      <c r="P2010" s="253">
        <f>O2010*H2010</f>
        <v>0</v>
      </c>
      <c r="Q2010" s="253">
        <v>0</v>
      </c>
      <c r="R2010" s="253">
        <f>Q2010*H2010</f>
        <v>0</v>
      </c>
      <c r="S2010" s="253">
        <v>0</v>
      </c>
      <c r="T2010" s="254">
        <f>S2010*H2010</f>
        <v>0</v>
      </c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R2010" s="255" t="s">
        <v>587</v>
      </c>
      <c r="AT2010" s="255" t="s">
        <v>492</v>
      </c>
      <c r="AU2010" s="255" t="s">
        <v>91</v>
      </c>
      <c r="AY2010" s="18" t="s">
        <v>229</v>
      </c>
      <c r="BE2010" s="256">
        <f>IF(N2010="základní",J2010,0)</f>
        <v>0</v>
      </c>
      <c r="BF2010" s="256">
        <f>IF(N2010="snížená",J2010,0)</f>
        <v>0</v>
      </c>
      <c r="BG2010" s="256">
        <f>IF(N2010="zákl. přenesená",J2010,0)</f>
        <v>0</v>
      </c>
      <c r="BH2010" s="256">
        <f>IF(N2010="sníž. přenesená",J2010,0)</f>
        <v>0</v>
      </c>
      <c r="BI2010" s="256">
        <f>IF(N2010="nulová",J2010,0)</f>
        <v>0</v>
      </c>
      <c r="BJ2010" s="18" t="s">
        <v>89</v>
      </c>
      <c r="BK2010" s="256">
        <f>ROUND(I2010*H2010,2)</f>
        <v>0</v>
      </c>
      <c r="BL2010" s="18" t="s">
        <v>331</v>
      </c>
      <c r="BM2010" s="255" t="s">
        <v>2593</v>
      </c>
    </row>
    <row r="2011" s="2" customFormat="1" ht="21.75" customHeight="1">
      <c r="A2011" s="39"/>
      <c r="B2011" s="40"/>
      <c r="C2011" s="244" t="s">
        <v>2594</v>
      </c>
      <c r="D2011" s="244" t="s">
        <v>231</v>
      </c>
      <c r="E2011" s="245" t="s">
        <v>2595</v>
      </c>
      <c r="F2011" s="246" t="s">
        <v>2596</v>
      </c>
      <c r="G2011" s="247" t="s">
        <v>314</v>
      </c>
      <c r="H2011" s="248">
        <v>3</v>
      </c>
      <c r="I2011" s="249"/>
      <c r="J2011" s="250">
        <f>ROUND(I2011*H2011,2)</f>
        <v>0</v>
      </c>
      <c r="K2011" s="246" t="s">
        <v>235</v>
      </c>
      <c r="L2011" s="45"/>
      <c r="M2011" s="251" t="s">
        <v>1</v>
      </c>
      <c r="N2011" s="252" t="s">
        <v>46</v>
      </c>
      <c r="O2011" s="92"/>
      <c r="P2011" s="253">
        <f>O2011*H2011</f>
        <v>0</v>
      </c>
      <c r="Q2011" s="253">
        <v>0</v>
      </c>
      <c r="R2011" s="253">
        <f>Q2011*H2011</f>
        <v>0</v>
      </c>
      <c r="S2011" s="253">
        <v>0</v>
      </c>
      <c r="T2011" s="254">
        <f>S2011*H2011</f>
        <v>0</v>
      </c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R2011" s="255" t="s">
        <v>331</v>
      </c>
      <c r="AT2011" s="255" t="s">
        <v>231</v>
      </c>
      <c r="AU2011" s="255" t="s">
        <v>91</v>
      </c>
      <c r="AY2011" s="18" t="s">
        <v>229</v>
      </c>
      <c r="BE2011" s="256">
        <f>IF(N2011="základní",J2011,0)</f>
        <v>0</v>
      </c>
      <c r="BF2011" s="256">
        <f>IF(N2011="snížená",J2011,0)</f>
        <v>0</v>
      </c>
      <c r="BG2011" s="256">
        <f>IF(N2011="zákl. přenesená",J2011,0)</f>
        <v>0</v>
      </c>
      <c r="BH2011" s="256">
        <f>IF(N2011="sníž. přenesená",J2011,0)</f>
        <v>0</v>
      </c>
      <c r="BI2011" s="256">
        <f>IF(N2011="nulová",J2011,0)</f>
        <v>0</v>
      </c>
      <c r="BJ2011" s="18" t="s">
        <v>89</v>
      </c>
      <c r="BK2011" s="256">
        <f>ROUND(I2011*H2011,2)</f>
        <v>0</v>
      </c>
      <c r="BL2011" s="18" t="s">
        <v>331</v>
      </c>
      <c r="BM2011" s="255" t="s">
        <v>2597</v>
      </c>
    </row>
    <row r="2012" s="2" customFormat="1" ht="21.75" customHeight="1">
      <c r="A2012" s="39"/>
      <c r="B2012" s="40"/>
      <c r="C2012" s="318" t="s">
        <v>2598</v>
      </c>
      <c r="D2012" s="318" t="s">
        <v>492</v>
      </c>
      <c r="E2012" s="319" t="s">
        <v>2599</v>
      </c>
      <c r="F2012" s="320" t="s">
        <v>2600</v>
      </c>
      <c r="G2012" s="321" t="s">
        <v>314</v>
      </c>
      <c r="H2012" s="322">
        <v>1</v>
      </c>
      <c r="I2012" s="323"/>
      <c r="J2012" s="324">
        <f>ROUND(I2012*H2012,2)</f>
        <v>0</v>
      </c>
      <c r="K2012" s="320" t="s">
        <v>1</v>
      </c>
      <c r="L2012" s="325"/>
      <c r="M2012" s="326" t="s">
        <v>1</v>
      </c>
      <c r="N2012" s="327" t="s">
        <v>46</v>
      </c>
      <c r="O2012" s="92"/>
      <c r="P2012" s="253">
        <f>O2012*H2012</f>
        <v>0</v>
      </c>
      <c r="Q2012" s="253">
        <v>0</v>
      </c>
      <c r="R2012" s="253">
        <f>Q2012*H2012</f>
        <v>0</v>
      </c>
      <c r="S2012" s="253">
        <v>0</v>
      </c>
      <c r="T2012" s="254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255" t="s">
        <v>587</v>
      </c>
      <c r="AT2012" s="255" t="s">
        <v>492</v>
      </c>
      <c r="AU2012" s="255" t="s">
        <v>91</v>
      </c>
      <c r="AY2012" s="18" t="s">
        <v>229</v>
      </c>
      <c r="BE2012" s="256">
        <f>IF(N2012="základní",J2012,0)</f>
        <v>0</v>
      </c>
      <c r="BF2012" s="256">
        <f>IF(N2012="snížená",J2012,0)</f>
        <v>0</v>
      </c>
      <c r="BG2012" s="256">
        <f>IF(N2012="zákl. přenesená",J2012,0)</f>
        <v>0</v>
      </c>
      <c r="BH2012" s="256">
        <f>IF(N2012="sníž. přenesená",J2012,0)</f>
        <v>0</v>
      </c>
      <c r="BI2012" s="256">
        <f>IF(N2012="nulová",J2012,0)</f>
        <v>0</v>
      </c>
      <c r="BJ2012" s="18" t="s">
        <v>89</v>
      </c>
      <c r="BK2012" s="256">
        <f>ROUND(I2012*H2012,2)</f>
        <v>0</v>
      </c>
      <c r="BL2012" s="18" t="s">
        <v>331</v>
      </c>
      <c r="BM2012" s="255" t="s">
        <v>2601</v>
      </c>
    </row>
    <row r="2013" s="2" customFormat="1" ht="21.75" customHeight="1">
      <c r="A2013" s="39"/>
      <c r="B2013" s="40"/>
      <c r="C2013" s="318" t="s">
        <v>2602</v>
      </c>
      <c r="D2013" s="318" t="s">
        <v>492</v>
      </c>
      <c r="E2013" s="319" t="s">
        <v>2603</v>
      </c>
      <c r="F2013" s="320" t="s">
        <v>2604</v>
      </c>
      <c r="G2013" s="321" t="s">
        <v>314</v>
      </c>
      <c r="H2013" s="322">
        <v>1</v>
      </c>
      <c r="I2013" s="323"/>
      <c r="J2013" s="324">
        <f>ROUND(I2013*H2013,2)</f>
        <v>0</v>
      </c>
      <c r="K2013" s="320" t="s">
        <v>1</v>
      </c>
      <c r="L2013" s="325"/>
      <c r="M2013" s="326" t="s">
        <v>1</v>
      </c>
      <c r="N2013" s="327" t="s">
        <v>46</v>
      </c>
      <c r="O2013" s="92"/>
      <c r="P2013" s="253">
        <f>O2013*H2013</f>
        <v>0</v>
      </c>
      <c r="Q2013" s="253">
        <v>0</v>
      </c>
      <c r="R2013" s="253">
        <f>Q2013*H2013</f>
        <v>0</v>
      </c>
      <c r="S2013" s="253">
        <v>0</v>
      </c>
      <c r="T2013" s="254">
        <f>S2013*H2013</f>
        <v>0</v>
      </c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R2013" s="255" t="s">
        <v>587</v>
      </c>
      <c r="AT2013" s="255" t="s">
        <v>492</v>
      </c>
      <c r="AU2013" s="255" t="s">
        <v>91</v>
      </c>
      <c r="AY2013" s="18" t="s">
        <v>229</v>
      </c>
      <c r="BE2013" s="256">
        <f>IF(N2013="základní",J2013,0)</f>
        <v>0</v>
      </c>
      <c r="BF2013" s="256">
        <f>IF(N2013="snížená",J2013,0)</f>
        <v>0</v>
      </c>
      <c r="BG2013" s="256">
        <f>IF(N2013="zákl. přenesená",J2013,0)</f>
        <v>0</v>
      </c>
      <c r="BH2013" s="256">
        <f>IF(N2013="sníž. přenesená",J2013,0)</f>
        <v>0</v>
      </c>
      <c r="BI2013" s="256">
        <f>IF(N2013="nulová",J2013,0)</f>
        <v>0</v>
      </c>
      <c r="BJ2013" s="18" t="s">
        <v>89</v>
      </c>
      <c r="BK2013" s="256">
        <f>ROUND(I2013*H2013,2)</f>
        <v>0</v>
      </c>
      <c r="BL2013" s="18" t="s">
        <v>331</v>
      </c>
      <c r="BM2013" s="255" t="s">
        <v>2605</v>
      </c>
    </row>
    <row r="2014" s="2" customFormat="1" ht="21.75" customHeight="1">
      <c r="A2014" s="39"/>
      <c r="B2014" s="40"/>
      <c r="C2014" s="318" t="s">
        <v>2606</v>
      </c>
      <c r="D2014" s="318" t="s">
        <v>492</v>
      </c>
      <c r="E2014" s="319" t="s">
        <v>2607</v>
      </c>
      <c r="F2014" s="320" t="s">
        <v>2608</v>
      </c>
      <c r="G2014" s="321" t="s">
        <v>314</v>
      </c>
      <c r="H2014" s="322">
        <v>1</v>
      </c>
      <c r="I2014" s="323"/>
      <c r="J2014" s="324">
        <f>ROUND(I2014*H2014,2)</f>
        <v>0</v>
      </c>
      <c r="K2014" s="320" t="s">
        <v>1</v>
      </c>
      <c r="L2014" s="325"/>
      <c r="M2014" s="326" t="s">
        <v>1</v>
      </c>
      <c r="N2014" s="327" t="s">
        <v>46</v>
      </c>
      <c r="O2014" s="92"/>
      <c r="P2014" s="253">
        <f>O2014*H2014</f>
        <v>0</v>
      </c>
      <c r="Q2014" s="253">
        <v>0</v>
      </c>
      <c r="R2014" s="253">
        <f>Q2014*H2014</f>
        <v>0</v>
      </c>
      <c r="S2014" s="253">
        <v>0</v>
      </c>
      <c r="T2014" s="254">
        <f>S2014*H2014</f>
        <v>0</v>
      </c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R2014" s="255" t="s">
        <v>587</v>
      </c>
      <c r="AT2014" s="255" t="s">
        <v>492</v>
      </c>
      <c r="AU2014" s="255" t="s">
        <v>91</v>
      </c>
      <c r="AY2014" s="18" t="s">
        <v>229</v>
      </c>
      <c r="BE2014" s="256">
        <f>IF(N2014="základní",J2014,0)</f>
        <v>0</v>
      </c>
      <c r="BF2014" s="256">
        <f>IF(N2014="snížená",J2014,0)</f>
        <v>0</v>
      </c>
      <c r="BG2014" s="256">
        <f>IF(N2014="zákl. přenesená",J2014,0)</f>
        <v>0</v>
      </c>
      <c r="BH2014" s="256">
        <f>IF(N2014="sníž. přenesená",J2014,0)</f>
        <v>0</v>
      </c>
      <c r="BI2014" s="256">
        <f>IF(N2014="nulová",J2014,0)</f>
        <v>0</v>
      </c>
      <c r="BJ2014" s="18" t="s">
        <v>89</v>
      </c>
      <c r="BK2014" s="256">
        <f>ROUND(I2014*H2014,2)</f>
        <v>0</v>
      </c>
      <c r="BL2014" s="18" t="s">
        <v>331</v>
      </c>
      <c r="BM2014" s="255" t="s">
        <v>2609</v>
      </c>
    </row>
    <row r="2015" s="2" customFormat="1" ht="21.75" customHeight="1">
      <c r="A2015" s="39"/>
      <c r="B2015" s="40"/>
      <c r="C2015" s="244" t="s">
        <v>2610</v>
      </c>
      <c r="D2015" s="244" t="s">
        <v>231</v>
      </c>
      <c r="E2015" s="245" t="s">
        <v>2611</v>
      </c>
      <c r="F2015" s="246" t="s">
        <v>2612</v>
      </c>
      <c r="G2015" s="247" t="s">
        <v>314</v>
      </c>
      <c r="H2015" s="248">
        <v>1</v>
      </c>
      <c r="I2015" s="249"/>
      <c r="J2015" s="250">
        <f>ROUND(I2015*H2015,2)</f>
        <v>0</v>
      </c>
      <c r="K2015" s="246" t="s">
        <v>235</v>
      </c>
      <c r="L2015" s="45"/>
      <c r="M2015" s="251" t="s">
        <v>1</v>
      </c>
      <c r="N2015" s="252" t="s">
        <v>46</v>
      </c>
      <c r="O2015" s="92"/>
      <c r="P2015" s="253">
        <f>O2015*H2015</f>
        <v>0</v>
      </c>
      <c r="Q2015" s="253">
        <v>0</v>
      </c>
      <c r="R2015" s="253">
        <f>Q2015*H2015</f>
        <v>0</v>
      </c>
      <c r="S2015" s="253">
        <v>0</v>
      </c>
      <c r="T2015" s="254">
        <f>S2015*H2015</f>
        <v>0</v>
      </c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R2015" s="255" t="s">
        <v>331</v>
      </c>
      <c r="AT2015" s="255" t="s">
        <v>231</v>
      </c>
      <c r="AU2015" s="255" t="s">
        <v>91</v>
      </c>
      <c r="AY2015" s="18" t="s">
        <v>229</v>
      </c>
      <c r="BE2015" s="256">
        <f>IF(N2015="základní",J2015,0)</f>
        <v>0</v>
      </c>
      <c r="BF2015" s="256">
        <f>IF(N2015="snížená",J2015,0)</f>
        <v>0</v>
      </c>
      <c r="BG2015" s="256">
        <f>IF(N2015="zákl. přenesená",J2015,0)</f>
        <v>0</v>
      </c>
      <c r="BH2015" s="256">
        <f>IF(N2015="sníž. přenesená",J2015,0)</f>
        <v>0</v>
      </c>
      <c r="BI2015" s="256">
        <f>IF(N2015="nulová",J2015,0)</f>
        <v>0</v>
      </c>
      <c r="BJ2015" s="18" t="s">
        <v>89</v>
      </c>
      <c r="BK2015" s="256">
        <f>ROUND(I2015*H2015,2)</f>
        <v>0</v>
      </c>
      <c r="BL2015" s="18" t="s">
        <v>331</v>
      </c>
      <c r="BM2015" s="255" t="s">
        <v>2613</v>
      </c>
    </row>
    <row r="2016" s="2" customFormat="1" ht="21.75" customHeight="1">
      <c r="A2016" s="39"/>
      <c r="B2016" s="40"/>
      <c r="C2016" s="318" t="s">
        <v>2614</v>
      </c>
      <c r="D2016" s="318" t="s">
        <v>492</v>
      </c>
      <c r="E2016" s="319" t="s">
        <v>2615</v>
      </c>
      <c r="F2016" s="320" t="s">
        <v>2616</v>
      </c>
      <c r="G2016" s="321" t="s">
        <v>314</v>
      </c>
      <c r="H2016" s="322">
        <v>1</v>
      </c>
      <c r="I2016" s="323"/>
      <c r="J2016" s="324">
        <f>ROUND(I2016*H2016,2)</f>
        <v>0</v>
      </c>
      <c r="K2016" s="320" t="s">
        <v>1</v>
      </c>
      <c r="L2016" s="325"/>
      <c r="M2016" s="326" t="s">
        <v>1</v>
      </c>
      <c r="N2016" s="327" t="s">
        <v>46</v>
      </c>
      <c r="O2016" s="92"/>
      <c r="P2016" s="253">
        <f>O2016*H2016</f>
        <v>0</v>
      </c>
      <c r="Q2016" s="253">
        <v>0</v>
      </c>
      <c r="R2016" s="253">
        <f>Q2016*H2016</f>
        <v>0</v>
      </c>
      <c r="S2016" s="253">
        <v>0</v>
      </c>
      <c r="T2016" s="254">
        <f>S2016*H2016</f>
        <v>0</v>
      </c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R2016" s="255" t="s">
        <v>587</v>
      </c>
      <c r="AT2016" s="255" t="s">
        <v>492</v>
      </c>
      <c r="AU2016" s="255" t="s">
        <v>91</v>
      </c>
      <c r="AY2016" s="18" t="s">
        <v>229</v>
      </c>
      <c r="BE2016" s="256">
        <f>IF(N2016="základní",J2016,0)</f>
        <v>0</v>
      </c>
      <c r="BF2016" s="256">
        <f>IF(N2016="snížená",J2016,0)</f>
        <v>0</v>
      </c>
      <c r="BG2016" s="256">
        <f>IF(N2016="zákl. přenesená",J2016,0)</f>
        <v>0</v>
      </c>
      <c r="BH2016" s="256">
        <f>IF(N2016="sníž. přenesená",J2016,0)</f>
        <v>0</v>
      </c>
      <c r="BI2016" s="256">
        <f>IF(N2016="nulová",J2016,0)</f>
        <v>0</v>
      </c>
      <c r="BJ2016" s="18" t="s">
        <v>89</v>
      </c>
      <c r="BK2016" s="256">
        <f>ROUND(I2016*H2016,2)</f>
        <v>0</v>
      </c>
      <c r="BL2016" s="18" t="s">
        <v>331</v>
      </c>
      <c r="BM2016" s="255" t="s">
        <v>2617</v>
      </c>
    </row>
    <row r="2017" s="2" customFormat="1" ht="21.75" customHeight="1">
      <c r="A2017" s="39"/>
      <c r="B2017" s="40"/>
      <c r="C2017" s="244" t="s">
        <v>2618</v>
      </c>
      <c r="D2017" s="244" t="s">
        <v>231</v>
      </c>
      <c r="E2017" s="245" t="s">
        <v>2619</v>
      </c>
      <c r="F2017" s="246" t="s">
        <v>2620</v>
      </c>
      <c r="G2017" s="247" t="s">
        <v>314</v>
      </c>
      <c r="H2017" s="248">
        <v>1</v>
      </c>
      <c r="I2017" s="249"/>
      <c r="J2017" s="250">
        <f>ROUND(I2017*H2017,2)</f>
        <v>0</v>
      </c>
      <c r="K2017" s="246" t="s">
        <v>235</v>
      </c>
      <c r="L2017" s="45"/>
      <c r="M2017" s="251" t="s">
        <v>1</v>
      </c>
      <c r="N2017" s="252" t="s">
        <v>46</v>
      </c>
      <c r="O2017" s="92"/>
      <c r="P2017" s="253">
        <f>O2017*H2017</f>
        <v>0</v>
      </c>
      <c r="Q2017" s="253">
        <v>0</v>
      </c>
      <c r="R2017" s="253">
        <f>Q2017*H2017</f>
        <v>0</v>
      </c>
      <c r="S2017" s="253">
        <v>0</v>
      </c>
      <c r="T2017" s="254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55" t="s">
        <v>331</v>
      </c>
      <c r="AT2017" s="255" t="s">
        <v>231</v>
      </c>
      <c r="AU2017" s="255" t="s">
        <v>91</v>
      </c>
      <c r="AY2017" s="18" t="s">
        <v>229</v>
      </c>
      <c r="BE2017" s="256">
        <f>IF(N2017="základní",J2017,0)</f>
        <v>0</v>
      </c>
      <c r="BF2017" s="256">
        <f>IF(N2017="snížená",J2017,0)</f>
        <v>0</v>
      </c>
      <c r="BG2017" s="256">
        <f>IF(N2017="zákl. přenesená",J2017,0)</f>
        <v>0</v>
      </c>
      <c r="BH2017" s="256">
        <f>IF(N2017="sníž. přenesená",J2017,0)</f>
        <v>0</v>
      </c>
      <c r="BI2017" s="256">
        <f>IF(N2017="nulová",J2017,0)</f>
        <v>0</v>
      </c>
      <c r="BJ2017" s="18" t="s">
        <v>89</v>
      </c>
      <c r="BK2017" s="256">
        <f>ROUND(I2017*H2017,2)</f>
        <v>0</v>
      </c>
      <c r="BL2017" s="18" t="s">
        <v>331</v>
      </c>
      <c r="BM2017" s="255" t="s">
        <v>2621</v>
      </c>
    </row>
    <row r="2018" s="2" customFormat="1" ht="21.75" customHeight="1">
      <c r="A2018" s="39"/>
      <c r="B2018" s="40"/>
      <c r="C2018" s="318" t="s">
        <v>2622</v>
      </c>
      <c r="D2018" s="318" t="s">
        <v>492</v>
      </c>
      <c r="E2018" s="319" t="s">
        <v>2623</v>
      </c>
      <c r="F2018" s="320" t="s">
        <v>2624</v>
      </c>
      <c r="G2018" s="321" t="s">
        <v>314</v>
      </c>
      <c r="H2018" s="322">
        <v>1</v>
      </c>
      <c r="I2018" s="323"/>
      <c r="J2018" s="324">
        <f>ROUND(I2018*H2018,2)</f>
        <v>0</v>
      </c>
      <c r="K2018" s="320" t="s">
        <v>1</v>
      </c>
      <c r="L2018" s="325"/>
      <c r="M2018" s="326" t="s">
        <v>1</v>
      </c>
      <c r="N2018" s="327" t="s">
        <v>46</v>
      </c>
      <c r="O2018" s="92"/>
      <c r="P2018" s="253">
        <f>O2018*H2018</f>
        <v>0</v>
      </c>
      <c r="Q2018" s="253">
        <v>0</v>
      </c>
      <c r="R2018" s="253">
        <f>Q2018*H2018</f>
        <v>0</v>
      </c>
      <c r="S2018" s="253">
        <v>0</v>
      </c>
      <c r="T2018" s="254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55" t="s">
        <v>587</v>
      </c>
      <c r="AT2018" s="255" t="s">
        <v>492</v>
      </c>
      <c r="AU2018" s="255" t="s">
        <v>91</v>
      </c>
      <c r="AY2018" s="18" t="s">
        <v>229</v>
      </c>
      <c r="BE2018" s="256">
        <f>IF(N2018="základní",J2018,0)</f>
        <v>0</v>
      </c>
      <c r="BF2018" s="256">
        <f>IF(N2018="snížená",J2018,0)</f>
        <v>0</v>
      </c>
      <c r="BG2018" s="256">
        <f>IF(N2018="zákl. přenesená",J2018,0)</f>
        <v>0</v>
      </c>
      <c r="BH2018" s="256">
        <f>IF(N2018="sníž. přenesená",J2018,0)</f>
        <v>0</v>
      </c>
      <c r="BI2018" s="256">
        <f>IF(N2018="nulová",J2018,0)</f>
        <v>0</v>
      </c>
      <c r="BJ2018" s="18" t="s">
        <v>89</v>
      </c>
      <c r="BK2018" s="256">
        <f>ROUND(I2018*H2018,2)</f>
        <v>0</v>
      </c>
      <c r="BL2018" s="18" t="s">
        <v>331</v>
      </c>
      <c r="BM2018" s="255" t="s">
        <v>2625</v>
      </c>
    </row>
    <row r="2019" s="2" customFormat="1" ht="21.75" customHeight="1">
      <c r="A2019" s="39"/>
      <c r="B2019" s="40"/>
      <c r="C2019" s="244" t="s">
        <v>2626</v>
      </c>
      <c r="D2019" s="244" t="s">
        <v>231</v>
      </c>
      <c r="E2019" s="245" t="s">
        <v>2627</v>
      </c>
      <c r="F2019" s="246" t="s">
        <v>2628</v>
      </c>
      <c r="G2019" s="247" t="s">
        <v>2629</v>
      </c>
      <c r="H2019" s="248">
        <v>227.25800000000001</v>
      </c>
      <c r="I2019" s="249"/>
      <c r="J2019" s="250">
        <f>ROUND(I2019*H2019,2)</f>
        <v>0</v>
      </c>
      <c r="K2019" s="246" t="s">
        <v>235</v>
      </c>
      <c r="L2019" s="45"/>
      <c r="M2019" s="251" t="s">
        <v>1</v>
      </c>
      <c r="N2019" s="252" t="s">
        <v>46</v>
      </c>
      <c r="O2019" s="92"/>
      <c r="P2019" s="253">
        <f>O2019*H2019</f>
        <v>0</v>
      </c>
      <c r="Q2019" s="253">
        <v>6.9999999999999994E-05</v>
      </c>
      <c r="R2019" s="253">
        <f>Q2019*H2019</f>
        <v>0.015908059999999998</v>
      </c>
      <c r="S2019" s="253">
        <v>0</v>
      </c>
      <c r="T2019" s="254">
        <f>S2019*H2019</f>
        <v>0</v>
      </c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R2019" s="255" t="s">
        <v>331</v>
      </c>
      <c r="AT2019" s="255" t="s">
        <v>231</v>
      </c>
      <c r="AU2019" s="255" t="s">
        <v>91</v>
      </c>
      <c r="AY2019" s="18" t="s">
        <v>229</v>
      </c>
      <c r="BE2019" s="256">
        <f>IF(N2019="základní",J2019,0)</f>
        <v>0</v>
      </c>
      <c r="BF2019" s="256">
        <f>IF(N2019="snížená",J2019,0)</f>
        <v>0</v>
      </c>
      <c r="BG2019" s="256">
        <f>IF(N2019="zákl. přenesená",J2019,0)</f>
        <v>0</v>
      </c>
      <c r="BH2019" s="256">
        <f>IF(N2019="sníž. přenesená",J2019,0)</f>
        <v>0</v>
      </c>
      <c r="BI2019" s="256">
        <f>IF(N2019="nulová",J2019,0)</f>
        <v>0</v>
      </c>
      <c r="BJ2019" s="18" t="s">
        <v>89</v>
      </c>
      <c r="BK2019" s="256">
        <f>ROUND(I2019*H2019,2)</f>
        <v>0</v>
      </c>
      <c r="BL2019" s="18" t="s">
        <v>331</v>
      </c>
      <c r="BM2019" s="255" t="s">
        <v>2630</v>
      </c>
    </row>
    <row r="2020" s="13" customFormat="1">
      <c r="A2020" s="13"/>
      <c r="B2020" s="257"/>
      <c r="C2020" s="258"/>
      <c r="D2020" s="259" t="s">
        <v>238</v>
      </c>
      <c r="E2020" s="260" t="s">
        <v>1</v>
      </c>
      <c r="F2020" s="261" t="s">
        <v>2631</v>
      </c>
      <c r="G2020" s="258"/>
      <c r="H2020" s="260" t="s">
        <v>1</v>
      </c>
      <c r="I2020" s="262"/>
      <c r="J2020" s="258"/>
      <c r="K2020" s="258"/>
      <c r="L2020" s="263"/>
      <c r="M2020" s="264"/>
      <c r="N2020" s="265"/>
      <c r="O2020" s="265"/>
      <c r="P2020" s="265"/>
      <c r="Q2020" s="265"/>
      <c r="R2020" s="265"/>
      <c r="S2020" s="265"/>
      <c r="T2020" s="266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7" t="s">
        <v>238</v>
      </c>
      <c r="AU2020" s="267" t="s">
        <v>91</v>
      </c>
      <c r="AV2020" s="13" t="s">
        <v>89</v>
      </c>
      <c r="AW2020" s="13" t="s">
        <v>36</v>
      </c>
      <c r="AX2020" s="13" t="s">
        <v>81</v>
      </c>
      <c r="AY2020" s="267" t="s">
        <v>229</v>
      </c>
    </row>
    <row r="2021" s="13" customFormat="1">
      <c r="A2021" s="13"/>
      <c r="B2021" s="257"/>
      <c r="C2021" s="258"/>
      <c r="D2021" s="259" t="s">
        <v>238</v>
      </c>
      <c r="E2021" s="260" t="s">
        <v>1</v>
      </c>
      <c r="F2021" s="261" t="s">
        <v>2632</v>
      </c>
      <c r="G2021" s="258"/>
      <c r="H2021" s="260" t="s">
        <v>1</v>
      </c>
      <c r="I2021" s="262"/>
      <c r="J2021" s="258"/>
      <c r="K2021" s="258"/>
      <c r="L2021" s="263"/>
      <c r="M2021" s="264"/>
      <c r="N2021" s="265"/>
      <c r="O2021" s="265"/>
      <c r="P2021" s="265"/>
      <c r="Q2021" s="265"/>
      <c r="R2021" s="265"/>
      <c r="S2021" s="265"/>
      <c r="T2021" s="266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67" t="s">
        <v>238</v>
      </c>
      <c r="AU2021" s="267" t="s">
        <v>91</v>
      </c>
      <c r="AV2021" s="13" t="s">
        <v>89</v>
      </c>
      <c r="AW2021" s="13" t="s">
        <v>36</v>
      </c>
      <c r="AX2021" s="13" t="s">
        <v>81</v>
      </c>
      <c r="AY2021" s="267" t="s">
        <v>229</v>
      </c>
    </row>
    <row r="2022" s="14" customFormat="1">
      <c r="A2022" s="14"/>
      <c r="B2022" s="268"/>
      <c r="C2022" s="269"/>
      <c r="D2022" s="259" t="s">
        <v>238</v>
      </c>
      <c r="E2022" s="270" t="s">
        <v>1</v>
      </c>
      <c r="F2022" s="271" t="s">
        <v>2633</v>
      </c>
      <c r="G2022" s="269"/>
      <c r="H2022" s="272">
        <v>9.8130000000000006</v>
      </c>
      <c r="I2022" s="273"/>
      <c r="J2022" s="269"/>
      <c r="K2022" s="269"/>
      <c r="L2022" s="274"/>
      <c r="M2022" s="275"/>
      <c r="N2022" s="276"/>
      <c r="O2022" s="276"/>
      <c r="P2022" s="276"/>
      <c r="Q2022" s="276"/>
      <c r="R2022" s="276"/>
      <c r="S2022" s="276"/>
      <c r="T2022" s="277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78" t="s">
        <v>238</v>
      </c>
      <c r="AU2022" s="278" t="s">
        <v>91</v>
      </c>
      <c r="AV2022" s="14" t="s">
        <v>91</v>
      </c>
      <c r="AW2022" s="14" t="s">
        <v>36</v>
      </c>
      <c r="AX2022" s="14" t="s">
        <v>81</v>
      </c>
      <c r="AY2022" s="278" t="s">
        <v>229</v>
      </c>
    </row>
    <row r="2023" s="14" customFormat="1">
      <c r="A2023" s="14"/>
      <c r="B2023" s="268"/>
      <c r="C2023" s="269"/>
      <c r="D2023" s="259" t="s">
        <v>238</v>
      </c>
      <c r="E2023" s="270" t="s">
        <v>1</v>
      </c>
      <c r="F2023" s="271" t="s">
        <v>2634</v>
      </c>
      <c r="G2023" s="269"/>
      <c r="H2023" s="272">
        <v>0.78500000000000003</v>
      </c>
      <c r="I2023" s="273"/>
      <c r="J2023" s="269"/>
      <c r="K2023" s="269"/>
      <c r="L2023" s="274"/>
      <c r="M2023" s="275"/>
      <c r="N2023" s="276"/>
      <c r="O2023" s="276"/>
      <c r="P2023" s="276"/>
      <c r="Q2023" s="276"/>
      <c r="R2023" s="276"/>
      <c r="S2023" s="276"/>
      <c r="T2023" s="277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78" t="s">
        <v>238</v>
      </c>
      <c r="AU2023" s="278" t="s">
        <v>91</v>
      </c>
      <c r="AV2023" s="14" t="s">
        <v>91</v>
      </c>
      <c r="AW2023" s="14" t="s">
        <v>36</v>
      </c>
      <c r="AX2023" s="14" t="s">
        <v>81</v>
      </c>
      <c r="AY2023" s="278" t="s">
        <v>229</v>
      </c>
    </row>
    <row r="2024" s="13" customFormat="1">
      <c r="A2024" s="13"/>
      <c r="B2024" s="257"/>
      <c r="C2024" s="258"/>
      <c r="D2024" s="259" t="s">
        <v>238</v>
      </c>
      <c r="E2024" s="260" t="s">
        <v>1</v>
      </c>
      <c r="F2024" s="261" t="s">
        <v>2635</v>
      </c>
      <c r="G2024" s="258"/>
      <c r="H2024" s="260" t="s">
        <v>1</v>
      </c>
      <c r="I2024" s="262"/>
      <c r="J2024" s="258"/>
      <c r="K2024" s="258"/>
      <c r="L2024" s="263"/>
      <c r="M2024" s="264"/>
      <c r="N2024" s="265"/>
      <c r="O2024" s="265"/>
      <c r="P2024" s="265"/>
      <c r="Q2024" s="265"/>
      <c r="R2024" s="265"/>
      <c r="S2024" s="265"/>
      <c r="T2024" s="266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7" t="s">
        <v>238</v>
      </c>
      <c r="AU2024" s="267" t="s">
        <v>91</v>
      </c>
      <c r="AV2024" s="13" t="s">
        <v>89</v>
      </c>
      <c r="AW2024" s="13" t="s">
        <v>36</v>
      </c>
      <c r="AX2024" s="13" t="s">
        <v>81</v>
      </c>
      <c r="AY2024" s="267" t="s">
        <v>229</v>
      </c>
    </row>
    <row r="2025" s="14" customFormat="1">
      <c r="A2025" s="14"/>
      <c r="B2025" s="268"/>
      <c r="C2025" s="269"/>
      <c r="D2025" s="259" t="s">
        <v>238</v>
      </c>
      <c r="E2025" s="270" t="s">
        <v>1</v>
      </c>
      <c r="F2025" s="271" t="s">
        <v>2636</v>
      </c>
      <c r="G2025" s="269"/>
      <c r="H2025" s="272">
        <v>0.78500000000000003</v>
      </c>
      <c r="I2025" s="273"/>
      <c r="J2025" s="269"/>
      <c r="K2025" s="269"/>
      <c r="L2025" s="274"/>
      <c r="M2025" s="275"/>
      <c r="N2025" s="276"/>
      <c r="O2025" s="276"/>
      <c r="P2025" s="276"/>
      <c r="Q2025" s="276"/>
      <c r="R2025" s="276"/>
      <c r="S2025" s="276"/>
      <c r="T2025" s="277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78" t="s">
        <v>238</v>
      </c>
      <c r="AU2025" s="278" t="s">
        <v>91</v>
      </c>
      <c r="AV2025" s="14" t="s">
        <v>91</v>
      </c>
      <c r="AW2025" s="14" t="s">
        <v>36</v>
      </c>
      <c r="AX2025" s="14" t="s">
        <v>81</v>
      </c>
      <c r="AY2025" s="278" t="s">
        <v>229</v>
      </c>
    </row>
    <row r="2026" s="13" customFormat="1">
      <c r="A2026" s="13"/>
      <c r="B2026" s="257"/>
      <c r="C2026" s="258"/>
      <c r="D2026" s="259" t="s">
        <v>238</v>
      </c>
      <c r="E2026" s="260" t="s">
        <v>1</v>
      </c>
      <c r="F2026" s="261" t="s">
        <v>2637</v>
      </c>
      <c r="G2026" s="258"/>
      <c r="H2026" s="260" t="s">
        <v>1</v>
      </c>
      <c r="I2026" s="262"/>
      <c r="J2026" s="258"/>
      <c r="K2026" s="258"/>
      <c r="L2026" s="263"/>
      <c r="M2026" s="264"/>
      <c r="N2026" s="265"/>
      <c r="O2026" s="265"/>
      <c r="P2026" s="265"/>
      <c r="Q2026" s="265"/>
      <c r="R2026" s="265"/>
      <c r="S2026" s="265"/>
      <c r="T2026" s="266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7" t="s">
        <v>238</v>
      </c>
      <c r="AU2026" s="267" t="s">
        <v>91</v>
      </c>
      <c r="AV2026" s="13" t="s">
        <v>89</v>
      </c>
      <c r="AW2026" s="13" t="s">
        <v>36</v>
      </c>
      <c r="AX2026" s="13" t="s">
        <v>81</v>
      </c>
      <c r="AY2026" s="267" t="s">
        <v>229</v>
      </c>
    </row>
    <row r="2027" s="14" customFormat="1">
      <c r="A2027" s="14"/>
      <c r="B2027" s="268"/>
      <c r="C2027" s="269"/>
      <c r="D2027" s="259" t="s">
        <v>238</v>
      </c>
      <c r="E2027" s="270" t="s">
        <v>1</v>
      </c>
      <c r="F2027" s="271" t="s">
        <v>2638</v>
      </c>
      <c r="G2027" s="269"/>
      <c r="H2027" s="272">
        <v>207.24000000000001</v>
      </c>
      <c r="I2027" s="273"/>
      <c r="J2027" s="269"/>
      <c r="K2027" s="269"/>
      <c r="L2027" s="274"/>
      <c r="M2027" s="275"/>
      <c r="N2027" s="276"/>
      <c r="O2027" s="276"/>
      <c r="P2027" s="276"/>
      <c r="Q2027" s="276"/>
      <c r="R2027" s="276"/>
      <c r="S2027" s="276"/>
      <c r="T2027" s="277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78" t="s">
        <v>238</v>
      </c>
      <c r="AU2027" s="278" t="s">
        <v>91</v>
      </c>
      <c r="AV2027" s="14" t="s">
        <v>91</v>
      </c>
      <c r="AW2027" s="14" t="s">
        <v>36</v>
      </c>
      <c r="AX2027" s="14" t="s">
        <v>81</v>
      </c>
      <c r="AY2027" s="278" t="s">
        <v>229</v>
      </c>
    </row>
    <row r="2028" s="14" customFormat="1">
      <c r="A2028" s="14"/>
      <c r="B2028" s="268"/>
      <c r="C2028" s="269"/>
      <c r="D2028" s="259" t="s">
        <v>238</v>
      </c>
      <c r="E2028" s="270" t="s">
        <v>1</v>
      </c>
      <c r="F2028" s="271" t="s">
        <v>2639</v>
      </c>
      <c r="G2028" s="269"/>
      <c r="H2028" s="272">
        <v>8.6349999999999998</v>
      </c>
      <c r="I2028" s="273"/>
      <c r="J2028" s="269"/>
      <c r="K2028" s="269"/>
      <c r="L2028" s="274"/>
      <c r="M2028" s="275"/>
      <c r="N2028" s="276"/>
      <c r="O2028" s="276"/>
      <c r="P2028" s="276"/>
      <c r="Q2028" s="276"/>
      <c r="R2028" s="276"/>
      <c r="S2028" s="276"/>
      <c r="T2028" s="277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78" t="s">
        <v>238</v>
      </c>
      <c r="AU2028" s="278" t="s">
        <v>91</v>
      </c>
      <c r="AV2028" s="14" t="s">
        <v>91</v>
      </c>
      <c r="AW2028" s="14" t="s">
        <v>36</v>
      </c>
      <c r="AX2028" s="14" t="s">
        <v>81</v>
      </c>
      <c r="AY2028" s="278" t="s">
        <v>229</v>
      </c>
    </row>
    <row r="2029" s="15" customFormat="1">
      <c r="A2029" s="15"/>
      <c r="B2029" s="279"/>
      <c r="C2029" s="280"/>
      <c r="D2029" s="259" t="s">
        <v>238</v>
      </c>
      <c r="E2029" s="281" t="s">
        <v>1</v>
      </c>
      <c r="F2029" s="282" t="s">
        <v>252</v>
      </c>
      <c r="G2029" s="280"/>
      <c r="H2029" s="283">
        <v>227.25800000000001</v>
      </c>
      <c r="I2029" s="284"/>
      <c r="J2029" s="280"/>
      <c r="K2029" s="280"/>
      <c r="L2029" s="285"/>
      <c r="M2029" s="286"/>
      <c r="N2029" s="287"/>
      <c r="O2029" s="287"/>
      <c r="P2029" s="287"/>
      <c r="Q2029" s="287"/>
      <c r="R2029" s="287"/>
      <c r="S2029" s="287"/>
      <c r="T2029" s="288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89" t="s">
        <v>238</v>
      </c>
      <c r="AU2029" s="289" t="s">
        <v>91</v>
      </c>
      <c r="AV2029" s="15" t="s">
        <v>236</v>
      </c>
      <c r="AW2029" s="15" t="s">
        <v>36</v>
      </c>
      <c r="AX2029" s="15" t="s">
        <v>89</v>
      </c>
      <c r="AY2029" s="289" t="s">
        <v>229</v>
      </c>
    </row>
    <row r="2030" s="2" customFormat="1" ht="16.5" customHeight="1">
      <c r="A2030" s="39"/>
      <c r="B2030" s="40"/>
      <c r="C2030" s="318" t="s">
        <v>2640</v>
      </c>
      <c r="D2030" s="318" t="s">
        <v>492</v>
      </c>
      <c r="E2030" s="319" t="s">
        <v>2641</v>
      </c>
      <c r="F2030" s="320" t="s">
        <v>2642</v>
      </c>
      <c r="G2030" s="321" t="s">
        <v>289</v>
      </c>
      <c r="H2030" s="322">
        <v>0.26100000000000001</v>
      </c>
      <c r="I2030" s="323"/>
      <c r="J2030" s="324">
        <f>ROUND(I2030*H2030,2)</f>
        <v>0</v>
      </c>
      <c r="K2030" s="320" t="s">
        <v>1</v>
      </c>
      <c r="L2030" s="325"/>
      <c r="M2030" s="326" t="s">
        <v>1</v>
      </c>
      <c r="N2030" s="327" t="s">
        <v>46</v>
      </c>
      <c r="O2030" s="92"/>
      <c r="P2030" s="253">
        <f>O2030*H2030</f>
        <v>0</v>
      </c>
      <c r="Q2030" s="253">
        <v>1</v>
      </c>
      <c r="R2030" s="253">
        <f>Q2030*H2030</f>
        <v>0.26100000000000001</v>
      </c>
      <c r="S2030" s="253">
        <v>0</v>
      </c>
      <c r="T2030" s="254">
        <f>S2030*H2030</f>
        <v>0</v>
      </c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R2030" s="255" t="s">
        <v>587</v>
      </c>
      <c r="AT2030" s="255" t="s">
        <v>492</v>
      </c>
      <c r="AU2030" s="255" t="s">
        <v>91</v>
      </c>
      <c r="AY2030" s="18" t="s">
        <v>229</v>
      </c>
      <c r="BE2030" s="256">
        <f>IF(N2030="základní",J2030,0)</f>
        <v>0</v>
      </c>
      <c r="BF2030" s="256">
        <f>IF(N2030="snížená",J2030,0)</f>
        <v>0</v>
      </c>
      <c r="BG2030" s="256">
        <f>IF(N2030="zákl. přenesená",J2030,0)</f>
        <v>0</v>
      </c>
      <c r="BH2030" s="256">
        <f>IF(N2030="sníž. přenesená",J2030,0)</f>
        <v>0</v>
      </c>
      <c r="BI2030" s="256">
        <f>IF(N2030="nulová",J2030,0)</f>
        <v>0</v>
      </c>
      <c r="BJ2030" s="18" t="s">
        <v>89</v>
      </c>
      <c r="BK2030" s="256">
        <f>ROUND(I2030*H2030,2)</f>
        <v>0</v>
      </c>
      <c r="BL2030" s="18" t="s">
        <v>331</v>
      </c>
      <c r="BM2030" s="255" t="s">
        <v>2643</v>
      </c>
    </row>
    <row r="2031" s="2" customFormat="1">
      <c r="A2031" s="39"/>
      <c r="B2031" s="40"/>
      <c r="C2031" s="41"/>
      <c r="D2031" s="259" t="s">
        <v>262</v>
      </c>
      <c r="E2031" s="41"/>
      <c r="F2031" s="290" t="s">
        <v>2644</v>
      </c>
      <c r="G2031" s="41"/>
      <c r="H2031" s="41"/>
      <c r="I2031" s="155"/>
      <c r="J2031" s="41"/>
      <c r="K2031" s="41"/>
      <c r="L2031" s="45"/>
      <c r="M2031" s="291"/>
      <c r="N2031" s="292"/>
      <c r="O2031" s="92"/>
      <c r="P2031" s="92"/>
      <c r="Q2031" s="92"/>
      <c r="R2031" s="92"/>
      <c r="S2031" s="92"/>
      <c r="T2031" s="93"/>
      <c r="U2031" s="39"/>
      <c r="V2031" s="39"/>
      <c r="W2031" s="39"/>
      <c r="X2031" s="39"/>
      <c r="Y2031" s="39"/>
      <c r="Z2031" s="39"/>
      <c r="AA2031" s="39"/>
      <c r="AB2031" s="39"/>
      <c r="AC2031" s="39"/>
      <c r="AD2031" s="39"/>
      <c r="AE2031" s="39"/>
      <c r="AT2031" s="18" t="s">
        <v>262</v>
      </c>
      <c r="AU2031" s="18" t="s">
        <v>91</v>
      </c>
    </row>
    <row r="2032" s="14" customFormat="1">
      <c r="A2032" s="14"/>
      <c r="B2032" s="268"/>
      <c r="C2032" s="269"/>
      <c r="D2032" s="259" t="s">
        <v>238</v>
      </c>
      <c r="E2032" s="269"/>
      <c r="F2032" s="271" t="s">
        <v>2645</v>
      </c>
      <c r="G2032" s="269"/>
      <c r="H2032" s="272">
        <v>0.26100000000000001</v>
      </c>
      <c r="I2032" s="273"/>
      <c r="J2032" s="269"/>
      <c r="K2032" s="269"/>
      <c r="L2032" s="274"/>
      <c r="M2032" s="275"/>
      <c r="N2032" s="276"/>
      <c r="O2032" s="276"/>
      <c r="P2032" s="276"/>
      <c r="Q2032" s="276"/>
      <c r="R2032" s="276"/>
      <c r="S2032" s="276"/>
      <c r="T2032" s="277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78" t="s">
        <v>238</v>
      </c>
      <c r="AU2032" s="278" t="s">
        <v>91</v>
      </c>
      <c r="AV2032" s="14" t="s">
        <v>91</v>
      </c>
      <c r="AW2032" s="14" t="s">
        <v>4</v>
      </c>
      <c r="AX2032" s="14" t="s">
        <v>89</v>
      </c>
      <c r="AY2032" s="278" t="s">
        <v>229</v>
      </c>
    </row>
    <row r="2033" s="2" customFormat="1" ht="21.75" customHeight="1">
      <c r="A2033" s="39"/>
      <c r="B2033" s="40"/>
      <c r="C2033" s="244" t="s">
        <v>2646</v>
      </c>
      <c r="D2033" s="244" t="s">
        <v>231</v>
      </c>
      <c r="E2033" s="245" t="s">
        <v>2647</v>
      </c>
      <c r="F2033" s="246" t="s">
        <v>2648</v>
      </c>
      <c r="G2033" s="247" t="s">
        <v>2629</v>
      </c>
      <c r="H2033" s="248">
        <v>206.63999999999999</v>
      </c>
      <c r="I2033" s="249"/>
      <c r="J2033" s="250">
        <f>ROUND(I2033*H2033,2)</f>
        <v>0</v>
      </c>
      <c r="K2033" s="246" t="s">
        <v>235</v>
      </c>
      <c r="L2033" s="45"/>
      <c r="M2033" s="251" t="s">
        <v>1</v>
      </c>
      <c r="N2033" s="252" t="s">
        <v>46</v>
      </c>
      <c r="O2033" s="92"/>
      <c r="P2033" s="253">
        <f>O2033*H2033</f>
        <v>0</v>
      </c>
      <c r="Q2033" s="253">
        <v>6.0000000000000002E-05</v>
      </c>
      <c r="R2033" s="253">
        <f>Q2033*H2033</f>
        <v>0.012398399999999999</v>
      </c>
      <c r="S2033" s="253">
        <v>0</v>
      </c>
      <c r="T2033" s="254">
        <f>S2033*H2033</f>
        <v>0</v>
      </c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R2033" s="255" t="s">
        <v>331</v>
      </c>
      <c r="AT2033" s="255" t="s">
        <v>231</v>
      </c>
      <c r="AU2033" s="255" t="s">
        <v>91</v>
      </c>
      <c r="AY2033" s="18" t="s">
        <v>229</v>
      </c>
      <c r="BE2033" s="256">
        <f>IF(N2033="základní",J2033,0)</f>
        <v>0</v>
      </c>
      <c r="BF2033" s="256">
        <f>IF(N2033="snížená",J2033,0)</f>
        <v>0</v>
      </c>
      <c r="BG2033" s="256">
        <f>IF(N2033="zákl. přenesená",J2033,0)</f>
        <v>0</v>
      </c>
      <c r="BH2033" s="256">
        <f>IF(N2033="sníž. přenesená",J2033,0)</f>
        <v>0</v>
      </c>
      <c r="BI2033" s="256">
        <f>IF(N2033="nulová",J2033,0)</f>
        <v>0</v>
      </c>
      <c r="BJ2033" s="18" t="s">
        <v>89</v>
      </c>
      <c r="BK2033" s="256">
        <f>ROUND(I2033*H2033,2)</f>
        <v>0</v>
      </c>
      <c r="BL2033" s="18" t="s">
        <v>331</v>
      </c>
      <c r="BM2033" s="255" t="s">
        <v>2649</v>
      </c>
    </row>
    <row r="2034" s="13" customFormat="1">
      <c r="A2034" s="13"/>
      <c r="B2034" s="257"/>
      <c r="C2034" s="258"/>
      <c r="D2034" s="259" t="s">
        <v>238</v>
      </c>
      <c r="E2034" s="260" t="s">
        <v>1</v>
      </c>
      <c r="F2034" s="261" t="s">
        <v>2631</v>
      </c>
      <c r="G2034" s="258"/>
      <c r="H2034" s="260" t="s">
        <v>1</v>
      </c>
      <c r="I2034" s="262"/>
      <c r="J2034" s="258"/>
      <c r="K2034" s="258"/>
      <c r="L2034" s="263"/>
      <c r="M2034" s="264"/>
      <c r="N2034" s="265"/>
      <c r="O2034" s="265"/>
      <c r="P2034" s="265"/>
      <c r="Q2034" s="265"/>
      <c r="R2034" s="265"/>
      <c r="S2034" s="265"/>
      <c r="T2034" s="266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7" t="s">
        <v>238</v>
      </c>
      <c r="AU2034" s="267" t="s">
        <v>91</v>
      </c>
      <c r="AV2034" s="13" t="s">
        <v>89</v>
      </c>
      <c r="AW2034" s="13" t="s">
        <v>36</v>
      </c>
      <c r="AX2034" s="13" t="s">
        <v>81</v>
      </c>
      <c r="AY2034" s="267" t="s">
        <v>229</v>
      </c>
    </row>
    <row r="2035" s="13" customFormat="1">
      <c r="A2035" s="13"/>
      <c r="B2035" s="257"/>
      <c r="C2035" s="258"/>
      <c r="D2035" s="259" t="s">
        <v>238</v>
      </c>
      <c r="E2035" s="260" t="s">
        <v>1</v>
      </c>
      <c r="F2035" s="261" t="s">
        <v>2632</v>
      </c>
      <c r="G2035" s="258"/>
      <c r="H2035" s="260" t="s">
        <v>1</v>
      </c>
      <c r="I2035" s="262"/>
      <c r="J2035" s="258"/>
      <c r="K2035" s="258"/>
      <c r="L2035" s="263"/>
      <c r="M2035" s="264"/>
      <c r="N2035" s="265"/>
      <c r="O2035" s="265"/>
      <c r="P2035" s="265"/>
      <c r="Q2035" s="265"/>
      <c r="R2035" s="265"/>
      <c r="S2035" s="265"/>
      <c r="T2035" s="266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7" t="s">
        <v>238</v>
      </c>
      <c r="AU2035" s="267" t="s">
        <v>91</v>
      </c>
      <c r="AV2035" s="13" t="s">
        <v>89</v>
      </c>
      <c r="AW2035" s="13" t="s">
        <v>36</v>
      </c>
      <c r="AX2035" s="13" t="s">
        <v>81</v>
      </c>
      <c r="AY2035" s="267" t="s">
        <v>229</v>
      </c>
    </row>
    <row r="2036" s="14" customFormat="1">
      <c r="A2036" s="14"/>
      <c r="B2036" s="268"/>
      <c r="C2036" s="269"/>
      <c r="D2036" s="259" t="s">
        <v>238</v>
      </c>
      <c r="E2036" s="270" t="s">
        <v>1</v>
      </c>
      <c r="F2036" s="271" t="s">
        <v>2650</v>
      </c>
      <c r="G2036" s="269"/>
      <c r="H2036" s="272">
        <v>14.130000000000001</v>
      </c>
      <c r="I2036" s="273"/>
      <c r="J2036" s="269"/>
      <c r="K2036" s="269"/>
      <c r="L2036" s="274"/>
      <c r="M2036" s="275"/>
      <c r="N2036" s="276"/>
      <c r="O2036" s="276"/>
      <c r="P2036" s="276"/>
      <c r="Q2036" s="276"/>
      <c r="R2036" s="276"/>
      <c r="S2036" s="276"/>
      <c r="T2036" s="277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78" t="s">
        <v>238</v>
      </c>
      <c r="AU2036" s="278" t="s">
        <v>91</v>
      </c>
      <c r="AV2036" s="14" t="s">
        <v>91</v>
      </c>
      <c r="AW2036" s="14" t="s">
        <v>36</v>
      </c>
      <c r="AX2036" s="14" t="s">
        <v>81</v>
      </c>
      <c r="AY2036" s="278" t="s">
        <v>229</v>
      </c>
    </row>
    <row r="2037" s="13" customFormat="1">
      <c r="A2037" s="13"/>
      <c r="B2037" s="257"/>
      <c r="C2037" s="258"/>
      <c r="D2037" s="259" t="s">
        <v>238</v>
      </c>
      <c r="E2037" s="260" t="s">
        <v>1</v>
      </c>
      <c r="F2037" s="261" t="s">
        <v>2651</v>
      </c>
      <c r="G2037" s="258"/>
      <c r="H2037" s="260" t="s">
        <v>1</v>
      </c>
      <c r="I2037" s="262"/>
      <c r="J2037" s="258"/>
      <c r="K2037" s="258"/>
      <c r="L2037" s="263"/>
      <c r="M2037" s="264"/>
      <c r="N2037" s="265"/>
      <c r="O2037" s="265"/>
      <c r="P2037" s="265"/>
      <c r="Q2037" s="265"/>
      <c r="R2037" s="265"/>
      <c r="S2037" s="265"/>
      <c r="T2037" s="266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67" t="s">
        <v>238</v>
      </c>
      <c r="AU2037" s="267" t="s">
        <v>91</v>
      </c>
      <c r="AV2037" s="13" t="s">
        <v>89</v>
      </c>
      <c r="AW2037" s="13" t="s">
        <v>36</v>
      </c>
      <c r="AX2037" s="13" t="s">
        <v>81</v>
      </c>
      <c r="AY2037" s="267" t="s">
        <v>229</v>
      </c>
    </row>
    <row r="2038" s="14" customFormat="1">
      <c r="A2038" s="14"/>
      <c r="B2038" s="268"/>
      <c r="C2038" s="269"/>
      <c r="D2038" s="259" t="s">
        <v>238</v>
      </c>
      <c r="E2038" s="270" t="s">
        <v>1</v>
      </c>
      <c r="F2038" s="271" t="s">
        <v>2652</v>
      </c>
      <c r="G2038" s="269"/>
      <c r="H2038" s="272">
        <v>181.62899999999999</v>
      </c>
      <c r="I2038" s="273"/>
      <c r="J2038" s="269"/>
      <c r="K2038" s="269"/>
      <c r="L2038" s="274"/>
      <c r="M2038" s="275"/>
      <c r="N2038" s="276"/>
      <c r="O2038" s="276"/>
      <c r="P2038" s="276"/>
      <c r="Q2038" s="276"/>
      <c r="R2038" s="276"/>
      <c r="S2038" s="276"/>
      <c r="T2038" s="277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78" t="s">
        <v>238</v>
      </c>
      <c r="AU2038" s="278" t="s">
        <v>91</v>
      </c>
      <c r="AV2038" s="14" t="s">
        <v>91</v>
      </c>
      <c r="AW2038" s="14" t="s">
        <v>36</v>
      </c>
      <c r="AX2038" s="14" t="s">
        <v>81</v>
      </c>
      <c r="AY2038" s="278" t="s">
        <v>229</v>
      </c>
    </row>
    <row r="2039" s="13" customFormat="1">
      <c r="A2039" s="13"/>
      <c r="B2039" s="257"/>
      <c r="C2039" s="258"/>
      <c r="D2039" s="259" t="s">
        <v>238</v>
      </c>
      <c r="E2039" s="260" t="s">
        <v>1</v>
      </c>
      <c r="F2039" s="261" t="s">
        <v>2653</v>
      </c>
      <c r="G2039" s="258"/>
      <c r="H2039" s="260" t="s">
        <v>1</v>
      </c>
      <c r="I2039" s="262"/>
      <c r="J2039" s="258"/>
      <c r="K2039" s="258"/>
      <c r="L2039" s="263"/>
      <c r="M2039" s="264"/>
      <c r="N2039" s="265"/>
      <c r="O2039" s="265"/>
      <c r="P2039" s="265"/>
      <c r="Q2039" s="265"/>
      <c r="R2039" s="265"/>
      <c r="S2039" s="265"/>
      <c r="T2039" s="266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7" t="s">
        <v>238</v>
      </c>
      <c r="AU2039" s="267" t="s">
        <v>91</v>
      </c>
      <c r="AV2039" s="13" t="s">
        <v>89</v>
      </c>
      <c r="AW2039" s="13" t="s">
        <v>36</v>
      </c>
      <c r="AX2039" s="13" t="s">
        <v>81</v>
      </c>
      <c r="AY2039" s="267" t="s">
        <v>229</v>
      </c>
    </row>
    <row r="2040" s="14" customFormat="1">
      <c r="A2040" s="14"/>
      <c r="B2040" s="268"/>
      <c r="C2040" s="269"/>
      <c r="D2040" s="259" t="s">
        <v>238</v>
      </c>
      <c r="E2040" s="270" t="s">
        <v>1</v>
      </c>
      <c r="F2040" s="271" t="s">
        <v>2654</v>
      </c>
      <c r="G2040" s="269"/>
      <c r="H2040" s="272">
        <v>10.881</v>
      </c>
      <c r="I2040" s="273"/>
      <c r="J2040" s="269"/>
      <c r="K2040" s="269"/>
      <c r="L2040" s="274"/>
      <c r="M2040" s="275"/>
      <c r="N2040" s="276"/>
      <c r="O2040" s="276"/>
      <c r="P2040" s="276"/>
      <c r="Q2040" s="276"/>
      <c r="R2040" s="276"/>
      <c r="S2040" s="276"/>
      <c r="T2040" s="277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78" t="s">
        <v>238</v>
      </c>
      <c r="AU2040" s="278" t="s">
        <v>91</v>
      </c>
      <c r="AV2040" s="14" t="s">
        <v>91</v>
      </c>
      <c r="AW2040" s="14" t="s">
        <v>36</v>
      </c>
      <c r="AX2040" s="14" t="s">
        <v>81</v>
      </c>
      <c r="AY2040" s="278" t="s">
        <v>229</v>
      </c>
    </row>
    <row r="2041" s="15" customFormat="1">
      <c r="A2041" s="15"/>
      <c r="B2041" s="279"/>
      <c r="C2041" s="280"/>
      <c r="D2041" s="259" t="s">
        <v>238</v>
      </c>
      <c r="E2041" s="281" t="s">
        <v>1</v>
      </c>
      <c r="F2041" s="282" t="s">
        <v>252</v>
      </c>
      <c r="G2041" s="280"/>
      <c r="H2041" s="283">
        <v>206.63999999999999</v>
      </c>
      <c r="I2041" s="284"/>
      <c r="J2041" s="280"/>
      <c r="K2041" s="280"/>
      <c r="L2041" s="285"/>
      <c r="M2041" s="286"/>
      <c r="N2041" s="287"/>
      <c r="O2041" s="287"/>
      <c r="P2041" s="287"/>
      <c r="Q2041" s="287"/>
      <c r="R2041" s="287"/>
      <c r="S2041" s="287"/>
      <c r="T2041" s="288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89" t="s">
        <v>238</v>
      </c>
      <c r="AU2041" s="289" t="s">
        <v>91</v>
      </c>
      <c r="AV2041" s="15" t="s">
        <v>236</v>
      </c>
      <c r="AW2041" s="15" t="s">
        <v>36</v>
      </c>
      <c r="AX2041" s="15" t="s">
        <v>89</v>
      </c>
      <c r="AY2041" s="289" t="s">
        <v>229</v>
      </c>
    </row>
    <row r="2042" s="2" customFormat="1" ht="16.5" customHeight="1">
      <c r="A2042" s="39"/>
      <c r="B2042" s="40"/>
      <c r="C2042" s="318" t="s">
        <v>2655</v>
      </c>
      <c r="D2042" s="318" t="s">
        <v>492</v>
      </c>
      <c r="E2042" s="319" t="s">
        <v>2641</v>
      </c>
      <c r="F2042" s="320" t="s">
        <v>2642</v>
      </c>
      <c r="G2042" s="321" t="s">
        <v>289</v>
      </c>
      <c r="H2042" s="322">
        <v>0.016</v>
      </c>
      <c r="I2042" s="323"/>
      <c r="J2042" s="324">
        <f>ROUND(I2042*H2042,2)</f>
        <v>0</v>
      </c>
      <c r="K2042" s="320" t="s">
        <v>1</v>
      </c>
      <c r="L2042" s="325"/>
      <c r="M2042" s="326" t="s">
        <v>1</v>
      </c>
      <c r="N2042" s="327" t="s">
        <v>46</v>
      </c>
      <c r="O2042" s="92"/>
      <c r="P2042" s="253">
        <f>O2042*H2042</f>
        <v>0</v>
      </c>
      <c r="Q2042" s="253">
        <v>1</v>
      </c>
      <c r="R2042" s="253">
        <f>Q2042*H2042</f>
        <v>0.016</v>
      </c>
      <c r="S2042" s="253">
        <v>0</v>
      </c>
      <c r="T2042" s="254">
        <f>S2042*H2042</f>
        <v>0</v>
      </c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R2042" s="255" t="s">
        <v>587</v>
      </c>
      <c r="AT2042" s="255" t="s">
        <v>492</v>
      </c>
      <c r="AU2042" s="255" t="s">
        <v>91</v>
      </c>
      <c r="AY2042" s="18" t="s">
        <v>229</v>
      </c>
      <c r="BE2042" s="256">
        <f>IF(N2042="základní",J2042,0)</f>
        <v>0</v>
      </c>
      <c r="BF2042" s="256">
        <f>IF(N2042="snížená",J2042,0)</f>
        <v>0</v>
      </c>
      <c r="BG2042" s="256">
        <f>IF(N2042="zákl. přenesená",J2042,0)</f>
        <v>0</v>
      </c>
      <c r="BH2042" s="256">
        <f>IF(N2042="sníž. přenesená",J2042,0)</f>
        <v>0</v>
      </c>
      <c r="BI2042" s="256">
        <f>IF(N2042="nulová",J2042,0)</f>
        <v>0</v>
      </c>
      <c r="BJ2042" s="18" t="s">
        <v>89</v>
      </c>
      <c r="BK2042" s="256">
        <f>ROUND(I2042*H2042,2)</f>
        <v>0</v>
      </c>
      <c r="BL2042" s="18" t="s">
        <v>331</v>
      </c>
      <c r="BM2042" s="255" t="s">
        <v>2656</v>
      </c>
    </row>
    <row r="2043" s="2" customFormat="1">
      <c r="A2043" s="39"/>
      <c r="B2043" s="40"/>
      <c r="C2043" s="41"/>
      <c r="D2043" s="259" t="s">
        <v>262</v>
      </c>
      <c r="E2043" s="41"/>
      <c r="F2043" s="290" t="s">
        <v>2644</v>
      </c>
      <c r="G2043" s="41"/>
      <c r="H2043" s="41"/>
      <c r="I2043" s="155"/>
      <c r="J2043" s="41"/>
      <c r="K2043" s="41"/>
      <c r="L2043" s="45"/>
      <c r="M2043" s="291"/>
      <c r="N2043" s="292"/>
      <c r="O2043" s="92"/>
      <c r="P2043" s="92"/>
      <c r="Q2043" s="92"/>
      <c r="R2043" s="92"/>
      <c r="S2043" s="92"/>
      <c r="T2043" s="93"/>
      <c r="U2043" s="39"/>
      <c r="V2043" s="39"/>
      <c r="W2043" s="39"/>
      <c r="X2043" s="39"/>
      <c r="Y2043" s="39"/>
      <c r="Z2043" s="39"/>
      <c r="AA2043" s="39"/>
      <c r="AB2043" s="39"/>
      <c r="AC2043" s="39"/>
      <c r="AD2043" s="39"/>
      <c r="AE2043" s="39"/>
      <c r="AT2043" s="18" t="s">
        <v>262</v>
      </c>
      <c r="AU2043" s="18" t="s">
        <v>91</v>
      </c>
    </row>
    <row r="2044" s="14" customFormat="1">
      <c r="A2044" s="14"/>
      <c r="B2044" s="268"/>
      <c r="C2044" s="269"/>
      <c r="D2044" s="259" t="s">
        <v>238</v>
      </c>
      <c r="E2044" s="269"/>
      <c r="F2044" s="271" t="s">
        <v>2657</v>
      </c>
      <c r="G2044" s="269"/>
      <c r="H2044" s="272">
        <v>0.016</v>
      </c>
      <c r="I2044" s="273"/>
      <c r="J2044" s="269"/>
      <c r="K2044" s="269"/>
      <c r="L2044" s="274"/>
      <c r="M2044" s="275"/>
      <c r="N2044" s="276"/>
      <c r="O2044" s="276"/>
      <c r="P2044" s="276"/>
      <c r="Q2044" s="276"/>
      <c r="R2044" s="276"/>
      <c r="S2044" s="276"/>
      <c r="T2044" s="277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78" t="s">
        <v>238</v>
      </c>
      <c r="AU2044" s="278" t="s">
        <v>91</v>
      </c>
      <c r="AV2044" s="14" t="s">
        <v>91</v>
      </c>
      <c r="AW2044" s="14" t="s">
        <v>4</v>
      </c>
      <c r="AX2044" s="14" t="s">
        <v>89</v>
      </c>
      <c r="AY2044" s="278" t="s">
        <v>229</v>
      </c>
    </row>
    <row r="2045" s="2" customFormat="1" ht="21.75" customHeight="1">
      <c r="A2045" s="39"/>
      <c r="B2045" s="40"/>
      <c r="C2045" s="318" t="s">
        <v>2658</v>
      </c>
      <c r="D2045" s="318" t="s">
        <v>492</v>
      </c>
      <c r="E2045" s="319" t="s">
        <v>2659</v>
      </c>
      <c r="F2045" s="320" t="s">
        <v>2660</v>
      </c>
      <c r="G2045" s="321" t="s">
        <v>314</v>
      </c>
      <c r="H2045" s="322">
        <v>20</v>
      </c>
      <c r="I2045" s="323"/>
      <c r="J2045" s="324">
        <f>ROUND(I2045*H2045,2)</f>
        <v>0</v>
      </c>
      <c r="K2045" s="320" t="s">
        <v>1</v>
      </c>
      <c r="L2045" s="325"/>
      <c r="M2045" s="326" t="s">
        <v>1</v>
      </c>
      <c r="N2045" s="327" t="s">
        <v>46</v>
      </c>
      <c r="O2045" s="92"/>
      <c r="P2045" s="253">
        <f>O2045*H2045</f>
        <v>0</v>
      </c>
      <c r="Q2045" s="253">
        <v>0</v>
      </c>
      <c r="R2045" s="253">
        <f>Q2045*H2045</f>
        <v>0</v>
      </c>
      <c r="S2045" s="253">
        <v>0</v>
      </c>
      <c r="T2045" s="254">
        <f>S2045*H2045</f>
        <v>0</v>
      </c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R2045" s="255" t="s">
        <v>587</v>
      </c>
      <c r="AT2045" s="255" t="s">
        <v>492</v>
      </c>
      <c r="AU2045" s="255" t="s">
        <v>91</v>
      </c>
      <c r="AY2045" s="18" t="s">
        <v>229</v>
      </c>
      <c r="BE2045" s="256">
        <f>IF(N2045="základní",J2045,0)</f>
        <v>0</v>
      </c>
      <c r="BF2045" s="256">
        <f>IF(N2045="snížená",J2045,0)</f>
        <v>0</v>
      </c>
      <c r="BG2045" s="256">
        <f>IF(N2045="zákl. přenesená",J2045,0)</f>
        <v>0</v>
      </c>
      <c r="BH2045" s="256">
        <f>IF(N2045="sníž. přenesená",J2045,0)</f>
        <v>0</v>
      </c>
      <c r="BI2045" s="256">
        <f>IF(N2045="nulová",J2045,0)</f>
        <v>0</v>
      </c>
      <c r="BJ2045" s="18" t="s">
        <v>89</v>
      </c>
      <c r="BK2045" s="256">
        <f>ROUND(I2045*H2045,2)</f>
        <v>0</v>
      </c>
      <c r="BL2045" s="18" t="s">
        <v>331</v>
      </c>
      <c r="BM2045" s="255" t="s">
        <v>2661</v>
      </c>
    </row>
    <row r="2046" s="2" customFormat="1" ht="21.75" customHeight="1">
      <c r="A2046" s="39"/>
      <c r="B2046" s="40"/>
      <c r="C2046" s="318" t="s">
        <v>2662</v>
      </c>
      <c r="D2046" s="318" t="s">
        <v>492</v>
      </c>
      <c r="E2046" s="319" t="s">
        <v>2663</v>
      </c>
      <c r="F2046" s="320" t="s">
        <v>2664</v>
      </c>
      <c r="G2046" s="321" t="s">
        <v>314</v>
      </c>
      <c r="H2046" s="322">
        <v>1</v>
      </c>
      <c r="I2046" s="323"/>
      <c r="J2046" s="324">
        <f>ROUND(I2046*H2046,2)</f>
        <v>0</v>
      </c>
      <c r="K2046" s="320" t="s">
        <v>1</v>
      </c>
      <c r="L2046" s="325"/>
      <c r="M2046" s="326" t="s">
        <v>1</v>
      </c>
      <c r="N2046" s="327" t="s">
        <v>46</v>
      </c>
      <c r="O2046" s="92"/>
      <c r="P2046" s="253">
        <f>O2046*H2046</f>
        <v>0</v>
      </c>
      <c r="Q2046" s="253">
        <v>0</v>
      </c>
      <c r="R2046" s="253">
        <f>Q2046*H2046</f>
        <v>0</v>
      </c>
      <c r="S2046" s="253">
        <v>0</v>
      </c>
      <c r="T2046" s="254">
        <f>S2046*H2046</f>
        <v>0</v>
      </c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R2046" s="255" t="s">
        <v>587</v>
      </c>
      <c r="AT2046" s="255" t="s">
        <v>492</v>
      </c>
      <c r="AU2046" s="255" t="s">
        <v>91</v>
      </c>
      <c r="AY2046" s="18" t="s">
        <v>229</v>
      </c>
      <c r="BE2046" s="256">
        <f>IF(N2046="základní",J2046,0)</f>
        <v>0</v>
      </c>
      <c r="BF2046" s="256">
        <f>IF(N2046="snížená",J2046,0)</f>
        <v>0</v>
      </c>
      <c r="BG2046" s="256">
        <f>IF(N2046="zákl. přenesená",J2046,0)</f>
        <v>0</v>
      </c>
      <c r="BH2046" s="256">
        <f>IF(N2046="sníž. přenesená",J2046,0)</f>
        <v>0</v>
      </c>
      <c r="BI2046" s="256">
        <f>IF(N2046="nulová",J2046,0)</f>
        <v>0</v>
      </c>
      <c r="BJ2046" s="18" t="s">
        <v>89</v>
      </c>
      <c r="BK2046" s="256">
        <f>ROUND(I2046*H2046,2)</f>
        <v>0</v>
      </c>
      <c r="BL2046" s="18" t="s">
        <v>331</v>
      </c>
      <c r="BM2046" s="255" t="s">
        <v>2665</v>
      </c>
    </row>
    <row r="2047" s="2" customFormat="1" ht="21.75" customHeight="1">
      <c r="A2047" s="39"/>
      <c r="B2047" s="40"/>
      <c r="C2047" s="244" t="s">
        <v>2666</v>
      </c>
      <c r="D2047" s="244" t="s">
        <v>231</v>
      </c>
      <c r="E2047" s="245" t="s">
        <v>2667</v>
      </c>
      <c r="F2047" s="246" t="s">
        <v>2668</v>
      </c>
      <c r="G2047" s="247" t="s">
        <v>2629</v>
      </c>
      <c r="H2047" s="248">
        <v>297.48099999999999</v>
      </c>
      <c r="I2047" s="249"/>
      <c r="J2047" s="250">
        <f>ROUND(I2047*H2047,2)</f>
        <v>0</v>
      </c>
      <c r="K2047" s="246" t="s">
        <v>235</v>
      </c>
      <c r="L2047" s="45"/>
      <c r="M2047" s="251" t="s">
        <v>1</v>
      </c>
      <c r="N2047" s="252" t="s">
        <v>46</v>
      </c>
      <c r="O2047" s="92"/>
      <c r="P2047" s="253">
        <f>O2047*H2047</f>
        <v>0</v>
      </c>
      <c r="Q2047" s="253">
        <v>6.0000000000000002E-05</v>
      </c>
      <c r="R2047" s="253">
        <f>Q2047*H2047</f>
        <v>0.017848860000000001</v>
      </c>
      <c r="S2047" s="253">
        <v>0</v>
      </c>
      <c r="T2047" s="254">
        <f>S2047*H2047</f>
        <v>0</v>
      </c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39"/>
      <c r="AE2047" s="39"/>
      <c r="AR2047" s="255" t="s">
        <v>331</v>
      </c>
      <c r="AT2047" s="255" t="s">
        <v>231</v>
      </c>
      <c r="AU2047" s="255" t="s">
        <v>91</v>
      </c>
      <c r="AY2047" s="18" t="s">
        <v>229</v>
      </c>
      <c r="BE2047" s="256">
        <f>IF(N2047="základní",J2047,0)</f>
        <v>0</v>
      </c>
      <c r="BF2047" s="256">
        <f>IF(N2047="snížená",J2047,0)</f>
        <v>0</v>
      </c>
      <c r="BG2047" s="256">
        <f>IF(N2047="zákl. přenesená",J2047,0)</f>
        <v>0</v>
      </c>
      <c r="BH2047" s="256">
        <f>IF(N2047="sníž. přenesená",J2047,0)</f>
        <v>0</v>
      </c>
      <c r="BI2047" s="256">
        <f>IF(N2047="nulová",J2047,0)</f>
        <v>0</v>
      </c>
      <c r="BJ2047" s="18" t="s">
        <v>89</v>
      </c>
      <c r="BK2047" s="256">
        <f>ROUND(I2047*H2047,2)</f>
        <v>0</v>
      </c>
      <c r="BL2047" s="18" t="s">
        <v>331</v>
      </c>
      <c r="BM2047" s="255" t="s">
        <v>2669</v>
      </c>
    </row>
    <row r="2048" s="13" customFormat="1">
      <c r="A2048" s="13"/>
      <c r="B2048" s="257"/>
      <c r="C2048" s="258"/>
      <c r="D2048" s="259" t="s">
        <v>238</v>
      </c>
      <c r="E2048" s="260" t="s">
        <v>1</v>
      </c>
      <c r="F2048" s="261" t="s">
        <v>2631</v>
      </c>
      <c r="G2048" s="258"/>
      <c r="H2048" s="260" t="s">
        <v>1</v>
      </c>
      <c r="I2048" s="262"/>
      <c r="J2048" s="258"/>
      <c r="K2048" s="258"/>
      <c r="L2048" s="263"/>
      <c r="M2048" s="264"/>
      <c r="N2048" s="265"/>
      <c r="O2048" s="265"/>
      <c r="P2048" s="265"/>
      <c r="Q2048" s="265"/>
      <c r="R2048" s="265"/>
      <c r="S2048" s="265"/>
      <c r="T2048" s="266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7" t="s">
        <v>238</v>
      </c>
      <c r="AU2048" s="267" t="s">
        <v>91</v>
      </c>
      <c r="AV2048" s="13" t="s">
        <v>89</v>
      </c>
      <c r="AW2048" s="13" t="s">
        <v>36</v>
      </c>
      <c r="AX2048" s="13" t="s">
        <v>81</v>
      </c>
      <c r="AY2048" s="267" t="s">
        <v>229</v>
      </c>
    </row>
    <row r="2049" s="13" customFormat="1">
      <c r="A2049" s="13"/>
      <c r="B2049" s="257"/>
      <c r="C2049" s="258"/>
      <c r="D2049" s="259" t="s">
        <v>238</v>
      </c>
      <c r="E2049" s="260" t="s">
        <v>1</v>
      </c>
      <c r="F2049" s="261" t="s">
        <v>2635</v>
      </c>
      <c r="G2049" s="258"/>
      <c r="H2049" s="260" t="s">
        <v>1</v>
      </c>
      <c r="I2049" s="262"/>
      <c r="J2049" s="258"/>
      <c r="K2049" s="258"/>
      <c r="L2049" s="263"/>
      <c r="M2049" s="264"/>
      <c r="N2049" s="265"/>
      <c r="O2049" s="265"/>
      <c r="P2049" s="265"/>
      <c r="Q2049" s="265"/>
      <c r="R2049" s="265"/>
      <c r="S2049" s="265"/>
      <c r="T2049" s="266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7" t="s">
        <v>238</v>
      </c>
      <c r="AU2049" s="267" t="s">
        <v>91</v>
      </c>
      <c r="AV2049" s="13" t="s">
        <v>89</v>
      </c>
      <c r="AW2049" s="13" t="s">
        <v>36</v>
      </c>
      <c r="AX2049" s="13" t="s">
        <v>81</v>
      </c>
      <c r="AY2049" s="267" t="s">
        <v>229</v>
      </c>
    </row>
    <row r="2050" s="14" customFormat="1">
      <c r="A2050" s="14"/>
      <c r="B2050" s="268"/>
      <c r="C2050" s="269"/>
      <c r="D2050" s="259" t="s">
        <v>238</v>
      </c>
      <c r="E2050" s="270" t="s">
        <v>1</v>
      </c>
      <c r="F2050" s="271" t="s">
        <v>2670</v>
      </c>
      <c r="G2050" s="269"/>
      <c r="H2050" s="272">
        <v>17.341000000000001</v>
      </c>
      <c r="I2050" s="273"/>
      <c r="J2050" s="269"/>
      <c r="K2050" s="269"/>
      <c r="L2050" s="274"/>
      <c r="M2050" s="275"/>
      <c r="N2050" s="276"/>
      <c r="O2050" s="276"/>
      <c r="P2050" s="276"/>
      <c r="Q2050" s="276"/>
      <c r="R2050" s="276"/>
      <c r="S2050" s="276"/>
      <c r="T2050" s="277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78" t="s">
        <v>238</v>
      </c>
      <c r="AU2050" s="278" t="s">
        <v>91</v>
      </c>
      <c r="AV2050" s="14" t="s">
        <v>91</v>
      </c>
      <c r="AW2050" s="14" t="s">
        <v>36</v>
      </c>
      <c r="AX2050" s="14" t="s">
        <v>81</v>
      </c>
      <c r="AY2050" s="278" t="s">
        <v>229</v>
      </c>
    </row>
    <row r="2051" s="13" customFormat="1">
      <c r="A2051" s="13"/>
      <c r="B2051" s="257"/>
      <c r="C2051" s="258"/>
      <c r="D2051" s="259" t="s">
        <v>238</v>
      </c>
      <c r="E2051" s="260" t="s">
        <v>1</v>
      </c>
      <c r="F2051" s="261" t="s">
        <v>2671</v>
      </c>
      <c r="G2051" s="258"/>
      <c r="H2051" s="260" t="s">
        <v>1</v>
      </c>
      <c r="I2051" s="262"/>
      <c r="J2051" s="258"/>
      <c r="K2051" s="258"/>
      <c r="L2051" s="263"/>
      <c r="M2051" s="264"/>
      <c r="N2051" s="265"/>
      <c r="O2051" s="265"/>
      <c r="P2051" s="265"/>
      <c r="Q2051" s="265"/>
      <c r="R2051" s="265"/>
      <c r="S2051" s="265"/>
      <c r="T2051" s="266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7" t="s">
        <v>238</v>
      </c>
      <c r="AU2051" s="267" t="s">
        <v>91</v>
      </c>
      <c r="AV2051" s="13" t="s">
        <v>89</v>
      </c>
      <c r="AW2051" s="13" t="s">
        <v>36</v>
      </c>
      <c r="AX2051" s="13" t="s">
        <v>81</v>
      </c>
      <c r="AY2051" s="267" t="s">
        <v>229</v>
      </c>
    </row>
    <row r="2052" s="14" customFormat="1">
      <c r="A2052" s="14"/>
      <c r="B2052" s="268"/>
      <c r="C2052" s="269"/>
      <c r="D2052" s="259" t="s">
        <v>238</v>
      </c>
      <c r="E2052" s="270" t="s">
        <v>1</v>
      </c>
      <c r="F2052" s="271" t="s">
        <v>2672</v>
      </c>
      <c r="G2052" s="269"/>
      <c r="H2052" s="272">
        <v>264.30599999999998</v>
      </c>
      <c r="I2052" s="273"/>
      <c r="J2052" s="269"/>
      <c r="K2052" s="269"/>
      <c r="L2052" s="274"/>
      <c r="M2052" s="275"/>
      <c r="N2052" s="276"/>
      <c r="O2052" s="276"/>
      <c r="P2052" s="276"/>
      <c r="Q2052" s="276"/>
      <c r="R2052" s="276"/>
      <c r="S2052" s="276"/>
      <c r="T2052" s="277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78" t="s">
        <v>238</v>
      </c>
      <c r="AU2052" s="278" t="s">
        <v>91</v>
      </c>
      <c r="AV2052" s="14" t="s">
        <v>91</v>
      </c>
      <c r="AW2052" s="14" t="s">
        <v>36</v>
      </c>
      <c r="AX2052" s="14" t="s">
        <v>81</v>
      </c>
      <c r="AY2052" s="278" t="s">
        <v>229</v>
      </c>
    </row>
    <row r="2053" s="13" customFormat="1">
      <c r="A2053" s="13"/>
      <c r="B2053" s="257"/>
      <c r="C2053" s="258"/>
      <c r="D2053" s="259" t="s">
        <v>238</v>
      </c>
      <c r="E2053" s="260" t="s">
        <v>1</v>
      </c>
      <c r="F2053" s="261" t="s">
        <v>2673</v>
      </c>
      <c r="G2053" s="258"/>
      <c r="H2053" s="260" t="s">
        <v>1</v>
      </c>
      <c r="I2053" s="262"/>
      <c r="J2053" s="258"/>
      <c r="K2053" s="258"/>
      <c r="L2053" s="263"/>
      <c r="M2053" s="264"/>
      <c r="N2053" s="265"/>
      <c r="O2053" s="265"/>
      <c r="P2053" s="265"/>
      <c r="Q2053" s="265"/>
      <c r="R2053" s="265"/>
      <c r="S2053" s="265"/>
      <c r="T2053" s="266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7" t="s">
        <v>238</v>
      </c>
      <c r="AU2053" s="267" t="s">
        <v>91</v>
      </c>
      <c r="AV2053" s="13" t="s">
        <v>89</v>
      </c>
      <c r="AW2053" s="13" t="s">
        <v>36</v>
      </c>
      <c r="AX2053" s="13" t="s">
        <v>81</v>
      </c>
      <c r="AY2053" s="267" t="s">
        <v>229</v>
      </c>
    </row>
    <row r="2054" s="14" customFormat="1">
      <c r="A2054" s="14"/>
      <c r="B2054" s="268"/>
      <c r="C2054" s="269"/>
      <c r="D2054" s="259" t="s">
        <v>238</v>
      </c>
      <c r="E2054" s="270" t="s">
        <v>1</v>
      </c>
      <c r="F2054" s="271" t="s">
        <v>2674</v>
      </c>
      <c r="G2054" s="269"/>
      <c r="H2054" s="272">
        <v>15.834</v>
      </c>
      <c r="I2054" s="273"/>
      <c r="J2054" s="269"/>
      <c r="K2054" s="269"/>
      <c r="L2054" s="274"/>
      <c r="M2054" s="275"/>
      <c r="N2054" s="276"/>
      <c r="O2054" s="276"/>
      <c r="P2054" s="276"/>
      <c r="Q2054" s="276"/>
      <c r="R2054" s="276"/>
      <c r="S2054" s="276"/>
      <c r="T2054" s="277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78" t="s">
        <v>238</v>
      </c>
      <c r="AU2054" s="278" t="s">
        <v>91</v>
      </c>
      <c r="AV2054" s="14" t="s">
        <v>91</v>
      </c>
      <c r="AW2054" s="14" t="s">
        <v>36</v>
      </c>
      <c r="AX2054" s="14" t="s">
        <v>81</v>
      </c>
      <c r="AY2054" s="278" t="s">
        <v>229</v>
      </c>
    </row>
    <row r="2055" s="15" customFormat="1">
      <c r="A2055" s="15"/>
      <c r="B2055" s="279"/>
      <c r="C2055" s="280"/>
      <c r="D2055" s="259" t="s">
        <v>238</v>
      </c>
      <c r="E2055" s="281" t="s">
        <v>1</v>
      </c>
      <c r="F2055" s="282" t="s">
        <v>252</v>
      </c>
      <c r="G2055" s="280"/>
      <c r="H2055" s="283">
        <v>297.48099999999999</v>
      </c>
      <c r="I2055" s="284"/>
      <c r="J2055" s="280"/>
      <c r="K2055" s="280"/>
      <c r="L2055" s="285"/>
      <c r="M2055" s="286"/>
      <c r="N2055" s="287"/>
      <c r="O2055" s="287"/>
      <c r="P2055" s="287"/>
      <c r="Q2055" s="287"/>
      <c r="R2055" s="287"/>
      <c r="S2055" s="287"/>
      <c r="T2055" s="288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89" t="s">
        <v>238</v>
      </c>
      <c r="AU2055" s="289" t="s">
        <v>91</v>
      </c>
      <c r="AV2055" s="15" t="s">
        <v>236</v>
      </c>
      <c r="AW2055" s="15" t="s">
        <v>36</v>
      </c>
      <c r="AX2055" s="15" t="s">
        <v>89</v>
      </c>
      <c r="AY2055" s="289" t="s">
        <v>229</v>
      </c>
    </row>
    <row r="2056" s="2" customFormat="1" ht="16.5" customHeight="1">
      <c r="A2056" s="39"/>
      <c r="B2056" s="40"/>
      <c r="C2056" s="318" t="s">
        <v>2675</v>
      </c>
      <c r="D2056" s="318" t="s">
        <v>492</v>
      </c>
      <c r="E2056" s="319" t="s">
        <v>2641</v>
      </c>
      <c r="F2056" s="320" t="s">
        <v>2642</v>
      </c>
      <c r="G2056" s="321" t="s">
        <v>289</v>
      </c>
      <c r="H2056" s="322">
        <v>0.02</v>
      </c>
      <c r="I2056" s="323"/>
      <c r="J2056" s="324">
        <f>ROUND(I2056*H2056,2)</f>
        <v>0</v>
      </c>
      <c r="K2056" s="320" t="s">
        <v>1</v>
      </c>
      <c r="L2056" s="325"/>
      <c r="M2056" s="326" t="s">
        <v>1</v>
      </c>
      <c r="N2056" s="327" t="s">
        <v>46</v>
      </c>
      <c r="O2056" s="92"/>
      <c r="P2056" s="253">
        <f>O2056*H2056</f>
        <v>0</v>
      </c>
      <c r="Q2056" s="253">
        <v>1</v>
      </c>
      <c r="R2056" s="253">
        <f>Q2056*H2056</f>
        <v>0.02</v>
      </c>
      <c r="S2056" s="253">
        <v>0</v>
      </c>
      <c r="T2056" s="254">
        <f>S2056*H2056</f>
        <v>0</v>
      </c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R2056" s="255" t="s">
        <v>587</v>
      </c>
      <c r="AT2056" s="255" t="s">
        <v>492</v>
      </c>
      <c r="AU2056" s="255" t="s">
        <v>91</v>
      </c>
      <c r="AY2056" s="18" t="s">
        <v>229</v>
      </c>
      <c r="BE2056" s="256">
        <f>IF(N2056="základní",J2056,0)</f>
        <v>0</v>
      </c>
      <c r="BF2056" s="256">
        <f>IF(N2056="snížená",J2056,0)</f>
        <v>0</v>
      </c>
      <c r="BG2056" s="256">
        <f>IF(N2056="zákl. přenesená",J2056,0)</f>
        <v>0</v>
      </c>
      <c r="BH2056" s="256">
        <f>IF(N2056="sníž. přenesená",J2056,0)</f>
        <v>0</v>
      </c>
      <c r="BI2056" s="256">
        <f>IF(N2056="nulová",J2056,0)</f>
        <v>0</v>
      </c>
      <c r="BJ2056" s="18" t="s">
        <v>89</v>
      </c>
      <c r="BK2056" s="256">
        <f>ROUND(I2056*H2056,2)</f>
        <v>0</v>
      </c>
      <c r="BL2056" s="18" t="s">
        <v>331</v>
      </c>
      <c r="BM2056" s="255" t="s">
        <v>2676</v>
      </c>
    </row>
    <row r="2057" s="2" customFormat="1">
      <c r="A2057" s="39"/>
      <c r="B2057" s="40"/>
      <c r="C2057" s="41"/>
      <c r="D2057" s="259" t="s">
        <v>262</v>
      </c>
      <c r="E2057" s="41"/>
      <c r="F2057" s="290" t="s">
        <v>2644</v>
      </c>
      <c r="G2057" s="41"/>
      <c r="H2057" s="41"/>
      <c r="I2057" s="155"/>
      <c r="J2057" s="41"/>
      <c r="K2057" s="41"/>
      <c r="L2057" s="45"/>
      <c r="M2057" s="291"/>
      <c r="N2057" s="292"/>
      <c r="O2057" s="92"/>
      <c r="P2057" s="92"/>
      <c r="Q2057" s="92"/>
      <c r="R2057" s="92"/>
      <c r="S2057" s="92"/>
      <c r="T2057" s="93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T2057" s="18" t="s">
        <v>262</v>
      </c>
      <c r="AU2057" s="18" t="s">
        <v>91</v>
      </c>
    </row>
    <row r="2058" s="14" customFormat="1">
      <c r="A2058" s="14"/>
      <c r="B2058" s="268"/>
      <c r="C2058" s="269"/>
      <c r="D2058" s="259" t="s">
        <v>238</v>
      </c>
      <c r="E2058" s="269"/>
      <c r="F2058" s="271" t="s">
        <v>2677</v>
      </c>
      <c r="G2058" s="269"/>
      <c r="H2058" s="272">
        <v>0.02</v>
      </c>
      <c r="I2058" s="273"/>
      <c r="J2058" s="269"/>
      <c r="K2058" s="269"/>
      <c r="L2058" s="274"/>
      <c r="M2058" s="275"/>
      <c r="N2058" s="276"/>
      <c r="O2058" s="276"/>
      <c r="P2058" s="276"/>
      <c r="Q2058" s="276"/>
      <c r="R2058" s="276"/>
      <c r="S2058" s="276"/>
      <c r="T2058" s="277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78" t="s">
        <v>238</v>
      </c>
      <c r="AU2058" s="278" t="s">
        <v>91</v>
      </c>
      <c r="AV2058" s="14" t="s">
        <v>91</v>
      </c>
      <c r="AW2058" s="14" t="s">
        <v>4</v>
      </c>
      <c r="AX2058" s="14" t="s">
        <v>89</v>
      </c>
      <c r="AY2058" s="278" t="s">
        <v>229</v>
      </c>
    </row>
    <row r="2059" s="2" customFormat="1" ht="21.75" customHeight="1">
      <c r="A2059" s="39"/>
      <c r="B2059" s="40"/>
      <c r="C2059" s="318" t="s">
        <v>2678</v>
      </c>
      <c r="D2059" s="318" t="s">
        <v>492</v>
      </c>
      <c r="E2059" s="319" t="s">
        <v>2679</v>
      </c>
      <c r="F2059" s="320" t="s">
        <v>2680</v>
      </c>
      <c r="G2059" s="321" t="s">
        <v>314</v>
      </c>
      <c r="H2059" s="322">
        <v>20</v>
      </c>
      <c r="I2059" s="323"/>
      <c r="J2059" s="324">
        <f>ROUND(I2059*H2059,2)</f>
        <v>0</v>
      </c>
      <c r="K2059" s="320" t="s">
        <v>1</v>
      </c>
      <c r="L2059" s="325"/>
      <c r="M2059" s="326" t="s">
        <v>1</v>
      </c>
      <c r="N2059" s="327" t="s">
        <v>46</v>
      </c>
      <c r="O2059" s="92"/>
      <c r="P2059" s="253">
        <f>O2059*H2059</f>
        <v>0</v>
      </c>
      <c r="Q2059" s="253">
        <v>0</v>
      </c>
      <c r="R2059" s="253">
        <f>Q2059*H2059</f>
        <v>0</v>
      </c>
      <c r="S2059" s="253">
        <v>0</v>
      </c>
      <c r="T2059" s="254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55" t="s">
        <v>587</v>
      </c>
      <c r="AT2059" s="255" t="s">
        <v>492</v>
      </c>
      <c r="AU2059" s="255" t="s">
        <v>91</v>
      </c>
      <c r="AY2059" s="18" t="s">
        <v>229</v>
      </c>
      <c r="BE2059" s="256">
        <f>IF(N2059="základní",J2059,0)</f>
        <v>0</v>
      </c>
      <c r="BF2059" s="256">
        <f>IF(N2059="snížená",J2059,0)</f>
        <v>0</v>
      </c>
      <c r="BG2059" s="256">
        <f>IF(N2059="zákl. přenesená",J2059,0)</f>
        <v>0</v>
      </c>
      <c r="BH2059" s="256">
        <f>IF(N2059="sníž. přenesená",J2059,0)</f>
        <v>0</v>
      </c>
      <c r="BI2059" s="256">
        <f>IF(N2059="nulová",J2059,0)</f>
        <v>0</v>
      </c>
      <c r="BJ2059" s="18" t="s">
        <v>89</v>
      </c>
      <c r="BK2059" s="256">
        <f>ROUND(I2059*H2059,2)</f>
        <v>0</v>
      </c>
      <c r="BL2059" s="18" t="s">
        <v>331</v>
      </c>
      <c r="BM2059" s="255" t="s">
        <v>2681</v>
      </c>
    </row>
    <row r="2060" s="2" customFormat="1" ht="21.75" customHeight="1">
      <c r="A2060" s="39"/>
      <c r="B2060" s="40"/>
      <c r="C2060" s="318" t="s">
        <v>2682</v>
      </c>
      <c r="D2060" s="318" t="s">
        <v>492</v>
      </c>
      <c r="E2060" s="319" t="s">
        <v>2683</v>
      </c>
      <c r="F2060" s="320" t="s">
        <v>2684</v>
      </c>
      <c r="G2060" s="321" t="s">
        <v>314</v>
      </c>
      <c r="H2060" s="322">
        <v>1</v>
      </c>
      <c r="I2060" s="323"/>
      <c r="J2060" s="324">
        <f>ROUND(I2060*H2060,2)</f>
        <v>0</v>
      </c>
      <c r="K2060" s="320" t="s">
        <v>1</v>
      </c>
      <c r="L2060" s="325"/>
      <c r="M2060" s="326" t="s">
        <v>1</v>
      </c>
      <c r="N2060" s="327" t="s">
        <v>46</v>
      </c>
      <c r="O2060" s="92"/>
      <c r="P2060" s="253">
        <f>O2060*H2060</f>
        <v>0</v>
      </c>
      <c r="Q2060" s="253">
        <v>0</v>
      </c>
      <c r="R2060" s="253">
        <f>Q2060*H2060</f>
        <v>0</v>
      </c>
      <c r="S2060" s="253">
        <v>0</v>
      </c>
      <c r="T2060" s="254">
        <f>S2060*H2060</f>
        <v>0</v>
      </c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R2060" s="255" t="s">
        <v>587</v>
      </c>
      <c r="AT2060" s="255" t="s">
        <v>492</v>
      </c>
      <c r="AU2060" s="255" t="s">
        <v>91</v>
      </c>
      <c r="AY2060" s="18" t="s">
        <v>229</v>
      </c>
      <c r="BE2060" s="256">
        <f>IF(N2060="základní",J2060,0)</f>
        <v>0</v>
      </c>
      <c r="BF2060" s="256">
        <f>IF(N2060="snížená",J2060,0)</f>
        <v>0</v>
      </c>
      <c r="BG2060" s="256">
        <f>IF(N2060="zákl. přenesená",J2060,0)</f>
        <v>0</v>
      </c>
      <c r="BH2060" s="256">
        <f>IF(N2060="sníž. přenesená",J2060,0)</f>
        <v>0</v>
      </c>
      <c r="BI2060" s="256">
        <f>IF(N2060="nulová",J2060,0)</f>
        <v>0</v>
      </c>
      <c r="BJ2060" s="18" t="s">
        <v>89</v>
      </c>
      <c r="BK2060" s="256">
        <f>ROUND(I2060*H2060,2)</f>
        <v>0</v>
      </c>
      <c r="BL2060" s="18" t="s">
        <v>331</v>
      </c>
      <c r="BM2060" s="255" t="s">
        <v>2685</v>
      </c>
    </row>
    <row r="2061" s="2" customFormat="1" ht="21.75" customHeight="1">
      <c r="A2061" s="39"/>
      <c r="B2061" s="40"/>
      <c r="C2061" s="244" t="s">
        <v>2686</v>
      </c>
      <c r="D2061" s="244" t="s">
        <v>231</v>
      </c>
      <c r="E2061" s="245" t="s">
        <v>2687</v>
      </c>
      <c r="F2061" s="246" t="s">
        <v>2688</v>
      </c>
      <c r="G2061" s="247" t="s">
        <v>2629</v>
      </c>
      <c r="H2061" s="248">
        <v>1373.9580000000001</v>
      </c>
      <c r="I2061" s="249"/>
      <c r="J2061" s="250">
        <f>ROUND(I2061*H2061,2)</f>
        <v>0</v>
      </c>
      <c r="K2061" s="246" t="s">
        <v>235</v>
      </c>
      <c r="L2061" s="45"/>
      <c r="M2061" s="251" t="s">
        <v>1</v>
      </c>
      <c r="N2061" s="252" t="s">
        <v>46</v>
      </c>
      <c r="O2061" s="92"/>
      <c r="P2061" s="253">
        <f>O2061*H2061</f>
        <v>0</v>
      </c>
      <c r="Q2061" s="253">
        <v>5.0000000000000002E-05</v>
      </c>
      <c r="R2061" s="253">
        <f>Q2061*H2061</f>
        <v>0.068697900000000006</v>
      </c>
      <c r="S2061" s="253">
        <v>0</v>
      </c>
      <c r="T2061" s="254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55" t="s">
        <v>331</v>
      </c>
      <c r="AT2061" s="255" t="s">
        <v>231</v>
      </c>
      <c r="AU2061" s="255" t="s">
        <v>91</v>
      </c>
      <c r="AY2061" s="18" t="s">
        <v>229</v>
      </c>
      <c r="BE2061" s="256">
        <f>IF(N2061="základní",J2061,0)</f>
        <v>0</v>
      </c>
      <c r="BF2061" s="256">
        <f>IF(N2061="snížená",J2061,0)</f>
        <v>0</v>
      </c>
      <c r="BG2061" s="256">
        <f>IF(N2061="zákl. přenesená",J2061,0)</f>
        <v>0</v>
      </c>
      <c r="BH2061" s="256">
        <f>IF(N2061="sníž. přenesená",J2061,0)</f>
        <v>0</v>
      </c>
      <c r="BI2061" s="256">
        <f>IF(N2061="nulová",J2061,0)</f>
        <v>0</v>
      </c>
      <c r="BJ2061" s="18" t="s">
        <v>89</v>
      </c>
      <c r="BK2061" s="256">
        <f>ROUND(I2061*H2061,2)</f>
        <v>0</v>
      </c>
      <c r="BL2061" s="18" t="s">
        <v>331</v>
      </c>
      <c r="BM2061" s="255" t="s">
        <v>2689</v>
      </c>
    </row>
    <row r="2062" s="13" customFormat="1">
      <c r="A2062" s="13"/>
      <c r="B2062" s="257"/>
      <c r="C2062" s="258"/>
      <c r="D2062" s="259" t="s">
        <v>238</v>
      </c>
      <c r="E2062" s="260" t="s">
        <v>1</v>
      </c>
      <c r="F2062" s="261" t="s">
        <v>2690</v>
      </c>
      <c r="G2062" s="258"/>
      <c r="H2062" s="260" t="s">
        <v>1</v>
      </c>
      <c r="I2062" s="262"/>
      <c r="J2062" s="258"/>
      <c r="K2062" s="258"/>
      <c r="L2062" s="263"/>
      <c r="M2062" s="264"/>
      <c r="N2062" s="265"/>
      <c r="O2062" s="265"/>
      <c r="P2062" s="265"/>
      <c r="Q2062" s="265"/>
      <c r="R2062" s="265"/>
      <c r="S2062" s="265"/>
      <c r="T2062" s="266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67" t="s">
        <v>238</v>
      </c>
      <c r="AU2062" s="267" t="s">
        <v>91</v>
      </c>
      <c r="AV2062" s="13" t="s">
        <v>89</v>
      </c>
      <c r="AW2062" s="13" t="s">
        <v>36</v>
      </c>
      <c r="AX2062" s="13" t="s">
        <v>81</v>
      </c>
      <c r="AY2062" s="267" t="s">
        <v>229</v>
      </c>
    </row>
    <row r="2063" s="14" customFormat="1">
      <c r="A2063" s="14"/>
      <c r="B2063" s="268"/>
      <c r="C2063" s="269"/>
      <c r="D2063" s="259" t="s">
        <v>238</v>
      </c>
      <c r="E2063" s="270" t="s">
        <v>1</v>
      </c>
      <c r="F2063" s="271" t="s">
        <v>2691</v>
      </c>
      <c r="G2063" s="269"/>
      <c r="H2063" s="272">
        <v>1235.55</v>
      </c>
      <c r="I2063" s="273"/>
      <c r="J2063" s="269"/>
      <c r="K2063" s="269"/>
      <c r="L2063" s="274"/>
      <c r="M2063" s="275"/>
      <c r="N2063" s="276"/>
      <c r="O2063" s="276"/>
      <c r="P2063" s="276"/>
      <c r="Q2063" s="276"/>
      <c r="R2063" s="276"/>
      <c r="S2063" s="276"/>
      <c r="T2063" s="277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78" t="s">
        <v>238</v>
      </c>
      <c r="AU2063" s="278" t="s">
        <v>91</v>
      </c>
      <c r="AV2063" s="14" t="s">
        <v>91</v>
      </c>
      <c r="AW2063" s="14" t="s">
        <v>36</v>
      </c>
      <c r="AX2063" s="14" t="s">
        <v>81</v>
      </c>
      <c r="AY2063" s="278" t="s">
        <v>229</v>
      </c>
    </row>
    <row r="2064" s="13" customFormat="1">
      <c r="A2064" s="13"/>
      <c r="B2064" s="257"/>
      <c r="C2064" s="258"/>
      <c r="D2064" s="259" t="s">
        <v>238</v>
      </c>
      <c r="E2064" s="260" t="s">
        <v>1</v>
      </c>
      <c r="F2064" s="261" t="s">
        <v>2692</v>
      </c>
      <c r="G2064" s="258"/>
      <c r="H2064" s="260" t="s">
        <v>1</v>
      </c>
      <c r="I2064" s="262"/>
      <c r="J2064" s="258"/>
      <c r="K2064" s="258"/>
      <c r="L2064" s="263"/>
      <c r="M2064" s="264"/>
      <c r="N2064" s="265"/>
      <c r="O2064" s="265"/>
      <c r="P2064" s="265"/>
      <c r="Q2064" s="265"/>
      <c r="R2064" s="265"/>
      <c r="S2064" s="265"/>
      <c r="T2064" s="266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67" t="s">
        <v>238</v>
      </c>
      <c r="AU2064" s="267" t="s">
        <v>91</v>
      </c>
      <c r="AV2064" s="13" t="s">
        <v>89</v>
      </c>
      <c r="AW2064" s="13" t="s">
        <v>36</v>
      </c>
      <c r="AX2064" s="13" t="s">
        <v>81</v>
      </c>
      <c r="AY2064" s="267" t="s">
        <v>229</v>
      </c>
    </row>
    <row r="2065" s="14" customFormat="1">
      <c r="A2065" s="14"/>
      <c r="B2065" s="268"/>
      <c r="C2065" s="269"/>
      <c r="D2065" s="259" t="s">
        <v>238</v>
      </c>
      <c r="E2065" s="270" t="s">
        <v>1</v>
      </c>
      <c r="F2065" s="271" t="s">
        <v>2693</v>
      </c>
      <c r="G2065" s="269"/>
      <c r="H2065" s="272">
        <v>138.40799999999999</v>
      </c>
      <c r="I2065" s="273"/>
      <c r="J2065" s="269"/>
      <c r="K2065" s="269"/>
      <c r="L2065" s="274"/>
      <c r="M2065" s="275"/>
      <c r="N2065" s="276"/>
      <c r="O2065" s="276"/>
      <c r="P2065" s="276"/>
      <c r="Q2065" s="276"/>
      <c r="R2065" s="276"/>
      <c r="S2065" s="276"/>
      <c r="T2065" s="277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78" t="s">
        <v>238</v>
      </c>
      <c r="AU2065" s="278" t="s">
        <v>91</v>
      </c>
      <c r="AV2065" s="14" t="s">
        <v>91</v>
      </c>
      <c r="AW2065" s="14" t="s">
        <v>36</v>
      </c>
      <c r="AX2065" s="14" t="s">
        <v>81</v>
      </c>
      <c r="AY2065" s="278" t="s">
        <v>229</v>
      </c>
    </row>
    <row r="2066" s="15" customFormat="1">
      <c r="A2066" s="15"/>
      <c r="B2066" s="279"/>
      <c r="C2066" s="280"/>
      <c r="D2066" s="259" t="s">
        <v>238</v>
      </c>
      <c r="E2066" s="281" t="s">
        <v>1</v>
      </c>
      <c r="F2066" s="282" t="s">
        <v>252</v>
      </c>
      <c r="G2066" s="280"/>
      <c r="H2066" s="283">
        <v>1373.9580000000001</v>
      </c>
      <c r="I2066" s="284"/>
      <c r="J2066" s="280"/>
      <c r="K2066" s="280"/>
      <c r="L2066" s="285"/>
      <c r="M2066" s="286"/>
      <c r="N2066" s="287"/>
      <c r="O2066" s="287"/>
      <c r="P2066" s="287"/>
      <c r="Q2066" s="287"/>
      <c r="R2066" s="287"/>
      <c r="S2066" s="287"/>
      <c r="T2066" s="288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89" t="s">
        <v>238</v>
      </c>
      <c r="AU2066" s="289" t="s">
        <v>91</v>
      </c>
      <c r="AV2066" s="15" t="s">
        <v>236</v>
      </c>
      <c r="AW2066" s="15" t="s">
        <v>36</v>
      </c>
      <c r="AX2066" s="15" t="s">
        <v>89</v>
      </c>
      <c r="AY2066" s="289" t="s">
        <v>229</v>
      </c>
    </row>
    <row r="2067" s="2" customFormat="1" ht="16.5" customHeight="1">
      <c r="A2067" s="39"/>
      <c r="B2067" s="40"/>
      <c r="C2067" s="318" t="s">
        <v>2694</v>
      </c>
      <c r="D2067" s="318" t="s">
        <v>492</v>
      </c>
      <c r="E2067" s="319" t="s">
        <v>2695</v>
      </c>
      <c r="F2067" s="320" t="s">
        <v>2696</v>
      </c>
      <c r="G2067" s="321" t="s">
        <v>289</v>
      </c>
      <c r="H2067" s="322">
        <v>1.421</v>
      </c>
      <c r="I2067" s="323"/>
      <c r="J2067" s="324">
        <f>ROUND(I2067*H2067,2)</f>
        <v>0</v>
      </c>
      <c r="K2067" s="320" t="s">
        <v>1</v>
      </c>
      <c r="L2067" s="325"/>
      <c r="M2067" s="326" t="s">
        <v>1</v>
      </c>
      <c r="N2067" s="327" t="s">
        <v>46</v>
      </c>
      <c r="O2067" s="92"/>
      <c r="P2067" s="253">
        <f>O2067*H2067</f>
        <v>0</v>
      </c>
      <c r="Q2067" s="253">
        <v>1</v>
      </c>
      <c r="R2067" s="253">
        <f>Q2067*H2067</f>
        <v>1.421</v>
      </c>
      <c r="S2067" s="253">
        <v>0</v>
      </c>
      <c r="T2067" s="254">
        <f>S2067*H2067</f>
        <v>0</v>
      </c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R2067" s="255" t="s">
        <v>587</v>
      </c>
      <c r="AT2067" s="255" t="s">
        <v>492</v>
      </c>
      <c r="AU2067" s="255" t="s">
        <v>91</v>
      </c>
      <c r="AY2067" s="18" t="s">
        <v>229</v>
      </c>
      <c r="BE2067" s="256">
        <f>IF(N2067="základní",J2067,0)</f>
        <v>0</v>
      </c>
      <c r="BF2067" s="256">
        <f>IF(N2067="snížená",J2067,0)</f>
        <v>0</v>
      </c>
      <c r="BG2067" s="256">
        <f>IF(N2067="zákl. přenesená",J2067,0)</f>
        <v>0</v>
      </c>
      <c r="BH2067" s="256">
        <f>IF(N2067="sníž. přenesená",J2067,0)</f>
        <v>0</v>
      </c>
      <c r="BI2067" s="256">
        <f>IF(N2067="nulová",J2067,0)</f>
        <v>0</v>
      </c>
      <c r="BJ2067" s="18" t="s">
        <v>89</v>
      </c>
      <c r="BK2067" s="256">
        <f>ROUND(I2067*H2067,2)</f>
        <v>0</v>
      </c>
      <c r="BL2067" s="18" t="s">
        <v>331</v>
      </c>
      <c r="BM2067" s="255" t="s">
        <v>2697</v>
      </c>
    </row>
    <row r="2068" s="2" customFormat="1">
      <c r="A2068" s="39"/>
      <c r="B2068" s="40"/>
      <c r="C2068" s="41"/>
      <c r="D2068" s="259" t="s">
        <v>262</v>
      </c>
      <c r="E2068" s="41"/>
      <c r="F2068" s="290" t="s">
        <v>2644</v>
      </c>
      <c r="G2068" s="41"/>
      <c r="H2068" s="41"/>
      <c r="I2068" s="155"/>
      <c r="J2068" s="41"/>
      <c r="K2068" s="41"/>
      <c r="L2068" s="45"/>
      <c r="M2068" s="291"/>
      <c r="N2068" s="292"/>
      <c r="O2068" s="92"/>
      <c r="P2068" s="92"/>
      <c r="Q2068" s="92"/>
      <c r="R2068" s="92"/>
      <c r="S2068" s="92"/>
      <c r="T2068" s="93"/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T2068" s="18" t="s">
        <v>262</v>
      </c>
      <c r="AU2068" s="18" t="s">
        <v>91</v>
      </c>
    </row>
    <row r="2069" s="14" customFormat="1">
      <c r="A2069" s="14"/>
      <c r="B2069" s="268"/>
      <c r="C2069" s="269"/>
      <c r="D2069" s="259" t="s">
        <v>238</v>
      </c>
      <c r="E2069" s="270" t="s">
        <v>1</v>
      </c>
      <c r="F2069" s="271" t="s">
        <v>2698</v>
      </c>
      <c r="G2069" s="269"/>
      <c r="H2069" s="272">
        <v>1.236</v>
      </c>
      <c r="I2069" s="273"/>
      <c r="J2069" s="269"/>
      <c r="K2069" s="269"/>
      <c r="L2069" s="274"/>
      <c r="M2069" s="275"/>
      <c r="N2069" s="276"/>
      <c r="O2069" s="276"/>
      <c r="P2069" s="276"/>
      <c r="Q2069" s="276"/>
      <c r="R2069" s="276"/>
      <c r="S2069" s="276"/>
      <c r="T2069" s="277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78" t="s">
        <v>238</v>
      </c>
      <c r="AU2069" s="278" t="s">
        <v>91</v>
      </c>
      <c r="AV2069" s="14" t="s">
        <v>91</v>
      </c>
      <c r="AW2069" s="14" t="s">
        <v>36</v>
      </c>
      <c r="AX2069" s="14" t="s">
        <v>89</v>
      </c>
      <c r="AY2069" s="278" t="s">
        <v>229</v>
      </c>
    </row>
    <row r="2070" s="14" customFormat="1">
      <c r="A2070" s="14"/>
      <c r="B2070" s="268"/>
      <c r="C2070" s="269"/>
      <c r="D2070" s="259" t="s">
        <v>238</v>
      </c>
      <c r="E2070" s="269"/>
      <c r="F2070" s="271" t="s">
        <v>2699</v>
      </c>
      <c r="G2070" s="269"/>
      <c r="H2070" s="272">
        <v>1.421</v>
      </c>
      <c r="I2070" s="273"/>
      <c r="J2070" s="269"/>
      <c r="K2070" s="269"/>
      <c r="L2070" s="274"/>
      <c r="M2070" s="275"/>
      <c r="N2070" s="276"/>
      <c r="O2070" s="276"/>
      <c r="P2070" s="276"/>
      <c r="Q2070" s="276"/>
      <c r="R2070" s="276"/>
      <c r="S2070" s="276"/>
      <c r="T2070" s="277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78" t="s">
        <v>238</v>
      </c>
      <c r="AU2070" s="278" t="s">
        <v>91</v>
      </c>
      <c r="AV2070" s="14" t="s">
        <v>91</v>
      </c>
      <c r="AW2070" s="14" t="s">
        <v>4</v>
      </c>
      <c r="AX2070" s="14" t="s">
        <v>89</v>
      </c>
      <c r="AY2070" s="278" t="s">
        <v>229</v>
      </c>
    </row>
    <row r="2071" s="2" customFormat="1" ht="16.5" customHeight="1">
      <c r="A2071" s="39"/>
      <c r="B2071" s="40"/>
      <c r="C2071" s="318" t="s">
        <v>2700</v>
      </c>
      <c r="D2071" s="318" t="s">
        <v>492</v>
      </c>
      <c r="E2071" s="319" t="s">
        <v>2701</v>
      </c>
      <c r="F2071" s="320" t="s">
        <v>2702</v>
      </c>
      <c r="G2071" s="321" t="s">
        <v>289</v>
      </c>
      <c r="H2071" s="322">
        <v>0.152</v>
      </c>
      <c r="I2071" s="323"/>
      <c r="J2071" s="324">
        <f>ROUND(I2071*H2071,2)</f>
        <v>0</v>
      </c>
      <c r="K2071" s="320" t="s">
        <v>301</v>
      </c>
      <c r="L2071" s="325"/>
      <c r="M2071" s="326" t="s">
        <v>1</v>
      </c>
      <c r="N2071" s="327" t="s">
        <v>46</v>
      </c>
      <c r="O2071" s="92"/>
      <c r="P2071" s="253">
        <f>O2071*H2071</f>
        <v>0</v>
      </c>
      <c r="Q2071" s="253">
        <v>1</v>
      </c>
      <c r="R2071" s="253">
        <f>Q2071*H2071</f>
        <v>0.152</v>
      </c>
      <c r="S2071" s="253">
        <v>0</v>
      </c>
      <c r="T2071" s="254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55" t="s">
        <v>587</v>
      </c>
      <c r="AT2071" s="255" t="s">
        <v>492</v>
      </c>
      <c r="AU2071" s="255" t="s">
        <v>91</v>
      </c>
      <c r="AY2071" s="18" t="s">
        <v>229</v>
      </c>
      <c r="BE2071" s="256">
        <f>IF(N2071="základní",J2071,0)</f>
        <v>0</v>
      </c>
      <c r="BF2071" s="256">
        <f>IF(N2071="snížená",J2071,0)</f>
        <v>0</v>
      </c>
      <c r="BG2071" s="256">
        <f>IF(N2071="zákl. přenesená",J2071,0)</f>
        <v>0</v>
      </c>
      <c r="BH2071" s="256">
        <f>IF(N2071="sníž. přenesená",J2071,0)</f>
        <v>0</v>
      </c>
      <c r="BI2071" s="256">
        <f>IF(N2071="nulová",J2071,0)</f>
        <v>0</v>
      </c>
      <c r="BJ2071" s="18" t="s">
        <v>89</v>
      </c>
      <c r="BK2071" s="256">
        <f>ROUND(I2071*H2071,2)</f>
        <v>0</v>
      </c>
      <c r="BL2071" s="18" t="s">
        <v>331</v>
      </c>
      <c r="BM2071" s="255" t="s">
        <v>2703</v>
      </c>
    </row>
    <row r="2072" s="2" customFormat="1">
      <c r="A2072" s="39"/>
      <c r="B2072" s="40"/>
      <c r="C2072" s="41"/>
      <c r="D2072" s="259" t="s">
        <v>262</v>
      </c>
      <c r="E2072" s="41"/>
      <c r="F2072" s="290" t="s">
        <v>2704</v>
      </c>
      <c r="G2072" s="41"/>
      <c r="H2072" s="41"/>
      <c r="I2072" s="155"/>
      <c r="J2072" s="41"/>
      <c r="K2072" s="41"/>
      <c r="L2072" s="45"/>
      <c r="M2072" s="291"/>
      <c r="N2072" s="292"/>
      <c r="O2072" s="92"/>
      <c r="P2072" s="92"/>
      <c r="Q2072" s="92"/>
      <c r="R2072" s="92"/>
      <c r="S2072" s="92"/>
      <c r="T2072" s="93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T2072" s="18" t="s">
        <v>262</v>
      </c>
      <c r="AU2072" s="18" t="s">
        <v>91</v>
      </c>
    </row>
    <row r="2073" s="13" customFormat="1">
      <c r="A2073" s="13"/>
      <c r="B2073" s="257"/>
      <c r="C2073" s="258"/>
      <c r="D2073" s="259" t="s">
        <v>238</v>
      </c>
      <c r="E2073" s="260" t="s">
        <v>1</v>
      </c>
      <c r="F2073" s="261" t="s">
        <v>2692</v>
      </c>
      <c r="G2073" s="258"/>
      <c r="H2073" s="260" t="s">
        <v>1</v>
      </c>
      <c r="I2073" s="262"/>
      <c r="J2073" s="258"/>
      <c r="K2073" s="258"/>
      <c r="L2073" s="263"/>
      <c r="M2073" s="264"/>
      <c r="N2073" s="265"/>
      <c r="O2073" s="265"/>
      <c r="P2073" s="265"/>
      <c r="Q2073" s="265"/>
      <c r="R2073" s="265"/>
      <c r="S2073" s="265"/>
      <c r="T2073" s="266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67" t="s">
        <v>238</v>
      </c>
      <c r="AU2073" s="267" t="s">
        <v>91</v>
      </c>
      <c r="AV2073" s="13" t="s">
        <v>89</v>
      </c>
      <c r="AW2073" s="13" t="s">
        <v>36</v>
      </c>
      <c r="AX2073" s="13" t="s">
        <v>81</v>
      </c>
      <c r="AY2073" s="267" t="s">
        <v>229</v>
      </c>
    </row>
    <row r="2074" s="14" customFormat="1">
      <c r="A2074" s="14"/>
      <c r="B2074" s="268"/>
      <c r="C2074" s="269"/>
      <c r="D2074" s="259" t="s">
        <v>238</v>
      </c>
      <c r="E2074" s="270" t="s">
        <v>1</v>
      </c>
      <c r="F2074" s="271" t="s">
        <v>2705</v>
      </c>
      <c r="G2074" s="269"/>
      <c r="H2074" s="272">
        <v>0.13800000000000001</v>
      </c>
      <c r="I2074" s="273"/>
      <c r="J2074" s="269"/>
      <c r="K2074" s="269"/>
      <c r="L2074" s="274"/>
      <c r="M2074" s="275"/>
      <c r="N2074" s="276"/>
      <c r="O2074" s="276"/>
      <c r="P2074" s="276"/>
      <c r="Q2074" s="276"/>
      <c r="R2074" s="276"/>
      <c r="S2074" s="276"/>
      <c r="T2074" s="277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78" t="s">
        <v>238</v>
      </c>
      <c r="AU2074" s="278" t="s">
        <v>91</v>
      </c>
      <c r="AV2074" s="14" t="s">
        <v>91</v>
      </c>
      <c r="AW2074" s="14" t="s">
        <v>36</v>
      </c>
      <c r="AX2074" s="14" t="s">
        <v>89</v>
      </c>
      <c r="AY2074" s="278" t="s">
        <v>229</v>
      </c>
    </row>
    <row r="2075" s="14" customFormat="1">
      <c r="A2075" s="14"/>
      <c r="B2075" s="268"/>
      <c r="C2075" s="269"/>
      <c r="D2075" s="259" t="s">
        <v>238</v>
      </c>
      <c r="E2075" s="269"/>
      <c r="F2075" s="271" t="s">
        <v>2706</v>
      </c>
      <c r="G2075" s="269"/>
      <c r="H2075" s="272">
        <v>0.152</v>
      </c>
      <c r="I2075" s="273"/>
      <c r="J2075" s="269"/>
      <c r="K2075" s="269"/>
      <c r="L2075" s="274"/>
      <c r="M2075" s="275"/>
      <c r="N2075" s="276"/>
      <c r="O2075" s="276"/>
      <c r="P2075" s="276"/>
      <c r="Q2075" s="276"/>
      <c r="R2075" s="276"/>
      <c r="S2075" s="276"/>
      <c r="T2075" s="277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78" t="s">
        <v>238</v>
      </c>
      <c r="AU2075" s="278" t="s">
        <v>91</v>
      </c>
      <c r="AV2075" s="14" t="s">
        <v>91</v>
      </c>
      <c r="AW2075" s="14" t="s">
        <v>4</v>
      </c>
      <c r="AX2075" s="14" t="s">
        <v>89</v>
      </c>
      <c r="AY2075" s="278" t="s">
        <v>229</v>
      </c>
    </row>
    <row r="2076" s="2" customFormat="1" ht="21.75" customHeight="1">
      <c r="A2076" s="39"/>
      <c r="B2076" s="40"/>
      <c r="C2076" s="244" t="s">
        <v>2707</v>
      </c>
      <c r="D2076" s="244" t="s">
        <v>231</v>
      </c>
      <c r="E2076" s="245" t="s">
        <v>2708</v>
      </c>
      <c r="F2076" s="246" t="s">
        <v>2709</v>
      </c>
      <c r="G2076" s="247" t="s">
        <v>2629</v>
      </c>
      <c r="H2076" s="248">
        <v>448.5</v>
      </c>
      <c r="I2076" s="249"/>
      <c r="J2076" s="250">
        <f>ROUND(I2076*H2076,2)</f>
        <v>0</v>
      </c>
      <c r="K2076" s="246" t="s">
        <v>235</v>
      </c>
      <c r="L2076" s="45"/>
      <c r="M2076" s="251" t="s">
        <v>1</v>
      </c>
      <c r="N2076" s="252" t="s">
        <v>46</v>
      </c>
      <c r="O2076" s="92"/>
      <c r="P2076" s="253">
        <f>O2076*H2076</f>
        <v>0</v>
      </c>
      <c r="Q2076" s="253">
        <v>5.0000000000000002E-05</v>
      </c>
      <c r="R2076" s="253">
        <f>Q2076*H2076</f>
        <v>0.022425</v>
      </c>
      <c r="S2076" s="253">
        <v>0</v>
      </c>
      <c r="T2076" s="254">
        <f>S2076*H2076</f>
        <v>0</v>
      </c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R2076" s="255" t="s">
        <v>331</v>
      </c>
      <c r="AT2076" s="255" t="s">
        <v>231</v>
      </c>
      <c r="AU2076" s="255" t="s">
        <v>91</v>
      </c>
      <c r="AY2076" s="18" t="s">
        <v>229</v>
      </c>
      <c r="BE2076" s="256">
        <f>IF(N2076="základní",J2076,0)</f>
        <v>0</v>
      </c>
      <c r="BF2076" s="256">
        <f>IF(N2076="snížená",J2076,0)</f>
        <v>0</v>
      </c>
      <c r="BG2076" s="256">
        <f>IF(N2076="zákl. přenesená",J2076,0)</f>
        <v>0</v>
      </c>
      <c r="BH2076" s="256">
        <f>IF(N2076="sníž. přenesená",J2076,0)</f>
        <v>0</v>
      </c>
      <c r="BI2076" s="256">
        <f>IF(N2076="nulová",J2076,0)</f>
        <v>0</v>
      </c>
      <c r="BJ2076" s="18" t="s">
        <v>89</v>
      </c>
      <c r="BK2076" s="256">
        <f>ROUND(I2076*H2076,2)</f>
        <v>0</v>
      </c>
      <c r="BL2076" s="18" t="s">
        <v>331</v>
      </c>
      <c r="BM2076" s="255" t="s">
        <v>2710</v>
      </c>
    </row>
    <row r="2077" s="13" customFormat="1">
      <c r="A2077" s="13"/>
      <c r="B2077" s="257"/>
      <c r="C2077" s="258"/>
      <c r="D2077" s="259" t="s">
        <v>238</v>
      </c>
      <c r="E2077" s="260" t="s">
        <v>1</v>
      </c>
      <c r="F2077" s="261" t="s">
        <v>2711</v>
      </c>
      <c r="G2077" s="258"/>
      <c r="H2077" s="260" t="s">
        <v>1</v>
      </c>
      <c r="I2077" s="262"/>
      <c r="J2077" s="258"/>
      <c r="K2077" s="258"/>
      <c r="L2077" s="263"/>
      <c r="M2077" s="264"/>
      <c r="N2077" s="265"/>
      <c r="O2077" s="265"/>
      <c r="P2077" s="265"/>
      <c r="Q2077" s="265"/>
      <c r="R2077" s="265"/>
      <c r="S2077" s="265"/>
      <c r="T2077" s="266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7" t="s">
        <v>238</v>
      </c>
      <c r="AU2077" s="267" t="s">
        <v>91</v>
      </c>
      <c r="AV2077" s="13" t="s">
        <v>89</v>
      </c>
      <c r="AW2077" s="13" t="s">
        <v>36</v>
      </c>
      <c r="AX2077" s="13" t="s">
        <v>81</v>
      </c>
      <c r="AY2077" s="267" t="s">
        <v>229</v>
      </c>
    </row>
    <row r="2078" s="14" customFormat="1">
      <c r="A2078" s="14"/>
      <c r="B2078" s="268"/>
      <c r="C2078" s="269"/>
      <c r="D2078" s="259" t="s">
        <v>238</v>
      </c>
      <c r="E2078" s="270" t="s">
        <v>1</v>
      </c>
      <c r="F2078" s="271" t="s">
        <v>2712</v>
      </c>
      <c r="G2078" s="269"/>
      <c r="H2078" s="272">
        <v>448.5</v>
      </c>
      <c r="I2078" s="273"/>
      <c r="J2078" s="269"/>
      <c r="K2078" s="269"/>
      <c r="L2078" s="274"/>
      <c r="M2078" s="275"/>
      <c r="N2078" s="276"/>
      <c r="O2078" s="276"/>
      <c r="P2078" s="276"/>
      <c r="Q2078" s="276"/>
      <c r="R2078" s="276"/>
      <c r="S2078" s="276"/>
      <c r="T2078" s="277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78" t="s">
        <v>238</v>
      </c>
      <c r="AU2078" s="278" t="s">
        <v>91</v>
      </c>
      <c r="AV2078" s="14" t="s">
        <v>91</v>
      </c>
      <c r="AW2078" s="14" t="s">
        <v>36</v>
      </c>
      <c r="AX2078" s="14" t="s">
        <v>89</v>
      </c>
      <c r="AY2078" s="278" t="s">
        <v>229</v>
      </c>
    </row>
    <row r="2079" s="2" customFormat="1" ht="21.75" customHeight="1">
      <c r="A2079" s="39"/>
      <c r="B2079" s="40"/>
      <c r="C2079" s="318" t="s">
        <v>2713</v>
      </c>
      <c r="D2079" s="318" t="s">
        <v>492</v>
      </c>
      <c r="E2079" s="319" t="s">
        <v>2714</v>
      </c>
      <c r="F2079" s="320" t="s">
        <v>2715</v>
      </c>
      <c r="G2079" s="321" t="s">
        <v>346</v>
      </c>
      <c r="H2079" s="322">
        <v>12.65</v>
      </c>
      <c r="I2079" s="323"/>
      <c r="J2079" s="324">
        <f>ROUND(I2079*H2079,2)</f>
        <v>0</v>
      </c>
      <c r="K2079" s="320" t="s">
        <v>301</v>
      </c>
      <c r="L2079" s="325"/>
      <c r="M2079" s="326" t="s">
        <v>1</v>
      </c>
      <c r="N2079" s="327" t="s">
        <v>46</v>
      </c>
      <c r="O2079" s="92"/>
      <c r="P2079" s="253">
        <f>O2079*H2079</f>
        <v>0</v>
      </c>
      <c r="Q2079" s="253">
        <v>0.043869999999999999</v>
      </c>
      <c r="R2079" s="253">
        <f>Q2079*H2079</f>
        <v>0.55495550000000005</v>
      </c>
      <c r="S2079" s="253">
        <v>0</v>
      </c>
      <c r="T2079" s="254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55" t="s">
        <v>587</v>
      </c>
      <c r="AT2079" s="255" t="s">
        <v>492</v>
      </c>
      <c r="AU2079" s="255" t="s">
        <v>91</v>
      </c>
      <c r="AY2079" s="18" t="s">
        <v>229</v>
      </c>
      <c r="BE2079" s="256">
        <f>IF(N2079="základní",J2079,0)</f>
        <v>0</v>
      </c>
      <c r="BF2079" s="256">
        <f>IF(N2079="snížená",J2079,0)</f>
        <v>0</v>
      </c>
      <c r="BG2079" s="256">
        <f>IF(N2079="zákl. přenesená",J2079,0)</f>
        <v>0</v>
      </c>
      <c r="BH2079" s="256">
        <f>IF(N2079="sníž. přenesená",J2079,0)</f>
        <v>0</v>
      </c>
      <c r="BI2079" s="256">
        <f>IF(N2079="nulová",J2079,0)</f>
        <v>0</v>
      </c>
      <c r="BJ2079" s="18" t="s">
        <v>89</v>
      </c>
      <c r="BK2079" s="256">
        <f>ROUND(I2079*H2079,2)</f>
        <v>0</v>
      </c>
      <c r="BL2079" s="18" t="s">
        <v>331</v>
      </c>
      <c r="BM2079" s="255" t="s">
        <v>2716</v>
      </c>
    </row>
    <row r="2080" s="13" customFormat="1">
      <c r="A2080" s="13"/>
      <c r="B2080" s="257"/>
      <c r="C2080" s="258"/>
      <c r="D2080" s="259" t="s">
        <v>238</v>
      </c>
      <c r="E2080" s="260" t="s">
        <v>1</v>
      </c>
      <c r="F2080" s="261" t="s">
        <v>2711</v>
      </c>
      <c r="G2080" s="258"/>
      <c r="H2080" s="260" t="s">
        <v>1</v>
      </c>
      <c r="I2080" s="262"/>
      <c r="J2080" s="258"/>
      <c r="K2080" s="258"/>
      <c r="L2080" s="263"/>
      <c r="M2080" s="264"/>
      <c r="N2080" s="265"/>
      <c r="O2080" s="265"/>
      <c r="P2080" s="265"/>
      <c r="Q2080" s="265"/>
      <c r="R2080" s="265"/>
      <c r="S2080" s="265"/>
      <c r="T2080" s="266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7" t="s">
        <v>238</v>
      </c>
      <c r="AU2080" s="267" t="s">
        <v>91</v>
      </c>
      <c r="AV2080" s="13" t="s">
        <v>89</v>
      </c>
      <c r="AW2080" s="13" t="s">
        <v>36</v>
      </c>
      <c r="AX2080" s="13" t="s">
        <v>81</v>
      </c>
      <c r="AY2080" s="267" t="s">
        <v>229</v>
      </c>
    </row>
    <row r="2081" s="14" customFormat="1">
      <c r="A2081" s="14"/>
      <c r="B2081" s="268"/>
      <c r="C2081" s="269"/>
      <c r="D2081" s="259" t="s">
        <v>238</v>
      </c>
      <c r="E2081" s="270" t="s">
        <v>1</v>
      </c>
      <c r="F2081" s="271" t="s">
        <v>2717</v>
      </c>
      <c r="G2081" s="269"/>
      <c r="H2081" s="272">
        <v>11.5</v>
      </c>
      <c r="I2081" s="273"/>
      <c r="J2081" s="269"/>
      <c r="K2081" s="269"/>
      <c r="L2081" s="274"/>
      <c r="M2081" s="275"/>
      <c r="N2081" s="276"/>
      <c r="O2081" s="276"/>
      <c r="P2081" s="276"/>
      <c r="Q2081" s="276"/>
      <c r="R2081" s="276"/>
      <c r="S2081" s="276"/>
      <c r="T2081" s="277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78" t="s">
        <v>238</v>
      </c>
      <c r="AU2081" s="278" t="s">
        <v>91</v>
      </c>
      <c r="AV2081" s="14" t="s">
        <v>91</v>
      </c>
      <c r="AW2081" s="14" t="s">
        <v>36</v>
      </c>
      <c r="AX2081" s="14" t="s">
        <v>89</v>
      </c>
      <c r="AY2081" s="278" t="s">
        <v>229</v>
      </c>
    </row>
    <row r="2082" s="14" customFormat="1">
      <c r="A2082" s="14"/>
      <c r="B2082" s="268"/>
      <c r="C2082" s="269"/>
      <c r="D2082" s="259" t="s">
        <v>238</v>
      </c>
      <c r="E2082" s="269"/>
      <c r="F2082" s="271" t="s">
        <v>2718</v>
      </c>
      <c r="G2082" s="269"/>
      <c r="H2082" s="272">
        <v>12.65</v>
      </c>
      <c r="I2082" s="273"/>
      <c r="J2082" s="269"/>
      <c r="K2082" s="269"/>
      <c r="L2082" s="274"/>
      <c r="M2082" s="275"/>
      <c r="N2082" s="276"/>
      <c r="O2082" s="276"/>
      <c r="P2082" s="276"/>
      <c r="Q2082" s="276"/>
      <c r="R2082" s="276"/>
      <c r="S2082" s="276"/>
      <c r="T2082" s="277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78" t="s">
        <v>238</v>
      </c>
      <c r="AU2082" s="278" t="s">
        <v>91</v>
      </c>
      <c r="AV2082" s="14" t="s">
        <v>91</v>
      </c>
      <c r="AW2082" s="14" t="s">
        <v>4</v>
      </c>
      <c r="AX2082" s="14" t="s">
        <v>89</v>
      </c>
      <c r="AY2082" s="278" t="s">
        <v>229</v>
      </c>
    </row>
    <row r="2083" s="2" customFormat="1" ht="21.75" customHeight="1">
      <c r="A2083" s="39"/>
      <c r="B2083" s="40"/>
      <c r="C2083" s="244" t="s">
        <v>2719</v>
      </c>
      <c r="D2083" s="244" t="s">
        <v>231</v>
      </c>
      <c r="E2083" s="245" t="s">
        <v>2720</v>
      </c>
      <c r="F2083" s="246" t="s">
        <v>2721</v>
      </c>
      <c r="G2083" s="247" t="s">
        <v>314</v>
      </c>
      <c r="H2083" s="248">
        <v>2</v>
      </c>
      <c r="I2083" s="249"/>
      <c r="J2083" s="250">
        <f>ROUND(I2083*H2083,2)</f>
        <v>0</v>
      </c>
      <c r="K2083" s="246" t="s">
        <v>1</v>
      </c>
      <c r="L2083" s="45"/>
      <c r="M2083" s="251" t="s">
        <v>1</v>
      </c>
      <c r="N2083" s="252" t="s">
        <v>46</v>
      </c>
      <c r="O2083" s="92"/>
      <c r="P2083" s="253">
        <f>O2083*H2083</f>
        <v>0</v>
      </c>
      <c r="Q2083" s="253">
        <v>0</v>
      </c>
      <c r="R2083" s="253">
        <f>Q2083*H2083</f>
        <v>0</v>
      </c>
      <c r="S2083" s="253">
        <v>0</v>
      </c>
      <c r="T2083" s="254">
        <f>S2083*H2083</f>
        <v>0</v>
      </c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R2083" s="255" t="s">
        <v>331</v>
      </c>
      <c r="AT2083" s="255" t="s">
        <v>231</v>
      </c>
      <c r="AU2083" s="255" t="s">
        <v>91</v>
      </c>
      <c r="AY2083" s="18" t="s">
        <v>229</v>
      </c>
      <c r="BE2083" s="256">
        <f>IF(N2083="základní",J2083,0)</f>
        <v>0</v>
      </c>
      <c r="BF2083" s="256">
        <f>IF(N2083="snížená",J2083,0)</f>
        <v>0</v>
      </c>
      <c r="BG2083" s="256">
        <f>IF(N2083="zákl. přenesená",J2083,0)</f>
        <v>0</v>
      </c>
      <c r="BH2083" s="256">
        <f>IF(N2083="sníž. přenesená",J2083,0)</f>
        <v>0</v>
      </c>
      <c r="BI2083" s="256">
        <f>IF(N2083="nulová",J2083,0)</f>
        <v>0</v>
      </c>
      <c r="BJ2083" s="18" t="s">
        <v>89</v>
      </c>
      <c r="BK2083" s="256">
        <f>ROUND(I2083*H2083,2)</f>
        <v>0</v>
      </c>
      <c r="BL2083" s="18" t="s">
        <v>331</v>
      </c>
      <c r="BM2083" s="255" t="s">
        <v>2722</v>
      </c>
    </row>
    <row r="2084" s="2" customFormat="1" ht="16.5" customHeight="1">
      <c r="A2084" s="39"/>
      <c r="B2084" s="40"/>
      <c r="C2084" s="244" t="s">
        <v>2723</v>
      </c>
      <c r="D2084" s="244" t="s">
        <v>231</v>
      </c>
      <c r="E2084" s="245" t="s">
        <v>2724</v>
      </c>
      <c r="F2084" s="246" t="s">
        <v>2725</v>
      </c>
      <c r="G2084" s="247" t="s">
        <v>314</v>
      </c>
      <c r="H2084" s="248">
        <v>2</v>
      </c>
      <c r="I2084" s="249"/>
      <c r="J2084" s="250">
        <f>ROUND(I2084*H2084,2)</f>
        <v>0</v>
      </c>
      <c r="K2084" s="246" t="s">
        <v>1</v>
      </c>
      <c r="L2084" s="45"/>
      <c r="M2084" s="251" t="s">
        <v>1</v>
      </c>
      <c r="N2084" s="252" t="s">
        <v>46</v>
      </c>
      <c r="O2084" s="92"/>
      <c r="P2084" s="253">
        <f>O2084*H2084</f>
        <v>0</v>
      </c>
      <c r="Q2084" s="253">
        <v>0</v>
      </c>
      <c r="R2084" s="253">
        <f>Q2084*H2084</f>
        <v>0</v>
      </c>
      <c r="S2084" s="253">
        <v>0</v>
      </c>
      <c r="T2084" s="254">
        <f>S2084*H2084</f>
        <v>0</v>
      </c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R2084" s="255" t="s">
        <v>331</v>
      </c>
      <c r="AT2084" s="255" t="s">
        <v>231</v>
      </c>
      <c r="AU2084" s="255" t="s">
        <v>91</v>
      </c>
      <c r="AY2084" s="18" t="s">
        <v>229</v>
      </c>
      <c r="BE2084" s="256">
        <f>IF(N2084="základní",J2084,0)</f>
        <v>0</v>
      </c>
      <c r="BF2084" s="256">
        <f>IF(N2084="snížená",J2084,0)</f>
        <v>0</v>
      </c>
      <c r="BG2084" s="256">
        <f>IF(N2084="zákl. přenesená",J2084,0)</f>
        <v>0</v>
      </c>
      <c r="BH2084" s="256">
        <f>IF(N2084="sníž. přenesená",J2084,0)</f>
        <v>0</v>
      </c>
      <c r="BI2084" s="256">
        <f>IF(N2084="nulová",J2084,0)</f>
        <v>0</v>
      </c>
      <c r="BJ2084" s="18" t="s">
        <v>89</v>
      </c>
      <c r="BK2084" s="256">
        <f>ROUND(I2084*H2084,2)</f>
        <v>0</v>
      </c>
      <c r="BL2084" s="18" t="s">
        <v>331</v>
      </c>
      <c r="BM2084" s="255" t="s">
        <v>2726</v>
      </c>
    </row>
    <row r="2085" s="2" customFormat="1" ht="21.75" customHeight="1">
      <c r="A2085" s="39"/>
      <c r="B2085" s="40"/>
      <c r="C2085" s="244" t="s">
        <v>2727</v>
      </c>
      <c r="D2085" s="244" t="s">
        <v>231</v>
      </c>
      <c r="E2085" s="245" t="s">
        <v>2728</v>
      </c>
      <c r="F2085" s="246" t="s">
        <v>2729</v>
      </c>
      <c r="G2085" s="247" t="s">
        <v>771</v>
      </c>
      <c r="H2085" s="248">
        <v>1</v>
      </c>
      <c r="I2085" s="249"/>
      <c r="J2085" s="250">
        <f>ROUND(I2085*H2085,2)</f>
        <v>0</v>
      </c>
      <c r="K2085" s="246" t="s">
        <v>1</v>
      </c>
      <c r="L2085" s="45"/>
      <c r="M2085" s="251" t="s">
        <v>1</v>
      </c>
      <c r="N2085" s="252" t="s">
        <v>46</v>
      </c>
      <c r="O2085" s="92"/>
      <c r="P2085" s="253">
        <f>O2085*H2085</f>
        <v>0</v>
      </c>
      <c r="Q2085" s="253">
        <v>0</v>
      </c>
      <c r="R2085" s="253">
        <f>Q2085*H2085</f>
        <v>0</v>
      </c>
      <c r="S2085" s="253">
        <v>0</v>
      </c>
      <c r="T2085" s="254">
        <f>S2085*H2085</f>
        <v>0</v>
      </c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39"/>
      <c r="AE2085" s="39"/>
      <c r="AR2085" s="255" t="s">
        <v>331</v>
      </c>
      <c r="AT2085" s="255" t="s">
        <v>231</v>
      </c>
      <c r="AU2085" s="255" t="s">
        <v>91</v>
      </c>
      <c r="AY2085" s="18" t="s">
        <v>229</v>
      </c>
      <c r="BE2085" s="256">
        <f>IF(N2085="základní",J2085,0)</f>
        <v>0</v>
      </c>
      <c r="BF2085" s="256">
        <f>IF(N2085="snížená",J2085,0)</f>
        <v>0</v>
      </c>
      <c r="BG2085" s="256">
        <f>IF(N2085="zákl. přenesená",J2085,0)</f>
        <v>0</v>
      </c>
      <c r="BH2085" s="256">
        <f>IF(N2085="sníž. přenesená",J2085,0)</f>
        <v>0</v>
      </c>
      <c r="BI2085" s="256">
        <f>IF(N2085="nulová",J2085,0)</f>
        <v>0</v>
      </c>
      <c r="BJ2085" s="18" t="s">
        <v>89</v>
      </c>
      <c r="BK2085" s="256">
        <f>ROUND(I2085*H2085,2)</f>
        <v>0</v>
      </c>
      <c r="BL2085" s="18" t="s">
        <v>331</v>
      </c>
      <c r="BM2085" s="255" t="s">
        <v>2730</v>
      </c>
    </row>
    <row r="2086" s="2" customFormat="1" ht="21.75" customHeight="1">
      <c r="A2086" s="39"/>
      <c r="B2086" s="40"/>
      <c r="C2086" s="244" t="s">
        <v>2731</v>
      </c>
      <c r="D2086" s="244" t="s">
        <v>231</v>
      </c>
      <c r="E2086" s="245" t="s">
        <v>2732</v>
      </c>
      <c r="F2086" s="246" t="s">
        <v>2733</v>
      </c>
      <c r="G2086" s="247" t="s">
        <v>771</v>
      </c>
      <c r="H2086" s="248">
        <v>1</v>
      </c>
      <c r="I2086" s="249"/>
      <c r="J2086" s="250">
        <f>ROUND(I2086*H2086,2)</f>
        <v>0</v>
      </c>
      <c r="K2086" s="246" t="s">
        <v>1</v>
      </c>
      <c r="L2086" s="45"/>
      <c r="M2086" s="251" t="s">
        <v>1</v>
      </c>
      <c r="N2086" s="252" t="s">
        <v>46</v>
      </c>
      <c r="O2086" s="92"/>
      <c r="P2086" s="253">
        <f>O2086*H2086</f>
        <v>0</v>
      </c>
      <c r="Q2086" s="253">
        <v>0</v>
      </c>
      <c r="R2086" s="253">
        <f>Q2086*H2086</f>
        <v>0</v>
      </c>
      <c r="S2086" s="253">
        <v>0</v>
      </c>
      <c r="T2086" s="254">
        <f>S2086*H2086</f>
        <v>0</v>
      </c>
      <c r="U2086" s="39"/>
      <c r="V2086" s="39"/>
      <c r="W2086" s="39"/>
      <c r="X2086" s="39"/>
      <c r="Y2086" s="39"/>
      <c r="Z2086" s="39"/>
      <c r="AA2086" s="39"/>
      <c r="AB2086" s="39"/>
      <c r="AC2086" s="39"/>
      <c r="AD2086" s="39"/>
      <c r="AE2086" s="39"/>
      <c r="AR2086" s="255" t="s">
        <v>331</v>
      </c>
      <c r="AT2086" s="255" t="s">
        <v>231</v>
      </c>
      <c r="AU2086" s="255" t="s">
        <v>91</v>
      </c>
      <c r="AY2086" s="18" t="s">
        <v>229</v>
      </c>
      <c r="BE2086" s="256">
        <f>IF(N2086="základní",J2086,0)</f>
        <v>0</v>
      </c>
      <c r="BF2086" s="256">
        <f>IF(N2086="snížená",J2086,0)</f>
        <v>0</v>
      </c>
      <c r="BG2086" s="256">
        <f>IF(N2086="zákl. přenesená",J2086,0)</f>
        <v>0</v>
      </c>
      <c r="BH2086" s="256">
        <f>IF(N2086="sníž. přenesená",J2086,0)</f>
        <v>0</v>
      </c>
      <c r="BI2086" s="256">
        <f>IF(N2086="nulová",J2086,0)</f>
        <v>0</v>
      </c>
      <c r="BJ2086" s="18" t="s">
        <v>89</v>
      </c>
      <c r="BK2086" s="256">
        <f>ROUND(I2086*H2086,2)</f>
        <v>0</v>
      </c>
      <c r="BL2086" s="18" t="s">
        <v>331</v>
      </c>
      <c r="BM2086" s="255" t="s">
        <v>2734</v>
      </c>
    </row>
    <row r="2087" s="2" customFormat="1" ht="21.75" customHeight="1">
      <c r="A2087" s="39"/>
      <c r="B2087" s="40"/>
      <c r="C2087" s="244" t="s">
        <v>2735</v>
      </c>
      <c r="D2087" s="244" t="s">
        <v>231</v>
      </c>
      <c r="E2087" s="245" t="s">
        <v>2736</v>
      </c>
      <c r="F2087" s="246" t="s">
        <v>2737</v>
      </c>
      <c r="G2087" s="247" t="s">
        <v>314</v>
      </c>
      <c r="H2087" s="248">
        <v>1</v>
      </c>
      <c r="I2087" s="249"/>
      <c r="J2087" s="250">
        <f>ROUND(I2087*H2087,2)</f>
        <v>0</v>
      </c>
      <c r="K2087" s="246" t="s">
        <v>1</v>
      </c>
      <c r="L2087" s="45"/>
      <c r="M2087" s="251" t="s">
        <v>1</v>
      </c>
      <c r="N2087" s="252" t="s">
        <v>46</v>
      </c>
      <c r="O2087" s="92"/>
      <c r="P2087" s="253">
        <f>O2087*H2087</f>
        <v>0</v>
      </c>
      <c r="Q2087" s="253">
        <v>0</v>
      </c>
      <c r="R2087" s="253">
        <f>Q2087*H2087</f>
        <v>0</v>
      </c>
      <c r="S2087" s="253">
        <v>0</v>
      </c>
      <c r="T2087" s="254">
        <f>S2087*H2087</f>
        <v>0</v>
      </c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R2087" s="255" t="s">
        <v>331</v>
      </c>
      <c r="AT2087" s="255" t="s">
        <v>231</v>
      </c>
      <c r="AU2087" s="255" t="s">
        <v>91</v>
      </c>
      <c r="AY2087" s="18" t="s">
        <v>229</v>
      </c>
      <c r="BE2087" s="256">
        <f>IF(N2087="základní",J2087,0)</f>
        <v>0</v>
      </c>
      <c r="BF2087" s="256">
        <f>IF(N2087="snížená",J2087,0)</f>
        <v>0</v>
      </c>
      <c r="BG2087" s="256">
        <f>IF(N2087="zákl. přenesená",J2087,0)</f>
        <v>0</v>
      </c>
      <c r="BH2087" s="256">
        <f>IF(N2087="sníž. přenesená",J2087,0)</f>
        <v>0</v>
      </c>
      <c r="BI2087" s="256">
        <f>IF(N2087="nulová",J2087,0)</f>
        <v>0</v>
      </c>
      <c r="BJ2087" s="18" t="s">
        <v>89</v>
      </c>
      <c r="BK2087" s="256">
        <f>ROUND(I2087*H2087,2)</f>
        <v>0</v>
      </c>
      <c r="BL2087" s="18" t="s">
        <v>331</v>
      </c>
      <c r="BM2087" s="255" t="s">
        <v>2738</v>
      </c>
    </row>
    <row r="2088" s="2" customFormat="1" ht="21.75" customHeight="1">
      <c r="A2088" s="39"/>
      <c r="B2088" s="40"/>
      <c r="C2088" s="244" t="s">
        <v>2739</v>
      </c>
      <c r="D2088" s="244" t="s">
        <v>231</v>
      </c>
      <c r="E2088" s="245" t="s">
        <v>2740</v>
      </c>
      <c r="F2088" s="246" t="s">
        <v>2741</v>
      </c>
      <c r="G2088" s="247" t="s">
        <v>314</v>
      </c>
      <c r="H2088" s="248">
        <v>1</v>
      </c>
      <c r="I2088" s="249"/>
      <c r="J2088" s="250">
        <f>ROUND(I2088*H2088,2)</f>
        <v>0</v>
      </c>
      <c r="K2088" s="246" t="s">
        <v>1</v>
      </c>
      <c r="L2088" s="45"/>
      <c r="M2088" s="251" t="s">
        <v>1</v>
      </c>
      <c r="N2088" s="252" t="s">
        <v>46</v>
      </c>
      <c r="O2088" s="92"/>
      <c r="P2088" s="253">
        <f>O2088*H2088</f>
        <v>0</v>
      </c>
      <c r="Q2088" s="253">
        <v>0</v>
      </c>
      <c r="R2088" s="253">
        <f>Q2088*H2088</f>
        <v>0</v>
      </c>
      <c r="S2088" s="253">
        <v>0</v>
      </c>
      <c r="T2088" s="254">
        <f>S2088*H2088</f>
        <v>0</v>
      </c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39"/>
      <c r="AE2088" s="39"/>
      <c r="AR2088" s="255" t="s">
        <v>331</v>
      </c>
      <c r="AT2088" s="255" t="s">
        <v>231</v>
      </c>
      <c r="AU2088" s="255" t="s">
        <v>91</v>
      </c>
      <c r="AY2088" s="18" t="s">
        <v>229</v>
      </c>
      <c r="BE2088" s="256">
        <f>IF(N2088="základní",J2088,0)</f>
        <v>0</v>
      </c>
      <c r="BF2088" s="256">
        <f>IF(N2088="snížená",J2088,0)</f>
        <v>0</v>
      </c>
      <c r="BG2088" s="256">
        <f>IF(N2088="zákl. přenesená",J2088,0)</f>
        <v>0</v>
      </c>
      <c r="BH2088" s="256">
        <f>IF(N2088="sníž. přenesená",J2088,0)</f>
        <v>0</v>
      </c>
      <c r="BI2088" s="256">
        <f>IF(N2088="nulová",J2088,0)</f>
        <v>0</v>
      </c>
      <c r="BJ2088" s="18" t="s">
        <v>89</v>
      </c>
      <c r="BK2088" s="256">
        <f>ROUND(I2088*H2088,2)</f>
        <v>0</v>
      </c>
      <c r="BL2088" s="18" t="s">
        <v>331</v>
      </c>
      <c r="BM2088" s="255" t="s">
        <v>2742</v>
      </c>
    </row>
    <row r="2089" s="2" customFormat="1" ht="21.75" customHeight="1">
      <c r="A2089" s="39"/>
      <c r="B2089" s="40"/>
      <c r="C2089" s="244" t="s">
        <v>2743</v>
      </c>
      <c r="D2089" s="244" t="s">
        <v>231</v>
      </c>
      <c r="E2089" s="245" t="s">
        <v>2744</v>
      </c>
      <c r="F2089" s="246" t="s">
        <v>2745</v>
      </c>
      <c r="G2089" s="247" t="s">
        <v>314</v>
      </c>
      <c r="H2089" s="248">
        <v>1</v>
      </c>
      <c r="I2089" s="249"/>
      <c r="J2089" s="250">
        <f>ROUND(I2089*H2089,2)</f>
        <v>0</v>
      </c>
      <c r="K2089" s="246" t="s">
        <v>1</v>
      </c>
      <c r="L2089" s="45"/>
      <c r="M2089" s="251" t="s">
        <v>1</v>
      </c>
      <c r="N2089" s="252" t="s">
        <v>46</v>
      </c>
      <c r="O2089" s="92"/>
      <c r="P2089" s="253">
        <f>O2089*H2089</f>
        <v>0</v>
      </c>
      <c r="Q2089" s="253">
        <v>0</v>
      </c>
      <c r="R2089" s="253">
        <f>Q2089*H2089</f>
        <v>0</v>
      </c>
      <c r="S2089" s="253">
        <v>0</v>
      </c>
      <c r="T2089" s="254">
        <f>S2089*H2089</f>
        <v>0</v>
      </c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39"/>
      <c r="AE2089" s="39"/>
      <c r="AR2089" s="255" t="s">
        <v>331</v>
      </c>
      <c r="AT2089" s="255" t="s">
        <v>231</v>
      </c>
      <c r="AU2089" s="255" t="s">
        <v>91</v>
      </c>
      <c r="AY2089" s="18" t="s">
        <v>229</v>
      </c>
      <c r="BE2089" s="256">
        <f>IF(N2089="základní",J2089,0)</f>
        <v>0</v>
      </c>
      <c r="BF2089" s="256">
        <f>IF(N2089="snížená",J2089,0)</f>
        <v>0</v>
      </c>
      <c r="BG2089" s="256">
        <f>IF(N2089="zákl. přenesená",J2089,0)</f>
        <v>0</v>
      </c>
      <c r="BH2089" s="256">
        <f>IF(N2089="sníž. přenesená",J2089,0)</f>
        <v>0</v>
      </c>
      <c r="BI2089" s="256">
        <f>IF(N2089="nulová",J2089,0)</f>
        <v>0</v>
      </c>
      <c r="BJ2089" s="18" t="s">
        <v>89</v>
      </c>
      <c r="BK2089" s="256">
        <f>ROUND(I2089*H2089,2)</f>
        <v>0</v>
      </c>
      <c r="BL2089" s="18" t="s">
        <v>331</v>
      </c>
      <c r="BM2089" s="255" t="s">
        <v>2746</v>
      </c>
    </row>
    <row r="2090" s="2" customFormat="1">
      <c r="A2090" s="39"/>
      <c r="B2090" s="40"/>
      <c r="C2090" s="41"/>
      <c r="D2090" s="259" t="s">
        <v>262</v>
      </c>
      <c r="E2090" s="41"/>
      <c r="F2090" s="290" t="s">
        <v>2747</v>
      </c>
      <c r="G2090" s="41"/>
      <c r="H2090" s="41"/>
      <c r="I2090" s="155"/>
      <c r="J2090" s="41"/>
      <c r="K2090" s="41"/>
      <c r="L2090" s="45"/>
      <c r="M2090" s="291"/>
      <c r="N2090" s="292"/>
      <c r="O2090" s="92"/>
      <c r="P2090" s="92"/>
      <c r="Q2090" s="92"/>
      <c r="R2090" s="92"/>
      <c r="S2090" s="92"/>
      <c r="T2090" s="93"/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T2090" s="18" t="s">
        <v>262</v>
      </c>
      <c r="AU2090" s="18" t="s">
        <v>91</v>
      </c>
    </row>
    <row r="2091" s="2" customFormat="1" ht="21.75" customHeight="1">
      <c r="A2091" s="39"/>
      <c r="B2091" s="40"/>
      <c r="C2091" s="244" t="s">
        <v>2748</v>
      </c>
      <c r="D2091" s="244" t="s">
        <v>231</v>
      </c>
      <c r="E2091" s="245" t="s">
        <v>2749</v>
      </c>
      <c r="F2091" s="246" t="s">
        <v>2750</v>
      </c>
      <c r="G2091" s="247" t="s">
        <v>314</v>
      </c>
      <c r="H2091" s="248">
        <v>1</v>
      </c>
      <c r="I2091" s="249"/>
      <c r="J2091" s="250">
        <f>ROUND(I2091*H2091,2)</f>
        <v>0</v>
      </c>
      <c r="K2091" s="246" t="s">
        <v>1</v>
      </c>
      <c r="L2091" s="45"/>
      <c r="M2091" s="251" t="s">
        <v>1</v>
      </c>
      <c r="N2091" s="252" t="s">
        <v>46</v>
      </c>
      <c r="O2091" s="92"/>
      <c r="P2091" s="253">
        <f>O2091*H2091</f>
        <v>0</v>
      </c>
      <c r="Q2091" s="253">
        <v>0</v>
      </c>
      <c r="R2091" s="253">
        <f>Q2091*H2091</f>
        <v>0</v>
      </c>
      <c r="S2091" s="253">
        <v>0</v>
      </c>
      <c r="T2091" s="254">
        <f>S2091*H2091</f>
        <v>0</v>
      </c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R2091" s="255" t="s">
        <v>331</v>
      </c>
      <c r="AT2091" s="255" t="s">
        <v>231</v>
      </c>
      <c r="AU2091" s="255" t="s">
        <v>91</v>
      </c>
      <c r="AY2091" s="18" t="s">
        <v>229</v>
      </c>
      <c r="BE2091" s="256">
        <f>IF(N2091="základní",J2091,0)</f>
        <v>0</v>
      </c>
      <c r="BF2091" s="256">
        <f>IF(N2091="snížená",J2091,0)</f>
        <v>0</v>
      </c>
      <c r="BG2091" s="256">
        <f>IF(N2091="zákl. přenesená",J2091,0)</f>
        <v>0</v>
      </c>
      <c r="BH2091" s="256">
        <f>IF(N2091="sníž. přenesená",J2091,0)</f>
        <v>0</v>
      </c>
      <c r="BI2091" s="256">
        <f>IF(N2091="nulová",J2091,0)</f>
        <v>0</v>
      </c>
      <c r="BJ2091" s="18" t="s">
        <v>89</v>
      </c>
      <c r="BK2091" s="256">
        <f>ROUND(I2091*H2091,2)</f>
        <v>0</v>
      </c>
      <c r="BL2091" s="18" t="s">
        <v>331</v>
      </c>
      <c r="BM2091" s="255" t="s">
        <v>2751</v>
      </c>
    </row>
    <row r="2092" s="2" customFormat="1" ht="21.75" customHeight="1">
      <c r="A2092" s="39"/>
      <c r="B2092" s="40"/>
      <c r="C2092" s="244" t="s">
        <v>2752</v>
      </c>
      <c r="D2092" s="244" t="s">
        <v>231</v>
      </c>
      <c r="E2092" s="245" t="s">
        <v>2753</v>
      </c>
      <c r="F2092" s="246" t="s">
        <v>2754</v>
      </c>
      <c r="G2092" s="247" t="s">
        <v>314</v>
      </c>
      <c r="H2092" s="248">
        <v>2</v>
      </c>
      <c r="I2092" s="249"/>
      <c r="J2092" s="250">
        <f>ROUND(I2092*H2092,2)</f>
        <v>0</v>
      </c>
      <c r="K2092" s="246" t="s">
        <v>1</v>
      </c>
      <c r="L2092" s="45"/>
      <c r="M2092" s="251" t="s">
        <v>1</v>
      </c>
      <c r="N2092" s="252" t="s">
        <v>46</v>
      </c>
      <c r="O2092" s="92"/>
      <c r="P2092" s="253">
        <f>O2092*H2092</f>
        <v>0</v>
      </c>
      <c r="Q2092" s="253">
        <v>0</v>
      </c>
      <c r="R2092" s="253">
        <f>Q2092*H2092</f>
        <v>0</v>
      </c>
      <c r="S2092" s="253">
        <v>0</v>
      </c>
      <c r="T2092" s="254">
        <f>S2092*H2092</f>
        <v>0</v>
      </c>
      <c r="U2092" s="39"/>
      <c r="V2092" s="39"/>
      <c r="W2092" s="39"/>
      <c r="X2092" s="39"/>
      <c r="Y2092" s="39"/>
      <c r="Z2092" s="39"/>
      <c r="AA2092" s="39"/>
      <c r="AB2092" s="39"/>
      <c r="AC2092" s="39"/>
      <c r="AD2092" s="39"/>
      <c r="AE2092" s="39"/>
      <c r="AR2092" s="255" t="s">
        <v>331</v>
      </c>
      <c r="AT2092" s="255" t="s">
        <v>231</v>
      </c>
      <c r="AU2092" s="255" t="s">
        <v>91</v>
      </c>
      <c r="AY2092" s="18" t="s">
        <v>229</v>
      </c>
      <c r="BE2092" s="256">
        <f>IF(N2092="základní",J2092,0)</f>
        <v>0</v>
      </c>
      <c r="BF2092" s="256">
        <f>IF(N2092="snížená",J2092,0)</f>
        <v>0</v>
      </c>
      <c r="BG2092" s="256">
        <f>IF(N2092="zákl. přenesená",J2092,0)</f>
        <v>0</v>
      </c>
      <c r="BH2092" s="256">
        <f>IF(N2092="sníž. přenesená",J2092,0)</f>
        <v>0</v>
      </c>
      <c r="BI2092" s="256">
        <f>IF(N2092="nulová",J2092,0)</f>
        <v>0</v>
      </c>
      <c r="BJ2092" s="18" t="s">
        <v>89</v>
      </c>
      <c r="BK2092" s="256">
        <f>ROUND(I2092*H2092,2)</f>
        <v>0</v>
      </c>
      <c r="BL2092" s="18" t="s">
        <v>331</v>
      </c>
      <c r="BM2092" s="255" t="s">
        <v>2755</v>
      </c>
    </row>
    <row r="2093" s="2" customFormat="1" ht="21.75" customHeight="1">
      <c r="A2093" s="39"/>
      <c r="B2093" s="40"/>
      <c r="C2093" s="244" t="s">
        <v>2756</v>
      </c>
      <c r="D2093" s="244" t="s">
        <v>231</v>
      </c>
      <c r="E2093" s="245" t="s">
        <v>2757</v>
      </c>
      <c r="F2093" s="246" t="s">
        <v>2758</v>
      </c>
      <c r="G2093" s="247" t="s">
        <v>314</v>
      </c>
      <c r="H2093" s="248">
        <v>6</v>
      </c>
      <c r="I2093" s="249"/>
      <c r="J2093" s="250">
        <f>ROUND(I2093*H2093,2)</f>
        <v>0</v>
      </c>
      <c r="K2093" s="246" t="s">
        <v>1</v>
      </c>
      <c r="L2093" s="45"/>
      <c r="M2093" s="251" t="s">
        <v>1</v>
      </c>
      <c r="N2093" s="252" t="s">
        <v>46</v>
      </c>
      <c r="O2093" s="92"/>
      <c r="P2093" s="253">
        <f>O2093*H2093</f>
        <v>0</v>
      </c>
      <c r="Q2093" s="253">
        <v>0</v>
      </c>
      <c r="R2093" s="253">
        <f>Q2093*H2093</f>
        <v>0</v>
      </c>
      <c r="S2093" s="253">
        <v>0</v>
      </c>
      <c r="T2093" s="254">
        <f>S2093*H2093</f>
        <v>0</v>
      </c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R2093" s="255" t="s">
        <v>331</v>
      </c>
      <c r="AT2093" s="255" t="s">
        <v>231</v>
      </c>
      <c r="AU2093" s="255" t="s">
        <v>91</v>
      </c>
      <c r="AY2093" s="18" t="s">
        <v>229</v>
      </c>
      <c r="BE2093" s="256">
        <f>IF(N2093="základní",J2093,0)</f>
        <v>0</v>
      </c>
      <c r="BF2093" s="256">
        <f>IF(N2093="snížená",J2093,0)</f>
        <v>0</v>
      </c>
      <c r="BG2093" s="256">
        <f>IF(N2093="zákl. přenesená",J2093,0)</f>
        <v>0</v>
      </c>
      <c r="BH2093" s="256">
        <f>IF(N2093="sníž. přenesená",J2093,0)</f>
        <v>0</v>
      </c>
      <c r="BI2093" s="256">
        <f>IF(N2093="nulová",J2093,0)</f>
        <v>0</v>
      </c>
      <c r="BJ2093" s="18" t="s">
        <v>89</v>
      </c>
      <c r="BK2093" s="256">
        <f>ROUND(I2093*H2093,2)</f>
        <v>0</v>
      </c>
      <c r="BL2093" s="18" t="s">
        <v>331</v>
      </c>
      <c r="BM2093" s="255" t="s">
        <v>2759</v>
      </c>
    </row>
    <row r="2094" s="2" customFormat="1" ht="21.75" customHeight="1">
      <c r="A2094" s="39"/>
      <c r="B2094" s="40"/>
      <c r="C2094" s="244" t="s">
        <v>2760</v>
      </c>
      <c r="D2094" s="244" t="s">
        <v>231</v>
      </c>
      <c r="E2094" s="245" t="s">
        <v>2761</v>
      </c>
      <c r="F2094" s="246" t="s">
        <v>2762</v>
      </c>
      <c r="G2094" s="247" t="s">
        <v>314</v>
      </c>
      <c r="H2094" s="248">
        <v>1</v>
      </c>
      <c r="I2094" s="249"/>
      <c r="J2094" s="250">
        <f>ROUND(I2094*H2094,2)</f>
        <v>0</v>
      </c>
      <c r="K2094" s="246" t="s">
        <v>1</v>
      </c>
      <c r="L2094" s="45"/>
      <c r="M2094" s="251" t="s">
        <v>1</v>
      </c>
      <c r="N2094" s="252" t="s">
        <v>46</v>
      </c>
      <c r="O2094" s="92"/>
      <c r="P2094" s="253">
        <f>O2094*H2094</f>
        <v>0</v>
      </c>
      <c r="Q2094" s="253">
        <v>0</v>
      </c>
      <c r="R2094" s="253">
        <f>Q2094*H2094</f>
        <v>0</v>
      </c>
      <c r="S2094" s="253">
        <v>0</v>
      </c>
      <c r="T2094" s="254">
        <f>S2094*H2094</f>
        <v>0</v>
      </c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R2094" s="255" t="s">
        <v>331</v>
      </c>
      <c r="AT2094" s="255" t="s">
        <v>231</v>
      </c>
      <c r="AU2094" s="255" t="s">
        <v>91</v>
      </c>
      <c r="AY2094" s="18" t="s">
        <v>229</v>
      </c>
      <c r="BE2094" s="256">
        <f>IF(N2094="základní",J2094,0)</f>
        <v>0</v>
      </c>
      <c r="BF2094" s="256">
        <f>IF(N2094="snížená",J2094,0)</f>
        <v>0</v>
      </c>
      <c r="BG2094" s="256">
        <f>IF(N2094="zákl. přenesená",J2094,0)</f>
        <v>0</v>
      </c>
      <c r="BH2094" s="256">
        <f>IF(N2094="sníž. přenesená",J2094,0)</f>
        <v>0</v>
      </c>
      <c r="BI2094" s="256">
        <f>IF(N2094="nulová",J2094,0)</f>
        <v>0</v>
      </c>
      <c r="BJ2094" s="18" t="s">
        <v>89</v>
      </c>
      <c r="BK2094" s="256">
        <f>ROUND(I2094*H2094,2)</f>
        <v>0</v>
      </c>
      <c r="BL2094" s="18" t="s">
        <v>331</v>
      </c>
      <c r="BM2094" s="255" t="s">
        <v>2763</v>
      </c>
    </row>
    <row r="2095" s="2" customFormat="1" ht="21.75" customHeight="1">
      <c r="A2095" s="39"/>
      <c r="B2095" s="40"/>
      <c r="C2095" s="244" t="s">
        <v>2764</v>
      </c>
      <c r="D2095" s="244" t="s">
        <v>231</v>
      </c>
      <c r="E2095" s="245" t="s">
        <v>2765</v>
      </c>
      <c r="F2095" s="246" t="s">
        <v>2766</v>
      </c>
      <c r="G2095" s="247" t="s">
        <v>314</v>
      </c>
      <c r="H2095" s="248">
        <v>1</v>
      </c>
      <c r="I2095" s="249"/>
      <c r="J2095" s="250">
        <f>ROUND(I2095*H2095,2)</f>
        <v>0</v>
      </c>
      <c r="K2095" s="246" t="s">
        <v>1</v>
      </c>
      <c r="L2095" s="45"/>
      <c r="M2095" s="251" t="s">
        <v>1</v>
      </c>
      <c r="N2095" s="252" t="s">
        <v>46</v>
      </c>
      <c r="O2095" s="92"/>
      <c r="P2095" s="253">
        <f>O2095*H2095</f>
        <v>0</v>
      </c>
      <c r="Q2095" s="253">
        <v>0</v>
      </c>
      <c r="R2095" s="253">
        <f>Q2095*H2095</f>
        <v>0</v>
      </c>
      <c r="S2095" s="253">
        <v>0</v>
      </c>
      <c r="T2095" s="254">
        <f>S2095*H2095</f>
        <v>0</v>
      </c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R2095" s="255" t="s">
        <v>331</v>
      </c>
      <c r="AT2095" s="255" t="s">
        <v>231</v>
      </c>
      <c r="AU2095" s="255" t="s">
        <v>91</v>
      </c>
      <c r="AY2095" s="18" t="s">
        <v>229</v>
      </c>
      <c r="BE2095" s="256">
        <f>IF(N2095="základní",J2095,0)</f>
        <v>0</v>
      </c>
      <c r="BF2095" s="256">
        <f>IF(N2095="snížená",J2095,0)</f>
        <v>0</v>
      </c>
      <c r="BG2095" s="256">
        <f>IF(N2095="zákl. přenesená",J2095,0)</f>
        <v>0</v>
      </c>
      <c r="BH2095" s="256">
        <f>IF(N2095="sníž. přenesená",J2095,0)</f>
        <v>0</v>
      </c>
      <c r="BI2095" s="256">
        <f>IF(N2095="nulová",J2095,0)</f>
        <v>0</v>
      </c>
      <c r="BJ2095" s="18" t="s">
        <v>89</v>
      </c>
      <c r="BK2095" s="256">
        <f>ROUND(I2095*H2095,2)</f>
        <v>0</v>
      </c>
      <c r="BL2095" s="18" t="s">
        <v>331</v>
      </c>
      <c r="BM2095" s="255" t="s">
        <v>2767</v>
      </c>
    </row>
    <row r="2096" s="2" customFormat="1" ht="21.75" customHeight="1">
      <c r="A2096" s="39"/>
      <c r="B2096" s="40"/>
      <c r="C2096" s="244" t="s">
        <v>2768</v>
      </c>
      <c r="D2096" s="244" t="s">
        <v>231</v>
      </c>
      <c r="E2096" s="245" t="s">
        <v>2769</v>
      </c>
      <c r="F2096" s="246" t="s">
        <v>2770</v>
      </c>
      <c r="G2096" s="247" t="s">
        <v>314</v>
      </c>
      <c r="H2096" s="248">
        <v>1</v>
      </c>
      <c r="I2096" s="249"/>
      <c r="J2096" s="250">
        <f>ROUND(I2096*H2096,2)</f>
        <v>0</v>
      </c>
      <c r="K2096" s="246" t="s">
        <v>1</v>
      </c>
      <c r="L2096" s="45"/>
      <c r="M2096" s="251" t="s">
        <v>1</v>
      </c>
      <c r="N2096" s="252" t="s">
        <v>46</v>
      </c>
      <c r="O2096" s="92"/>
      <c r="P2096" s="253">
        <f>O2096*H2096</f>
        <v>0</v>
      </c>
      <c r="Q2096" s="253">
        <v>0</v>
      </c>
      <c r="R2096" s="253">
        <f>Q2096*H2096</f>
        <v>0</v>
      </c>
      <c r="S2096" s="253">
        <v>0</v>
      </c>
      <c r="T2096" s="254">
        <f>S2096*H2096</f>
        <v>0</v>
      </c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R2096" s="255" t="s">
        <v>331</v>
      </c>
      <c r="AT2096" s="255" t="s">
        <v>231</v>
      </c>
      <c r="AU2096" s="255" t="s">
        <v>91</v>
      </c>
      <c r="AY2096" s="18" t="s">
        <v>229</v>
      </c>
      <c r="BE2096" s="256">
        <f>IF(N2096="základní",J2096,0)</f>
        <v>0</v>
      </c>
      <c r="BF2096" s="256">
        <f>IF(N2096="snížená",J2096,0)</f>
        <v>0</v>
      </c>
      <c r="BG2096" s="256">
        <f>IF(N2096="zákl. přenesená",J2096,0)</f>
        <v>0</v>
      </c>
      <c r="BH2096" s="256">
        <f>IF(N2096="sníž. přenesená",J2096,0)</f>
        <v>0</v>
      </c>
      <c r="BI2096" s="256">
        <f>IF(N2096="nulová",J2096,0)</f>
        <v>0</v>
      </c>
      <c r="BJ2096" s="18" t="s">
        <v>89</v>
      </c>
      <c r="BK2096" s="256">
        <f>ROUND(I2096*H2096,2)</f>
        <v>0</v>
      </c>
      <c r="BL2096" s="18" t="s">
        <v>331</v>
      </c>
      <c r="BM2096" s="255" t="s">
        <v>2771</v>
      </c>
    </row>
    <row r="2097" s="2" customFormat="1" ht="16.5" customHeight="1">
      <c r="A2097" s="39"/>
      <c r="B2097" s="40"/>
      <c r="C2097" s="244" t="s">
        <v>2772</v>
      </c>
      <c r="D2097" s="244" t="s">
        <v>231</v>
      </c>
      <c r="E2097" s="245" t="s">
        <v>2773</v>
      </c>
      <c r="F2097" s="246" t="s">
        <v>2774</v>
      </c>
      <c r="G2097" s="247" t="s">
        <v>314</v>
      </c>
      <c r="H2097" s="248">
        <v>1</v>
      </c>
      <c r="I2097" s="249"/>
      <c r="J2097" s="250">
        <f>ROUND(I2097*H2097,2)</f>
        <v>0</v>
      </c>
      <c r="K2097" s="246" t="s">
        <v>1</v>
      </c>
      <c r="L2097" s="45"/>
      <c r="M2097" s="251" t="s">
        <v>1</v>
      </c>
      <c r="N2097" s="252" t="s">
        <v>46</v>
      </c>
      <c r="O2097" s="92"/>
      <c r="P2097" s="253">
        <f>O2097*H2097</f>
        <v>0</v>
      </c>
      <c r="Q2097" s="253">
        <v>0</v>
      </c>
      <c r="R2097" s="253">
        <f>Q2097*H2097</f>
        <v>0</v>
      </c>
      <c r="S2097" s="253">
        <v>0</v>
      </c>
      <c r="T2097" s="254">
        <f>S2097*H2097</f>
        <v>0</v>
      </c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R2097" s="255" t="s">
        <v>331</v>
      </c>
      <c r="AT2097" s="255" t="s">
        <v>231</v>
      </c>
      <c r="AU2097" s="255" t="s">
        <v>91</v>
      </c>
      <c r="AY2097" s="18" t="s">
        <v>229</v>
      </c>
      <c r="BE2097" s="256">
        <f>IF(N2097="základní",J2097,0)</f>
        <v>0</v>
      </c>
      <c r="BF2097" s="256">
        <f>IF(N2097="snížená",J2097,0)</f>
        <v>0</v>
      </c>
      <c r="BG2097" s="256">
        <f>IF(N2097="zákl. přenesená",J2097,0)</f>
        <v>0</v>
      </c>
      <c r="BH2097" s="256">
        <f>IF(N2097="sníž. přenesená",J2097,0)</f>
        <v>0</v>
      </c>
      <c r="BI2097" s="256">
        <f>IF(N2097="nulová",J2097,0)</f>
        <v>0</v>
      </c>
      <c r="BJ2097" s="18" t="s">
        <v>89</v>
      </c>
      <c r="BK2097" s="256">
        <f>ROUND(I2097*H2097,2)</f>
        <v>0</v>
      </c>
      <c r="BL2097" s="18" t="s">
        <v>331</v>
      </c>
      <c r="BM2097" s="255" t="s">
        <v>2775</v>
      </c>
    </row>
    <row r="2098" s="2" customFormat="1" ht="21.75" customHeight="1">
      <c r="A2098" s="39"/>
      <c r="B2098" s="40"/>
      <c r="C2098" s="244" t="s">
        <v>2776</v>
      </c>
      <c r="D2098" s="244" t="s">
        <v>231</v>
      </c>
      <c r="E2098" s="245" t="s">
        <v>2777</v>
      </c>
      <c r="F2098" s="246" t="s">
        <v>2778</v>
      </c>
      <c r="G2098" s="247" t="s">
        <v>771</v>
      </c>
      <c r="H2098" s="248">
        <v>1</v>
      </c>
      <c r="I2098" s="249"/>
      <c r="J2098" s="250">
        <f>ROUND(I2098*H2098,2)</f>
        <v>0</v>
      </c>
      <c r="K2098" s="246" t="s">
        <v>1</v>
      </c>
      <c r="L2098" s="45"/>
      <c r="M2098" s="251" t="s">
        <v>1</v>
      </c>
      <c r="N2098" s="252" t="s">
        <v>46</v>
      </c>
      <c r="O2098" s="92"/>
      <c r="P2098" s="253">
        <f>O2098*H2098</f>
        <v>0</v>
      </c>
      <c r="Q2098" s="253">
        <v>0</v>
      </c>
      <c r="R2098" s="253">
        <f>Q2098*H2098</f>
        <v>0</v>
      </c>
      <c r="S2098" s="253">
        <v>0</v>
      </c>
      <c r="T2098" s="254">
        <f>S2098*H2098</f>
        <v>0</v>
      </c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R2098" s="255" t="s">
        <v>331</v>
      </c>
      <c r="AT2098" s="255" t="s">
        <v>231</v>
      </c>
      <c r="AU2098" s="255" t="s">
        <v>91</v>
      </c>
      <c r="AY2098" s="18" t="s">
        <v>229</v>
      </c>
      <c r="BE2098" s="256">
        <f>IF(N2098="základní",J2098,0)</f>
        <v>0</v>
      </c>
      <c r="BF2098" s="256">
        <f>IF(N2098="snížená",J2098,0)</f>
        <v>0</v>
      </c>
      <c r="BG2098" s="256">
        <f>IF(N2098="zákl. přenesená",J2098,0)</f>
        <v>0</v>
      </c>
      <c r="BH2098" s="256">
        <f>IF(N2098="sníž. přenesená",J2098,0)</f>
        <v>0</v>
      </c>
      <c r="BI2098" s="256">
        <f>IF(N2098="nulová",J2098,0)</f>
        <v>0</v>
      </c>
      <c r="BJ2098" s="18" t="s">
        <v>89</v>
      </c>
      <c r="BK2098" s="256">
        <f>ROUND(I2098*H2098,2)</f>
        <v>0</v>
      </c>
      <c r="BL2098" s="18" t="s">
        <v>331</v>
      </c>
      <c r="BM2098" s="255" t="s">
        <v>2779</v>
      </c>
    </row>
    <row r="2099" s="2" customFormat="1" ht="16.5" customHeight="1">
      <c r="A2099" s="39"/>
      <c r="B2099" s="40"/>
      <c r="C2099" s="244" t="s">
        <v>2780</v>
      </c>
      <c r="D2099" s="244" t="s">
        <v>231</v>
      </c>
      <c r="E2099" s="245" t="s">
        <v>2781</v>
      </c>
      <c r="F2099" s="246" t="s">
        <v>2782</v>
      </c>
      <c r="G2099" s="247" t="s">
        <v>314</v>
      </c>
      <c r="H2099" s="248">
        <v>9</v>
      </c>
      <c r="I2099" s="249"/>
      <c r="J2099" s="250">
        <f>ROUND(I2099*H2099,2)</f>
        <v>0</v>
      </c>
      <c r="K2099" s="246" t="s">
        <v>1</v>
      </c>
      <c r="L2099" s="45"/>
      <c r="M2099" s="251" t="s">
        <v>1</v>
      </c>
      <c r="N2099" s="252" t="s">
        <v>46</v>
      </c>
      <c r="O2099" s="92"/>
      <c r="P2099" s="253">
        <f>O2099*H2099</f>
        <v>0</v>
      </c>
      <c r="Q2099" s="253">
        <v>0</v>
      </c>
      <c r="R2099" s="253">
        <f>Q2099*H2099</f>
        <v>0</v>
      </c>
      <c r="S2099" s="253">
        <v>0</v>
      </c>
      <c r="T2099" s="254">
        <f>S2099*H2099</f>
        <v>0</v>
      </c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R2099" s="255" t="s">
        <v>331</v>
      </c>
      <c r="AT2099" s="255" t="s">
        <v>231</v>
      </c>
      <c r="AU2099" s="255" t="s">
        <v>91</v>
      </c>
      <c r="AY2099" s="18" t="s">
        <v>229</v>
      </c>
      <c r="BE2099" s="256">
        <f>IF(N2099="základní",J2099,0)</f>
        <v>0</v>
      </c>
      <c r="BF2099" s="256">
        <f>IF(N2099="snížená",J2099,0)</f>
        <v>0</v>
      </c>
      <c r="BG2099" s="256">
        <f>IF(N2099="zákl. přenesená",J2099,0)</f>
        <v>0</v>
      </c>
      <c r="BH2099" s="256">
        <f>IF(N2099="sníž. přenesená",J2099,0)</f>
        <v>0</v>
      </c>
      <c r="BI2099" s="256">
        <f>IF(N2099="nulová",J2099,0)</f>
        <v>0</v>
      </c>
      <c r="BJ2099" s="18" t="s">
        <v>89</v>
      </c>
      <c r="BK2099" s="256">
        <f>ROUND(I2099*H2099,2)</f>
        <v>0</v>
      </c>
      <c r="BL2099" s="18" t="s">
        <v>331</v>
      </c>
      <c r="BM2099" s="255" t="s">
        <v>2783</v>
      </c>
    </row>
    <row r="2100" s="2" customFormat="1" ht="21.75" customHeight="1">
      <c r="A2100" s="39"/>
      <c r="B2100" s="40"/>
      <c r="C2100" s="244" t="s">
        <v>2784</v>
      </c>
      <c r="D2100" s="244" t="s">
        <v>231</v>
      </c>
      <c r="E2100" s="245" t="s">
        <v>2785</v>
      </c>
      <c r="F2100" s="246" t="s">
        <v>2786</v>
      </c>
      <c r="G2100" s="247" t="s">
        <v>346</v>
      </c>
      <c r="H2100" s="248">
        <v>50</v>
      </c>
      <c r="I2100" s="249"/>
      <c r="J2100" s="250">
        <f>ROUND(I2100*H2100,2)</f>
        <v>0</v>
      </c>
      <c r="K2100" s="246" t="s">
        <v>1</v>
      </c>
      <c r="L2100" s="45"/>
      <c r="M2100" s="251" t="s">
        <v>1</v>
      </c>
      <c r="N2100" s="252" t="s">
        <v>46</v>
      </c>
      <c r="O2100" s="92"/>
      <c r="P2100" s="253">
        <f>O2100*H2100</f>
        <v>0</v>
      </c>
      <c r="Q2100" s="253">
        <v>0</v>
      </c>
      <c r="R2100" s="253">
        <f>Q2100*H2100</f>
        <v>0</v>
      </c>
      <c r="S2100" s="253">
        <v>0</v>
      </c>
      <c r="T2100" s="254">
        <f>S2100*H2100</f>
        <v>0</v>
      </c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R2100" s="255" t="s">
        <v>331</v>
      </c>
      <c r="AT2100" s="255" t="s">
        <v>231</v>
      </c>
      <c r="AU2100" s="255" t="s">
        <v>91</v>
      </c>
      <c r="AY2100" s="18" t="s">
        <v>229</v>
      </c>
      <c r="BE2100" s="256">
        <f>IF(N2100="základní",J2100,0)</f>
        <v>0</v>
      </c>
      <c r="BF2100" s="256">
        <f>IF(N2100="snížená",J2100,0)</f>
        <v>0</v>
      </c>
      <c r="BG2100" s="256">
        <f>IF(N2100="zákl. přenesená",J2100,0)</f>
        <v>0</v>
      </c>
      <c r="BH2100" s="256">
        <f>IF(N2100="sníž. přenesená",J2100,0)</f>
        <v>0</v>
      </c>
      <c r="BI2100" s="256">
        <f>IF(N2100="nulová",J2100,0)</f>
        <v>0</v>
      </c>
      <c r="BJ2100" s="18" t="s">
        <v>89</v>
      </c>
      <c r="BK2100" s="256">
        <f>ROUND(I2100*H2100,2)</f>
        <v>0</v>
      </c>
      <c r="BL2100" s="18" t="s">
        <v>331</v>
      </c>
      <c r="BM2100" s="255" t="s">
        <v>2787</v>
      </c>
    </row>
    <row r="2101" s="2" customFormat="1" ht="21.75" customHeight="1">
      <c r="A2101" s="39"/>
      <c r="B2101" s="40"/>
      <c r="C2101" s="244" t="s">
        <v>2788</v>
      </c>
      <c r="D2101" s="244" t="s">
        <v>231</v>
      </c>
      <c r="E2101" s="245" t="s">
        <v>2789</v>
      </c>
      <c r="F2101" s="246" t="s">
        <v>2790</v>
      </c>
      <c r="G2101" s="247" t="s">
        <v>346</v>
      </c>
      <c r="H2101" s="248">
        <v>10</v>
      </c>
      <c r="I2101" s="249"/>
      <c r="J2101" s="250">
        <f>ROUND(I2101*H2101,2)</f>
        <v>0</v>
      </c>
      <c r="K2101" s="246" t="s">
        <v>1</v>
      </c>
      <c r="L2101" s="45"/>
      <c r="M2101" s="251" t="s">
        <v>1</v>
      </c>
      <c r="N2101" s="252" t="s">
        <v>46</v>
      </c>
      <c r="O2101" s="92"/>
      <c r="P2101" s="253">
        <f>O2101*H2101</f>
        <v>0</v>
      </c>
      <c r="Q2101" s="253">
        <v>0</v>
      </c>
      <c r="R2101" s="253">
        <f>Q2101*H2101</f>
        <v>0</v>
      </c>
      <c r="S2101" s="253">
        <v>0</v>
      </c>
      <c r="T2101" s="254">
        <f>S2101*H2101</f>
        <v>0</v>
      </c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R2101" s="255" t="s">
        <v>331</v>
      </c>
      <c r="AT2101" s="255" t="s">
        <v>231</v>
      </c>
      <c r="AU2101" s="255" t="s">
        <v>91</v>
      </c>
      <c r="AY2101" s="18" t="s">
        <v>229</v>
      </c>
      <c r="BE2101" s="256">
        <f>IF(N2101="základní",J2101,0)</f>
        <v>0</v>
      </c>
      <c r="BF2101" s="256">
        <f>IF(N2101="snížená",J2101,0)</f>
        <v>0</v>
      </c>
      <c r="BG2101" s="256">
        <f>IF(N2101="zákl. přenesená",J2101,0)</f>
        <v>0</v>
      </c>
      <c r="BH2101" s="256">
        <f>IF(N2101="sníž. přenesená",J2101,0)</f>
        <v>0</v>
      </c>
      <c r="BI2101" s="256">
        <f>IF(N2101="nulová",J2101,0)</f>
        <v>0</v>
      </c>
      <c r="BJ2101" s="18" t="s">
        <v>89</v>
      </c>
      <c r="BK2101" s="256">
        <f>ROUND(I2101*H2101,2)</f>
        <v>0</v>
      </c>
      <c r="BL2101" s="18" t="s">
        <v>331</v>
      </c>
      <c r="BM2101" s="255" t="s">
        <v>2791</v>
      </c>
    </row>
    <row r="2102" s="2" customFormat="1" ht="16.5" customHeight="1">
      <c r="A2102" s="39"/>
      <c r="B2102" s="40"/>
      <c r="C2102" s="244" t="s">
        <v>2792</v>
      </c>
      <c r="D2102" s="244" t="s">
        <v>231</v>
      </c>
      <c r="E2102" s="245" t="s">
        <v>2793</v>
      </c>
      <c r="F2102" s="246" t="s">
        <v>2794</v>
      </c>
      <c r="G2102" s="247" t="s">
        <v>314</v>
      </c>
      <c r="H2102" s="248">
        <v>2</v>
      </c>
      <c r="I2102" s="249"/>
      <c r="J2102" s="250">
        <f>ROUND(I2102*H2102,2)</f>
        <v>0</v>
      </c>
      <c r="K2102" s="246" t="s">
        <v>1</v>
      </c>
      <c r="L2102" s="45"/>
      <c r="M2102" s="251" t="s">
        <v>1</v>
      </c>
      <c r="N2102" s="252" t="s">
        <v>46</v>
      </c>
      <c r="O2102" s="92"/>
      <c r="P2102" s="253">
        <f>O2102*H2102</f>
        <v>0</v>
      </c>
      <c r="Q2102" s="253">
        <v>0</v>
      </c>
      <c r="R2102" s="253">
        <f>Q2102*H2102</f>
        <v>0</v>
      </c>
      <c r="S2102" s="253">
        <v>0</v>
      </c>
      <c r="T2102" s="254">
        <f>S2102*H2102</f>
        <v>0</v>
      </c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39"/>
      <c r="AE2102" s="39"/>
      <c r="AR2102" s="255" t="s">
        <v>331</v>
      </c>
      <c r="AT2102" s="255" t="s">
        <v>231</v>
      </c>
      <c r="AU2102" s="255" t="s">
        <v>91</v>
      </c>
      <c r="AY2102" s="18" t="s">
        <v>229</v>
      </c>
      <c r="BE2102" s="256">
        <f>IF(N2102="základní",J2102,0)</f>
        <v>0</v>
      </c>
      <c r="BF2102" s="256">
        <f>IF(N2102="snížená",J2102,0)</f>
        <v>0</v>
      </c>
      <c r="BG2102" s="256">
        <f>IF(N2102="zákl. přenesená",J2102,0)</f>
        <v>0</v>
      </c>
      <c r="BH2102" s="256">
        <f>IF(N2102="sníž. přenesená",J2102,0)</f>
        <v>0</v>
      </c>
      <c r="BI2102" s="256">
        <f>IF(N2102="nulová",J2102,0)</f>
        <v>0</v>
      </c>
      <c r="BJ2102" s="18" t="s">
        <v>89</v>
      </c>
      <c r="BK2102" s="256">
        <f>ROUND(I2102*H2102,2)</f>
        <v>0</v>
      </c>
      <c r="BL2102" s="18" t="s">
        <v>331</v>
      </c>
      <c r="BM2102" s="255" t="s">
        <v>2795</v>
      </c>
    </row>
    <row r="2103" s="2" customFormat="1" ht="21.75" customHeight="1">
      <c r="A2103" s="39"/>
      <c r="B2103" s="40"/>
      <c r="C2103" s="244" t="s">
        <v>2796</v>
      </c>
      <c r="D2103" s="244" t="s">
        <v>231</v>
      </c>
      <c r="E2103" s="245" t="s">
        <v>2797</v>
      </c>
      <c r="F2103" s="246" t="s">
        <v>2798</v>
      </c>
      <c r="G2103" s="247" t="s">
        <v>314</v>
      </c>
      <c r="H2103" s="248">
        <v>1</v>
      </c>
      <c r="I2103" s="249"/>
      <c r="J2103" s="250">
        <f>ROUND(I2103*H2103,2)</f>
        <v>0</v>
      </c>
      <c r="K2103" s="246" t="s">
        <v>1</v>
      </c>
      <c r="L2103" s="45"/>
      <c r="M2103" s="251" t="s">
        <v>1</v>
      </c>
      <c r="N2103" s="252" t="s">
        <v>46</v>
      </c>
      <c r="O2103" s="92"/>
      <c r="P2103" s="253">
        <f>O2103*H2103</f>
        <v>0</v>
      </c>
      <c r="Q2103" s="253">
        <v>0</v>
      </c>
      <c r="R2103" s="253">
        <f>Q2103*H2103</f>
        <v>0</v>
      </c>
      <c r="S2103" s="253">
        <v>0</v>
      </c>
      <c r="T2103" s="254">
        <f>S2103*H2103</f>
        <v>0</v>
      </c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R2103" s="255" t="s">
        <v>331</v>
      </c>
      <c r="AT2103" s="255" t="s">
        <v>231</v>
      </c>
      <c r="AU2103" s="255" t="s">
        <v>91</v>
      </c>
      <c r="AY2103" s="18" t="s">
        <v>229</v>
      </c>
      <c r="BE2103" s="256">
        <f>IF(N2103="základní",J2103,0)</f>
        <v>0</v>
      </c>
      <c r="BF2103" s="256">
        <f>IF(N2103="snížená",J2103,0)</f>
        <v>0</v>
      </c>
      <c r="BG2103" s="256">
        <f>IF(N2103="zákl. přenesená",J2103,0)</f>
        <v>0</v>
      </c>
      <c r="BH2103" s="256">
        <f>IF(N2103="sníž. přenesená",J2103,0)</f>
        <v>0</v>
      </c>
      <c r="BI2103" s="256">
        <f>IF(N2103="nulová",J2103,0)</f>
        <v>0</v>
      </c>
      <c r="BJ2103" s="18" t="s">
        <v>89</v>
      </c>
      <c r="BK2103" s="256">
        <f>ROUND(I2103*H2103,2)</f>
        <v>0</v>
      </c>
      <c r="BL2103" s="18" t="s">
        <v>331</v>
      </c>
      <c r="BM2103" s="255" t="s">
        <v>2799</v>
      </c>
    </row>
    <row r="2104" s="2" customFormat="1" ht="21.75" customHeight="1">
      <c r="A2104" s="39"/>
      <c r="B2104" s="40"/>
      <c r="C2104" s="244" t="s">
        <v>2800</v>
      </c>
      <c r="D2104" s="244" t="s">
        <v>231</v>
      </c>
      <c r="E2104" s="245" t="s">
        <v>2801</v>
      </c>
      <c r="F2104" s="246" t="s">
        <v>2802</v>
      </c>
      <c r="G2104" s="247" t="s">
        <v>346</v>
      </c>
      <c r="H2104" s="248">
        <v>192</v>
      </c>
      <c r="I2104" s="249"/>
      <c r="J2104" s="250">
        <f>ROUND(I2104*H2104,2)</f>
        <v>0</v>
      </c>
      <c r="K2104" s="246" t="s">
        <v>1</v>
      </c>
      <c r="L2104" s="45"/>
      <c r="M2104" s="251" t="s">
        <v>1</v>
      </c>
      <c r="N2104" s="252" t="s">
        <v>46</v>
      </c>
      <c r="O2104" s="92"/>
      <c r="P2104" s="253">
        <f>O2104*H2104</f>
        <v>0</v>
      </c>
      <c r="Q2104" s="253">
        <v>0</v>
      </c>
      <c r="R2104" s="253">
        <f>Q2104*H2104</f>
        <v>0</v>
      </c>
      <c r="S2104" s="253">
        <v>0</v>
      </c>
      <c r="T2104" s="254">
        <f>S2104*H2104</f>
        <v>0</v>
      </c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R2104" s="255" t="s">
        <v>331</v>
      </c>
      <c r="AT2104" s="255" t="s">
        <v>231</v>
      </c>
      <c r="AU2104" s="255" t="s">
        <v>91</v>
      </c>
      <c r="AY2104" s="18" t="s">
        <v>229</v>
      </c>
      <c r="BE2104" s="256">
        <f>IF(N2104="základní",J2104,0)</f>
        <v>0</v>
      </c>
      <c r="BF2104" s="256">
        <f>IF(N2104="snížená",J2104,0)</f>
        <v>0</v>
      </c>
      <c r="BG2104" s="256">
        <f>IF(N2104="zákl. přenesená",J2104,0)</f>
        <v>0</v>
      </c>
      <c r="BH2104" s="256">
        <f>IF(N2104="sníž. přenesená",J2104,0)</f>
        <v>0</v>
      </c>
      <c r="BI2104" s="256">
        <f>IF(N2104="nulová",J2104,0)</f>
        <v>0</v>
      </c>
      <c r="BJ2104" s="18" t="s">
        <v>89</v>
      </c>
      <c r="BK2104" s="256">
        <f>ROUND(I2104*H2104,2)</f>
        <v>0</v>
      </c>
      <c r="BL2104" s="18" t="s">
        <v>331</v>
      </c>
      <c r="BM2104" s="255" t="s">
        <v>2803</v>
      </c>
    </row>
    <row r="2105" s="2" customFormat="1" ht="21.75" customHeight="1">
      <c r="A2105" s="39"/>
      <c r="B2105" s="40"/>
      <c r="C2105" s="244" t="s">
        <v>2804</v>
      </c>
      <c r="D2105" s="244" t="s">
        <v>231</v>
      </c>
      <c r="E2105" s="245" t="s">
        <v>2805</v>
      </c>
      <c r="F2105" s="246" t="s">
        <v>2806</v>
      </c>
      <c r="G2105" s="247" t="s">
        <v>314</v>
      </c>
      <c r="H2105" s="248">
        <v>2</v>
      </c>
      <c r="I2105" s="249"/>
      <c r="J2105" s="250">
        <f>ROUND(I2105*H2105,2)</f>
        <v>0</v>
      </c>
      <c r="K2105" s="246" t="s">
        <v>1</v>
      </c>
      <c r="L2105" s="45"/>
      <c r="M2105" s="251" t="s">
        <v>1</v>
      </c>
      <c r="N2105" s="252" t="s">
        <v>46</v>
      </c>
      <c r="O2105" s="92"/>
      <c r="P2105" s="253">
        <f>O2105*H2105</f>
        <v>0</v>
      </c>
      <c r="Q2105" s="253">
        <v>0</v>
      </c>
      <c r="R2105" s="253">
        <f>Q2105*H2105</f>
        <v>0</v>
      </c>
      <c r="S2105" s="253">
        <v>0</v>
      </c>
      <c r="T2105" s="254">
        <f>S2105*H2105</f>
        <v>0</v>
      </c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R2105" s="255" t="s">
        <v>331</v>
      </c>
      <c r="AT2105" s="255" t="s">
        <v>231</v>
      </c>
      <c r="AU2105" s="255" t="s">
        <v>91</v>
      </c>
      <c r="AY2105" s="18" t="s">
        <v>229</v>
      </c>
      <c r="BE2105" s="256">
        <f>IF(N2105="základní",J2105,0)</f>
        <v>0</v>
      </c>
      <c r="BF2105" s="256">
        <f>IF(N2105="snížená",J2105,0)</f>
        <v>0</v>
      </c>
      <c r="BG2105" s="256">
        <f>IF(N2105="zákl. přenesená",J2105,0)</f>
        <v>0</v>
      </c>
      <c r="BH2105" s="256">
        <f>IF(N2105="sníž. přenesená",J2105,0)</f>
        <v>0</v>
      </c>
      <c r="BI2105" s="256">
        <f>IF(N2105="nulová",J2105,0)</f>
        <v>0</v>
      </c>
      <c r="BJ2105" s="18" t="s">
        <v>89</v>
      </c>
      <c r="BK2105" s="256">
        <f>ROUND(I2105*H2105,2)</f>
        <v>0</v>
      </c>
      <c r="BL2105" s="18" t="s">
        <v>331</v>
      </c>
      <c r="BM2105" s="255" t="s">
        <v>2807</v>
      </c>
    </row>
    <row r="2106" s="2" customFormat="1" ht="21.75" customHeight="1">
      <c r="A2106" s="39"/>
      <c r="B2106" s="40"/>
      <c r="C2106" s="244" t="s">
        <v>2808</v>
      </c>
      <c r="D2106" s="244" t="s">
        <v>231</v>
      </c>
      <c r="E2106" s="245" t="s">
        <v>2809</v>
      </c>
      <c r="F2106" s="246" t="s">
        <v>2810</v>
      </c>
      <c r="G2106" s="247" t="s">
        <v>314</v>
      </c>
      <c r="H2106" s="248">
        <v>1</v>
      </c>
      <c r="I2106" s="249"/>
      <c r="J2106" s="250">
        <f>ROUND(I2106*H2106,2)</f>
        <v>0</v>
      </c>
      <c r="K2106" s="246" t="s">
        <v>1</v>
      </c>
      <c r="L2106" s="45"/>
      <c r="M2106" s="251" t="s">
        <v>1</v>
      </c>
      <c r="N2106" s="252" t="s">
        <v>46</v>
      </c>
      <c r="O2106" s="92"/>
      <c r="P2106" s="253">
        <f>O2106*H2106</f>
        <v>0</v>
      </c>
      <c r="Q2106" s="253">
        <v>0</v>
      </c>
      <c r="R2106" s="253">
        <f>Q2106*H2106</f>
        <v>0</v>
      </c>
      <c r="S2106" s="253">
        <v>0</v>
      </c>
      <c r="T2106" s="254">
        <f>S2106*H2106</f>
        <v>0</v>
      </c>
      <c r="U2106" s="39"/>
      <c r="V2106" s="39"/>
      <c r="W2106" s="39"/>
      <c r="X2106" s="39"/>
      <c r="Y2106" s="39"/>
      <c r="Z2106" s="39"/>
      <c r="AA2106" s="39"/>
      <c r="AB2106" s="39"/>
      <c r="AC2106" s="39"/>
      <c r="AD2106" s="39"/>
      <c r="AE2106" s="39"/>
      <c r="AR2106" s="255" t="s">
        <v>331</v>
      </c>
      <c r="AT2106" s="255" t="s">
        <v>231</v>
      </c>
      <c r="AU2106" s="255" t="s">
        <v>91</v>
      </c>
      <c r="AY2106" s="18" t="s">
        <v>229</v>
      </c>
      <c r="BE2106" s="256">
        <f>IF(N2106="základní",J2106,0)</f>
        <v>0</v>
      </c>
      <c r="BF2106" s="256">
        <f>IF(N2106="snížená",J2106,0)</f>
        <v>0</v>
      </c>
      <c r="BG2106" s="256">
        <f>IF(N2106="zákl. přenesená",J2106,0)</f>
        <v>0</v>
      </c>
      <c r="BH2106" s="256">
        <f>IF(N2106="sníž. přenesená",J2106,0)</f>
        <v>0</v>
      </c>
      <c r="BI2106" s="256">
        <f>IF(N2106="nulová",J2106,0)</f>
        <v>0</v>
      </c>
      <c r="BJ2106" s="18" t="s">
        <v>89</v>
      </c>
      <c r="BK2106" s="256">
        <f>ROUND(I2106*H2106,2)</f>
        <v>0</v>
      </c>
      <c r="BL2106" s="18" t="s">
        <v>331</v>
      </c>
      <c r="BM2106" s="255" t="s">
        <v>2811</v>
      </c>
    </row>
    <row r="2107" s="2" customFormat="1" ht="21.75" customHeight="1">
      <c r="A2107" s="39"/>
      <c r="B2107" s="40"/>
      <c r="C2107" s="244" t="s">
        <v>2812</v>
      </c>
      <c r="D2107" s="244" t="s">
        <v>231</v>
      </c>
      <c r="E2107" s="245" t="s">
        <v>2813</v>
      </c>
      <c r="F2107" s="246" t="s">
        <v>2814</v>
      </c>
      <c r="G2107" s="247" t="s">
        <v>1784</v>
      </c>
      <c r="H2107" s="328"/>
      <c r="I2107" s="249"/>
      <c r="J2107" s="250">
        <f>ROUND(I2107*H2107,2)</f>
        <v>0</v>
      </c>
      <c r="K2107" s="246" t="s">
        <v>235</v>
      </c>
      <c r="L2107" s="45"/>
      <c r="M2107" s="251" t="s">
        <v>1</v>
      </c>
      <c r="N2107" s="252" t="s">
        <v>46</v>
      </c>
      <c r="O2107" s="92"/>
      <c r="P2107" s="253">
        <f>O2107*H2107</f>
        <v>0</v>
      </c>
      <c r="Q2107" s="253">
        <v>0</v>
      </c>
      <c r="R2107" s="253">
        <f>Q2107*H2107</f>
        <v>0</v>
      </c>
      <c r="S2107" s="253">
        <v>0</v>
      </c>
      <c r="T2107" s="254">
        <f>S2107*H2107</f>
        <v>0</v>
      </c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39"/>
      <c r="AE2107" s="39"/>
      <c r="AR2107" s="255" t="s">
        <v>331</v>
      </c>
      <c r="AT2107" s="255" t="s">
        <v>231</v>
      </c>
      <c r="AU2107" s="255" t="s">
        <v>91</v>
      </c>
      <c r="AY2107" s="18" t="s">
        <v>229</v>
      </c>
      <c r="BE2107" s="256">
        <f>IF(N2107="základní",J2107,0)</f>
        <v>0</v>
      </c>
      <c r="BF2107" s="256">
        <f>IF(N2107="snížená",J2107,0)</f>
        <v>0</v>
      </c>
      <c r="BG2107" s="256">
        <f>IF(N2107="zákl. přenesená",J2107,0)</f>
        <v>0</v>
      </c>
      <c r="BH2107" s="256">
        <f>IF(N2107="sníž. přenesená",J2107,0)</f>
        <v>0</v>
      </c>
      <c r="BI2107" s="256">
        <f>IF(N2107="nulová",J2107,0)</f>
        <v>0</v>
      </c>
      <c r="BJ2107" s="18" t="s">
        <v>89</v>
      </c>
      <c r="BK2107" s="256">
        <f>ROUND(I2107*H2107,2)</f>
        <v>0</v>
      </c>
      <c r="BL2107" s="18" t="s">
        <v>331</v>
      </c>
      <c r="BM2107" s="255" t="s">
        <v>2815</v>
      </c>
    </row>
    <row r="2108" s="12" customFormat="1" ht="22.8" customHeight="1">
      <c r="A2108" s="12"/>
      <c r="B2108" s="228"/>
      <c r="C2108" s="229"/>
      <c r="D2108" s="230" t="s">
        <v>80</v>
      </c>
      <c r="E2108" s="242" t="s">
        <v>2816</v>
      </c>
      <c r="F2108" s="242" t="s">
        <v>2817</v>
      </c>
      <c r="G2108" s="229"/>
      <c r="H2108" s="229"/>
      <c r="I2108" s="232"/>
      <c r="J2108" s="243">
        <f>BK2108</f>
        <v>0</v>
      </c>
      <c r="K2108" s="229"/>
      <c r="L2108" s="234"/>
      <c r="M2108" s="235"/>
      <c r="N2108" s="236"/>
      <c r="O2108" s="236"/>
      <c r="P2108" s="237">
        <f>SUM(P2109:P2193)</f>
        <v>0</v>
      </c>
      <c r="Q2108" s="236"/>
      <c r="R2108" s="237">
        <f>SUM(R2109:R2193)</f>
        <v>0.40269200000000005</v>
      </c>
      <c r="S2108" s="236"/>
      <c r="T2108" s="238">
        <f>SUM(T2109:T2193)</f>
        <v>0</v>
      </c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R2108" s="239" t="s">
        <v>91</v>
      </c>
      <c r="AT2108" s="240" t="s">
        <v>80</v>
      </c>
      <c r="AU2108" s="240" t="s">
        <v>89</v>
      </c>
      <c r="AY2108" s="239" t="s">
        <v>229</v>
      </c>
      <c r="BK2108" s="241">
        <f>SUM(BK2109:BK2193)</f>
        <v>0</v>
      </c>
    </row>
    <row r="2109" s="2" customFormat="1" ht="16.5" customHeight="1">
      <c r="A2109" s="39"/>
      <c r="B2109" s="40"/>
      <c r="C2109" s="244" t="s">
        <v>2818</v>
      </c>
      <c r="D2109" s="244" t="s">
        <v>231</v>
      </c>
      <c r="E2109" s="245" t="s">
        <v>2819</v>
      </c>
      <c r="F2109" s="246" t="s">
        <v>2820</v>
      </c>
      <c r="G2109" s="247" t="s">
        <v>311</v>
      </c>
      <c r="H2109" s="248">
        <v>30.800000000000001</v>
      </c>
      <c r="I2109" s="249"/>
      <c r="J2109" s="250">
        <f>ROUND(I2109*H2109,2)</f>
        <v>0</v>
      </c>
      <c r="K2109" s="246" t="s">
        <v>235</v>
      </c>
      <c r="L2109" s="45"/>
      <c r="M2109" s="251" t="s">
        <v>1</v>
      </c>
      <c r="N2109" s="252" t="s">
        <v>46</v>
      </c>
      <c r="O2109" s="92"/>
      <c r="P2109" s="253">
        <f>O2109*H2109</f>
        <v>0</v>
      </c>
      <c r="Q2109" s="253">
        <v>0</v>
      </c>
      <c r="R2109" s="253">
        <f>Q2109*H2109</f>
        <v>0</v>
      </c>
      <c r="S2109" s="253">
        <v>0</v>
      </c>
      <c r="T2109" s="254">
        <f>S2109*H2109</f>
        <v>0</v>
      </c>
      <c r="U2109" s="39"/>
      <c r="V2109" s="39"/>
      <c r="W2109" s="39"/>
      <c r="X2109" s="39"/>
      <c r="Y2109" s="39"/>
      <c r="Z2109" s="39"/>
      <c r="AA2109" s="39"/>
      <c r="AB2109" s="39"/>
      <c r="AC2109" s="39"/>
      <c r="AD2109" s="39"/>
      <c r="AE2109" s="39"/>
      <c r="AR2109" s="255" t="s">
        <v>331</v>
      </c>
      <c r="AT2109" s="255" t="s">
        <v>231</v>
      </c>
      <c r="AU2109" s="255" t="s">
        <v>91</v>
      </c>
      <c r="AY2109" s="18" t="s">
        <v>229</v>
      </c>
      <c r="BE2109" s="256">
        <f>IF(N2109="základní",J2109,0)</f>
        <v>0</v>
      </c>
      <c r="BF2109" s="256">
        <f>IF(N2109="snížená",J2109,0)</f>
        <v>0</v>
      </c>
      <c r="BG2109" s="256">
        <f>IF(N2109="zákl. přenesená",J2109,0)</f>
        <v>0</v>
      </c>
      <c r="BH2109" s="256">
        <f>IF(N2109="sníž. přenesená",J2109,0)</f>
        <v>0</v>
      </c>
      <c r="BI2109" s="256">
        <f>IF(N2109="nulová",J2109,0)</f>
        <v>0</v>
      </c>
      <c r="BJ2109" s="18" t="s">
        <v>89</v>
      </c>
      <c r="BK2109" s="256">
        <f>ROUND(I2109*H2109,2)</f>
        <v>0</v>
      </c>
      <c r="BL2109" s="18" t="s">
        <v>331</v>
      </c>
      <c r="BM2109" s="255" t="s">
        <v>2821</v>
      </c>
    </row>
    <row r="2110" s="2" customFormat="1" ht="16.5" customHeight="1">
      <c r="A2110" s="39"/>
      <c r="B2110" s="40"/>
      <c r="C2110" s="244" t="s">
        <v>2822</v>
      </c>
      <c r="D2110" s="244" t="s">
        <v>231</v>
      </c>
      <c r="E2110" s="245" t="s">
        <v>2823</v>
      </c>
      <c r="F2110" s="246" t="s">
        <v>2824</v>
      </c>
      <c r="G2110" s="247" t="s">
        <v>311</v>
      </c>
      <c r="H2110" s="248">
        <v>30.800000000000001</v>
      </c>
      <c r="I2110" s="249"/>
      <c r="J2110" s="250">
        <f>ROUND(I2110*H2110,2)</f>
        <v>0</v>
      </c>
      <c r="K2110" s="246" t="s">
        <v>235</v>
      </c>
      <c r="L2110" s="45"/>
      <c r="M2110" s="251" t="s">
        <v>1</v>
      </c>
      <c r="N2110" s="252" t="s">
        <v>46</v>
      </c>
      <c r="O2110" s="92"/>
      <c r="P2110" s="253">
        <f>O2110*H2110</f>
        <v>0</v>
      </c>
      <c r="Q2110" s="253">
        <v>0.00029999999999999997</v>
      </c>
      <c r="R2110" s="253">
        <f>Q2110*H2110</f>
        <v>0.0092399999999999999</v>
      </c>
      <c r="S2110" s="253">
        <v>0</v>
      </c>
      <c r="T2110" s="254">
        <f>S2110*H2110</f>
        <v>0</v>
      </c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R2110" s="255" t="s">
        <v>331</v>
      </c>
      <c r="AT2110" s="255" t="s">
        <v>231</v>
      </c>
      <c r="AU2110" s="255" t="s">
        <v>91</v>
      </c>
      <c r="AY2110" s="18" t="s">
        <v>229</v>
      </c>
      <c r="BE2110" s="256">
        <f>IF(N2110="základní",J2110,0)</f>
        <v>0</v>
      </c>
      <c r="BF2110" s="256">
        <f>IF(N2110="snížená",J2110,0)</f>
        <v>0</v>
      </c>
      <c r="BG2110" s="256">
        <f>IF(N2110="zákl. přenesená",J2110,0)</f>
        <v>0</v>
      </c>
      <c r="BH2110" s="256">
        <f>IF(N2110="sníž. přenesená",J2110,0)</f>
        <v>0</v>
      </c>
      <c r="BI2110" s="256">
        <f>IF(N2110="nulová",J2110,0)</f>
        <v>0</v>
      </c>
      <c r="BJ2110" s="18" t="s">
        <v>89</v>
      </c>
      <c r="BK2110" s="256">
        <f>ROUND(I2110*H2110,2)</f>
        <v>0</v>
      </c>
      <c r="BL2110" s="18" t="s">
        <v>331</v>
      </c>
      <c r="BM2110" s="255" t="s">
        <v>2825</v>
      </c>
    </row>
    <row r="2111" s="2" customFormat="1">
      <c r="A2111" s="39"/>
      <c r="B2111" s="40"/>
      <c r="C2111" s="41"/>
      <c r="D2111" s="259" t="s">
        <v>262</v>
      </c>
      <c r="E2111" s="41"/>
      <c r="F2111" s="290" t="s">
        <v>2826</v>
      </c>
      <c r="G2111" s="41"/>
      <c r="H2111" s="41"/>
      <c r="I2111" s="155"/>
      <c r="J2111" s="41"/>
      <c r="K2111" s="41"/>
      <c r="L2111" s="45"/>
      <c r="M2111" s="291"/>
      <c r="N2111" s="292"/>
      <c r="O2111" s="92"/>
      <c r="P2111" s="92"/>
      <c r="Q2111" s="92"/>
      <c r="R2111" s="92"/>
      <c r="S2111" s="92"/>
      <c r="T2111" s="93"/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T2111" s="18" t="s">
        <v>262</v>
      </c>
      <c r="AU2111" s="18" t="s">
        <v>91</v>
      </c>
    </row>
    <row r="2112" s="2" customFormat="1" ht="21.75" customHeight="1">
      <c r="A2112" s="39"/>
      <c r="B2112" s="40"/>
      <c r="C2112" s="244" t="s">
        <v>2827</v>
      </c>
      <c r="D2112" s="244" t="s">
        <v>231</v>
      </c>
      <c r="E2112" s="245" t="s">
        <v>2828</v>
      </c>
      <c r="F2112" s="246" t="s">
        <v>2829</v>
      </c>
      <c r="G2112" s="247" t="s">
        <v>311</v>
      </c>
      <c r="H2112" s="248">
        <v>30.800000000000001</v>
      </c>
      <c r="I2112" s="249"/>
      <c r="J2112" s="250">
        <f>ROUND(I2112*H2112,2)</f>
        <v>0</v>
      </c>
      <c r="K2112" s="246" t="s">
        <v>235</v>
      </c>
      <c r="L2112" s="45"/>
      <c r="M2112" s="251" t="s">
        <v>1</v>
      </c>
      <c r="N2112" s="252" t="s">
        <v>46</v>
      </c>
      <c r="O2112" s="92"/>
      <c r="P2112" s="253">
        <f>O2112*H2112</f>
        <v>0</v>
      </c>
      <c r="Q2112" s="253">
        <v>0.0089999999999999993</v>
      </c>
      <c r="R2112" s="253">
        <f>Q2112*H2112</f>
        <v>0.2772</v>
      </c>
      <c r="S2112" s="253">
        <v>0</v>
      </c>
      <c r="T2112" s="254">
        <f>S2112*H2112</f>
        <v>0</v>
      </c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R2112" s="255" t="s">
        <v>331</v>
      </c>
      <c r="AT2112" s="255" t="s">
        <v>231</v>
      </c>
      <c r="AU2112" s="255" t="s">
        <v>91</v>
      </c>
      <c r="AY2112" s="18" t="s">
        <v>229</v>
      </c>
      <c r="BE2112" s="256">
        <f>IF(N2112="základní",J2112,0)</f>
        <v>0</v>
      </c>
      <c r="BF2112" s="256">
        <f>IF(N2112="snížená",J2112,0)</f>
        <v>0</v>
      </c>
      <c r="BG2112" s="256">
        <f>IF(N2112="zákl. přenesená",J2112,0)</f>
        <v>0</v>
      </c>
      <c r="BH2112" s="256">
        <f>IF(N2112="sníž. přenesená",J2112,0)</f>
        <v>0</v>
      </c>
      <c r="BI2112" s="256">
        <f>IF(N2112="nulová",J2112,0)</f>
        <v>0</v>
      </c>
      <c r="BJ2112" s="18" t="s">
        <v>89</v>
      </c>
      <c r="BK2112" s="256">
        <f>ROUND(I2112*H2112,2)</f>
        <v>0</v>
      </c>
      <c r="BL2112" s="18" t="s">
        <v>331</v>
      </c>
      <c r="BM2112" s="255" t="s">
        <v>2830</v>
      </c>
    </row>
    <row r="2113" s="13" customFormat="1">
      <c r="A2113" s="13"/>
      <c r="B2113" s="257"/>
      <c r="C2113" s="258"/>
      <c r="D2113" s="259" t="s">
        <v>238</v>
      </c>
      <c r="E2113" s="260" t="s">
        <v>1</v>
      </c>
      <c r="F2113" s="261" t="s">
        <v>1289</v>
      </c>
      <c r="G2113" s="258"/>
      <c r="H2113" s="260" t="s">
        <v>1</v>
      </c>
      <c r="I2113" s="262"/>
      <c r="J2113" s="258"/>
      <c r="K2113" s="258"/>
      <c r="L2113" s="263"/>
      <c r="M2113" s="264"/>
      <c r="N2113" s="265"/>
      <c r="O2113" s="265"/>
      <c r="P2113" s="265"/>
      <c r="Q2113" s="265"/>
      <c r="R2113" s="265"/>
      <c r="S2113" s="265"/>
      <c r="T2113" s="266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67" t="s">
        <v>238</v>
      </c>
      <c r="AU2113" s="267" t="s">
        <v>91</v>
      </c>
      <c r="AV2113" s="13" t="s">
        <v>89</v>
      </c>
      <c r="AW2113" s="13" t="s">
        <v>36</v>
      </c>
      <c r="AX2113" s="13" t="s">
        <v>81</v>
      </c>
      <c r="AY2113" s="267" t="s">
        <v>229</v>
      </c>
    </row>
    <row r="2114" s="13" customFormat="1">
      <c r="A2114" s="13"/>
      <c r="B2114" s="257"/>
      <c r="C2114" s="258"/>
      <c r="D2114" s="259" t="s">
        <v>238</v>
      </c>
      <c r="E2114" s="260" t="s">
        <v>1</v>
      </c>
      <c r="F2114" s="261" t="s">
        <v>1290</v>
      </c>
      <c r="G2114" s="258"/>
      <c r="H2114" s="260" t="s">
        <v>1</v>
      </c>
      <c r="I2114" s="262"/>
      <c r="J2114" s="258"/>
      <c r="K2114" s="258"/>
      <c r="L2114" s="263"/>
      <c r="M2114" s="264"/>
      <c r="N2114" s="265"/>
      <c r="O2114" s="265"/>
      <c r="P2114" s="265"/>
      <c r="Q2114" s="265"/>
      <c r="R2114" s="265"/>
      <c r="S2114" s="265"/>
      <c r="T2114" s="266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67" t="s">
        <v>238</v>
      </c>
      <c r="AU2114" s="267" t="s">
        <v>91</v>
      </c>
      <c r="AV2114" s="13" t="s">
        <v>89</v>
      </c>
      <c r="AW2114" s="13" t="s">
        <v>36</v>
      </c>
      <c r="AX2114" s="13" t="s">
        <v>81</v>
      </c>
      <c r="AY2114" s="267" t="s">
        <v>229</v>
      </c>
    </row>
    <row r="2115" s="14" customFormat="1">
      <c r="A2115" s="14"/>
      <c r="B2115" s="268"/>
      <c r="C2115" s="269"/>
      <c r="D2115" s="259" t="s">
        <v>238</v>
      </c>
      <c r="E2115" s="270" t="s">
        <v>1</v>
      </c>
      <c r="F2115" s="271" t="s">
        <v>274</v>
      </c>
      <c r="G2115" s="269"/>
      <c r="H2115" s="272">
        <v>9</v>
      </c>
      <c r="I2115" s="273"/>
      <c r="J2115" s="269"/>
      <c r="K2115" s="269"/>
      <c r="L2115" s="274"/>
      <c r="M2115" s="275"/>
      <c r="N2115" s="276"/>
      <c r="O2115" s="276"/>
      <c r="P2115" s="276"/>
      <c r="Q2115" s="276"/>
      <c r="R2115" s="276"/>
      <c r="S2115" s="276"/>
      <c r="T2115" s="277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78" t="s">
        <v>238</v>
      </c>
      <c r="AU2115" s="278" t="s">
        <v>91</v>
      </c>
      <c r="AV2115" s="14" t="s">
        <v>91</v>
      </c>
      <c r="AW2115" s="14" t="s">
        <v>36</v>
      </c>
      <c r="AX2115" s="14" t="s">
        <v>81</v>
      </c>
      <c r="AY2115" s="278" t="s">
        <v>229</v>
      </c>
    </row>
    <row r="2116" s="13" customFormat="1">
      <c r="A2116" s="13"/>
      <c r="B2116" s="257"/>
      <c r="C2116" s="258"/>
      <c r="D2116" s="259" t="s">
        <v>238</v>
      </c>
      <c r="E2116" s="260" t="s">
        <v>1</v>
      </c>
      <c r="F2116" s="261" t="s">
        <v>1291</v>
      </c>
      <c r="G2116" s="258"/>
      <c r="H2116" s="260" t="s">
        <v>1</v>
      </c>
      <c r="I2116" s="262"/>
      <c r="J2116" s="258"/>
      <c r="K2116" s="258"/>
      <c r="L2116" s="263"/>
      <c r="M2116" s="264"/>
      <c r="N2116" s="265"/>
      <c r="O2116" s="265"/>
      <c r="P2116" s="265"/>
      <c r="Q2116" s="265"/>
      <c r="R2116" s="265"/>
      <c r="S2116" s="265"/>
      <c r="T2116" s="266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67" t="s">
        <v>238</v>
      </c>
      <c r="AU2116" s="267" t="s">
        <v>91</v>
      </c>
      <c r="AV2116" s="13" t="s">
        <v>89</v>
      </c>
      <c r="AW2116" s="13" t="s">
        <v>36</v>
      </c>
      <c r="AX2116" s="13" t="s">
        <v>81</v>
      </c>
      <c r="AY2116" s="267" t="s">
        <v>229</v>
      </c>
    </row>
    <row r="2117" s="14" customFormat="1">
      <c r="A2117" s="14"/>
      <c r="B2117" s="268"/>
      <c r="C2117" s="269"/>
      <c r="D2117" s="259" t="s">
        <v>238</v>
      </c>
      <c r="E2117" s="270" t="s">
        <v>1</v>
      </c>
      <c r="F2117" s="271" t="s">
        <v>322</v>
      </c>
      <c r="G2117" s="269"/>
      <c r="H2117" s="272">
        <v>10</v>
      </c>
      <c r="I2117" s="273"/>
      <c r="J2117" s="269"/>
      <c r="K2117" s="269"/>
      <c r="L2117" s="274"/>
      <c r="M2117" s="275"/>
      <c r="N2117" s="276"/>
      <c r="O2117" s="276"/>
      <c r="P2117" s="276"/>
      <c r="Q2117" s="276"/>
      <c r="R2117" s="276"/>
      <c r="S2117" s="276"/>
      <c r="T2117" s="277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78" t="s">
        <v>238</v>
      </c>
      <c r="AU2117" s="278" t="s">
        <v>91</v>
      </c>
      <c r="AV2117" s="14" t="s">
        <v>91</v>
      </c>
      <c r="AW2117" s="14" t="s">
        <v>36</v>
      </c>
      <c r="AX2117" s="14" t="s">
        <v>81</v>
      </c>
      <c r="AY2117" s="278" t="s">
        <v>229</v>
      </c>
    </row>
    <row r="2118" s="13" customFormat="1">
      <c r="A2118" s="13"/>
      <c r="B2118" s="257"/>
      <c r="C2118" s="258"/>
      <c r="D2118" s="259" t="s">
        <v>238</v>
      </c>
      <c r="E2118" s="260" t="s">
        <v>1</v>
      </c>
      <c r="F2118" s="261" t="s">
        <v>858</v>
      </c>
      <c r="G2118" s="258"/>
      <c r="H2118" s="260" t="s">
        <v>1</v>
      </c>
      <c r="I2118" s="262"/>
      <c r="J2118" s="258"/>
      <c r="K2118" s="258"/>
      <c r="L2118" s="263"/>
      <c r="M2118" s="264"/>
      <c r="N2118" s="265"/>
      <c r="O2118" s="265"/>
      <c r="P2118" s="265"/>
      <c r="Q2118" s="265"/>
      <c r="R2118" s="265"/>
      <c r="S2118" s="265"/>
      <c r="T2118" s="266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67" t="s">
        <v>238</v>
      </c>
      <c r="AU2118" s="267" t="s">
        <v>91</v>
      </c>
      <c r="AV2118" s="13" t="s">
        <v>89</v>
      </c>
      <c r="AW2118" s="13" t="s">
        <v>36</v>
      </c>
      <c r="AX2118" s="13" t="s">
        <v>81</v>
      </c>
      <c r="AY2118" s="267" t="s">
        <v>229</v>
      </c>
    </row>
    <row r="2119" s="14" customFormat="1">
      <c r="A2119" s="14"/>
      <c r="B2119" s="268"/>
      <c r="C2119" s="269"/>
      <c r="D2119" s="259" t="s">
        <v>238</v>
      </c>
      <c r="E2119" s="270" t="s">
        <v>1</v>
      </c>
      <c r="F2119" s="271" t="s">
        <v>1292</v>
      </c>
      <c r="G2119" s="269"/>
      <c r="H2119" s="272">
        <v>2.7000000000000002</v>
      </c>
      <c r="I2119" s="273"/>
      <c r="J2119" s="269"/>
      <c r="K2119" s="269"/>
      <c r="L2119" s="274"/>
      <c r="M2119" s="275"/>
      <c r="N2119" s="276"/>
      <c r="O2119" s="276"/>
      <c r="P2119" s="276"/>
      <c r="Q2119" s="276"/>
      <c r="R2119" s="276"/>
      <c r="S2119" s="276"/>
      <c r="T2119" s="277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78" t="s">
        <v>238</v>
      </c>
      <c r="AU2119" s="278" t="s">
        <v>91</v>
      </c>
      <c r="AV2119" s="14" t="s">
        <v>91</v>
      </c>
      <c r="AW2119" s="14" t="s">
        <v>36</v>
      </c>
      <c r="AX2119" s="14" t="s">
        <v>81</v>
      </c>
      <c r="AY2119" s="278" t="s">
        <v>229</v>
      </c>
    </row>
    <row r="2120" s="13" customFormat="1">
      <c r="A2120" s="13"/>
      <c r="B2120" s="257"/>
      <c r="C2120" s="258"/>
      <c r="D2120" s="259" t="s">
        <v>238</v>
      </c>
      <c r="E2120" s="260" t="s">
        <v>1</v>
      </c>
      <c r="F2120" s="261" t="s">
        <v>860</v>
      </c>
      <c r="G2120" s="258"/>
      <c r="H2120" s="260" t="s">
        <v>1</v>
      </c>
      <c r="I2120" s="262"/>
      <c r="J2120" s="258"/>
      <c r="K2120" s="258"/>
      <c r="L2120" s="263"/>
      <c r="M2120" s="264"/>
      <c r="N2120" s="265"/>
      <c r="O2120" s="265"/>
      <c r="P2120" s="265"/>
      <c r="Q2120" s="265"/>
      <c r="R2120" s="265"/>
      <c r="S2120" s="265"/>
      <c r="T2120" s="266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67" t="s">
        <v>238</v>
      </c>
      <c r="AU2120" s="267" t="s">
        <v>91</v>
      </c>
      <c r="AV2120" s="13" t="s">
        <v>89</v>
      </c>
      <c r="AW2120" s="13" t="s">
        <v>36</v>
      </c>
      <c r="AX2120" s="13" t="s">
        <v>81</v>
      </c>
      <c r="AY2120" s="267" t="s">
        <v>229</v>
      </c>
    </row>
    <row r="2121" s="14" customFormat="1">
      <c r="A2121" s="14"/>
      <c r="B2121" s="268"/>
      <c r="C2121" s="269"/>
      <c r="D2121" s="259" t="s">
        <v>238</v>
      </c>
      <c r="E2121" s="270" t="s">
        <v>1</v>
      </c>
      <c r="F2121" s="271" t="s">
        <v>1293</v>
      </c>
      <c r="G2121" s="269"/>
      <c r="H2121" s="272">
        <v>1.8</v>
      </c>
      <c r="I2121" s="273"/>
      <c r="J2121" s="269"/>
      <c r="K2121" s="269"/>
      <c r="L2121" s="274"/>
      <c r="M2121" s="275"/>
      <c r="N2121" s="276"/>
      <c r="O2121" s="276"/>
      <c r="P2121" s="276"/>
      <c r="Q2121" s="276"/>
      <c r="R2121" s="276"/>
      <c r="S2121" s="276"/>
      <c r="T2121" s="277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78" t="s">
        <v>238</v>
      </c>
      <c r="AU2121" s="278" t="s">
        <v>91</v>
      </c>
      <c r="AV2121" s="14" t="s">
        <v>91</v>
      </c>
      <c r="AW2121" s="14" t="s">
        <v>36</v>
      </c>
      <c r="AX2121" s="14" t="s">
        <v>81</v>
      </c>
      <c r="AY2121" s="278" t="s">
        <v>229</v>
      </c>
    </row>
    <row r="2122" s="13" customFormat="1">
      <c r="A2122" s="13"/>
      <c r="B2122" s="257"/>
      <c r="C2122" s="258"/>
      <c r="D2122" s="259" t="s">
        <v>238</v>
      </c>
      <c r="E2122" s="260" t="s">
        <v>1</v>
      </c>
      <c r="F2122" s="261" t="s">
        <v>862</v>
      </c>
      <c r="G2122" s="258"/>
      <c r="H2122" s="260" t="s">
        <v>1</v>
      </c>
      <c r="I2122" s="262"/>
      <c r="J2122" s="258"/>
      <c r="K2122" s="258"/>
      <c r="L2122" s="263"/>
      <c r="M2122" s="264"/>
      <c r="N2122" s="265"/>
      <c r="O2122" s="265"/>
      <c r="P2122" s="265"/>
      <c r="Q2122" s="265"/>
      <c r="R2122" s="265"/>
      <c r="S2122" s="265"/>
      <c r="T2122" s="266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67" t="s">
        <v>238</v>
      </c>
      <c r="AU2122" s="267" t="s">
        <v>91</v>
      </c>
      <c r="AV2122" s="13" t="s">
        <v>89</v>
      </c>
      <c r="AW2122" s="13" t="s">
        <v>36</v>
      </c>
      <c r="AX2122" s="13" t="s">
        <v>81</v>
      </c>
      <c r="AY2122" s="267" t="s">
        <v>229</v>
      </c>
    </row>
    <row r="2123" s="14" customFormat="1">
      <c r="A2123" s="14"/>
      <c r="B2123" s="268"/>
      <c r="C2123" s="269"/>
      <c r="D2123" s="259" t="s">
        <v>238</v>
      </c>
      <c r="E2123" s="270" t="s">
        <v>1</v>
      </c>
      <c r="F2123" s="271" t="s">
        <v>236</v>
      </c>
      <c r="G2123" s="269"/>
      <c r="H2123" s="272">
        <v>4</v>
      </c>
      <c r="I2123" s="273"/>
      <c r="J2123" s="269"/>
      <c r="K2123" s="269"/>
      <c r="L2123" s="274"/>
      <c r="M2123" s="275"/>
      <c r="N2123" s="276"/>
      <c r="O2123" s="276"/>
      <c r="P2123" s="276"/>
      <c r="Q2123" s="276"/>
      <c r="R2123" s="276"/>
      <c r="S2123" s="276"/>
      <c r="T2123" s="277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78" t="s">
        <v>238</v>
      </c>
      <c r="AU2123" s="278" t="s">
        <v>91</v>
      </c>
      <c r="AV2123" s="14" t="s">
        <v>91</v>
      </c>
      <c r="AW2123" s="14" t="s">
        <v>36</v>
      </c>
      <c r="AX2123" s="14" t="s">
        <v>81</v>
      </c>
      <c r="AY2123" s="278" t="s">
        <v>229</v>
      </c>
    </row>
    <row r="2124" s="13" customFormat="1">
      <c r="A2124" s="13"/>
      <c r="B2124" s="257"/>
      <c r="C2124" s="258"/>
      <c r="D2124" s="259" t="s">
        <v>238</v>
      </c>
      <c r="E2124" s="260" t="s">
        <v>1</v>
      </c>
      <c r="F2124" s="261" t="s">
        <v>852</v>
      </c>
      <c r="G2124" s="258"/>
      <c r="H2124" s="260" t="s">
        <v>1</v>
      </c>
      <c r="I2124" s="262"/>
      <c r="J2124" s="258"/>
      <c r="K2124" s="258"/>
      <c r="L2124" s="263"/>
      <c r="M2124" s="264"/>
      <c r="N2124" s="265"/>
      <c r="O2124" s="265"/>
      <c r="P2124" s="265"/>
      <c r="Q2124" s="265"/>
      <c r="R2124" s="265"/>
      <c r="S2124" s="265"/>
      <c r="T2124" s="266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67" t="s">
        <v>238</v>
      </c>
      <c r="AU2124" s="267" t="s">
        <v>91</v>
      </c>
      <c r="AV2124" s="13" t="s">
        <v>89</v>
      </c>
      <c r="AW2124" s="13" t="s">
        <v>36</v>
      </c>
      <c r="AX2124" s="13" t="s">
        <v>81</v>
      </c>
      <c r="AY2124" s="267" t="s">
        <v>229</v>
      </c>
    </row>
    <row r="2125" s="14" customFormat="1">
      <c r="A2125" s="14"/>
      <c r="B2125" s="268"/>
      <c r="C2125" s="269"/>
      <c r="D2125" s="259" t="s">
        <v>238</v>
      </c>
      <c r="E2125" s="270" t="s">
        <v>1</v>
      </c>
      <c r="F2125" s="271" t="s">
        <v>1294</v>
      </c>
      <c r="G2125" s="269"/>
      <c r="H2125" s="272">
        <v>3.2999999999999998</v>
      </c>
      <c r="I2125" s="273"/>
      <c r="J2125" s="269"/>
      <c r="K2125" s="269"/>
      <c r="L2125" s="274"/>
      <c r="M2125" s="275"/>
      <c r="N2125" s="276"/>
      <c r="O2125" s="276"/>
      <c r="P2125" s="276"/>
      <c r="Q2125" s="276"/>
      <c r="R2125" s="276"/>
      <c r="S2125" s="276"/>
      <c r="T2125" s="277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78" t="s">
        <v>238</v>
      </c>
      <c r="AU2125" s="278" t="s">
        <v>91</v>
      </c>
      <c r="AV2125" s="14" t="s">
        <v>91</v>
      </c>
      <c r="AW2125" s="14" t="s">
        <v>36</v>
      </c>
      <c r="AX2125" s="14" t="s">
        <v>81</v>
      </c>
      <c r="AY2125" s="278" t="s">
        <v>229</v>
      </c>
    </row>
    <row r="2126" s="15" customFormat="1">
      <c r="A2126" s="15"/>
      <c r="B2126" s="279"/>
      <c r="C2126" s="280"/>
      <c r="D2126" s="259" t="s">
        <v>238</v>
      </c>
      <c r="E2126" s="281" t="s">
        <v>1</v>
      </c>
      <c r="F2126" s="282" t="s">
        <v>252</v>
      </c>
      <c r="G2126" s="280"/>
      <c r="H2126" s="283">
        <v>30.800000000000001</v>
      </c>
      <c r="I2126" s="284"/>
      <c r="J2126" s="280"/>
      <c r="K2126" s="280"/>
      <c r="L2126" s="285"/>
      <c r="M2126" s="286"/>
      <c r="N2126" s="287"/>
      <c r="O2126" s="287"/>
      <c r="P2126" s="287"/>
      <c r="Q2126" s="287"/>
      <c r="R2126" s="287"/>
      <c r="S2126" s="287"/>
      <c r="T2126" s="288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89" t="s">
        <v>238</v>
      </c>
      <c r="AU2126" s="289" t="s">
        <v>91</v>
      </c>
      <c r="AV2126" s="15" t="s">
        <v>236</v>
      </c>
      <c r="AW2126" s="15" t="s">
        <v>36</v>
      </c>
      <c r="AX2126" s="15" t="s">
        <v>89</v>
      </c>
      <c r="AY2126" s="289" t="s">
        <v>229</v>
      </c>
    </row>
    <row r="2127" s="2" customFormat="1" ht="16.5" customHeight="1">
      <c r="A2127" s="39"/>
      <c r="B2127" s="40"/>
      <c r="C2127" s="318" t="s">
        <v>2831</v>
      </c>
      <c r="D2127" s="318" t="s">
        <v>492</v>
      </c>
      <c r="E2127" s="319" t="s">
        <v>2832</v>
      </c>
      <c r="F2127" s="320" t="s">
        <v>2833</v>
      </c>
      <c r="G2127" s="321" t="s">
        <v>311</v>
      </c>
      <c r="H2127" s="322">
        <v>35.420000000000002</v>
      </c>
      <c r="I2127" s="323"/>
      <c r="J2127" s="324">
        <f>ROUND(I2127*H2127,2)</f>
        <v>0</v>
      </c>
      <c r="K2127" s="320" t="s">
        <v>1</v>
      </c>
      <c r="L2127" s="325"/>
      <c r="M2127" s="326" t="s">
        <v>1</v>
      </c>
      <c r="N2127" s="327" t="s">
        <v>46</v>
      </c>
      <c r="O2127" s="92"/>
      <c r="P2127" s="253">
        <f>O2127*H2127</f>
        <v>0</v>
      </c>
      <c r="Q2127" s="253">
        <v>0</v>
      </c>
      <c r="R2127" s="253">
        <f>Q2127*H2127</f>
        <v>0</v>
      </c>
      <c r="S2127" s="253">
        <v>0</v>
      </c>
      <c r="T2127" s="254">
        <f>S2127*H2127</f>
        <v>0</v>
      </c>
      <c r="U2127" s="39"/>
      <c r="V2127" s="39"/>
      <c r="W2127" s="39"/>
      <c r="X2127" s="39"/>
      <c r="Y2127" s="39"/>
      <c r="Z2127" s="39"/>
      <c r="AA2127" s="39"/>
      <c r="AB2127" s="39"/>
      <c r="AC2127" s="39"/>
      <c r="AD2127" s="39"/>
      <c r="AE2127" s="39"/>
      <c r="AR2127" s="255" t="s">
        <v>587</v>
      </c>
      <c r="AT2127" s="255" t="s">
        <v>492</v>
      </c>
      <c r="AU2127" s="255" t="s">
        <v>91</v>
      </c>
      <c r="AY2127" s="18" t="s">
        <v>229</v>
      </c>
      <c r="BE2127" s="256">
        <f>IF(N2127="základní",J2127,0)</f>
        <v>0</v>
      </c>
      <c r="BF2127" s="256">
        <f>IF(N2127="snížená",J2127,0)</f>
        <v>0</v>
      </c>
      <c r="BG2127" s="256">
        <f>IF(N2127="zákl. přenesená",J2127,0)</f>
        <v>0</v>
      </c>
      <c r="BH2127" s="256">
        <f>IF(N2127="sníž. přenesená",J2127,0)</f>
        <v>0</v>
      </c>
      <c r="BI2127" s="256">
        <f>IF(N2127="nulová",J2127,0)</f>
        <v>0</v>
      </c>
      <c r="BJ2127" s="18" t="s">
        <v>89</v>
      </c>
      <c r="BK2127" s="256">
        <f>ROUND(I2127*H2127,2)</f>
        <v>0</v>
      </c>
      <c r="BL2127" s="18" t="s">
        <v>331</v>
      </c>
      <c r="BM2127" s="255" t="s">
        <v>2834</v>
      </c>
    </row>
    <row r="2128" s="2" customFormat="1">
      <c r="A2128" s="39"/>
      <c r="B2128" s="40"/>
      <c r="C2128" s="41"/>
      <c r="D2128" s="259" t="s">
        <v>262</v>
      </c>
      <c r="E2128" s="41"/>
      <c r="F2128" s="290" t="s">
        <v>2291</v>
      </c>
      <c r="G2128" s="41"/>
      <c r="H2128" s="41"/>
      <c r="I2128" s="155"/>
      <c r="J2128" s="41"/>
      <c r="K2128" s="41"/>
      <c r="L2128" s="45"/>
      <c r="M2128" s="291"/>
      <c r="N2128" s="292"/>
      <c r="O2128" s="92"/>
      <c r="P2128" s="92"/>
      <c r="Q2128" s="92"/>
      <c r="R2128" s="92"/>
      <c r="S2128" s="92"/>
      <c r="T2128" s="93"/>
      <c r="U2128" s="39"/>
      <c r="V2128" s="39"/>
      <c r="W2128" s="39"/>
      <c r="X2128" s="39"/>
      <c r="Y2128" s="39"/>
      <c r="Z2128" s="39"/>
      <c r="AA2128" s="39"/>
      <c r="AB2128" s="39"/>
      <c r="AC2128" s="39"/>
      <c r="AD2128" s="39"/>
      <c r="AE2128" s="39"/>
      <c r="AT2128" s="18" t="s">
        <v>262</v>
      </c>
      <c r="AU2128" s="18" t="s">
        <v>91</v>
      </c>
    </row>
    <row r="2129" s="14" customFormat="1">
      <c r="A2129" s="14"/>
      <c r="B2129" s="268"/>
      <c r="C2129" s="269"/>
      <c r="D2129" s="259" t="s">
        <v>238</v>
      </c>
      <c r="E2129" s="269"/>
      <c r="F2129" s="271" t="s">
        <v>2835</v>
      </c>
      <c r="G2129" s="269"/>
      <c r="H2129" s="272">
        <v>35.420000000000002</v>
      </c>
      <c r="I2129" s="273"/>
      <c r="J2129" s="269"/>
      <c r="K2129" s="269"/>
      <c r="L2129" s="274"/>
      <c r="M2129" s="275"/>
      <c r="N2129" s="276"/>
      <c r="O2129" s="276"/>
      <c r="P2129" s="276"/>
      <c r="Q2129" s="276"/>
      <c r="R2129" s="276"/>
      <c r="S2129" s="276"/>
      <c r="T2129" s="277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78" t="s">
        <v>238</v>
      </c>
      <c r="AU2129" s="278" t="s">
        <v>91</v>
      </c>
      <c r="AV2129" s="14" t="s">
        <v>91</v>
      </c>
      <c r="AW2129" s="14" t="s">
        <v>4</v>
      </c>
      <c r="AX2129" s="14" t="s">
        <v>89</v>
      </c>
      <c r="AY2129" s="278" t="s">
        <v>229</v>
      </c>
    </row>
    <row r="2130" s="2" customFormat="1" ht="21.75" customHeight="1">
      <c r="A2130" s="39"/>
      <c r="B2130" s="40"/>
      <c r="C2130" s="244" t="s">
        <v>2836</v>
      </c>
      <c r="D2130" s="244" t="s">
        <v>231</v>
      </c>
      <c r="E2130" s="245" t="s">
        <v>2837</v>
      </c>
      <c r="F2130" s="246" t="s">
        <v>2838</v>
      </c>
      <c r="G2130" s="247" t="s">
        <v>311</v>
      </c>
      <c r="H2130" s="248">
        <v>11.800000000000001</v>
      </c>
      <c r="I2130" s="249"/>
      <c r="J2130" s="250">
        <f>ROUND(I2130*H2130,2)</f>
        <v>0</v>
      </c>
      <c r="K2130" s="246" t="s">
        <v>301</v>
      </c>
      <c r="L2130" s="45"/>
      <c r="M2130" s="251" t="s">
        <v>1</v>
      </c>
      <c r="N2130" s="252" t="s">
        <v>46</v>
      </c>
      <c r="O2130" s="92"/>
      <c r="P2130" s="253">
        <f>O2130*H2130</f>
        <v>0</v>
      </c>
      <c r="Q2130" s="253">
        <v>0</v>
      </c>
      <c r="R2130" s="253">
        <f>Q2130*H2130</f>
        <v>0</v>
      </c>
      <c r="S2130" s="253">
        <v>0</v>
      </c>
      <c r="T2130" s="254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55" t="s">
        <v>331</v>
      </c>
      <c r="AT2130" s="255" t="s">
        <v>231</v>
      </c>
      <c r="AU2130" s="255" t="s">
        <v>91</v>
      </c>
      <c r="AY2130" s="18" t="s">
        <v>229</v>
      </c>
      <c r="BE2130" s="256">
        <f>IF(N2130="základní",J2130,0)</f>
        <v>0</v>
      </c>
      <c r="BF2130" s="256">
        <f>IF(N2130="snížená",J2130,0)</f>
        <v>0</v>
      </c>
      <c r="BG2130" s="256">
        <f>IF(N2130="zákl. přenesená",J2130,0)</f>
        <v>0</v>
      </c>
      <c r="BH2130" s="256">
        <f>IF(N2130="sníž. přenesená",J2130,0)</f>
        <v>0</v>
      </c>
      <c r="BI2130" s="256">
        <f>IF(N2130="nulová",J2130,0)</f>
        <v>0</v>
      </c>
      <c r="BJ2130" s="18" t="s">
        <v>89</v>
      </c>
      <c r="BK2130" s="256">
        <f>ROUND(I2130*H2130,2)</f>
        <v>0</v>
      </c>
      <c r="BL2130" s="18" t="s">
        <v>331</v>
      </c>
      <c r="BM2130" s="255" t="s">
        <v>2839</v>
      </c>
    </row>
    <row r="2131" s="13" customFormat="1">
      <c r="A2131" s="13"/>
      <c r="B2131" s="257"/>
      <c r="C2131" s="258"/>
      <c r="D2131" s="259" t="s">
        <v>238</v>
      </c>
      <c r="E2131" s="260" t="s">
        <v>1</v>
      </c>
      <c r="F2131" s="261" t="s">
        <v>858</v>
      </c>
      <c r="G2131" s="258"/>
      <c r="H2131" s="260" t="s">
        <v>1</v>
      </c>
      <c r="I2131" s="262"/>
      <c r="J2131" s="258"/>
      <c r="K2131" s="258"/>
      <c r="L2131" s="263"/>
      <c r="M2131" s="264"/>
      <c r="N2131" s="265"/>
      <c r="O2131" s="265"/>
      <c r="P2131" s="265"/>
      <c r="Q2131" s="265"/>
      <c r="R2131" s="265"/>
      <c r="S2131" s="265"/>
      <c r="T2131" s="266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67" t="s">
        <v>238</v>
      </c>
      <c r="AU2131" s="267" t="s">
        <v>91</v>
      </c>
      <c r="AV2131" s="13" t="s">
        <v>89</v>
      </c>
      <c r="AW2131" s="13" t="s">
        <v>36</v>
      </c>
      <c r="AX2131" s="13" t="s">
        <v>81</v>
      </c>
      <c r="AY2131" s="267" t="s">
        <v>229</v>
      </c>
    </row>
    <row r="2132" s="14" customFormat="1">
      <c r="A2132" s="14"/>
      <c r="B2132" s="268"/>
      <c r="C2132" s="269"/>
      <c r="D2132" s="259" t="s">
        <v>238</v>
      </c>
      <c r="E2132" s="270" t="s">
        <v>1</v>
      </c>
      <c r="F2132" s="271" t="s">
        <v>1292</v>
      </c>
      <c r="G2132" s="269"/>
      <c r="H2132" s="272">
        <v>2.7000000000000002</v>
      </c>
      <c r="I2132" s="273"/>
      <c r="J2132" s="269"/>
      <c r="K2132" s="269"/>
      <c r="L2132" s="274"/>
      <c r="M2132" s="275"/>
      <c r="N2132" s="276"/>
      <c r="O2132" s="276"/>
      <c r="P2132" s="276"/>
      <c r="Q2132" s="276"/>
      <c r="R2132" s="276"/>
      <c r="S2132" s="276"/>
      <c r="T2132" s="277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78" t="s">
        <v>238</v>
      </c>
      <c r="AU2132" s="278" t="s">
        <v>91</v>
      </c>
      <c r="AV2132" s="14" t="s">
        <v>91</v>
      </c>
      <c r="AW2132" s="14" t="s">
        <v>36</v>
      </c>
      <c r="AX2132" s="14" t="s">
        <v>81</v>
      </c>
      <c r="AY2132" s="278" t="s">
        <v>229</v>
      </c>
    </row>
    <row r="2133" s="13" customFormat="1">
      <c r="A2133" s="13"/>
      <c r="B2133" s="257"/>
      <c r="C2133" s="258"/>
      <c r="D2133" s="259" t="s">
        <v>238</v>
      </c>
      <c r="E2133" s="260" t="s">
        <v>1</v>
      </c>
      <c r="F2133" s="261" t="s">
        <v>860</v>
      </c>
      <c r="G2133" s="258"/>
      <c r="H2133" s="260" t="s">
        <v>1</v>
      </c>
      <c r="I2133" s="262"/>
      <c r="J2133" s="258"/>
      <c r="K2133" s="258"/>
      <c r="L2133" s="263"/>
      <c r="M2133" s="264"/>
      <c r="N2133" s="265"/>
      <c r="O2133" s="265"/>
      <c r="P2133" s="265"/>
      <c r="Q2133" s="265"/>
      <c r="R2133" s="265"/>
      <c r="S2133" s="265"/>
      <c r="T2133" s="266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67" t="s">
        <v>238</v>
      </c>
      <c r="AU2133" s="267" t="s">
        <v>91</v>
      </c>
      <c r="AV2133" s="13" t="s">
        <v>89</v>
      </c>
      <c r="AW2133" s="13" t="s">
        <v>36</v>
      </c>
      <c r="AX2133" s="13" t="s">
        <v>81</v>
      </c>
      <c r="AY2133" s="267" t="s">
        <v>229</v>
      </c>
    </row>
    <row r="2134" s="14" customFormat="1">
      <c r="A2134" s="14"/>
      <c r="B2134" s="268"/>
      <c r="C2134" s="269"/>
      <c r="D2134" s="259" t="s">
        <v>238</v>
      </c>
      <c r="E2134" s="270" t="s">
        <v>1</v>
      </c>
      <c r="F2134" s="271" t="s">
        <v>1293</v>
      </c>
      <c r="G2134" s="269"/>
      <c r="H2134" s="272">
        <v>1.8</v>
      </c>
      <c r="I2134" s="273"/>
      <c r="J2134" s="269"/>
      <c r="K2134" s="269"/>
      <c r="L2134" s="274"/>
      <c r="M2134" s="275"/>
      <c r="N2134" s="276"/>
      <c r="O2134" s="276"/>
      <c r="P2134" s="276"/>
      <c r="Q2134" s="276"/>
      <c r="R2134" s="276"/>
      <c r="S2134" s="276"/>
      <c r="T2134" s="277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78" t="s">
        <v>238</v>
      </c>
      <c r="AU2134" s="278" t="s">
        <v>91</v>
      </c>
      <c r="AV2134" s="14" t="s">
        <v>91</v>
      </c>
      <c r="AW2134" s="14" t="s">
        <v>36</v>
      </c>
      <c r="AX2134" s="14" t="s">
        <v>81</v>
      </c>
      <c r="AY2134" s="278" t="s">
        <v>229</v>
      </c>
    </row>
    <row r="2135" s="13" customFormat="1">
      <c r="A2135" s="13"/>
      <c r="B2135" s="257"/>
      <c r="C2135" s="258"/>
      <c r="D2135" s="259" t="s">
        <v>238</v>
      </c>
      <c r="E2135" s="260" t="s">
        <v>1</v>
      </c>
      <c r="F2135" s="261" t="s">
        <v>862</v>
      </c>
      <c r="G2135" s="258"/>
      <c r="H2135" s="260" t="s">
        <v>1</v>
      </c>
      <c r="I2135" s="262"/>
      <c r="J2135" s="258"/>
      <c r="K2135" s="258"/>
      <c r="L2135" s="263"/>
      <c r="M2135" s="264"/>
      <c r="N2135" s="265"/>
      <c r="O2135" s="265"/>
      <c r="P2135" s="265"/>
      <c r="Q2135" s="265"/>
      <c r="R2135" s="265"/>
      <c r="S2135" s="265"/>
      <c r="T2135" s="266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67" t="s">
        <v>238</v>
      </c>
      <c r="AU2135" s="267" t="s">
        <v>91</v>
      </c>
      <c r="AV2135" s="13" t="s">
        <v>89</v>
      </c>
      <c r="AW2135" s="13" t="s">
        <v>36</v>
      </c>
      <c r="AX2135" s="13" t="s">
        <v>81</v>
      </c>
      <c r="AY2135" s="267" t="s">
        <v>229</v>
      </c>
    </row>
    <row r="2136" s="14" customFormat="1">
      <c r="A2136" s="14"/>
      <c r="B2136" s="268"/>
      <c r="C2136" s="269"/>
      <c r="D2136" s="259" t="s">
        <v>238</v>
      </c>
      <c r="E2136" s="270" t="s">
        <v>1</v>
      </c>
      <c r="F2136" s="271" t="s">
        <v>236</v>
      </c>
      <c r="G2136" s="269"/>
      <c r="H2136" s="272">
        <v>4</v>
      </c>
      <c r="I2136" s="273"/>
      <c r="J2136" s="269"/>
      <c r="K2136" s="269"/>
      <c r="L2136" s="274"/>
      <c r="M2136" s="275"/>
      <c r="N2136" s="276"/>
      <c r="O2136" s="276"/>
      <c r="P2136" s="276"/>
      <c r="Q2136" s="276"/>
      <c r="R2136" s="276"/>
      <c r="S2136" s="276"/>
      <c r="T2136" s="277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78" t="s">
        <v>238</v>
      </c>
      <c r="AU2136" s="278" t="s">
        <v>91</v>
      </c>
      <c r="AV2136" s="14" t="s">
        <v>91</v>
      </c>
      <c r="AW2136" s="14" t="s">
        <v>36</v>
      </c>
      <c r="AX2136" s="14" t="s">
        <v>81</v>
      </c>
      <c r="AY2136" s="278" t="s">
        <v>229</v>
      </c>
    </row>
    <row r="2137" s="13" customFormat="1">
      <c r="A2137" s="13"/>
      <c r="B2137" s="257"/>
      <c r="C2137" s="258"/>
      <c r="D2137" s="259" t="s">
        <v>238</v>
      </c>
      <c r="E2137" s="260" t="s">
        <v>1</v>
      </c>
      <c r="F2137" s="261" t="s">
        <v>852</v>
      </c>
      <c r="G2137" s="258"/>
      <c r="H2137" s="260" t="s">
        <v>1</v>
      </c>
      <c r="I2137" s="262"/>
      <c r="J2137" s="258"/>
      <c r="K2137" s="258"/>
      <c r="L2137" s="263"/>
      <c r="M2137" s="264"/>
      <c r="N2137" s="265"/>
      <c r="O2137" s="265"/>
      <c r="P2137" s="265"/>
      <c r="Q2137" s="265"/>
      <c r="R2137" s="265"/>
      <c r="S2137" s="265"/>
      <c r="T2137" s="266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67" t="s">
        <v>238</v>
      </c>
      <c r="AU2137" s="267" t="s">
        <v>91</v>
      </c>
      <c r="AV2137" s="13" t="s">
        <v>89</v>
      </c>
      <c r="AW2137" s="13" t="s">
        <v>36</v>
      </c>
      <c r="AX2137" s="13" t="s">
        <v>81</v>
      </c>
      <c r="AY2137" s="267" t="s">
        <v>229</v>
      </c>
    </row>
    <row r="2138" s="14" customFormat="1">
      <c r="A2138" s="14"/>
      <c r="B2138" s="268"/>
      <c r="C2138" s="269"/>
      <c r="D2138" s="259" t="s">
        <v>238</v>
      </c>
      <c r="E2138" s="270" t="s">
        <v>1</v>
      </c>
      <c r="F2138" s="271" t="s">
        <v>1294</v>
      </c>
      <c r="G2138" s="269"/>
      <c r="H2138" s="272">
        <v>3.2999999999999998</v>
      </c>
      <c r="I2138" s="273"/>
      <c r="J2138" s="269"/>
      <c r="K2138" s="269"/>
      <c r="L2138" s="274"/>
      <c r="M2138" s="275"/>
      <c r="N2138" s="276"/>
      <c r="O2138" s="276"/>
      <c r="P2138" s="276"/>
      <c r="Q2138" s="276"/>
      <c r="R2138" s="276"/>
      <c r="S2138" s="276"/>
      <c r="T2138" s="277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78" t="s">
        <v>238</v>
      </c>
      <c r="AU2138" s="278" t="s">
        <v>91</v>
      </c>
      <c r="AV2138" s="14" t="s">
        <v>91</v>
      </c>
      <c r="AW2138" s="14" t="s">
        <v>36</v>
      </c>
      <c r="AX2138" s="14" t="s">
        <v>81</v>
      </c>
      <c r="AY2138" s="278" t="s">
        <v>229</v>
      </c>
    </row>
    <row r="2139" s="15" customFormat="1">
      <c r="A2139" s="15"/>
      <c r="B2139" s="279"/>
      <c r="C2139" s="280"/>
      <c r="D2139" s="259" t="s">
        <v>238</v>
      </c>
      <c r="E2139" s="281" t="s">
        <v>1</v>
      </c>
      <c r="F2139" s="282" t="s">
        <v>252</v>
      </c>
      <c r="G2139" s="280"/>
      <c r="H2139" s="283">
        <v>11.800000000000001</v>
      </c>
      <c r="I2139" s="284"/>
      <c r="J2139" s="280"/>
      <c r="K2139" s="280"/>
      <c r="L2139" s="285"/>
      <c r="M2139" s="286"/>
      <c r="N2139" s="287"/>
      <c r="O2139" s="287"/>
      <c r="P2139" s="287"/>
      <c r="Q2139" s="287"/>
      <c r="R2139" s="287"/>
      <c r="S2139" s="287"/>
      <c r="T2139" s="288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89" t="s">
        <v>238</v>
      </c>
      <c r="AU2139" s="289" t="s">
        <v>91</v>
      </c>
      <c r="AV2139" s="15" t="s">
        <v>236</v>
      </c>
      <c r="AW2139" s="15" t="s">
        <v>36</v>
      </c>
      <c r="AX2139" s="15" t="s">
        <v>89</v>
      </c>
      <c r="AY2139" s="289" t="s">
        <v>229</v>
      </c>
    </row>
    <row r="2140" s="2" customFormat="1" ht="21.75" customHeight="1">
      <c r="A2140" s="39"/>
      <c r="B2140" s="40"/>
      <c r="C2140" s="244" t="s">
        <v>2840</v>
      </c>
      <c r="D2140" s="244" t="s">
        <v>231</v>
      </c>
      <c r="E2140" s="245" t="s">
        <v>2841</v>
      </c>
      <c r="F2140" s="246" t="s">
        <v>2842</v>
      </c>
      <c r="G2140" s="247" t="s">
        <v>311</v>
      </c>
      <c r="H2140" s="248">
        <v>11.800000000000001</v>
      </c>
      <c r="I2140" s="249"/>
      <c r="J2140" s="250">
        <f>ROUND(I2140*H2140,2)</f>
        <v>0</v>
      </c>
      <c r="K2140" s="246" t="s">
        <v>301</v>
      </c>
      <c r="L2140" s="45"/>
      <c r="M2140" s="251" t="s">
        <v>1</v>
      </c>
      <c r="N2140" s="252" t="s">
        <v>46</v>
      </c>
      <c r="O2140" s="92"/>
      <c r="P2140" s="253">
        <f>O2140*H2140</f>
        <v>0</v>
      </c>
      <c r="Q2140" s="253">
        <v>0</v>
      </c>
      <c r="R2140" s="253">
        <f>Q2140*H2140</f>
        <v>0</v>
      </c>
      <c r="S2140" s="253">
        <v>0</v>
      </c>
      <c r="T2140" s="254">
        <f>S2140*H2140</f>
        <v>0</v>
      </c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R2140" s="255" t="s">
        <v>331</v>
      </c>
      <c r="AT2140" s="255" t="s">
        <v>231</v>
      </c>
      <c r="AU2140" s="255" t="s">
        <v>91</v>
      </c>
      <c r="AY2140" s="18" t="s">
        <v>229</v>
      </c>
      <c r="BE2140" s="256">
        <f>IF(N2140="základní",J2140,0)</f>
        <v>0</v>
      </c>
      <c r="BF2140" s="256">
        <f>IF(N2140="snížená",J2140,0)</f>
        <v>0</v>
      </c>
      <c r="BG2140" s="256">
        <f>IF(N2140="zákl. přenesená",J2140,0)</f>
        <v>0</v>
      </c>
      <c r="BH2140" s="256">
        <f>IF(N2140="sníž. přenesená",J2140,0)</f>
        <v>0</v>
      </c>
      <c r="BI2140" s="256">
        <f>IF(N2140="nulová",J2140,0)</f>
        <v>0</v>
      </c>
      <c r="BJ2140" s="18" t="s">
        <v>89</v>
      </c>
      <c r="BK2140" s="256">
        <f>ROUND(I2140*H2140,2)</f>
        <v>0</v>
      </c>
      <c r="BL2140" s="18" t="s">
        <v>331</v>
      </c>
      <c r="BM2140" s="255" t="s">
        <v>2843</v>
      </c>
    </row>
    <row r="2141" s="2" customFormat="1">
      <c r="A2141" s="39"/>
      <c r="B2141" s="40"/>
      <c r="C2141" s="41"/>
      <c r="D2141" s="259" t="s">
        <v>262</v>
      </c>
      <c r="E2141" s="41"/>
      <c r="F2141" s="290" t="s">
        <v>2844</v>
      </c>
      <c r="G2141" s="41"/>
      <c r="H2141" s="41"/>
      <c r="I2141" s="155"/>
      <c r="J2141" s="41"/>
      <c r="K2141" s="41"/>
      <c r="L2141" s="45"/>
      <c r="M2141" s="291"/>
      <c r="N2141" s="292"/>
      <c r="O2141" s="92"/>
      <c r="P2141" s="92"/>
      <c r="Q2141" s="92"/>
      <c r="R2141" s="92"/>
      <c r="S2141" s="92"/>
      <c r="T2141" s="93"/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T2141" s="18" t="s">
        <v>262</v>
      </c>
      <c r="AU2141" s="18" t="s">
        <v>91</v>
      </c>
    </row>
    <row r="2142" s="2" customFormat="1" ht="21.75" customHeight="1">
      <c r="A2142" s="39"/>
      <c r="B2142" s="40"/>
      <c r="C2142" s="244" t="s">
        <v>2845</v>
      </c>
      <c r="D2142" s="244" t="s">
        <v>231</v>
      </c>
      <c r="E2142" s="245" t="s">
        <v>2846</v>
      </c>
      <c r="F2142" s="246" t="s">
        <v>2847</v>
      </c>
      <c r="G2142" s="247" t="s">
        <v>311</v>
      </c>
      <c r="H2142" s="248">
        <v>57.896000000000001</v>
      </c>
      <c r="I2142" s="249"/>
      <c r="J2142" s="250">
        <f>ROUND(I2142*H2142,2)</f>
        <v>0</v>
      </c>
      <c r="K2142" s="246" t="s">
        <v>235</v>
      </c>
      <c r="L2142" s="45"/>
      <c r="M2142" s="251" t="s">
        <v>1</v>
      </c>
      <c r="N2142" s="252" t="s">
        <v>46</v>
      </c>
      <c r="O2142" s="92"/>
      <c r="P2142" s="253">
        <f>O2142*H2142</f>
        <v>0</v>
      </c>
      <c r="Q2142" s="253">
        <v>0.0015</v>
      </c>
      <c r="R2142" s="253">
        <f>Q2142*H2142</f>
        <v>0.086844000000000005</v>
      </c>
      <c r="S2142" s="253">
        <v>0</v>
      </c>
      <c r="T2142" s="254">
        <f>S2142*H2142</f>
        <v>0</v>
      </c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R2142" s="255" t="s">
        <v>331</v>
      </c>
      <c r="AT2142" s="255" t="s">
        <v>231</v>
      </c>
      <c r="AU2142" s="255" t="s">
        <v>91</v>
      </c>
      <c r="AY2142" s="18" t="s">
        <v>229</v>
      </c>
      <c r="BE2142" s="256">
        <f>IF(N2142="základní",J2142,0)</f>
        <v>0</v>
      </c>
      <c r="BF2142" s="256">
        <f>IF(N2142="snížená",J2142,0)</f>
        <v>0</v>
      </c>
      <c r="BG2142" s="256">
        <f>IF(N2142="zákl. přenesená",J2142,0)</f>
        <v>0</v>
      </c>
      <c r="BH2142" s="256">
        <f>IF(N2142="sníž. přenesená",J2142,0)</f>
        <v>0</v>
      </c>
      <c r="BI2142" s="256">
        <f>IF(N2142="nulová",J2142,0)</f>
        <v>0</v>
      </c>
      <c r="BJ2142" s="18" t="s">
        <v>89</v>
      </c>
      <c r="BK2142" s="256">
        <f>ROUND(I2142*H2142,2)</f>
        <v>0</v>
      </c>
      <c r="BL2142" s="18" t="s">
        <v>331</v>
      </c>
      <c r="BM2142" s="255" t="s">
        <v>2848</v>
      </c>
    </row>
    <row r="2143" s="2" customFormat="1">
      <c r="A2143" s="39"/>
      <c r="B2143" s="40"/>
      <c r="C2143" s="41"/>
      <c r="D2143" s="259" t="s">
        <v>262</v>
      </c>
      <c r="E2143" s="41"/>
      <c r="F2143" s="290" t="s">
        <v>2849</v>
      </c>
      <c r="G2143" s="41"/>
      <c r="H2143" s="41"/>
      <c r="I2143" s="155"/>
      <c r="J2143" s="41"/>
      <c r="K2143" s="41"/>
      <c r="L2143" s="45"/>
      <c r="M2143" s="291"/>
      <c r="N2143" s="292"/>
      <c r="O2143" s="92"/>
      <c r="P2143" s="92"/>
      <c r="Q2143" s="92"/>
      <c r="R2143" s="92"/>
      <c r="S2143" s="92"/>
      <c r="T2143" s="93"/>
      <c r="U2143" s="39"/>
      <c r="V2143" s="39"/>
      <c r="W2143" s="39"/>
      <c r="X2143" s="39"/>
      <c r="Y2143" s="39"/>
      <c r="Z2143" s="39"/>
      <c r="AA2143" s="39"/>
      <c r="AB2143" s="39"/>
      <c r="AC2143" s="39"/>
      <c r="AD2143" s="39"/>
      <c r="AE2143" s="39"/>
      <c r="AT2143" s="18" t="s">
        <v>262</v>
      </c>
      <c r="AU2143" s="18" t="s">
        <v>91</v>
      </c>
    </row>
    <row r="2144" s="13" customFormat="1">
      <c r="A2144" s="13"/>
      <c r="B2144" s="257"/>
      <c r="C2144" s="258"/>
      <c r="D2144" s="259" t="s">
        <v>238</v>
      </c>
      <c r="E2144" s="260" t="s">
        <v>1</v>
      </c>
      <c r="F2144" s="261" t="s">
        <v>1289</v>
      </c>
      <c r="G2144" s="258"/>
      <c r="H2144" s="260" t="s">
        <v>1</v>
      </c>
      <c r="I2144" s="262"/>
      <c r="J2144" s="258"/>
      <c r="K2144" s="258"/>
      <c r="L2144" s="263"/>
      <c r="M2144" s="264"/>
      <c r="N2144" s="265"/>
      <c r="O2144" s="265"/>
      <c r="P2144" s="265"/>
      <c r="Q2144" s="265"/>
      <c r="R2144" s="265"/>
      <c r="S2144" s="265"/>
      <c r="T2144" s="266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67" t="s">
        <v>238</v>
      </c>
      <c r="AU2144" s="267" t="s">
        <v>91</v>
      </c>
      <c r="AV2144" s="13" t="s">
        <v>89</v>
      </c>
      <c r="AW2144" s="13" t="s">
        <v>36</v>
      </c>
      <c r="AX2144" s="13" t="s">
        <v>81</v>
      </c>
      <c r="AY2144" s="267" t="s">
        <v>229</v>
      </c>
    </row>
    <row r="2145" s="13" customFormat="1">
      <c r="A2145" s="13"/>
      <c r="B2145" s="257"/>
      <c r="C2145" s="258"/>
      <c r="D2145" s="259" t="s">
        <v>238</v>
      </c>
      <c r="E2145" s="260" t="s">
        <v>1</v>
      </c>
      <c r="F2145" s="261" t="s">
        <v>858</v>
      </c>
      <c r="G2145" s="258"/>
      <c r="H2145" s="260" t="s">
        <v>1</v>
      </c>
      <c r="I2145" s="262"/>
      <c r="J2145" s="258"/>
      <c r="K2145" s="258"/>
      <c r="L2145" s="263"/>
      <c r="M2145" s="264"/>
      <c r="N2145" s="265"/>
      <c r="O2145" s="265"/>
      <c r="P2145" s="265"/>
      <c r="Q2145" s="265"/>
      <c r="R2145" s="265"/>
      <c r="S2145" s="265"/>
      <c r="T2145" s="266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67" t="s">
        <v>238</v>
      </c>
      <c r="AU2145" s="267" t="s">
        <v>91</v>
      </c>
      <c r="AV2145" s="13" t="s">
        <v>89</v>
      </c>
      <c r="AW2145" s="13" t="s">
        <v>36</v>
      </c>
      <c r="AX2145" s="13" t="s">
        <v>81</v>
      </c>
      <c r="AY2145" s="267" t="s">
        <v>229</v>
      </c>
    </row>
    <row r="2146" s="14" customFormat="1">
      <c r="A2146" s="14"/>
      <c r="B2146" s="268"/>
      <c r="C2146" s="269"/>
      <c r="D2146" s="259" t="s">
        <v>238</v>
      </c>
      <c r="E2146" s="270" t="s">
        <v>1</v>
      </c>
      <c r="F2146" s="271" t="s">
        <v>1292</v>
      </c>
      <c r="G2146" s="269"/>
      <c r="H2146" s="272">
        <v>2.7000000000000002</v>
      </c>
      <c r="I2146" s="273"/>
      <c r="J2146" s="269"/>
      <c r="K2146" s="269"/>
      <c r="L2146" s="274"/>
      <c r="M2146" s="275"/>
      <c r="N2146" s="276"/>
      <c r="O2146" s="276"/>
      <c r="P2146" s="276"/>
      <c r="Q2146" s="276"/>
      <c r="R2146" s="276"/>
      <c r="S2146" s="276"/>
      <c r="T2146" s="277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78" t="s">
        <v>238</v>
      </c>
      <c r="AU2146" s="278" t="s">
        <v>91</v>
      </c>
      <c r="AV2146" s="14" t="s">
        <v>91</v>
      </c>
      <c r="AW2146" s="14" t="s">
        <v>36</v>
      </c>
      <c r="AX2146" s="14" t="s">
        <v>81</v>
      </c>
      <c r="AY2146" s="278" t="s">
        <v>229</v>
      </c>
    </row>
    <row r="2147" s="13" customFormat="1">
      <c r="A2147" s="13"/>
      <c r="B2147" s="257"/>
      <c r="C2147" s="258"/>
      <c r="D2147" s="259" t="s">
        <v>238</v>
      </c>
      <c r="E2147" s="260" t="s">
        <v>1</v>
      </c>
      <c r="F2147" s="261" t="s">
        <v>860</v>
      </c>
      <c r="G2147" s="258"/>
      <c r="H2147" s="260" t="s">
        <v>1</v>
      </c>
      <c r="I2147" s="262"/>
      <c r="J2147" s="258"/>
      <c r="K2147" s="258"/>
      <c r="L2147" s="263"/>
      <c r="M2147" s="264"/>
      <c r="N2147" s="265"/>
      <c r="O2147" s="265"/>
      <c r="P2147" s="265"/>
      <c r="Q2147" s="265"/>
      <c r="R2147" s="265"/>
      <c r="S2147" s="265"/>
      <c r="T2147" s="266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67" t="s">
        <v>238</v>
      </c>
      <c r="AU2147" s="267" t="s">
        <v>91</v>
      </c>
      <c r="AV2147" s="13" t="s">
        <v>89</v>
      </c>
      <c r="AW2147" s="13" t="s">
        <v>36</v>
      </c>
      <c r="AX2147" s="13" t="s">
        <v>81</v>
      </c>
      <c r="AY2147" s="267" t="s">
        <v>229</v>
      </c>
    </row>
    <row r="2148" s="14" customFormat="1">
      <c r="A2148" s="14"/>
      <c r="B2148" s="268"/>
      <c r="C2148" s="269"/>
      <c r="D2148" s="259" t="s">
        <v>238</v>
      </c>
      <c r="E2148" s="270" t="s">
        <v>1</v>
      </c>
      <c r="F2148" s="271" t="s">
        <v>1293</v>
      </c>
      <c r="G2148" s="269"/>
      <c r="H2148" s="272">
        <v>1.8</v>
      </c>
      <c r="I2148" s="273"/>
      <c r="J2148" s="269"/>
      <c r="K2148" s="269"/>
      <c r="L2148" s="274"/>
      <c r="M2148" s="275"/>
      <c r="N2148" s="276"/>
      <c r="O2148" s="276"/>
      <c r="P2148" s="276"/>
      <c r="Q2148" s="276"/>
      <c r="R2148" s="276"/>
      <c r="S2148" s="276"/>
      <c r="T2148" s="277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78" t="s">
        <v>238</v>
      </c>
      <c r="AU2148" s="278" t="s">
        <v>91</v>
      </c>
      <c r="AV2148" s="14" t="s">
        <v>91</v>
      </c>
      <c r="AW2148" s="14" t="s">
        <v>36</v>
      </c>
      <c r="AX2148" s="14" t="s">
        <v>81</v>
      </c>
      <c r="AY2148" s="278" t="s">
        <v>229</v>
      </c>
    </row>
    <row r="2149" s="13" customFormat="1">
      <c r="A2149" s="13"/>
      <c r="B2149" s="257"/>
      <c r="C2149" s="258"/>
      <c r="D2149" s="259" t="s">
        <v>238</v>
      </c>
      <c r="E2149" s="260" t="s">
        <v>1</v>
      </c>
      <c r="F2149" s="261" t="s">
        <v>862</v>
      </c>
      <c r="G2149" s="258"/>
      <c r="H2149" s="260" t="s">
        <v>1</v>
      </c>
      <c r="I2149" s="262"/>
      <c r="J2149" s="258"/>
      <c r="K2149" s="258"/>
      <c r="L2149" s="263"/>
      <c r="M2149" s="264"/>
      <c r="N2149" s="265"/>
      <c r="O2149" s="265"/>
      <c r="P2149" s="265"/>
      <c r="Q2149" s="265"/>
      <c r="R2149" s="265"/>
      <c r="S2149" s="265"/>
      <c r="T2149" s="266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67" t="s">
        <v>238</v>
      </c>
      <c r="AU2149" s="267" t="s">
        <v>91</v>
      </c>
      <c r="AV2149" s="13" t="s">
        <v>89</v>
      </c>
      <c r="AW2149" s="13" t="s">
        <v>36</v>
      </c>
      <c r="AX2149" s="13" t="s">
        <v>81</v>
      </c>
      <c r="AY2149" s="267" t="s">
        <v>229</v>
      </c>
    </row>
    <row r="2150" s="14" customFormat="1">
      <c r="A2150" s="14"/>
      <c r="B2150" s="268"/>
      <c r="C2150" s="269"/>
      <c r="D2150" s="259" t="s">
        <v>238</v>
      </c>
      <c r="E2150" s="270" t="s">
        <v>1</v>
      </c>
      <c r="F2150" s="271" t="s">
        <v>236</v>
      </c>
      <c r="G2150" s="269"/>
      <c r="H2150" s="272">
        <v>4</v>
      </c>
      <c r="I2150" s="273"/>
      <c r="J2150" s="269"/>
      <c r="K2150" s="269"/>
      <c r="L2150" s="274"/>
      <c r="M2150" s="275"/>
      <c r="N2150" s="276"/>
      <c r="O2150" s="276"/>
      <c r="P2150" s="276"/>
      <c r="Q2150" s="276"/>
      <c r="R2150" s="276"/>
      <c r="S2150" s="276"/>
      <c r="T2150" s="277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78" t="s">
        <v>238</v>
      </c>
      <c r="AU2150" s="278" t="s">
        <v>91</v>
      </c>
      <c r="AV2150" s="14" t="s">
        <v>91</v>
      </c>
      <c r="AW2150" s="14" t="s">
        <v>36</v>
      </c>
      <c r="AX2150" s="14" t="s">
        <v>81</v>
      </c>
      <c r="AY2150" s="278" t="s">
        <v>229</v>
      </c>
    </row>
    <row r="2151" s="13" customFormat="1">
      <c r="A2151" s="13"/>
      <c r="B2151" s="257"/>
      <c r="C2151" s="258"/>
      <c r="D2151" s="259" t="s">
        <v>238</v>
      </c>
      <c r="E2151" s="260" t="s">
        <v>1</v>
      </c>
      <c r="F2151" s="261" t="s">
        <v>852</v>
      </c>
      <c r="G2151" s="258"/>
      <c r="H2151" s="260" t="s">
        <v>1</v>
      </c>
      <c r="I2151" s="262"/>
      <c r="J2151" s="258"/>
      <c r="K2151" s="258"/>
      <c r="L2151" s="263"/>
      <c r="M2151" s="264"/>
      <c r="N2151" s="265"/>
      <c r="O2151" s="265"/>
      <c r="P2151" s="265"/>
      <c r="Q2151" s="265"/>
      <c r="R2151" s="265"/>
      <c r="S2151" s="265"/>
      <c r="T2151" s="266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7" t="s">
        <v>238</v>
      </c>
      <c r="AU2151" s="267" t="s">
        <v>91</v>
      </c>
      <c r="AV2151" s="13" t="s">
        <v>89</v>
      </c>
      <c r="AW2151" s="13" t="s">
        <v>36</v>
      </c>
      <c r="AX2151" s="13" t="s">
        <v>81</v>
      </c>
      <c r="AY2151" s="267" t="s">
        <v>229</v>
      </c>
    </row>
    <row r="2152" s="14" customFormat="1">
      <c r="A2152" s="14"/>
      <c r="B2152" s="268"/>
      <c r="C2152" s="269"/>
      <c r="D2152" s="259" t="s">
        <v>238</v>
      </c>
      <c r="E2152" s="270" t="s">
        <v>1</v>
      </c>
      <c r="F2152" s="271" t="s">
        <v>1294</v>
      </c>
      <c r="G2152" s="269"/>
      <c r="H2152" s="272">
        <v>3.2999999999999998</v>
      </c>
      <c r="I2152" s="273"/>
      <c r="J2152" s="269"/>
      <c r="K2152" s="269"/>
      <c r="L2152" s="274"/>
      <c r="M2152" s="275"/>
      <c r="N2152" s="276"/>
      <c r="O2152" s="276"/>
      <c r="P2152" s="276"/>
      <c r="Q2152" s="276"/>
      <c r="R2152" s="276"/>
      <c r="S2152" s="276"/>
      <c r="T2152" s="277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78" t="s">
        <v>238</v>
      </c>
      <c r="AU2152" s="278" t="s">
        <v>91</v>
      </c>
      <c r="AV2152" s="14" t="s">
        <v>91</v>
      </c>
      <c r="AW2152" s="14" t="s">
        <v>36</v>
      </c>
      <c r="AX2152" s="14" t="s">
        <v>81</v>
      </c>
      <c r="AY2152" s="278" t="s">
        <v>229</v>
      </c>
    </row>
    <row r="2153" s="16" customFormat="1">
      <c r="A2153" s="16"/>
      <c r="B2153" s="307"/>
      <c r="C2153" s="308"/>
      <c r="D2153" s="259" t="s">
        <v>238</v>
      </c>
      <c r="E2153" s="309" t="s">
        <v>1</v>
      </c>
      <c r="F2153" s="310" t="s">
        <v>455</v>
      </c>
      <c r="G2153" s="308"/>
      <c r="H2153" s="311">
        <v>11.800000000000001</v>
      </c>
      <c r="I2153" s="312"/>
      <c r="J2153" s="308"/>
      <c r="K2153" s="308"/>
      <c r="L2153" s="313"/>
      <c r="M2153" s="314"/>
      <c r="N2153" s="315"/>
      <c r="O2153" s="315"/>
      <c r="P2153" s="315"/>
      <c r="Q2153" s="315"/>
      <c r="R2153" s="315"/>
      <c r="S2153" s="315"/>
      <c r="T2153" s="3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T2153" s="317" t="s">
        <v>238</v>
      </c>
      <c r="AU2153" s="317" t="s">
        <v>91</v>
      </c>
      <c r="AV2153" s="16" t="s">
        <v>244</v>
      </c>
      <c r="AW2153" s="16" t="s">
        <v>36</v>
      </c>
      <c r="AX2153" s="16" t="s">
        <v>81</v>
      </c>
      <c r="AY2153" s="317" t="s">
        <v>229</v>
      </c>
    </row>
    <row r="2154" s="13" customFormat="1">
      <c r="A2154" s="13"/>
      <c r="B2154" s="257"/>
      <c r="C2154" s="258"/>
      <c r="D2154" s="259" t="s">
        <v>238</v>
      </c>
      <c r="E2154" s="260" t="s">
        <v>1</v>
      </c>
      <c r="F2154" s="261" t="s">
        <v>1295</v>
      </c>
      <c r="G2154" s="258"/>
      <c r="H2154" s="260" t="s">
        <v>1</v>
      </c>
      <c r="I2154" s="262"/>
      <c r="J2154" s="258"/>
      <c r="K2154" s="258"/>
      <c r="L2154" s="263"/>
      <c r="M2154" s="264"/>
      <c r="N2154" s="265"/>
      <c r="O2154" s="265"/>
      <c r="P2154" s="265"/>
      <c r="Q2154" s="265"/>
      <c r="R2154" s="265"/>
      <c r="S2154" s="265"/>
      <c r="T2154" s="266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67" t="s">
        <v>238</v>
      </c>
      <c r="AU2154" s="267" t="s">
        <v>91</v>
      </c>
      <c r="AV2154" s="13" t="s">
        <v>89</v>
      </c>
      <c r="AW2154" s="13" t="s">
        <v>36</v>
      </c>
      <c r="AX2154" s="13" t="s">
        <v>81</v>
      </c>
      <c r="AY2154" s="267" t="s">
        <v>229</v>
      </c>
    </row>
    <row r="2155" s="13" customFormat="1">
      <c r="A2155" s="13"/>
      <c r="B2155" s="257"/>
      <c r="C2155" s="258"/>
      <c r="D2155" s="259" t="s">
        <v>238</v>
      </c>
      <c r="E2155" s="260" t="s">
        <v>1</v>
      </c>
      <c r="F2155" s="261" t="s">
        <v>974</v>
      </c>
      <c r="G2155" s="258"/>
      <c r="H2155" s="260" t="s">
        <v>1</v>
      </c>
      <c r="I2155" s="262"/>
      <c r="J2155" s="258"/>
      <c r="K2155" s="258"/>
      <c r="L2155" s="263"/>
      <c r="M2155" s="264"/>
      <c r="N2155" s="265"/>
      <c r="O2155" s="265"/>
      <c r="P2155" s="265"/>
      <c r="Q2155" s="265"/>
      <c r="R2155" s="265"/>
      <c r="S2155" s="265"/>
      <c r="T2155" s="266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67" t="s">
        <v>238</v>
      </c>
      <c r="AU2155" s="267" t="s">
        <v>91</v>
      </c>
      <c r="AV2155" s="13" t="s">
        <v>89</v>
      </c>
      <c r="AW2155" s="13" t="s">
        <v>36</v>
      </c>
      <c r="AX2155" s="13" t="s">
        <v>81</v>
      </c>
      <c r="AY2155" s="267" t="s">
        <v>229</v>
      </c>
    </row>
    <row r="2156" s="14" customFormat="1">
      <c r="A2156" s="14"/>
      <c r="B2156" s="268"/>
      <c r="C2156" s="269"/>
      <c r="D2156" s="259" t="s">
        <v>238</v>
      </c>
      <c r="E2156" s="270" t="s">
        <v>1</v>
      </c>
      <c r="F2156" s="271" t="s">
        <v>1298</v>
      </c>
      <c r="G2156" s="269"/>
      <c r="H2156" s="272">
        <v>30.699999999999999</v>
      </c>
      <c r="I2156" s="273"/>
      <c r="J2156" s="269"/>
      <c r="K2156" s="269"/>
      <c r="L2156" s="274"/>
      <c r="M2156" s="275"/>
      <c r="N2156" s="276"/>
      <c r="O2156" s="276"/>
      <c r="P2156" s="276"/>
      <c r="Q2156" s="276"/>
      <c r="R2156" s="276"/>
      <c r="S2156" s="276"/>
      <c r="T2156" s="277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78" t="s">
        <v>238</v>
      </c>
      <c r="AU2156" s="278" t="s">
        <v>91</v>
      </c>
      <c r="AV2156" s="14" t="s">
        <v>91</v>
      </c>
      <c r="AW2156" s="14" t="s">
        <v>36</v>
      </c>
      <c r="AX2156" s="14" t="s">
        <v>81</v>
      </c>
      <c r="AY2156" s="278" t="s">
        <v>229</v>
      </c>
    </row>
    <row r="2157" s="16" customFormat="1">
      <c r="A2157" s="16"/>
      <c r="B2157" s="307"/>
      <c r="C2157" s="308"/>
      <c r="D2157" s="259" t="s">
        <v>238</v>
      </c>
      <c r="E2157" s="309" t="s">
        <v>1</v>
      </c>
      <c r="F2157" s="310" t="s">
        <v>455</v>
      </c>
      <c r="G2157" s="308"/>
      <c r="H2157" s="311">
        <v>30.699999999999999</v>
      </c>
      <c r="I2157" s="312"/>
      <c r="J2157" s="308"/>
      <c r="K2157" s="308"/>
      <c r="L2157" s="313"/>
      <c r="M2157" s="314"/>
      <c r="N2157" s="315"/>
      <c r="O2157" s="315"/>
      <c r="P2157" s="315"/>
      <c r="Q2157" s="315"/>
      <c r="R2157" s="315"/>
      <c r="S2157" s="315"/>
      <c r="T2157" s="3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T2157" s="317" t="s">
        <v>238</v>
      </c>
      <c r="AU2157" s="317" t="s">
        <v>91</v>
      </c>
      <c r="AV2157" s="16" t="s">
        <v>244</v>
      </c>
      <c r="AW2157" s="16" t="s">
        <v>36</v>
      </c>
      <c r="AX2157" s="16" t="s">
        <v>81</v>
      </c>
      <c r="AY2157" s="317" t="s">
        <v>229</v>
      </c>
    </row>
    <row r="2158" s="13" customFormat="1">
      <c r="A2158" s="13"/>
      <c r="B2158" s="257"/>
      <c r="C2158" s="258"/>
      <c r="D2158" s="259" t="s">
        <v>238</v>
      </c>
      <c r="E2158" s="260" t="s">
        <v>1</v>
      </c>
      <c r="F2158" s="261" t="s">
        <v>2850</v>
      </c>
      <c r="G2158" s="258"/>
      <c r="H2158" s="260" t="s">
        <v>1</v>
      </c>
      <c r="I2158" s="262"/>
      <c r="J2158" s="258"/>
      <c r="K2158" s="258"/>
      <c r="L2158" s="263"/>
      <c r="M2158" s="264"/>
      <c r="N2158" s="265"/>
      <c r="O2158" s="265"/>
      <c r="P2158" s="265"/>
      <c r="Q2158" s="265"/>
      <c r="R2158" s="265"/>
      <c r="S2158" s="265"/>
      <c r="T2158" s="266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67" t="s">
        <v>238</v>
      </c>
      <c r="AU2158" s="267" t="s">
        <v>91</v>
      </c>
      <c r="AV2158" s="13" t="s">
        <v>89</v>
      </c>
      <c r="AW2158" s="13" t="s">
        <v>36</v>
      </c>
      <c r="AX2158" s="13" t="s">
        <v>81</v>
      </c>
      <c r="AY2158" s="267" t="s">
        <v>229</v>
      </c>
    </row>
    <row r="2159" s="13" customFormat="1">
      <c r="A2159" s="13"/>
      <c r="B2159" s="257"/>
      <c r="C2159" s="258"/>
      <c r="D2159" s="259" t="s">
        <v>238</v>
      </c>
      <c r="E2159" s="260" t="s">
        <v>1</v>
      </c>
      <c r="F2159" s="261" t="s">
        <v>858</v>
      </c>
      <c r="G2159" s="258"/>
      <c r="H2159" s="260" t="s">
        <v>1</v>
      </c>
      <c r="I2159" s="262"/>
      <c r="J2159" s="258"/>
      <c r="K2159" s="258"/>
      <c r="L2159" s="263"/>
      <c r="M2159" s="264"/>
      <c r="N2159" s="265"/>
      <c r="O2159" s="265"/>
      <c r="P2159" s="265"/>
      <c r="Q2159" s="265"/>
      <c r="R2159" s="265"/>
      <c r="S2159" s="265"/>
      <c r="T2159" s="266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67" t="s">
        <v>238</v>
      </c>
      <c r="AU2159" s="267" t="s">
        <v>91</v>
      </c>
      <c r="AV2159" s="13" t="s">
        <v>89</v>
      </c>
      <c r="AW2159" s="13" t="s">
        <v>36</v>
      </c>
      <c r="AX2159" s="13" t="s">
        <v>81</v>
      </c>
      <c r="AY2159" s="267" t="s">
        <v>229</v>
      </c>
    </row>
    <row r="2160" s="14" customFormat="1">
      <c r="A2160" s="14"/>
      <c r="B2160" s="268"/>
      <c r="C2160" s="269"/>
      <c r="D2160" s="259" t="s">
        <v>238</v>
      </c>
      <c r="E2160" s="270" t="s">
        <v>1</v>
      </c>
      <c r="F2160" s="271" t="s">
        <v>2851</v>
      </c>
      <c r="G2160" s="269"/>
      <c r="H2160" s="272">
        <v>2.1240000000000001</v>
      </c>
      <c r="I2160" s="273"/>
      <c r="J2160" s="269"/>
      <c r="K2160" s="269"/>
      <c r="L2160" s="274"/>
      <c r="M2160" s="275"/>
      <c r="N2160" s="276"/>
      <c r="O2160" s="276"/>
      <c r="P2160" s="276"/>
      <c r="Q2160" s="276"/>
      <c r="R2160" s="276"/>
      <c r="S2160" s="276"/>
      <c r="T2160" s="277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78" t="s">
        <v>238</v>
      </c>
      <c r="AU2160" s="278" t="s">
        <v>91</v>
      </c>
      <c r="AV2160" s="14" t="s">
        <v>91</v>
      </c>
      <c r="AW2160" s="14" t="s">
        <v>36</v>
      </c>
      <c r="AX2160" s="14" t="s">
        <v>81</v>
      </c>
      <c r="AY2160" s="278" t="s">
        <v>229</v>
      </c>
    </row>
    <row r="2161" s="13" customFormat="1">
      <c r="A2161" s="13"/>
      <c r="B2161" s="257"/>
      <c r="C2161" s="258"/>
      <c r="D2161" s="259" t="s">
        <v>238</v>
      </c>
      <c r="E2161" s="260" t="s">
        <v>1</v>
      </c>
      <c r="F2161" s="261" t="s">
        <v>860</v>
      </c>
      <c r="G2161" s="258"/>
      <c r="H2161" s="260" t="s">
        <v>1</v>
      </c>
      <c r="I2161" s="262"/>
      <c r="J2161" s="258"/>
      <c r="K2161" s="258"/>
      <c r="L2161" s="263"/>
      <c r="M2161" s="264"/>
      <c r="N2161" s="265"/>
      <c r="O2161" s="265"/>
      <c r="P2161" s="265"/>
      <c r="Q2161" s="265"/>
      <c r="R2161" s="265"/>
      <c r="S2161" s="265"/>
      <c r="T2161" s="266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67" t="s">
        <v>238</v>
      </c>
      <c r="AU2161" s="267" t="s">
        <v>91</v>
      </c>
      <c r="AV2161" s="13" t="s">
        <v>89</v>
      </c>
      <c r="AW2161" s="13" t="s">
        <v>36</v>
      </c>
      <c r="AX2161" s="13" t="s">
        <v>81</v>
      </c>
      <c r="AY2161" s="267" t="s">
        <v>229</v>
      </c>
    </row>
    <row r="2162" s="14" customFormat="1">
      <c r="A2162" s="14"/>
      <c r="B2162" s="268"/>
      <c r="C2162" s="269"/>
      <c r="D2162" s="259" t="s">
        <v>238</v>
      </c>
      <c r="E2162" s="270" t="s">
        <v>1</v>
      </c>
      <c r="F2162" s="271" t="s">
        <v>2852</v>
      </c>
      <c r="G2162" s="269"/>
      <c r="H2162" s="272">
        <v>1.7549999999999999</v>
      </c>
      <c r="I2162" s="273"/>
      <c r="J2162" s="269"/>
      <c r="K2162" s="269"/>
      <c r="L2162" s="274"/>
      <c r="M2162" s="275"/>
      <c r="N2162" s="276"/>
      <c r="O2162" s="276"/>
      <c r="P2162" s="276"/>
      <c r="Q2162" s="276"/>
      <c r="R2162" s="276"/>
      <c r="S2162" s="276"/>
      <c r="T2162" s="277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78" t="s">
        <v>238</v>
      </c>
      <c r="AU2162" s="278" t="s">
        <v>91</v>
      </c>
      <c r="AV2162" s="14" t="s">
        <v>91</v>
      </c>
      <c r="AW2162" s="14" t="s">
        <v>36</v>
      </c>
      <c r="AX2162" s="14" t="s">
        <v>81</v>
      </c>
      <c r="AY2162" s="278" t="s">
        <v>229</v>
      </c>
    </row>
    <row r="2163" s="13" customFormat="1">
      <c r="A2163" s="13"/>
      <c r="B2163" s="257"/>
      <c r="C2163" s="258"/>
      <c r="D2163" s="259" t="s">
        <v>238</v>
      </c>
      <c r="E2163" s="260" t="s">
        <v>1</v>
      </c>
      <c r="F2163" s="261" t="s">
        <v>974</v>
      </c>
      <c r="G2163" s="258"/>
      <c r="H2163" s="260" t="s">
        <v>1</v>
      </c>
      <c r="I2163" s="262"/>
      <c r="J2163" s="258"/>
      <c r="K2163" s="258"/>
      <c r="L2163" s="263"/>
      <c r="M2163" s="264"/>
      <c r="N2163" s="265"/>
      <c r="O2163" s="265"/>
      <c r="P2163" s="265"/>
      <c r="Q2163" s="265"/>
      <c r="R2163" s="265"/>
      <c r="S2163" s="265"/>
      <c r="T2163" s="266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67" t="s">
        <v>238</v>
      </c>
      <c r="AU2163" s="267" t="s">
        <v>91</v>
      </c>
      <c r="AV2163" s="13" t="s">
        <v>89</v>
      </c>
      <c r="AW2163" s="13" t="s">
        <v>36</v>
      </c>
      <c r="AX2163" s="13" t="s">
        <v>81</v>
      </c>
      <c r="AY2163" s="267" t="s">
        <v>229</v>
      </c>
    </row>
    <row r="2164" s="14" customFormat="1">
      <c r="A2164" s="14"/>
      <c r="B2164" s="268"/>
      <c r="C2164" s="269"/>
      <c r="D2164" s="259" t="s">
        <v>238</v>
      </c>
      <c r="E2164" s="270" t="s">
        <v>1</v>
      </c>
      <c r="F2164" s="271" t="s">
        <v>2853</v>
      </c>
      <c r="G2164" s="269"/>
      <c r="H2164" s="272">
        <v>6.8369999999999997</v>
      </c>
      <c r="I2164" s="273"/>
      <c r="J2164" s="269"/>
      <c r="K2164" s="269"/>
      <c r="L2164" s="274"/>
      <c r="M2164" s="275"/>
      <c r="N2164" s="276"/>
      <c r="O2164" s="276"/>
      <c r="P2164" s="276"/>
      <c r="Q2164" s="276"/>
      <c r="R2164" s="276"/>
      <c r="S2164" s="276"/>
      <c r="T2164" s="277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78" t="s">
        <v>238</v>
      </c>
      <c r="AU2164" s="278" t="s">
        <v>91</v>
      </c>
      <c r="AV2164" s="14" t="s">
        <v>91</v>
      </c>
      <c r="AW2164" s="14" t="s">
        <v>36</v>
      </c>
      <c r="AX2164" s="14" t="s">
        <v>81</v>
      </c>
      <c r="AY2164" s="278" t="s">
        <v>229</v>
      </c>
    </row>
    <row r="2165" s="13" customFormat="1">
      <c r="A2165" s="13"/>
      <c r="B2165" s="257"/>
      <c r="C2165" s="258"/>
      <c r="D2165" s="259" t="s">
        <v>238</v>
      </c>
      <c r="E2165" s="260" t="s">
        <v>1</v>
      </c>
      <c r="F2165" s="261" t="s">
        <v>862</v>
      </c>
      <c r="G2165" s="258"/>
      <c r="H2165" s="260" t="s">
        <v>1</v>
      </c>
      <c r="I2165" s="262"/>
      <c r="J2165" s="258"/>
      <c r="K2165" s="258"/>
      <c r="L2165" s="263"/>
      <c r="M2165" s="264"/>
      <c r="N2165" s="265"/>
      <c r="O2165" s="265"/>
      <c r="P2165" s="265"/>
      <c r="Q2165" s="265"/>
      <c r="R2165" s="265"/>
      <c r="S2165" s="265"/>
      <c r="T2165" s="266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67" t="s">
        <v>238</v>
      </c>
      <c r="AU2165" s="267" t="s">
        <v>91</v>
      </c>
      <c r="AV2165" s="13" t="s">
        <v>89</v>
      </c>
      <c r="AW2165" s="13" t="s">
        <v>36</v>
      </c>
      <c r="AX2165" s="13" t="s">
        <v>81</v>
      </c>
      <c r="AY2165" s="267" t="s">
        <v>229</v>
      </c>
    </row>
    <row r="2166" s="14" customFormat="1">
      <c r="A2166" s="14"/>
      <c r="B2166" s="268"/>
      <c r="C2166" s="269"/>
      <c r="D2166" s="259" t="s">
        <v>238</v>
      </c>
      <c r="E2166" s="270" t="s">
        <v>1</v>
      </c>
      <c r="F2166" s="271" t="s">
        <v>2854</v>
      </c>
      <c r="G2166" s="269"/>
      <c r="H2166" s="272">
        <v>2.4990000000000001</v>
      </c>
      <c r="I2166" s="273"/>
      <c r="J2166" s="269"/>
      <c r="K2166" s="269"/>
      <c r="L2166" s="274"/>
      <c r="M2166" s="275"/>
      <c r="N2166" s="276"/>
      <c r="O2166" s="276"/>
      <c r="P2166" s="276"/>
      <c r="Q2166" s="276"/>
      <c r="R2166" s="276"/>
      <c r="S2166" s="276"/>
      <c r="T2166" s="277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78" t="s">
        <v>238</v>
      </c>
      <c r="AU2166" s="278" t="s">
        <v>91</v>
      </c>
      <c r="AV2166" s="14" t="s">
        <v>91</v>
      </c>
      <c r="AW2166" s="14" t="s">
        <v>36</v>
      </c>
      <c r="AX2166" s="14" t="s">
        <v>81</v>
      </c>
      <c r="AY2166" s="278" t="s">
        <v>229</v>
      </c>
    </row>
    <row r="2167" s="13" customFormat="1">
      <c r="A2167" s="13"/>
      <c r="B2167" s="257"/>
      <c r="C2167" s="258"/>
      <c r="D2167" s="259" t="s">
        <v>238</v>
      </c>
      <c r="E2167" s="260" t="s">
        <v>1</v>
      </c>
      <c r="F2167" s="261" t="s">
        <v>852</v>
      </c>
      <c r="G2167" s="258"/>
      <c r="H2167" s="260" t="s">
        <v>1</v>
      </c>
      <c r="I2167" s="262"/>
      <c r="J2167" s="258"/>
      <c r="K2167" s="258"/>
      <c r="L2167" s="263"/>
      <c r="M2167" s="264"/>
      <c r="N2167" s="265"/>
      <c r="O2167" s="265"/>
      <c r="P2167" s="265"/>
      <c r="Q2167" s="265"/>
      <c r="R2167" s="265"/>
      <c r="S2167" s="265"/>
      <c r="T2167" s="266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67" t="s">
        <v>238</v>
      </c>
      <c r="AU2167" s="267" t="s">
        <v>91</v>
      </c>
      <c r="AV2167" s="13" t="s">
        <v>89</v>
      </c>
      <c r="AW2167" s="13" t="s">
        <v>36</v>
      </c>
      <c r="AX2167" s="13" t="s">
        <v>81</v>
      </c>
      <c r="AY2167" s="267" t="s">
        <v>229</v>
      </c>
    </row>
    <row r="2168" s="14" customFormat="1">
      <c r="A2168" s="14"/>
      <c r="B2168" s="268"/>
      <c r="C2168" s="269"/>
      <c r="D2168" s="259" t="s">
        <v>238</v>
      </c>
      <c r="E2168" s="270" t="s">
        <v>1</v>
      </c>
      <c r="F2168" s="271" t="s">
        <v>2855</v>
      </c>
      <c r="G2168" s="269"/>
      <c r="H2168" s="272">
        <v>2.181</v>
      </c>
      <c r="I2168" s="273"/>
      <c r="J2168" s="269"/>
      <c r="K2168" s="269"/>
      <c r="L2168" s="274"/>
      <c r="M2168" s="275"/>
      <c r="N2168" s="276"/>
      <c r="O2168" s="276"/>
      <c r="P2168" s="276"/>
      <c r="Q2168" s="276"/>
      <c r="R2168" s="276"/>
      <c r="S2168" s="276"/>
      <c r="T2168" s="277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78" t="s">
        <v>238</v>
      </c>
      <c r="AU2168" s="278" t="s">
        <v>91</v>
      </c>
      <c r="AV2168" s="14" t="s">
        <v>91</v>
      </c>
      <c r="AW2168" s="14" t="s">
        <v>36</v>
      </c>
      <c r="AX2168" s="14" t="s">
        <v>81</v>
      </c>
      <c r="AY2168" s="278" t="s">
        <v>229</v>
      </c>
    </row>
    <row r="2169" s="16" customFormat="1">
      <c r="A2169" s="16"/>
      <c r="B2169" s="307"/>
      <c r="C2169" s="308"/>
      <c r="D2169" s="259" t="s">
        <v>238</v>
      </c>
      <c r="E2169" s="309" t="s">
        <v>1</v>
      </c>
      <c r="F2169" s="310" t="s">
        <v>455</v>
      </c>
      <c r="G2169" s="308"/>
      <c r="H2169" s="311">
        <v>15.396000000000001</v>
      </c>
      <c r="I2169" s="312"/>
      <c r="J2169" s="308"/>
      <c r="K2169" s="308"/>
      <c r="L2169" s="313"/>
      <c r="M2169" s="314"/>
      <c r="N2169" s="315"/>
      <c r="O2169" s="315"/>
      <c r="P2169" s="315"/>
      <c r="Q2169" s="315"/>
      <c r="R2169" s="315"/>
      <c r="S2169" s="315"/>
      <c r="T2169" s="3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T2169" s="317" t="s">
        <v>238</v>
      </c>
      <c r="AU2169" s="317" t="s">
        <v>91</v>
      </c>
      <c r="AV2169" s="16" t="s">
        <v>244</v>
      </c>
      <c r="AW2169" s="16" t="s">
        <v>36</v>
      </c>
      <c r="AX2169" s="16" t="s">
        <v>81</v>
      </c>
      <c r="AY2169" s="317" t="s">
        <v>229</v>
      </c>
    </row>
    <row r="2170" s="15" customFormat="1">
      <c r="A2170" s="15"/>
      <c r="B2170" s="279"/>
      <c r="C2170" s="280"/>
      <c r="D2170" s="259" t="s">
        <v>238</v>
      </c>
      <c r="E2170" s="281" t="s">
        <v>1</v>
      </c>
      <c r="F2170" s="282" t="s">
        <v>252</v>
      </c>
      <c r="G2170" s="280"/>
      <c r="H2170" s="283">
        <v>57.896000000000001</v>
      </c>
      <c r="I2170" s="284"/>
      <c r="J2170" s="280"/>
      <c r="K2170" s="280"/>
      <c r="L2170" s="285"/>
      <c r="M2170" s="286"/>
      <c r="N2170" s="287"/>
      <c r="O2170" s="287"/>
      <c r="P2170" s="287"/>
      <c r="Q2170" s="287"/>
      <c r="R2170" s="287"/>
      <c r="S2170" s="287"/>
      <c r="T2170" s="288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89" t="s">
        <v>238</v>
      </c>
      <c r="AU2170" s="289" t="s">
        <v>91</v>
      </c>
      <c r="AV2170" s="15" t="s">
        <v>236</v>
      </c>
      <c r="AW2170" s="15" t="s">
        <v>36</v>
      </c>
      <c r="AX2170" s="15" t="s">
        <v>89</v>
      </c>
      <c r="AY2170" s="289" t="s">
        <v>229</v>
      </c>
    </row>
    <row r="2171" s="2" customFormat="1" ht="16.5" customHeight="1">
      <c r="A2171" s="39"/>
      <c r="B2171" s="40"/>
      <c r="C2171" s="244" t="s">
        <v>2856</v>
      </c>
      <c r="D2171" s="244" t="s">
        <v>231</v>
      </c>
      <c r="E2171" s="245" t="s">
        <v>2857</v>
      </c>
      <c r="F2171" s="246" t="s">
        <v>2858</v>
      </c>
      <c r="G2171" s="247" t="s">
        <v>346</v>
      </c>
      <c r="H2171" s="248">
        <v>60</v>
      </c>
      <c r="I2171" s="249"/>
      <c r="J2171" s="250">
        <f>ROUND(I2171*H2171,2)</f>
        <v>0</v>
      </c>
      <c r="K2171" s="246" t="s">
        <v>235</v>
      </c>
      <c r="L2171" s="45"/>
      <c r="M2171" s="251" t="s">
        <v>1</v>
      </c>
      <c r="N2171" s="252" t="s">
        <v>46</v>
      </c>
      <c r="O2171" s="92"/>
      <c r="P2171" s="253">
        <f>O2171*H2171</f>
        <v>0</v>
      </c>
      <c r="Q2171" s="253">
        <v>0.00010000000000000001</v>
      </c>
      <c r="R2171" s="253">
        <f>Q2171*H2171</f>
        <v>0.0060000000000000001</v>
      </c>
      <c r="S2171" s="253">
        <v>0</v>
      </c>
      <c r="T2171" s="254">
        <f>S2171*H2171</f>
        <v>0</v>
      </c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39"/>
      <c r="AE2171" s="39"/>
      <c r="AR2171" s="255" t="s">
        <v>331</v>
      </c>
      <c r="AT2171" s="255" t="s">
        <v>231</v>
      </c>
      <c r="AU2171" s="255" t="s">
        <v>91</v>
      </c>
      <c r="AY2171" s="18" t="s">
        <v>229</v>
      </c>
      <c r="BE2171" s="256">
        <f>IF(N2171="základní",J2171,0)</f>
        <v>0</v>
      </c>
      <c r="BF2171" s="256">
        <f>IF(N2171="snížená",J2171,0)</f>
        <v>0</v>
      </c>
      <c r="BG2171" s="256">
        <f>IF(N2171="zákl. přenesená",J2171,0)</f>
        <v>0</v>
      </c>
      <c r="BH2171" s="256">
        <f>IF(N2171="sníž. přenesená",J2171,0)</f>
        <v>0</v>
      </c>
      <c r="BI2171" s="256">
        <f>IF(N2171="nulová",J2171,0)</f>
        <v>0</v>
      </c>
      <c r="BJ2171" s="18" t="s">
        <v>89</v>
      </c>
      <c r="BK2171" s="256">
        <f>ROUND(I2171*H2171,2)</f>
        <v>0</v>
      </c>
      <c r="BL2171" s="18" t="s">
        <v>331</v>
      </c>
      <c r="BM2171" s="255" t="s">
        <v>2859</v>
      </c>
    </row>
    <row r="2172" s="13" customFormat="1">
      <c r="A2172" s="13"/>
      <c r="B2172" s="257"/>
      <c r="C2172" s="258"/>
      <c r="D2172" s="259" t="s">
        <v>238</v>
      </c>
      <c r="E2172" s="260" t="s">
        <v>1</v>
      </c>
      <c r="F2172" s="261" t="s">
        <v>2860</v>
      </c>
      <c r="G2172" s="258"/>
      <c r="H2172" s="260" t="s">
        <v>1</v>
      </c>
      <c r="I2172" s="262"/>
      <c r="J2172" s="258"/>
      <c r="K2172" s="258"/>
      <c r="L2172" s="263"/>
      <c r="M2172" s="264"/>
      <c r="N2172" s="265"/>
      <c r="O2172" s="265"/>
      <c r="P2172" s="265"/>
      <c r="Q2172" s="265"/>
      <c r="R2172" s="265"/>
      <c r="S2172" s="265"/>
      <c r="T2172" s="266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67" t="s">
        <v>238</v>
      </c>
      <c r="AU2172" s="267" t="s">
        <v>91</v>
      </c>
      <c r="AV2172" s="13" t="s">
        <v>89</v>
      </c>
      <c r="AW2172" s="13" t="s">
        <v>36</v>
      </c>
      <c r="AX2172" s="13" t="s">
        <v>81</v>
      </c>
      <c r="AY2172" s="267" t="s">
        <v>229</v>
      </c>
    </row>
    <row r="2173" s="14" customFormat="1">
      <c r="A2173" s="14"/>
      <c r="B2173" s="268"/>
      <c r="C2173" s="269"/>
      <c r="D2173" s="259" t="s">
        <v>238</v>
      </c>
      <c r="E2173" s="270" t="s">
        <v>1</v>
      </c>
      <c r="F2173" s="271" t="s">
        <v>848</v>
      </c>
      <c r="G2173" s="269"/>
      <c r="H2173" s="272">
        <v>60</v>
      </c>
      <c r="I2173" s="273"/>
      <c r="J2173" s="269"/>
      <c r="K2173" s="269"/>
      <c r="L2173" s="274"/>
      <c r="M2173" s="275"/>
      <c r="N2173" s="276"/>
      <c r="O2173" s="276"/>
      <c r="P2173" s="276"/>
      <c r="Q2173" s="276"/>
      <c r="R2173" s="276"/>
      <c r="S2173" s="276"/>
      <c r="T2173" s="277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78" t="s">
        <v>238</v>
      </c>
      <c r="AU2173" s="278" t="s">
        <v>91</v>
      </c>
      <c r="AV2173" s="14" t="s">
        <v>91</v>
      </c>
      <c r="AW2173" s="14" t="s">
        <v>36</v>
      </c>
      <c r="AX2173" s="14" t="s">
        <v>89</v>
      </c>
      <c r="AY2173" s="278" t="s">
        <v>229</v>
      </c>
    </row>
    <row r="2174" s="2" customFormat="1" ht="16.5" customHeight="1">
      <c r="A2174" s="39"/>
      <c r="B2174" s="40"/>
      <c r="C2174" s="244" t="s">
        <v>2861</v>
      </c>
      <c r="D2174" s="244" t="s">
        <v>231</v>
      </c>
      <c r="E2174" s="245" t="s">
        <v>2862</v>
      </c>
      <c r="F2174" s="246" t="s">
        <v>2863</v>
      </c>
      <c r="G2174" s="247" t="s">
        <v>314</v>
      </c>
      <c r="H2174" s="248">
        <v>60</v>
      </c>
      <c r="I2174" s="249"/>
      <c r="J2174" s="250">
        <f>ROUND(I2174*H2174,2)</f>
        <v>0</v>
      </c>
      <c r="K2174" s="246" t="s">
        <v>235</v>
      </c>
      <c r="L2174" s="45"/>
      <c r="M2174" s="251" t="s">
        <v>1</v>
      </c>
      <c r="N2174" s="252" t="s">
        <v>46</v>
      </c>
      <c r="O2174" s="92"/>
      <c r="P2174" s="253">
        <f>O2174*H2174</f>
        <v>0</v>
      </c>
      <c r="Q2174" s="253">
        <v>0</v>
      </c>
      <c r="R2174" s="253">
        <f>Q2174*H2174</f>
        <v>0</v>
      </c>
      <c r="S2174" s="253">
        <v>0</v>
      </c>
      <c r="T2174" s="254">
        <f>S2174*H2174</f>
        <v>0</v>
      </c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39"/>
      <c r="AE2174" s="39"/>
      <c r="AR2174" s="255" t="s">
        <v>331</v>
      </c>
      <c r="AT2174" s="255" t="s">
        <v>231</v>
      </c>
      <c r="AU2174" s="255" t="s">
        <v>91</v>
      </c>
      <c r="AY2174" s="18" t="s">
        <v>229</v>
      </c>
      <c r="BE2174" s="256">
        <f>IF(N2174="základní",J2174,0)</f>
        <v>0</v>
      </c>
      <c r="BF2174" s="256">
        <f>IF(N2174="snížená",J2174,0)</f>
        <v>0</v>
      </c>
      <c r="BG2174" s="256">
        <f>IF(N2174="zákl. přenesená",J2174,0)</f>
        <v>0</v>
      </c>
      <c r="BH2174" s="256">
        <f>IF(N2174="sníž. přenesená",J2174,0)</f>
        <v>0</v>
      </c>
      <c r="BI2174" s="256">
        <f>IF(N2174="nulová",J2174,0)</f>
        <v>0</v>
      </c>
      <c r="BJ2174" s="18" t="s">
        <v>89</v>
      </c>
      <c r="BK2174" s="256">
        <f>ROUND(I2174*H2174,2)</f>
        <v>0</v>
      </c>
      <c r="BL2174" s="18" t="s">
        <v>331</v>
      </c>
      <c r="BM2174" s="255" t="s">
        <v>2864</v>
      </c>
    </row>
    <row r="2175" s="2" customFormat="1">
      <c r="A2175" s="39"/>
      <c r="B2175" s="40"/>
      <c r="C2175" s="41"/>
      <c r="D2175" s="259" t="s">
        <v>262</v>
      </c>
      <c r="E2175" s="41"/>
      <c r="F2175" s="290" t="s">
        <v>2865</v>
      </c>
      <c r="G2175" s="41"/>
      <c r="H2175" s="41"/>
      <c r="I2175" s="155"/>
      <c r="J2175" s="41"/>
      <c r="K2175" s="41"/>
      <c r="L2175" s="45"/>
      <c r="M2175" s="291"/>
      <c r="N2175" s="292"/>
      <c r="O2175" s="92"/>
      <c r="P2175" s="92"/>
      <c r="Q2175" s="92"/>
      <c r="R2175" s="92"/>
      <c r="S2175" s="92"/>
      <c r="T2175" s="93"/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39"/>
      <c r="AE2175" s="39"/>
      <c r="AT2175" s="18" t="s">
        <v>262</v>
      </c>
      <c r="AU2175" s="18" t="s">
        <v>91</v>
      </c>
    </row>
    <row r="2176" s="2" customFormat="1" ht="16.5" customHeight="1">
      <c r="A2176" s="39"/>
      <c r="B2176" s="40"/>
      <c r="C2176" s="244" t="s">
        <v>2866</v>
      </c>
      <c r="D2176" s="244" t="s">
        <v>231</v>
      </c>
      <c r="E2176" s="245" t="s">
        <v>2867</v>
      </c>
      <c r="F2176" s="246" t="s">
        <v>2868</v>
      </c>
      <c r="G2176" s="247" t="s">
        <v>346</v>
      </c>
      <c r="H2176" s="248">
        <v>58.520000000000003</v>
      </c>
      <c r="I2176" s="249"/>
      <c r="J2176" s="250">
        <f>ROUND(I2176*H2176,2)</f>
        <v>0</v>
      </c>
      <c r="K2176" s="246" t="s">
        <v>235</v>
      </c>
      <c r="L2176" s="45"/>
      <c r="M2176" s="251" t="s">
        <v>1</v>
      </c>
      <c r="N2176" s="252" t="s">
        <v>46</v>
      </c>
      <c r="O2176" s="92"/>
      <c r="P2176" s="253">
        <f>O2176*H2176</f>
        <v>0</v>
      </c>
      <c r="Q2176" s="253">
        <v>0.00040000000000000002</v>
      </c>
      <c r="R2176" s="253">
        <f>Q2176*H2176</f>
        <v>0.023408000000000002</v>
      </c>
      <c r="S2176" s="253">
        <v>0</v>
      </c>
      <c r="T2176" s="254">
        <f>S2176*H2176</f>
        <v>0</v>
      </c>
      <c r="U2176" s="39"/>
      <c r="V2176" s="39"/>
      <c r="W2176" s="39"/>
      <c r="X2176" s="39"/>
      <c r="Y2176" s="39"/>
      <c r="Z2176" s="39"/>
      <c r="AA2176" s="39"/>
      <c r="AB2176" s="39"/>
      <c r="AC2176" s="39"/>
      <c r="AD2176" s="39"/>
      <c r="AE2176" s="39"/>
      <c r="AR2176" s="255" t="s">
        <v>331</v>
      </c>
      <c r="AT2176" s="255" t="s">
        <v>231</v>
      </c>
      <c r="AU2176" s="255" t="s">
        <v>91</v>
      </c>
      <c r="AY2176" s="18" t="s">
        <v>229</v>
      </c>
      <c r="BE2176" s="256">
        <f>IF(N2176="základní",J2176,0)</f>
        <v>0</v>
      </c>
      <c r="BF2176" s="256">
        <f>IF(N2176="snížená",J2176,0)</f>
        <v>0</v>
      </c>
      <c r="BG2176" s="256">
        <f>IF(N2176="zákl. přenesená",J2176,0)</f>
        <v>0</v>
      </c>
      <c r="BH2176" s="256">
        <f>IF(N2176="sníž. přenesená",J2176,0)</f>
        <v>0</v>
      </c>
      <c r="BI2176" s="256">
        <f>IF(N2176="nulová",J2176,0)</f>
        <v>0</v>
      </c>
      <c r="BJ2176" s="18" t="s">
        <v>89</v>
      </c>
      <c r="BK2176" s="256">
        <f>ROUND(I2176*H2176,2)</f>
        <v>0</v>
      </c>
      <c r="BL2176" s="18" t="s">
        <v>331</v>
      </c>
      <c r="BM2176" s="255" t="s">
        <v>2869</v>
      </c>
    </row>
    <row r="2177" s="13" customFormat="1">
      <c r="A2177" s="13"/>
      <c r="B2177" s="257"/>
      <c r="C2177" s="258"/>
      <c r="D2177" s="259" t="s">
        <v>238</v>
      </c>
      <c r="E2177" s="260" t="s">
        <v>1</v>
      </c>
      <c r="F2177" s="261" t="s">
        <v>858</v>
      </c>
      <c r="G2177" s="258"/>
      <c r="H2177" s="260" t="s">
        <v>1</v>
      </c>
      <c r="I2177" s="262"/>
      <c r="J2177" s="258"/>
      <c r="K2177" s="258"/>
      <c r="L2177" s="263"/>
      <c r="M2177" s="264"/>
      <c r="N2177" s="265"/>
      <c r="O2177" s="265"/>
      <c r="P2177" s="265"/>
      <c r="Q2177" s="265"/>
      <c r="R2177" s="265"/>
      <c r="S2177" s="265"/>
      <c r="T2177" s="266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67" t="s">
        <v>238</v>
      </c>
      <c r="AU2177" s="267" t="s">
        <v>91</v>
      </c>
      <c r="AV2177" s="13" t="s">
        <v>89</v>
      </c>
      <c r="AW2177" s="13" t="s">
        <v>36</v>
      </c>
      <c r="AX2177" s="13" t="s">
        <v>81</v>
      </c>
      <c r="AY2177" s="267" t="s">
        <v>229</v>
      </c>
    </row>
    <row r="2178" s="14" customFormat="1">
      <c r="A2178" s="14"/>
      <c r="B2178" s="268"/>
      <c r="C2178" s="269"/>
      <c r="D2178" s="259" t="s">
        <v>238</v>
      </c>
      <c r="E2178" s="270" t="s">
        <v>1</v>
      </c>
      <c r="F2178" s="271" t="s">
        <v>1345</v>
      </c>
      <c r="G2178" s="269"/>
      <c r="H2178" s="272">
        <v>7.0800000000000001</v>
      </c>
      <c r="I2178" s="273"/>
      <c r="J2178" s="269"/>
      <c r="K2178" s="269"/>
      <c r="L2178" s="274"/>
      <c r="M2178" s="275"/>
      <c r="N2178" s="276"/>
      <c r="O2178" s="276"/>
      <c r="P2178" s="276"/>
      <c r="Q2178" s="276"/>
      <c r="R2178" s="276"/>
      <c r="S2178" s="276"/>
      <c r="T2178" s="277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78" t="s">
        <v>238</v>
      </c>
      <c r="AU2178" s="278" t="s">
        <v>91</v>
      </c>
      <c r="AV2178" s="14" t="s">
        <v>91</v>
      </c>
      <c r="AW2178" s="14" t="s">
        <v>36</v>
      </c>
      <c r="AX2178" s="14" t="s">
        <v>81</v>
      </c>
      <c r="AY2178" s="278" t="s">
        <v>229</v>
      </c>
    </row>
    <row r="2179" s="14" customFormat="1">
      <c r="A2179" s="14"/>
      <c r="B2179" s="268"/>
      <c r="C2179" s="269"/>
      <c r="D2179" s="259" t="s">
        <v>238</v>
      </c>
      <c r="E2179" s="270" t="s">
        <v>1</v>
      </c>
      <c r="F2179" s="271" t="s">
        <v>2870</v>
      </c>
      <c r="G2179" s="269"/>
      <c r="H2179" s="272">
        <v>1.2</v>
      </c>
      <c r="I2179" s="273"/>
      <c r="J2179" s="269"/>
      <c r="K2179" s="269"/>
      <c r="L2179" s="274"/>
      <c r="M2179" s="275"/>
      <c r="N2179" s="276"/>
      <c r="O2179" s="276"/>
      <c r="P2179" s="276"/>
      <c r="Q2179" s="276"/>
      <c r="R2179" s="276"/>
      <c r="S2179" s="276"/>
      <c r="T2179" s="277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78" t="s">
        <v>238</v>
      </c>
      <c r="AU2179" s="278" t="s">
        <v>91</v>
      </c>
      <c r="AV2179" s="14" t="s">
        <v>91</v>
      </c>
      <c r="AW2179" s="14" t="s">
        <v>36</v>
      </c>
      <c r="AX2179" s="14" t="s">
        <v>81</v>
      </c>
      <c r="AY2179" s="278" t="s">
        <v>229</v>
      </c>
    </row>
    <row r="2180" s="13" customFormat="1">
      <c r="A2180" s="13"/>
      <c r="B2180" s="257"/>
      <c r="C2180" s="258"/>
      <c r="D2180" s="259" t="s">
        <v>238</v>
      </c>
      <c r="E2180" s="260" t="s">
        <v>1</v>
      </c>
      <c r="F2180" s="261" t="s">
        <v>860</v>
      </c>
      <c r="G2180" s="258"/>
      <c r="H2180" s="260" t="s">
        <v>1</v>
      </c>
      <c r="I2180" s="262"/>
      <c r="J2180" s="258"/>
      <c r="K2180" s="258"/>
      <c r="L2180" s="263"/>
      <c r="M2180" s="264"/>
      <c r="N2180" s="265"/>
      <c r="O2180" s="265"/>
      <c r="P2180" s="265"/>
      <c r="Q2180" s="265"/>
      <c r="R2180" s="265"/>
      <c r="S2180" s="265"/>
      <c r="T2180" s="266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67" t="s">
        <v>238</v>
      </c>
      <c r="AU2180" s="267" t="s">
        <v>91</v>
      </c>
      <c r="AV2180" s="13" t="s">
        <v>89</v>
      </c>
      <c r="AW2180" s="13" t="s">
        <v>36</v>
      </c>
      <c r="AX2180" s="13" t="s">
        <v>81</v>
      </c>
      <c r="AY2180" s="267" t="s">
        <v>229</v>
      </c>
    </row>
    <row r="2181" s="14" customFormat="1">
      <c r="A2181" s="14"/>
      <c r="B2181" s="268"/>
      <c r="C2181" s="269"/>
      <c r="D2181" s="259" t="s">
        <v>238</v>
      </c>
      <c r="E2181" s="270" t="s">
        <v>1</v>
      </c>
      <c r="F2181" s="271" t="s">
        <v>1346</v>
      </c>
      <c r="G2181" s="269"/>
      <c r="H2181" s="272">
        <v>5.8499999999999996</v>
      </c>
      <c r="I2181" s="273"/>
      <c r="J2181" s="269"/>
      <c r="K2181" s="269"/>
      <c r="L2181" s="274"/>
      <c r="M2181" s="275"/>
      <c r="N2181" s="276"/>
      <c r="O2181" s="276"/>
      <c r="P2181" s="276"/>
      <c r="Q2181" s="276"/>
      <c r="R2181" s="276"/>
      <c r="S2181" s="276"/>
      <c r="T2181" s="277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78" t="s">
        <v>238</v>
      </c>
      <c r="AU2181" s="278" t="s">
        <v>91</v>
      </c>
      <c r="AV2181" s="14" t="s">
        <v>91</v>
      </c>
      <c r="AW2181" s="14" t="s">
        <v>36</v>
      </c>
      <c r="AX2181" s="14" t="s">
        <v>81</v>
      </c>
      <c r="AY2181" s="278" t="s">
        <v>229</v>
      </c>
    </row>
    <row r="2182" s="14" customFormat="1">
      <c r="A2182" s="14"/>
      <c r="B2182" s="268"/>
      <c r="C2182" s="269"/>
      <c r="D2182" s="259" t="s">
        <v>238</v>
      </c>
      <c r="E2182" s="270" t="s">
        <v>1</v>
      </c>
      <c r="F2182" s="271" t="s">
        <v>2870</v>
      </c>
      <c r="G2182" s="269"/>
      <c r="H2182" s="272">
        <v>1.2</v>
      </c>
      <c r="I2182" s="273"/>
      <c r="J2182" s="269"/>
      <c r="K2182" s="269"/>
      <c r="L2182" s="274"/>
      <c r="M2182" s="275"/>
      <c r="N2182" s="276"/>
      <c r="O2182" s="276"/>
      <c r="P2182" s="276"/>
      <c r="Q2182" s="276"/>
      <c r="R2182" s="276"/>
      <c r="S2182" s="276"/>
      <c r="T2182" s="277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78" t="s">
        <v>238</v>
      </c>
      <c r="AU2182" s="278" t="s">
        <v>91</v>
      </c>
      <c r="AV2182" s="14" t="s">
        <v>91</v>
      </c>
      <c r="AW2182" s="14" t="s">
        <v>36</v>
      </c>
      <c r="AX2182" s="14" t="s">
        <v>81</v>
      </c>
      <c r="AY2182" s="278" t="s">
        <v>229</v>
      </c>
    </row>
    <row r="2183" s="13" customFormat="1">
      <c r="A2183" s="13"/>
      <c r="B2183" s="257"/>
      <c r="C2183" s="258"/>
      <c r="D2183" s="259" t="s">
        <v>238</v>
      </c>
      <c r="E2183" s="260" t="s">
        <v>1</v>
      </c>
      <c r="F2183" s="261" t="s">
        <v>974</v>
      </c>
      <c r="G2183" s="258"/>
      <c r="H2183" s="260" t="s">
        <v>1</v>
      </c>
      <c r="I2183" s="262"/>
      <c r="J2183" s="258"/>
      <c r="K2183" s="258"/>
      <c r="L2183" s="263"/>
      <c r="M2183" s="264"/>
      <c r="N2183" s="265"/>
      <c r="O2183" s="265"/>
      <c r="P2183" s="265"/>
      <c r="Q2183" s="265"/>
      <c r="R2183" s="265"/>
      <c r="S2183" s="265"/>
      <c r="T2183" s="266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67" t="s">
        <v>238</v>
      </c>
      <c r="AU2183" s="267" t="s">
        <v>91</v>
      </c>
      <c r="AV2183" s="13" t="s">
        <v>89</v>
      </c>
      <c r="AW2183" s="13" t="s">
        <v>36</v>
      </c>
      <c r="AX2183" s="13" t="s">
        <v>81</v>
      </c>
      <c r="AY2183" s="267" t="s">
        <v>229</v>
      </c>
    </row>
    <row r="2184" s="14" customFormat="1">
      <c r="A2184" s="14"/>
      <c r="B2184" s="268"/>
      <c r="C2184" s="269"/>
      <c r="D2184" s="259" t="s">
        <v>238</v>
      </c>
      <c r="E2184" s="270" t="s">
        <v>1</v>
      </c>
      <c r="F2184" s="271" t="s">
        <v>1347</v>
      </c>
      <c r="G2184" s="269"/>
      <c r="H2184" s="272">
        <v>22.789999999999999</v>
      </c>
      <c r="I2184" s="273"/>
      <c r="J2184" s="269"/>
      <c r="K2184" s="269"/>
      <c r="L2184" s="274"/>
      <c r="M2184" s="275"/>
      <c r="N2184" s="276"/>
      <c r="O2184" s="276"/>
      <c r="P2184" s="276"/>
      <c r="Q2184" s="276"/>
      <c r="R2184" s="276"/>
      <c r="S2184" s="276"/>
      <c r="T2184" s="277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78" t="s">
        <v>238</v>
      </c>
      <c r="AU2184" s="278" t="s">
        <v>91</v>
      </c>
      <c r="AV2184" s="14" t="s">
        <v>91</v>
      </c>
      <c r="AW2184" s="14" t="s">
        <v>36</v>
      </c>
      <c r="AX2184" s="14" t="s">
        <v>81</v>
      </c>
      <c r="AY2184" s="278" t="s">
        <v>229</v>
      </c>
    </row>
    <row r="2185" s="14" customFormat="1">
      <c r="A2185" s="14"/>
      <c r="B2185" s="268"/>
      <c r="C2185" s="269"/>
      <c r="D2185" s="259" t="s">
        <v>238</v>
      </c>
      <c r="E2185" s="270" t="s">
        <v>1</v>
      </c>
      <c r="F2185" s="271" t="s">
        <v>2870</v>
      </c>
      <c r="G2185" s="269"/>
      <c r="H2185" s="272">
        <v>1.2</v>
      </c>
      <c r="I2185" s="273"/>
      <c r="J2185" s="269"/>
      <c r="K2185" s="269"/>
      <c r="L2185" s="274"/>
      <c r="M2185" s="275"/>
      <c r="N2185" s="276"/>
      <c r="O2185" s="276"/>
      <c r="P2185" s="276"/>
      <c r="Q2185" s="276"/>
      <c r="R2185" s="276"/>
      <c r="S2185" s="276"/>
      <c r="T2185" s="277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78" t="s">
        <v>238</v>
      </c>
      <c r="AU2185" s="278" t="s">
        <v>91</v>
      </c>
      <c r="AV2185" s="14" t="s">
        <v>91</v>
      </c>
      <c r="AW2185" s="14" t="s">
        <v>36</v>
      </c>
      <c r="AX2185" s="14" t="s">
        <v>81</v>
      </c>
      <c r="AY2185" s="278" t="s">
        <v>229</v>
      </c>
    </row>
    <row r="2186" s="13" customFormat="1">
      <c r="A2186" s="13"/>
      <c r="B2186" s="257"/>
      <c r="C2186" s="258"/>
      <c r="D2186" s="259" t="s">
        <v>238</v>
      </c>
      <c r="E2186" s="260" t="s">
        <v>1</v>
      </c>
      <c r="F2186" s="261" t="s">
        <v>862</v>
      </c>
      <c r="G2186" s="258"/>
      <c r="H2186" s="260" t="s">
        <v>1</v>
      </c>
      <c r="I2186" s="262"/>
      <c r="J2186" s="258"/>
      <c r="K2186" s="258"/>
      <c r="L2186" s="263"/>
      <c r="M2186" s="264"/>
      <c r="N2186" s="265"/>
      <c r="O2186" s="265"/>
      <c r="P2186" s="265"/>
      <c r="Q2186" s="265"/>
      <c r="R2186" s="265"/>
      <c r="S2186" s="265"/>
      <c r="T2186" s="266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67" t="s">
        <v>238</v>
      </c>
      <c r="AU2186" s="267" t="s">
        <v>91</v>
      </c>
      <c r="AV2186" s="13" t="s">
        <v>89</v>
      </c>
      <c r="AW2186" s="13" t="s">
        <v>36</v>
      </c>
      <c r="AX2186" s="13" t="s">
        <v>81</v>
      </c>
      <c r="AY2186" s="267" t="s">
        <v>229</v>
      </c>
    </row>
    <row r="2187" s="14" customFormat="1">
      <c r="A2187" s="14"/>
      <c r="B2187" s="268"/>
      <c r="C2187" s="269"/>
      <c r="D2187" s="259" t="s">
        <v>238</v>
      </c>
      <c r="E2187" s="270" t="s">
        <v>1</v>
      </c>
      <c r="F2187" s="271" t="s">
        <v>1349</v>
      </c>
      <c r="G2187" s="269"/>
      <c r="H2187" s="272">
        <v>8.3300000000000001</v>
      </c>
      <c r="I2187" s="273"/>
      <c r="J2187" s="269"/>
      <c r="K2187" s="269"/>
      <c r="L2187" s="274"/>
      <c r="M2187" s="275"/>
      <c r="N2187" s="276"/>
      <c r="O2187" s="276"/>
      <c r="P2187" s="276"/>
      <c r="Q2187" s="276"/>
      <c r="R2187" s="276"/>
      <c r="S2187" s="276"/>
      <c r="T2187" s="277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78" t="s">
        <v>238</v>
      </c>
      <c r="AU2187" s="278" t="s">
        <v>91</v>
      </c>
      <c r="AV2187" s="14" t="s">
        <v>91</v>
      </c>
      <c r="AW2187" s="14" t="s">
        <v>36</v>
      </c>
      <c r="AX2187" s="14" t="s">
        <v>81</v>
      </c>
      <c r="AY2187" s="278" t="s">
        <v>229</v>
      </c>
    </row>
    <row r="2188" s="14" customFormat="1">
      <c r="A2188" s="14"/>
      <c r="B2188" s="268"/>
      <c r="C2188" s="269"/>
      <c r="D2188" s="259" t="s">
        <v>238</v>
      </c>
      <c r="E2188" s="270" t="s">
        <v>1</v>
      </c>
      <c r="F2188" s="271" t="s">
        <v>2871</v>
      </c>
      <c r="G2188" s="269"/>
      <c r="H2188" s="272">
        <v>1.8</v>
      </c>
      <c r="I2188" s="273"/>
      <c r="J2188" s="269"/>
      <c r="K2188" s="269"/>
      <c r="L2188" s="274"/>
      <c r="M2188" s="275"/>
      <c r="N2188" s="276"/>
      <c r="O2188" s="276"/>
      <c r="P2188" s="276"/>
      <c r="Q2188" s="276"/>
      <c r="R2188" s="276"/>
      <c r="S2188" s="276"/>
      <c r="T2188" s="277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78" t="s">
        <v>238</v>
      </c>
      <c r="AU2188" s="278" t="s">
        <v>91</v>
      </c>
      <c r="AV2188" s="14" t="s">
        <v>91</v>
      </c>
      <c r="AW2188" s="14" t="s">
        <v>36</v>
      </c>
      <c r="AX2188" s="14" t="s">
        <v>81</v>
      </c>
      <c r="AY2188" s="278" t="s">
        <v>229</v>
      </c>
    </row>
    <row r="2189" s="13" customFormat="1">
      <c r="A2189" s="13"/>
      <c r="B2189" s="257"/>
      <c r="C2189" s="258"/>
      <c r="D2189" s="259" t="s">
        <v>238</v>
      </c>
      <c r="E2189" s="260" t="s">
        <v>1</v>
      </c>
      <c r="F2189" s="261" t="s">
        <v>852</v>
      </c>
      <c r="G2189" s="258"/>
      <c r="H2189" s="260" t="s">
        <v>1</v>
      </c>
      <c r="I2189" s="262"/>
      <c r="J2189" s="258"/>
      <c r="K2189" s="258"/>
      <c r="L2189" s="263"/>
      <c r="M2189" s="264"/>
      <c r="N2189" s="265"/>
      <c r="O2189" s="265"/>
      <c r="P2189" s="265"/>
      <c r="Q2189" s="265"/>
      <c r="R2189" s="265"/>
      <c r="S2189" s="265"/>
      <c r="T2189" s="266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67" t="s">
        <v>238</v>
      </c>
      <c r="AU2189" s="267" t="s">
        <v>91</v>
      </c>
      <c r="AV2189" s="13" t="s">
        <v>89</v>
      </c>
      <c r="AW2189" s="13" t="s">
        <v>36</v>
      </c>
      <c r="AX2189" s="13" t="s">
        <v>81</v>
      </c>
      <c r="AY2189" s="267" t="s">
        <v>229</v>
      </c>
    </row>
    <row r="2190" s="14" customFormat="1">
      <c r="A2190" s="14"/>
      <c r="B2190" s="268"/>
      <c r="C2190" s="269"/>
      <c r="D2190" s="259" t="s">
        <v>238</v>
      </c>
      <c r="E2190" s="270" t="s">
        <v>1</v>
      </c>
      <c r="F2190" s="271" t="s">
        <v>1350</v>
      </c>
      <c r="G2190" s="269"/>
      <c r="H2190" s="272">
        <v>7.2699999999999996</v>
      </c>
      <c r="I2190" s="273"/>
      <c r="J2190" s="269"/>
      <c r="K2190" s="269"/>
      <c r="L2190" s="274"/>
      <c r="M2190" s="275"/>
      <c r="N2190" s="276"/>
      <c r="O2190" s="276"/>
      <c r="P2190" s="276"/>
      <c r="Q2190" s="276"/>
      <c r="R2190" s="276"/>
      <c r="S2190" s="276"/>
      <c r="T2190" s="277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78" t="s">
        <v>238</v>
      </c>
      <c r="AU2190" s="278" t="s">
        <v>91</v>
      </c>
      <c r="AV2190" s="14" t="s">
        <v>91</v>
      </c>
      <c r="AW2190" s="14" t="s">
        <v>36</v>
      </c>
      <c r="AX2190" s="14" t="s">
        <v>81</v>
      </c>
      <c r="AY2190" s="278" t="s">
        <v>229</v>
      </c>
    </row>
    <row r="2191" s="14" customFormat="1">
      <c r="A2191" s="14"/>
      <c r="B2191" s="268"/>
      <c r="C2191" s="269"/>
      <c r="D2191" s="259" t="s">
        <v>238</v>
      </c>
      <c r="E2191" s="270" t="s">
        <v>1</v>
      </c>
      <c r="F2191" s="271" t="s">
        <v>2871</v>
      </c>
      <c r="G2191" s="269"/>
      <c r="H2191" s="272">
        <v>1.8</v>
      </c>
      <c r="I2191" s="273"/>
      <c r="J2191" s="269"/>
      <c r="K2191" s="269"/>
      <c r="L2191" s="274"/>
      <c r="M2191" s="275"/>
      <c r="N2191" s="276"/>
      <c r="O2191" s="276"/>
      <c r="P2191" s="276"/>
      <c r="Q2191" s="276"/>
      <c r="R2191" s="276"/>
      <c r="S2191" s="276"/>
      <c r="T2191" s="277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78" t="s">
        <v>238</v>
      </c>
      <c r="AU2191" s="278" t="s">
        <v>91</v>
      </c>
      <c r="AV2191" s="14" t="s">
        <v>91</v>
      </c>
      <c r="AW2191" s="14" t="s">
        <v>36</v>
      </c>
      <c r="AX2191" s="14" t="s">
        <v>81</v>
      </c>
      <c r="AY2191" s="278" t="s">
        <v>229</v>
      </c>
    </row>
    <row r="2192" s="15" customFormat="1">
      <c r="A2192" s="15"/>
      <c r="B2192" s="279"/>
      <c r="C2192" s="280"/>
      <c r="D2192" s="259" t="s">
        <v>238</v>
      </c>
      <c r="E2192" s="281" t="s">
        <v>1</v>
      </c>
      <c r="F2192" s="282" t="s">
        <v>252</v>
      </c>
      <c r="G2192" s="280"/>
      <c r="H2192" s="283">
        <v>58.520000000000003</v>
      </c>
      <c r="I2192" s="284"/>
      <c r="J2192" s="280"/>
      <c r="K2192" s="280"/>
      <c r="L2192" s="285"/>
      <c r="M2192" s="286"/>
      <c r="N2192" s="287"/>
      <c r="O2192" s="287"/>
      <c r="P2192" s="287"/>
      <c r="Q2192" s="287"/>
      <c r="R2192" s="287"/>
      <c r="S2192" s="287"/>
      <c r="T2192" s="288"/>
      <c r="U2192" s="15"/>
      <c r="V2192" s="15"/>
      <c r="W2192" s="15"/>
      <c r="X2192" s="15"/>
      <c r="Y2192" s="15"/>
      <c r="Z2192" s="15"/>
      <c r="AA2192" s="15"/>
      <c r="AB2192" s="15"/>
      <c r="AC2192" s="15"/>
      <c r="AD2192" s="15"/>
      <c r="AE2192" s="15"/>
      <c r="AT2192" s="289" t="s">
        <v>238</v>
      </c>
      <c r="AU2192" s="289" t="s">
        <v>91</v>
      </c>
      <c r="AV2192" s="15" t="s">
        <v>236</v>
      </c>
      <c r="AW2192" s="15" t="s">
        <v>36</v>
      </c>
      <c r="AX2192" s="15" t="s">
        <v>89</v>
      </c>
      <c r="AY2192" s="289" t="s">
        <v>229</v>
      </c>
    </row>
    <row r="2193" s="2" customFormat="1" ht="21.75" customHeight="1">
      <c r="A2193" s="39"/>
      <c r="B2193" s="40"/>
      <c r="C2193" s="244" t="s">
        <v>2872</v>
      </c>
      <c r="D2193" s="244" t="s">
        <v>231</v>
      </c>
      <c r="E2193" s="245" t="s">
        <v>2873</v>
      </c>
      <c r="F2193" s="246" t="s">
        <v>2874</v>
      </c>
      <c r="G2193" s="247" t="s">
        <v>1784</v>
      </c>
      <c r="H2193" s="328"/>
      <c r="I2193" s="249"/>
      <c r="J2193" s="250">
        <f>ROUND(I2193*H2193,2)</f>
        <v>0</v>
      </c>
      <c r="K2193" s="246" t="s">
        <v>235</v>
      </c>
      <c r="L2193" s="45"/>
      <c r="M2193" s="251" t="s">
        <v>1</v>
      </c>
      <c r="N2193" s="252" t="s">
        <v>46</v>
      </c>
      <c r="O2193" s="92"/>
      <c r="P2193" s="253">
        <f>O2193*H2193</f>
        <v>0</v>
      </c>
      <c r="Q2193" s="253">
        <v>0</v>
      </c>
      <c r="R2193" s="253">
        <f>Q2193*H2193</f>
        <v>0</v>
      </c>
      <c r="S2193" s="253">
        <v>0</v>
      </c>
      <c r="T2193" s="254">
        <f>S2193*H2193</f>
        <v>0</v>
      </c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R2193" s="255" t="s">
        <v>331</v>
      </c>
      <c r="AT2193" s="255" t="s">
        <v>231</v>
      </c>
      <c r="AU2193" s="255" t="s">
        <v>91</v>
      </c>
      <c r="AY2193" s="18" t="s">
        <v>229</v>
      </c>
      <c r="BE2193" s="256">
        <f>IF(N2193="základní",J2193,0)</f>
        <v>0</v>
      </c>
      <c r="BF2193" s="256">
        <f>IF(N2193="snížená",J2193,0)</f>
        <v>0</v>
      </c>
      <c r="BG2193" s="256">
        <f>IF(N2193="zákl. přenesená",J2193,0)</f>
        <v>0</v>
      </c>
      <c r="BH2193" s="256">
        <f>IF(N2193="sníž. přenesená",J2193,0)</f>
        <v>0</v>
      </c>
      <c r="BI2193" s="256">
        <f>IF(N2193="nulová",J2193,0)</f>
        <v>0</v>
      </c>
      <c r="BJ2193" s="18" t="s">
        <v>89</v>
      </c>
      <c r="BK2193" s="256">
        <f>ROUND(I2193*H2193,2)</f>
        <v>0</v>
      </c>
      <c r="BL2193" s="18" t="s">
        <v>331</v>
      </c>
      <c r="BM2193" s="255" t="s">
        <v>2875</v>
      </c>
    </row>
    <row r="2194" s="12" customFormat="1" ht="22.8" customHeight="1">
      <c r="A2194" s="12"/>
      <c r="B2194" s="228"/>
      <c r="C2194" s="229"/>
      <c r="D2194" s="230" t="s">
        <v>80</v>
      </c>
      <c r="E2194" s="242" t="s">
        <v>2876</v>
      </c>
      <c r="F2194" s="242" t="s">
        <v>2877</v>
      </c>
      <c r="G2194" s="229"/>
      <c r="H2194" s="229"/>
      <c r="I2194" s="232"/>
      <c r="J2194" s="243">
        <f>BK2194</f>
        <v>0</v>
      </c>
      <c r="K2194" s="229"/>
      <c r="L2194" s="234"/>
      <c r="M2194" s="235"/>
      <c r="N2194" s="236"/>
      <c r="O2194" s="236"/>
      <c r="P2194" s="237">
        <f>SUM(P2195:P2218)</f>
        <v>0</v>
      </c>
      <c r="Q2194" s="236"/>
      <c r="R2194" s="237">
        <f>SUM(R2195:R2218)</f>
        <v>0.047494600000000005</v>
      </c>
      <c r="S2194" s="236"/>
      <c r="T2194" s="238">
        <f>SUM(T2195:T2218)</f>
        <v>0</v>
      </c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R2194" s="239" t="s">
        <v>91</v>
      </c>
      <c r="AT2194" s="240" t="s">
        <v>80</v>
      </c>
      <c r="AU2194" s="240" t="s">
        <v>89</v>
      </c>
      <c r="AY2194" s="239" t="s">
        <v>229</v>
      </c>
      <c r="BK2194" s="241">
        <f>SUM(BK2195:BK2218)</f>
        <v>0</v>
      </c>
    </row>
    <row r="2195" s="2" customFormat="1" ht="21.75" customHeight="1">
      <c r="A2195" s="39"/>
      <c r="B2195" s="40"/>
      <c r="C2195" s="244" t="s">
        <v>2878</v>
      </c>
      <c r="D2195" s="244" t="s">
        <v>231</v>
      </c>
      <c r="E2195" s="245" t="s">
        <v>2879</v>
      </c>
      <c r="F2195" s="246" t="s">
        <v>2880</v>
      </c>
      <c r="G2195" s="247" t="s">
        <v>311</v>
      </c>
      <c r="H2195" s="248">
        <v>193.41300000000001</v>
      </c>
      <c r="I2195" s="249"/>
      <c r="J2195" s="250">
        <f>ROUND(I2195*H2195,2)</f>
        <v>0</v>
      </c>
      <c r="K2195" s="246" t="s">
        <v>1</v>
      </c>
      <c r="L2195" s="45"/>
      <c r="M2195" s="251" t="s">
        <v>1</v>
      </c>
      <c r="N2195" s="252" t="s">
        <v>46</v>
      </c>
      <c r="O2195" s="92"/>
      <c r="P2195" s="253">
        <f>O2195*H2195</f>
        <v>0</v>
      </c>
      <c r="Q2195" s="253">
        <v>0</v>
      </c>
      <c r="R2195" s="253">
        <f>Q2195*H2195</f>
        <v>0</v>
      </c>
      <c r="S2195" s="253">
        <v>0</v>
      </c>
      <c r="T2195" s="254">
        <f>S2195*H2195</f>
        <v>0</v>
      </c>
      <c r="U2195" s="39"/>
      <c r="V2195" s="39"/>
      <c r="W2195" s="39"/>
      <c r="X2195" s="39"/>
      <c r="Y2195" s="39"/>
      <c r="Z2195" s="39"/>
      <c r="AA2195" s="39"/>
      <c r="AB2195" s="39"/>
      <c r="AC2195" s="39"/>
      <c r="AD2195" s="39"/>
      <c r="AE2195" s="39"/>
      <c r="AR2195" s="255" t="s">
        <v>331</v>
      </c>
      <c r="AT2195" s="255" t="s">
        <v>231</v>
      </c>
      <c r="AU2195" s="255" t="s">
        <v>91</v>
      </c>
      <c r="AY2195" s="18" t="s">
        <v>229</v>
      </c>
      <c r="BE2195" s="256">
        <f>IF(N2195="základní",J2195,0)</f>
        <v>0</v>
      </c>
      <c r="BF2195" s="256">
        <f>IF(N2195="snížená",J2195,0)</f>
        <v>0</v>
      </c>
      <c r="BG2195" s="256">
        <f>IF(N2195="zákl. přenesená",J2195,0)</f>
        <v>0</v>
      </c>
      <c r="BH2195" s="256">
        <f>IF(N2195="sníž. přenesená",J2195,0)</f>
        <v>0</v>
      </c>
      <c r="BI2195" s="256">
        <f>IF(N2195="nulová",J2195,0)</f>
        <v>0</v>
      </c>
      <c r="BJ2195" s="18" t="s">
        <v>89</v>
      </c>
      <c r="BK2195" s="256">
        <f>ROUND(I2195*H2195,2)</f>
        <v>0</v>
      </c>
      <c r="BL2195" s="18" t="s">
        <v>331</v>
      </c>
      <c r="BM2195" s="255" t="s">
        <v>2881</v>
      </c>
    </row>
    <row r="2196" s="2" customFormat="1">
      <c r="A2196" s="39"/>
      <c r="B2196" s="40"/>
      <c r="C2196" s="41"/>
      <c r="D2196" s="259" t="s">
        <v>262</v>
      </c>
      <c r="E2196" s="41"/>
      <c r="F2196" s="290" t="s">
        <v>2291</v>
      </c>
      <c r="G2196" s="41"/>
      <c r="H2196" s="41"/>
      <c r="I2196" s="155"/>
      <c r="J2196" s="41"/>
      <c r="K2196" s="41"/>
      <c r="L2196" s="45"/>
      <c r="M2196" s="291"/>
      <c r="N2196" s="292"/>
      <c r="O2196" s="92"/>
      <c r="P2196" s="92"/>
      <c r="Q2196" s="92"/>
      <c r="R2196" s="92"/>
      <c r="S2196" s="92"/>
      <c r="T2196" s="93"/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T2196" s="18" t="s">
        <v>262</v>
      </c>
      <c r="AU2196" s="18" t="s">
        <v>91</v>
      </c>
    </row>
    <row r="2197" s="13" customFormat="1">
      <c r="A2197" s="13"/>
      <c r="B2197" s="257"/>
      <c r="C2197" s="258"/>
      <c r="D2197" s="259" t="s">
        <v>238</v>
      </c>
      <c r="E2197" s="260" t="s">
        <v>1</v>
      </c>
      <c r="F2197" s="261" t="s">
        <v>1284</v>
      </c>
      <c r="G2197" s="258"/>
      <c r="H2197" s="260" t="s">
        <v>1</v>
      </c>
      <c r="I2197" s="262"/>
      <c r="J2197" s="258"/>
      <c r="K2197" s="258"/>
      <c r="L2197" s="263"/>
      <c r="M2197" s="264"/>
      <c r="N2197" s="265"/>
      <c r="O2197" s="265"/>
      <c r="P2197" s="265"/>
      <c r="Q2197" s="265"/>
      <c r="R2197" s="265"/>
      <c r="S2197" s="265"/>
      <c r="T2197" s="266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67" t="s">
        <v>238</v>
      </c>
      <c r="AU2197" s="267" t="s">
        <v>91</v>
      </c>
      <c r="AV2197" s="13" t="s">
        <v>89</v>
      </c>
      <c r="AW2197" s="13" t="s">
        <v>36</v>
      </c>
      <c r="AX2197" s="13" t="s">
        <v>81</v>
      </c>
      <c r="AY2197" s="267" t="s">
        <v>229</v>
      </c>
    </row>
    <row r="2198" s="13" customFormat="1">
      <c r="A2198" s="13"/>
      <c r="B2198" s="257"/>
      <c r="C2198" s="258"/>
      <c r="D2198" s="259" t="s">
        <v>238</v>
      </c>
      <c r="E2198" s="260" t="s">
        <v>1</v>
      </c>
      <c r="F2198" s="261" t="s">
        <v>1252</v>
      </c>
      <c r="G2198" s="258"/>
      <c r="H2198" s="260" t="s">
        <v>1</v>
      </c>
      <c r="I2198" s="262"/>
      <c r="J2198" s="258"/>
      <c r="K2198" s="258"/>
      <c r="L2198" s="263"/>
      <c r="M2198" s="264"/>
      <c r="N2198" s="265"/>
      <c r="O2198" s="265"/>
      <c r="P2198" s="265"/>
      <c r="Q2198" s="265"/>
      <c r="R2198" s="265"/>
      <c r="S2198" s="265"/>
      <c r="T2198" s="266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67" t="s">
        <v>238</v>
      </c>
      <c r="AU2198" s="267" t="s">
        <v>91</v>
      </c>
      <c r="AV2198" s="13" t="s">
        <v>89</v>
      </c>
      <c r="AW2198" s="13" t="s">
        <v>36</v>
      </c>
      <c r="AX2198" s="13" t="s">
        <v>81</v>
      </c>
      <c r="AY2198" s="267" t="s">
        <v>229</v>
      </c>
    </row>
    <row r="2199" s="14" customFormat="1">
      <c r="A2199" s="14"/>
      <c r="B2199" s="268"/>
      <c r="C2199" s="269"/>
      <c r="D2199" s="259" t="s">
        <v>238</v>
      </c>
      <c r="E2199" s="270" t="s">
        <v>1</v>
      </c>
      <c r="F2199" s="271" t="s">
        <v>1268</v>
      </c>
      <c r="G2199" s="269"/>
      <c r="H2199" s="272">
        <v>110</v>
      </c>
      <c r="I2199" s="273"/>
      <c r="J2199" s="269"/>
      <c r="K2199" s="269"/>
      <c r="L2199" s="274"/>
      <c r="M2199" s="275"/>
      <c r="N2199" s="276"/>
      <c r="O2199" s="276"/>
      <c r="P2199" s="276"/>
      <c r="Q2199" s="276"/>
      <c r="R2199" s="276"/>
      <c r="S2199" s="276"/>
      <c r="T2199" s="277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78" t="s">
        <v>238</v>
      </c>
      <c r="AU2199" s="278" t="s">
        <v>91</v>
      </c>
      <c r="AV2199" s="14" t="s">
        <v>91</v>
      </c>
      <c r="AW2199" s="14" t="s">
        <v>36</v>
      </c>
      <c r="AX2199" s="14" t="s">
        <v>81</v>
      </c>
      <c r="AY2199" s="278" t="s">
        <v>229</v>
      </c>
    </row>
    <row r="2200" s="13" customFormat="1">
      <c r="A2200" s="13"/>
      <c r="B2200" s="257"/>
      <c r="C2200" s="258"/>
      <c r="D2200" s="259" t="s">
        <v>238</v>
      </c>
      <c r="E2200" s="260" t="s">
        <v>1</v>
      </c>
      <c r="F2200" s="261" t="s">
        <v>1254</v>
      </c>
      <c r="G2200" s="258"/>
      <c r="H2200" s="260" t="s">
        <v>1</v>
      </c>
      <c r="I2200" s="262"/>
      <c r="J2200" s="258"/>
      <c r="K2200" s="258"/>
      <c r="L2200" s="263"/>
      <c r="M2200" s="264"/>
      <c r="N2200" s="265"/>
      <c r="O2200" s="265"/>
      <c r="P2200" s="265"/>
      <c r="Q2200" s="265"/>
      <c r="R2200" s="265"/>
      <c r="S2200" s="265"/>
      <c r="T2200" s="266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67" t="s">
        <v>238</v>
      </c>
      <c r="AU2200" s="267" t="s">
        <v>91</v>
      </c>
      <c r="AV2200" s="13" t="s">
        <v>89</v>
      </c>
      <c r="AW2200" s="13" t="s">
        <v>36</v>
      </c>
      <c r="AX2200" s="13" t="s">
        <v>81</v>
      </c>
      <c r="AY2200" s="267" t="s">
        <v>229</v>
      </c>
    </row>
    <row r="2201" s="14" customFormat="1">
      <c r="A2201" s="14"/>
      <c r="B2201" s="268"/>
      <c r="C2201" s="269"/>
      <c r="D2201" s="259" t="s">
        <v>238</v>
      </c>
      <c r="E2201" s="270" t="s">
        <v>1</v>
      </c>
      <c r="F2201" s="271" t="s">
        <v>1285</v>
      </c>
      <c r="G2201" s="269"/>
      <c r="H2201" s="272">
        <v>8.0250000000000004</v>
      </c>
      <c r="I2201" s="273"/>
      <c r="J2201" s="269"/>
      <c r="K2201" s="269"/>
      <c r="L2201" s="274"/>
      <c r="M2201" s="275"/>
      <c r="N2201" s="276"/>
      <c r="O2201" s="276"/>
      <c r="P2201" s="276"/>
      <c r="Q2201" s="276"/>
      <c r="R2201" s="276"/>
      <c r="S2201" s="276"/>
      <c r="T2201" s="277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78" t="s">
        <v>238</v>
      </c>
      <c r="AU2201" s="278" t="s">
        <v>91</v>
      </c>
      <c r="AV2201" s="14" t="s">
        <v>91</v>
      </c>
      <c r="AW2201" s="14" t="s">
        <v>36</v>
      </c>
      <c r="AX2201" s="14" t="s">
        <v>81</v>
      </c>
      <c r="AY2201" s="278" t="s">
        <v>229</v>
      </c>
    </row>
    <row r="2202" s="13" customFormat="1">
      <c r="A2202" s="13"/>
      <c r="B2202" s="257"/>
      <c r="C2202" s="258"/>
      <c r="D2202" s="259" t="s">
        <v>238</v>
      </c>
      <c r="E2202" s="260" t="s">
        <v>1</v>
      </c>
      <c r="F2202" s="261" t="s">
        <v>1244</v>
      </c>
      <c r="G2202" s="258"/>
      <c r="H2202" s="260" t="s">
        <v>1</v>
      </c>
      <c r="I2202" s="262"/>
      <c r="J2202" s="258"/>
      <c r="K2202" s="258"/>
      <c r="L2202" s="263"/>
      <c r="M2202" s="264"/>
      <c r="N2202" s="265"/>
      <c r="O2202" s="265"/>
      <c r="P2202" s="265"/>
      <c r="Q2202" s="265"/>
      <c r="R2202" s="265"/>
      <c r="S2202" s="265"/>
      <c r="T2202" s="266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67" t="s">
        <v>238</v>
      </c>
      <c r="AU2202" s="267" t="s">
        <v>91</v>
      </c>
      <c r="AV2202" s="13" t="s">
        <v>89</v>
      </c>
      <c r="AW2202" s="13" t="s">
        <v>36</v>
      </c>
      <c r="AX2202" s="13" t="s">
        <v>81</v>
      </c>
      <c r="AY2202" s="267" t="s">
        <v>229</v>
      </c>
    </row>
    <row r="2203" s="14" customFormat="1">
      <c r="A2203" s="14"/>
      <c r="B2203" s="268"/>
      <c r="C2203" s="269"/>
      <c r="D2203" s="259" t="s">
        <v>238</v>
      </c>
      <c r="E2203" s="270" t="s">
        <v>1</v>
      </c>
      <c r="F2203" s="271" t="s">
        <v>1286</v>
      </c>
      <c r="G2203" s="269"/>
      <c r="H2203" s="272">
        <v>4.0220000000000002</v>
      </c>
      <c r="I2203" s="273"/>
      <c r="J2203" s="269"/>
      <c r="K2203" s="269"/>
      <c r="L2203" s="274"/>
      <c r="M2203" s="275"/>
      <c r="N2203" s="276"/>
      <c r="O2203" s="276"/>
      <c r="P2203" s="276"/>
      <c r="Q2203" s="276"/>
      <c r="R2203" s="276"/>
      <c r="S2203" s="276"/>
      <c r="T2203" s="277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78" t="s">
        <v>238</v>
      </c>
      <c r="AU2203" s="278" t="s">
        <v>91</v>
      </c>
      <c r="AV2203" s="14" t="s">
        <v>91</v>
      </c>
      <c r="AW2203" s="14" t="s">
        <v>36</v>
      </c>
      <c r="AX2203" s="14" t="s">
        <v>81</v>
      </c>
      <c r="AY2203" s="278" t="s">
        <v>229</v>
      </c>
    </row>
    <row r="2204" s="13" customFormat="1">
      <c r="A2204" s="13"/>
      <c r="B2204" s="257"/>
      <c r="C2204" s="258"/>
      <c r="D2204" s="259" t="s">
        <v>238</v>
      </c>
      <c r="E2204" s="260" t="s">
        <v>1</v>
      </c>
      <c r="F2204" s="261" t="s">
        <v>2882</v>
      </c>
      <c r="G2204" s="258"/>
      <c r="H2204" s="260" t="s">
        <v>1</v>
      </c>
      <c r="I2204" s="262"/>
      <c r="J2204" s="258"/>
      <c r="K2204" s="258"/>
      <c r="L2204" s="263"/>
      <c r="M2204" s="264"/>
      <c r="N2204" s="265"/>
      <c r="O2204" s="265"/>
      <c r="P2204" s="265"/>
      <c r="Q2204" s="265"/>
      <c r="R2204" s="265"/>
      <c r="S2204" s="265"/>
      <c r="T2204" s="266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67" t="s">
        <v>238</v>
      </c>
      <c r="AU2204" s="267" t="s">
        <v>91</v>
      </c>
      <c r="AV2204" s="13" t="s">
        <v>89</v>
      </c>
      <c r="AW2204" s="13" t="s">
        <v>36</v>
      </c>
      <c r="AX2204" s="13" t="s">
        <v>81</v>
      </c>
      <c r="AY2204" s="267" t="s">
        <v>229</v>
      </c>
    </row>
    <row r="2205" s="14" customFormat="1">
      <c r="A2205" s="14"/>
      <c r="B2205" s="268"/>
      <c r="C2205" s="269"/>
      <c r="D2205" s="259" t="s">
        <v>238</v>
      </c>
      <c r="E2205" s="270" t="s">
        <v>1</v>
      </c>
      <c r="F2205" s="271" t="s">
        <v>2883</v>
      </c>
      <c r="G2205" s="269"/>
      <c r="H2205" s="272">
        <v>2.488</v>
      </c>
      <c r="I2205" s="273"/>
      <c r="J2205" s="269"/>
      <c r="K2205" s="269"/>
      <c r="L2205" s="274"/>
      <c r="M2205" s="275"/>
      <c r="N2205" s="276"/>
      <c r="O2205" s="276"/>
      <c r="P2205" s="276"/>
      <c r="Q2205" s="276"/>
      <c r="R2205" s="276"/>
      <c r="S2205" s="276"/>
      <c r="T2205" s="277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78" t="s">
        <v>238</v>
      </c>
      <c r="AU2205" s="278" t="s">
        <v>91</v>
      </c>
      <c r="AV2205" s="14" t="s">
        <v>91</v>
      </c>
      <c r="AW2205" s="14" t="s">
        <v>36</v>
      </c>
      <c r="AX2205" s="14" t="s">
        <v>81</v>
      </c>
      <c r="AY2205" s="278" t="s">
        <v>229</v>
      </c>
    </row>
    <row r="2206" s="13" customFormat="1">
      <c r="A2206" s="13"/>
      <c r="B2206" s="257"/>
      <c r="C2206" s="258"/>
      <c r="D2206" s="259" t="s">
        <v>238</v>
      </c>
      <c r="E2206" s="260" t="s">
        <v>1</v>
      </c>
      <c r="F2206" s="261" t="s">
        <v>1257</v>
      </c>
      <c r="G2206" s="258"/>
      <c r="H2206" s="260" t="s">
        <v>1</v>
      </c>
      <c r="I2206" s="262"/>
      <c r="J2206" s="258"/>
      <c r="K2206" s="258"/>
      <c r="L2206" s="263"/>
      <c r="M2206" s="264"/>
      <c r="N2206" s="265"/>
      <c r="O2206" s="265"/>
      <c r="P2206" s="265"/>
      <c r="Q2206" s="265"/>
      <c r="R2206" s="265"/>
      <c r="S2206" s="265"/>
      <c r="T2206" s="266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67" t="s">
        <v>238</v>
      </c>
      <c r="AU2206" s="267" t="s">
        <v>91</v>
      </c>
      <c r="AV2206" s="13" t="s">
        <v>89</v>
      </c>
      <c r="AW2206" s="13" t="s">
        <v>36</v>
      </c>
      <c r="AX2206" s="13" t="s">
        <v>81</v>
      </c>
      <c r="AY2206" s="267" t="s">
        <v>229</v>
      </c>
    </row>
    <row r="2207" s="14" customFormat="1">
      <c r="A2207" s="14"/>
      <c r="B2207" s="268"/>
      <c r="C2207" s="269"/>
      <c r="D2207" s="259" t="s">
        <v>238</v>
      </c>
      <c r="E2207" s="270" t="s">
        <v>1</v>
      </c>
      <c r="F2207" s="271" t="s">
        <v>587</v>
      </c>
      <c r="G2207" s="269"/>
      <c r="H2207" s="272">
        <v>32</v>
      </c>
      <c r="I2207" s="273"/>
      <c r="J2207" s="269"/>
      <c r="K2207" s="269"/>
      <c r="L2207" s="274"/>
      <c r="M2207" s="275"/>
      <c r="N2207" s="276"/>
      <c r="O2207" s="276"/>
      <c r="P2207" s="276"/>
      <c r="Q2207" s="276"/>
      <c r="R2207" s="276"/>
      <c r="S2207" s="276"/>
      <c r="T2207" s="277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78" t="s">
        <v>238</v>
      </c>
      <c r="AU2207" s="278" t="s">
        <v>91</v>
      </c>
      <c r="AV2207" s="14" t="s">
        <v>91</v>
      </c>
      <c r="AW2207" s="14" t="s">
        <v>36</v>
      </c>
      <c r="AX2207" s="14" t="s">
        <v>81</v>
      </c>
      <c r="AY2207" s="278" t="s">
        <v>229</v>
      </c>
    </row>
    <row r="2208" s="13" customFormat="1">
      <c r="A2208" s="13"/>
      <c r="B2208" s="257"/>
      <c r="C2208" s="258"/>
      <c r="D2208" s="259" t="s">
        <v>238</v>
      </c>
      <c r="E2208" s="260" t="s">
        <v>1</v>
      </c>
      <c r="F2208" s="261" t="s">
        <v>1259</v>
      </c>
      <c r="G2208" s="258"/>
      <c r="H2208" s="260" t="s">
        <v>1</v>
      </c>
      <c r="I2208" s="262"/>
      <c r="J2208" s="258"/>
      <c r="K2208" s="258"/>
      <c r="L2208" s="263"/>
      <c r="M2208" s="264"/>
      <c r="N2208" s="265"/>
      <c r="O2208" s="265"/>
      <c r="P2208" s="265"/>
      <c r="Q2208" s="265"/>
      <c r="R2208" s="265"/>
      <c r="S2208" s="265"/>
      <c r="T2208" s="266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67" t="s">
        <v>238</v>
      </c>
      <c r="AU2208" s="267" t="s">
        <v>91</v>
      </c>
      <c r="AV2208" s="13" t="s">
        <v>89</v>
      </c>
      <c r="AW2208" s="13" t="s">
        <v>36</v>
      </c>
      <c r="AX2208" s="13" t="s">
        <v>81</v>
      </c>
      <c r="AY2208" s="267" t="s">
        <v>229</v>
      </c>
    </row>
    <row r="2209" s="14" customFormat="1">
      <c r="A2209" s="14"/>
      <c r="B2209" s="268"/>
      <c r="C2209" s="269"/>
      <c r="D2209" s="259" t="s">
        <v>238</v>
      </c>
      <c r="E2209" s="270" t="s">
        <v>1</v>
      </c>
      <c r="F2209" s="271" t="s">
        <v>1287</v>
      </c>
      <c r="G2209" s="269"/>
      <c r="H2209" s="272">
        <v>22.5</v>
      </c>
      <c r="I2209" s="273"/>
      <c r="J2209" s="269"/>
      <c r="K2209" s="269"/>
      <c r="L2209" s="274"/>
      <c r="M2209" s="275"/>
      <c r="N2209" s="276"/>
      <c r="O2209" s="276"/>
      <c r="P2209" s="276"/>
      <c r="Q2209" s="276"/>
      <c r="R2209" s="276"/>
      <c r="S2209" s="276"/>
      <c r="T2209" s="277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78" t="s">
        <v>238</v>
      </c>
      <c r="AU2209" s="278" t="s">
        <v>91</v>
      </c>
      <c r="AV2209" s="14" t="s">
        <v>91</v>
      </c>
      <c r="AW2209" s="14" t="s">
        <v>36</v>
      </c>
      <c r="AX2209" s="14" t="s">
        <v>81</v>
      </c>
      <c r="AY2209" s="278" t="s">
        <v>229</v>
      </c>
    </row>
    <row r="2210" s="16" customFormat="1">
      <c r="A2210" s="16"/>
      <c r="B2210" s="307"/>
      <c r="C2210" s="308"/>
      <c r="D2210" s="259" t="s">
        <v>238</v>
      </c>
      <c r="E2210" s="309" t="s">
        <v>1</v>
      </c>
      <c r="F2210" s="310" t="s">
        <v>455</v>
      </c>
      <c r="G2210" s="308"/>
      <c r="H2210" s="311">
        <v>179.03500000000003</v>
      </c>
      <c r="I2210" s="312"/>
      <c r="J2210" s="308"/>
      <c r="K2210" s="308"/>
      <c r="L2210" s="313"/>
      <c r="M2210" s="314"/>
      <c r="N2210" s="315"/>
      <c r="O2210" s="315"/>
      <c r="P2210" s="315"/>
      <c r="Q2210" s="315"/>
      <c r="R2210" s="315"/>
      <c r="S2210" s="315"/>
      <c r="T2210" s="3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T2210" s="317" t="s">
        <v>238</v>
      </c>
      <c r="AU2210" s="317" t="s">
        <v>91</v>
      </c>
      <c r="AV2210" s="16" t="s">
        <v>244</v>
      </c>
      <c r="AW2210" s="16" t="s">
        <v>36</v>
      </c>
      <c r="AX2210" s="16" t="s">
        <v>81</v>
      </c>
      <c r="AY2210" s="317" t="s">
        <v>229</v>
      </c>
    </row>
    <row r="2211" s="13" customFormat="1">
      <c r="A2211" s="13"/>
      <c r="B2211" s="257"/>
      <c r="C2211" s="258"/>
      <c r="D2211" s="259" t="s">
        <v>238</v>
      </c>
      <c r="E2211" s="260" t="s">
        <v>1</v>
      </c>
      <c r="F2211" s="261" t="s">
        <v>1243</v>
      </c>
      <c r="G2211" s="258"/>
      <c r="H2211" s="260" t="s">
        <v>1</v>
      </c>
      <c r="I2211" s="262"/>
      <c r="J2211" s="258"/>
      <c r="K2211" s="258"/>
      <c r="L2211" s="263"/>
      <c r="M2211" s="264"/>
      <c r="N2211" s="265"/>
      <c r="O2211" s="265"/>
      <c r="P2211" s="265"/>
      <c r="Q2211" s="265"/>
      <c r="R2211" s="265"/>
      <c r="S2211" s="265"/>
      <c r="T2211" s="266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67" t="s">
        <v>238</v>
      </c>
      <c r="AU2211" s="267" t="s">
        <v>91</v>
      </c>
      <c r="AV2211" s="13" t="s">
        <v>89</v>
      </c>
      <c r="AW2211" s="13" t="s">
        <v>36</v>
      </c>
      <c r="AX2211" s="13" t="s">
        <v>81</v>
      </c>
      <c r="AY2211" s="267" t="s">
        <v>229</v>
      </c>
    </row>
    <row r="2212" s="13" customFormat="1">
      <c r="A2212" s="13"/>
      <c r="B2212" s="257"/>
      <c r="C2212" s="258"/>
      <c r="D2212" s="259" t="s">
        <v>238</v>
      </c>
      <c r="E2212" s="260" t="s">
        <v>1</v>
      </c>
      <c r="F2212" s="261" t="s">
        <v>1244</v>
      </c>
      <c r="G2212" s="258"/>
      <c r="H2212" s="260" t="s">
        <v>1</v>
      </c>
      <c r="I2212" s="262"/>
      <c r="J2212" s="258"/>
      <c r="K2212" s="258"/>
      <c r="L2212" s="263"/>
      <c r="M2212" s="264"/>
      <c r="N2212" s="265"/>
      <c r="O2212" s="265"/>
      <c r="P2212" s="265"/>
      <c r="Q2212" s="265"/>
      <c r="R2212" s="265"/>
      <c r="S2212" s="265"/>
      <c r="T2212" s="266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67" t="s">
        <v>238</v>
      </c>
      <c r="AU2212" s="267" t="s">
        <v>91</v>
      </c>
      <c r="AV2212" s="13" t="s">
        <v>89</v>
      </c>
      <c r="AW2212" s="13" t="s">
        <v>36</v>
      </c>
      <c r="AX2212" s="13" t="s">
        <v>81</v>
      </c>
      <c r="AY2212" s="267" t="s">
        <v>229</v>
      </c>
    </row>
    <row r="2213" s="14" customFormat="1">
      <c r="A2213" s="14"/>
      <c r="B2213" s="268"/>
      <c r="C2213" s="269"/>
      <c r="D2213" s="259" t="s">
        <v>238</v>
      </c>
      <c r="E2213" s="270" t="s">
        <v>1</v>
      </c>
      <c r="F2213" s="271" t="s">
        <v>1288</v>
      </c>
      <c r="G2213" s="269"/>
      <c r="H2213" s="272">
        <v>14.378</v>
      </c>
      <c r="I2213" s="273"/>
      <c r="J2213" s="269"/>
      <c r="K2213" s="269"/>
      <c r="L2213" s="274"/>
      <c r="M2213" s="275"/>
      <c r="N2213" s="276"/>
      <c r="O2213" s="276"/>
      <c r="P2213" s="276"/>
      <c r="Q2213" s="276"/>
      <c r="R2213" s="276"/>
      <c r="S2213" s="276"/>
      <c r="T2213" s="277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78" t="s">
        <v>238</v>
      </c>
      <c r="AU2213" s="278" t="s">
        <v>91</v>
      </c>
      <c r="AV2213" s="14" t="s">
        <v>91</v>
      </c>
      <c r="AW2213" s="14" t="s">
        <v>36</v>
      </c>
      <c r="AX2213" s="14" t="s">
        <v>81</v>
      </c>
      <c r="AY2213" s="278" t="s">
        <v>229</v>
      </c>
    </row>
    <row r="2214" s="16" customFormat="1">
      <c r="A2214" s="16"/>
      <c r="B2214" s="307"/>
      <c r="C2214" s="308"/>
      <c r="D2214" s="259" t="s">
        <v>238</v>
      </c>
      <c r="E2214" s="309" t="s">
        <v>1</v>
      </c>
      <c r="F2214" s="310" t="s">
        <v>455</v>
      </c>
      <c r="G2214" s="308"/>
      <c r="H2214" s="311">
        <v>14.378</v>
      </c>
      <c r="I2214" s="312"/>
      <c r="J2214" s="308"/>
      <c r="K2214" s="308"/>
      <c r="L2214" s="313"/>
      <c r="M2214" s="314"/>
      <c r="N2214" s="315"/>
      <c r="O2214" s="315"/>
      <c r="P2214" s="315"/>
      <c r="Q2214" s="315"/>
      <c r="R2214" s="315"/>
      <c r="S2214" s="315"/>
      <c r="T2214" s="3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T2214" s="317" t="s">
        <v>238</v>
      </c>
      <c r="AU2214" s="317" t="s">
        <v>91</v>
      </c>
      <c r="AV2214" s="16" t="s">
        <v>244</v>
      </c>
      <c r="AW2214" s="16" t="s">
        <v>36</v>
      </c>
      <c r="AX2214" s="16" t="s">
        <v>81</v>
      </c>
      <c r="AY2214" s="317" t="s">
        <v>229</v>
      </c>
    </row>
    <row r="2215" s="15" customFormat="1">
      <c r="A2215" s="15"/>
      <c r="B2215" s="279"/>
      <c r="C2215" s="280"/>
      <c r="D2215" s="259" t="s">
        <v>238</v>
      </c>
      <c r="E2215" s="281" t="s">
        <v>1</v>
      </c>
      <c r="F2215" s="282" t="s">
        <v>252</v>
      </c>
      <c r="G2215" s="280"/>
      <c r="H2215" s="283">
        <v>193.41300000000001</v>
      </c>
      <c r="I2215" s="284"/>
      <c r="J2215" s="280"/>
      <c r="K2215" s="280"/>
      <c r="L2215" s="285"/>
      <c r="M2215" s="286"/>
      <c r="N2215" s="287"/>
      <c r="O2215" s="287"/>
      <c r="P2215" s="287"/>
      <c r="Q2215" s="287"/>
      <c r="R2215" s="287"/>
      <c r="S2215" s="287"/>
      <c r="T2215" s="288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89" t="s">
        <v>238</v>
      </c>
      <c r="AU2215" s="289" t="s">
        <v>91</v>
      </c>
      <c r="AV2215" s="15" t="s">
        <v>236</v>
      </c>
      <c r="AW2215" s="15" t="s">
        <v>36</v>
      </c>
      <c r="AX2215" s="15" t="s">
        <v>89</v>
      </c>
      <c r="AY2215" s="289" t="s">
        <v>229</v>
      </c>
    </row>
    <row r="2216" s="2" customFormat="1" ht="21.75" customHeight="1">
      <c r="A2216" s="39"/>
      <c r="B2216" s="40"/>
      <c r="C2216" s="244" t="s">
        <v>2884</v>
      </c>
      <c r="D2216" s="244" t="s">
        <v>231</v>
      </c>
      <c r="E2216" s="245" t="s">
        <v>2885</v>
      </c>
      <c r="F2216" s="246" t="s">
        <v>2886</v>
      </c>
      <c r="G2216" s="247" t="s">
        <v>346</v>
      </c>
      <c r="H2216" s="248">
        <v>69.844999999999999</v>
      </c>
      <c r="I2216" s="249"/>
      <c r="J2216" s="250">
        <f>ROUND(I2216*H2216,2)</f>
        <v>0</v>
      </c>
      <c r="K2216" s="246" t="s">
        <v>235</v>
      </c>
      <c r="L2216" s="45"/>
      <c r="M2216" s="251" t="s">
        <v>1</v>
      </c>
      <c r="N2216" s="252" t="s">
        <v>46</v>
      </c>
      <c r="O2216" s="92"/>
      <c r="P2216" s="253">
        <f>O2216*H2216</f>
        <v>0</v>
      </c>
      <c r="Q2216" s="253">
        <v>0.00068000000000000005</v>
      </c>
      <c r="R2216" s="253">
        <f>Q2216*H2216</f>
        <v>0.047494600000000005</v>
      </c>
      <c r="S2216" s="253">
        <v>0</v>
      </c>
      <c r="T2216" s="254">
        <f>S2216*H2216</f>
        <v>0</v>
      </c>
      <c r="U2216" s="39"/>
      <c r="V2216" s="39"/>
      <c r="W2216" s="39"/>
      <c r="X2216" s="39"/>
      <c r="Y2216" s="39"/>
      <c r="Z2216" s="39"/>
      <c r="AA2216" s="39"/>
      <c r="AB2216" s="39"/>
      <c r="AC2216" s="39"/>
      <c r="AD2216" s="39"/>
      <c r="AE2216" s="39"/>
      <c r="AR2216" s="255" t="s">
        <v>331</v>
      </c>
      <c r="AT2216" s="255" t="s">
        <v>231</v>
      </c>
      <c r="AU2216" s="255" t="s">
        <v>91</v>
      </c>
      <c r="AY2216" s="18" t="s">
        <v>229</v>
      </c>
      <c r="BE2216" s="256">
        <f>IF(N2216="základní",J2216,0)</f>
        <v>0</v>
      </c>
      <c r="BF2216" s="256">
        <f>IF(N2216="snížená",J2216,0)</f>
        <v>0</v>
      </c>
      <c r="BG2216" s="256">
        <f>IF(N2216="zákl. přenesená",J2216,0)</f>
        <v>0</v>
      </c>
      <c r="BH2216" s="256">
        <f>IF(N2216="sníž. přenesená",J2216,0)</f>
        <v>0</v>
      </c>
      <c r="BI2216" s="256">
        <f>IF(N2216="nulová",J2216,0)</f>
        <v>0</v>
      </c>
      <c r="BJ2216" s="18" t="s">
        <v>89</v>
      </c>
      <c r="BK2216" s="256">
        <f>ROUND(I2216*H2216,2)</f>
        <v>0</v>
      </c>
      <c r="BL2216" s="18" t="s">
        <v>331</v>
      </c>
      <c r="BM2216" s="255" t="s">
        <v>2887</v>
      </c>
    </row>
    <row r="2217" s="14" customFormat="1">
      <c r="A2217" s="14"/>
      <c r="B2217" s="268"/>
      <c r="C2217" s="269"/>
      <c r="D2217" s="259" t="s">
        <v>238</v>
      </c>
      <c r="E2217" s="270" t="s">
        <v>1</v>
      </c>
      <c r="F2217" s="271" t="s">
        <v>1267</v>
      </c>
      <c r="G2217" s="269"/>
      <c r="H2217" s="272">
        <v>69.844999999999999</v>
      </c>
      <c r="I2217" s="273"/>
      <c r="J2217" s="269"/>
      <c r="K2217" s="269"/>
      <c r="L2217" s="274"/>
      <c r="M2217" s="275"/>
      <c r="N2217" s="276"/>
      <c r="O2217" s="276"/>
      <c r="P2217" s="276"/>
      <c r="Q2217" s="276"/>
      <c r="R2217" s="276"/>
      <c r="S2217" s="276"/>
      <c r="T2217" s="277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78" t="s">
        <v>238</v>
      </c>
      <c r="AU2217" s="278" t="s">
        <v>91</v>
      </c>
      <c r="AV2217" s="14" t="s">
        <v>91</v>
      </c>
      <c r="AW2217" s="14" t="s">
        <v>36</v>
      </c>
      <c r="AX2217" s="14" t="s">
        <v>89</v>
      </c>
      <c r="AY2217" s="278" t="s">
        <v>229</v>
      </c>
    </row>
    <row r="2218" s="2" customFormat="1" ht="21.75" customHeight="1">
      <c r="A2218" s="39"/>
      <c r="B2218" s="40"/>
      <c r="C2218" s="244" t="s">
        <v>2888</v>
      </c>
      <c r="D2218" s="244" t="s">
        <v>231</v>
      </c>
      <c r="E2218" s="245" t="s">
        <v>2889</v>
      </c>
      <c r="F2218" s="246" t="s">
        <v>2890</v>
      </c>
      <c r="G2218" s="247" t="s">
        <v>1784</v>
      </c>
      <c r="H2218" s="328"/>
      <c r="I2218" s="249"/>
      <c r="J2218" s="250">
        <f>ROUND(I2218*H2218,2)</f>
        <v>0</v>
      </c>
      <c r="K2218" s="246" t="s">
        <v>235</v>
      </c>
      <c r="L2218" s="45"/>
      <c r="M2218" s="251" t="s">
        <v>1</v>
      </c>
      <c r="N2218" s="252" t="s">
        <v>46</v>
      </c>
      <c r="O2218" s="92"/>
      <c r="P2218" s="253">
        <f>O2218*H2218</f>
        <v>0</v>
      </c>
      <c r="Q2218" s="253">
        <v>0</v>
      </c>
      <c r="R2218" s="253">
        <f>Q2218*H2218</f>
        <v>0</v>
      </c>
      <c r="S2218" s="253">
        <v>0</v>
      </c>
      <c r="T2218" s="254">
        <f>S2218*H2218</f>
        <v>0</v>
      </c>
      <c r="U2218" s="39"/>
      <c r="V2218" s="39"/>
      <c r="W2218" s="39"/>
      <c r="X2218" s="39"/>
      <c r="Y2218" s="39"/>
      <c r="Z2218" s="39"/>
      <c r="AA2218" s="39"/>
      <c r="AB2218" s="39"/>
      <c r="AC2218" s="39"/>
      <c r="AD2218" s="39"/>
      <c r="AE2218" s="39"/>
      <c r="AR2218" s="255" t="s">
        <v>331</v>
      </c>
      <c r="AT2218" s="255" t="s">
        <v>231</v>
      </c>
      <c r="AU2218" s="255" t="s">
        <v>91</v>
      </c>
      <c r="AY2218" s="18" t="s">
        <v>229</v>
      </c>
      <c r="BE2218" s="256">
        <f>IF(N2218="základní",J2218,0)</f>
        <v>0</v>
      </c>
      <c r="BF2218" s="256">
        <f>IF(N2218="snížená",J2218,0)</f>
        <v>0</v>
      </c>
      <c r="BG2218" s="256">
        <f>IF(N2218="zákl. přenesená",J2218,0)</f>
        <v>0</v>
      </c>
      <c r="BH2218" s="256">
        <f>IF(N2218="sníž. přenesená",J2218,0)</f>
        <v>0</v>
      </c>
      <c r="BI2218" s="256">
        <f>IF(N2218="nulová",J2218,0)</f>
        <v>0</v>
      </c>
      <c r="BJ2218" s="18" t="s">
        <v>89</v>
      </c>
      <c r="BK2218" s="256">
        <f>ROUND(I2218*H2218,2)</f>
        <v>0</v>
      </c>
      <c r="BL2218" s="18" t="s">
        <v>331</v>
      </c>
      <c r="BM2218" s="255" t="s">
        <v>2891</v>
      </c>
    </row>
    <row r="2219" s="12" customFormat="1" ht="22.8" customHeight="1">
      <c r="A2219" s="12"/>
      <c r="B2219" s="228"/>
      <c r="C2219" s="229"/>
      <c r="D2219" s="230" t="s">
        <v>80</v>
      </c>
      <c r="E2219" s="242" t="s">
        <v>2892</v>
      </c>
      <c r="F2219" s="242" t="s">
        <v>2893</v>
      </c>
      <c r="G2219" s="229"/>
      <c r="H2219" s="229"/>
      <c r="I2219" s="232"/>
      <c r="J2219" s="243">
        <f>BK2219</f>
        <v>0</v>
      </c>
      <c r="K2219" s="229"/>
      <c r="L2219" s="234"/>
      <c r="M2219" s="235"/>
      <c r="N2219" s="236"/>
      <c r="O2219" s="236"/>
      <c r="P2219" s="237">
        <f>SUM(P2220:P2227)</f>
        <v>0</v>
      </c>
      <c r="Q2219" s="236"/>
      <c r="R2219" s="237">
        <f>SUM(R2220:R2227)</f>
        <v>0.10225670000000001</v>
      </c>
      <c r="S2219" s="236"/>
      <c r="T2219" s="238">
        <f>SUM(T2220:T2227)</f>
        <v>0</v>
      </c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R2219" s="239" t="s">
        <v>91</v>
      </c>
      <c r="AT2219" s="240" t="s">
        <v>80</v>
      </c>
      <c r="AU2219" s="240" t="s">
        <v>89</v>
      </c>
      <c r="AY2219" s="239" t="s">
        <v>229</v>
      </c>
      <c r="BK2219" s="241">
        <f>SUM(BK2220:BK2227)</f>
        <v>0</v>
      </c>
    </row>
    <row r="2220" s="2" customFormat="1" ht="21.75" customHeight="1">
      <c r="A2220" s="39"/>
      <c r="B2220" s="40"/>
      <c r="C2220" s="244" t="s">
        <v>2894</v>
      </c>
      <c r="D2220" s="244" t="s">
        <v>231</v>
      </c>
      <c r="E2220" s="245" t="s">
        <v>2895</v>
      </c>
      <c r="F2220" s="246" t="s">
        <v>2896</v>
      </c>
      <c r="G2220" s="247" t="s">
        <v>311</v>
      </c>
      <c r="H2220" s="248">
        <v>22.474</v>
      </c>
      <c r="I2220" s="249"/>
      <c r="J2220" s="250">
        <f>ROUND(I2220*H2220,2)</f>
        <v>0</v>
      </c>
      <c r="K2220" s="246" t="s">
        <v>235</v>
      </c>
      <c r="L2220" s="45"/>
      <c r="M2220" s="251" t="s">
        <v>1</v>
      </c>
      <c r="N2220" s="252" t="s">
        <v>46</v>
      </c>
      <c r="O2220" s="92"/>
      <c r="P2220" s="253">
        <f>O2220*H2220</f>
        <v>0</v>
      </c>
      <c r="Q2220" s="253">
        <v>0.0045500000000000002</v>
      </c>
      <c r="R2220" s="253">
        <f>Q2220*H2220</f>
        <v>0.10225670000000001</v>
      </c>
      <c r="S2220" s="253">
        <v>0</v>
      </c>
      <c r="T2220" s="254">
        <f>S2220*H2220</f>
        <v>0</v>
      </c>
      <c r="U2220" s="39"/>
      <c r="V2220" s="39"/>
      <c r="W2220" s="39"/>
      <c r="X2220" s="39"/>
      <c r="Y2220" s="39"/>
      <c r="Z2220" s="39"/>
      <c r="AA2220" s="39"/>
      <c r="AB2220" s="39"/>
      <c r="AC2220" s="39"/>
      <c r="AD2220" s="39"/>
      <c r="AE2220" s="39"/>
      <c r="AR2220" s="255" t="s">
        <v>331</v>
      </c>
      <c r="AT2220" s="255" t="s">
        <v>231</v>
      </c>
      <c r="AU2220" s="255" t="s">
        <v>91</v>
      </c>
      <c r="AY2220" s="18" t="s">
        <v>229</v>
      </c>
      <c r="BE2220" s="256">
        <f>IF(N2220="základní",J2220,0)</f>
        <v>0</v>
      </c>
      <c r="BF2220" s="256">
        <f>IF(N2220="snížená",J2220,0)</f>
        <v>0</v>
      </c>
      <c r="BG2220" s="256">
        <f>IF(N2220="zákl. přenesená",J2220,0)</f>
        <v>0</v>
      </c>
      <c r="BH2220" s="256">
        <f>IF(N2220="sníž. přenesená",J2220,0)</f>
        <v>0</v>
      </c>
      <c r="BI2220" s="256">
        <f>IF(N2220="nulová",J2220,0)</f>
        <v>0</v>
      </c>
      <c r="BJ2220" s="18" t="s">
        <v>89</v>
      </c>
      <c r="BK2220" s="256">
        <f>ROUND(I2220*H2220,2)</f>
        <v>0</v>
      </c>
      <c r="BL2220" s="18" t="s">
        <v>331</v>
      </c>
      <c r="BM2220" s="255" t="s">
        <v>2897</v>
      </c>
    </row>
    <row r="2221" s="13" customFormat="1">
      <c r="A2221" s="13"/>
      <c r="B2221" s="257"/>
      <c r="C2221" s="258"/>
      <c r="D2221" s="259" t="s">
        <v>238</v>
      </c>
      <c r="E2221" s="260" t="s">
        <v>1</v>
      </c>
      <c r="F2221" s="261" t="s">
        <v>1280</v>
      </c>
      <c r="G2221" s="258"/>
      <c r="H2221" s="260" t="s">
        <v>1</v>
      </c>
      <c r="I2221" s="262"/>
      <c r="J2221" s="258"/>
      <c r="K2221" s="258"/>
      <c r="L2221" s="263"/>
      <c r="M2221" s="264"/>
      <c r="N2221" s="265"/>
      <c r="O2221" s="265"/>
      <c r="P2221" s="265"/>
      <c r="Q2221" s="265"/>
      <c r="R2221" s="265"/>
      <c r="S2221" s="265"/>
      <c r="T2221" s="266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67" t="s">
        <v>238</v>
      </c>
      <c r="AU2221" s="267" t="s">
        <v>91</v>
      </c>
      <c r="AV2221" s="13" t="s">
        <v>89</v>
      </c>
      <c r="AW2221" s="13" t="s">
        <v>36</v>
      </c>
      <c r="AX2221" s="13" t="s">
        <v>81</v>
      </c>
      <c r="AY2221" s="267" t="s">
        <v>229</v>
      </c>
    </row>
    <row r="2222" s="13" customFormat="1">
      <c r="A2222" s="13"/>
      <c r="B2222" s="257"/>
      <c r="C2222" s="258"/>
      <c r="D2222" s="259" t="s">
        <v>238</v>
      </c>
      <c r="E2222" s="260" t="s">
        <v>1</v>
      </c>
      <c r="F2222" s="261" t="s">
        <v>1254</v>
      </c>
      <c r="G2222" s="258"/>
      <c r="H2222" s="260" t="s">
        <v>1</v>
      </c>
      <c r="I2222" s="262"/>
      <c r="J2222" s="258"/>
      <c r="K2222" s="258"/>
      <c r="L2222" s="263"/>
      <c r="M2222" s="264"/>
      <c r="N2222" s="265"/>
      <c r="O2222" s="265"/>
      <c r="P2222" s="265"/>
      <c r="Q2222" s="265"/>
      <c r="R2222" s="265"/>
      <c r="S2222" s="265"/>
      <c r="T2222" s="266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67" t="s">
        <v>238</v>
      </c>
      <c r="AU2222" s="267" t="s">
        <v>91</v>
      </c>
      <c r="AV2222" s="13" t="s">
        <v>89</v>
      </c>
      <c r="AW2222" s="13" t="s">
        <v>36</v>
      </c>
      <c r="AX2222" s="13" t="s">
        <v>81</v>
      </c>
      <c r="AY2222" s="267" t="s">
        <v>229</v>
      </c>
    </row>
    <row r="2223" s="14" customFormat="1">
      <c r="A2223" s="14"/>
      <c r="B2223" s="268"/>
      <c r="C2223" s="269"/>
      <c r="D2223" s="259" t="s">
        <v>238</v>
      </c>
      <c r="E2223" s="270" t="s">
        <v>1</v>
      </c>
      <c r="F2223" s="271" t="s">
        <v>1281</v>
      </c>
      <c r="G2223" s="269"/>
      <c r="H2223" s="272">
        <v>12.975</v>
      </c>
      <c r="I2223" s="273"/>
      <c r="J2223" s="269"/>
      <c r="K2223" s="269"/>
      <c r="L2223" s="274"/>
      <c r="M2223" s="275"/>
      <c r="N2223" s="276"/>
      <c r="O2223" s="276"/>
      <c r="P2223" s="276"/>
      <c r="Q2223" s="276"/>
      <c r="R2223" s="276"/>
      <c r="S2223" s="276"/>
      <c r="T2223" s="277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78" t="s">
        <v>238</v>
      </c>
      <c r="AU2223" s="278" t="s">
        <v>91</v>
      </c>
      <c r="AV2223" s="14" t="s">
        <v>91</v>
      </c>
      <c r="AW2223" s="14" t="s">
        <v>36</v>
      </c>
      <c r="AX2223" s="14" t="s">
        <v>81</v>
      </c>
      <c r="AY2223" s="278" t="s">
        <v>229</v>
      </c>
    </row>
    <row r="2224" s="13" customFormat="1">
      <c r="A2224" s="13"/>
      <c r="B2224" s="257"/>
      <c r="C2224" s="258"/>
      <c r="D2224" s="259" t="s">
        <v>238</v>
      </c>
      <c r="E2224" s="260" t="s">
        <v>1</v>
      </c>
      <c r="F2224" s="261" t="s">
        <v>1282</v>
      </c>
      <c r="G2224" s="258"/>
      <c r="H2224" s="260" t="s">
        <v>1</v>
      </c>
      <c r="I2224" s="262"/>
      <c r="J2224" s="258"/>
      <c r="K2224" s="258"/>
      <c r="L2224" s="263"/>
      <c r="M2224" s="264"/>
      <c r="N2224" s="265"/>
      <c r="O2224" s="265"/>
      <c r="P2224" s="265"/>
      <c r="Q2224" s="265"/>
      <c r="R2224" s="265"/>
      <c r="S2224" s="265"/>
      <c r="T2224" s="266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67" t="s">
        <v>238</v>
      </c>
      <c r="AU2224" s="267" t="s">
        <v>91</v>
      </c>
      <c r="AV2224" s="13" t="s">
        <v>89</v>
      </c>
      <c r="AW2224" s="13" t="s">
        <v>36</v>
      </c>
      <c r="AX2224" s="13" t="s">
        <v>81</v>
      </c>
      <c r="AY2224" s="267" t="s">
        <v>229</v>
      </c>
    </row>
    <row r="2225" s="14" customFormat="1">
      <c r="A2225" s="14"/>
      <c r="B2225" s="268"/>
      <c r="C2225" s="269"/>
      <c r="D2225" s="259" t="s">
        <v>238</v>
      </c>
      <c r="E2225" s="270" t="s">
        <v>1</v>
      </c>
      <c r="F2225" s="271" t="s">
        <v>2528</v>
      </c>
      <c r="G2225" s="269"/>
      <c r="H2225" s="272">
        <v>9.4990000000000006</v>
      </c>
      <c r="I2225" s="273"/>
      <c r="J2225" s="269"/>
      <c r="K2225" s="269"/>
      <c r="L2225" s="274"/>
      <c r="M2225" s="275"/>
      <c r="N2225" s="276"/>
      <c r="O2225" s="276"/>
      <c r="P2225" s="276"/>
      <c r="Q2225" s="276"/>
      <c r="R2225" s="276"/>
      <c r="S2225" s="276"/>
      <c r="T2225" s="277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78" t="s">
        <v>238</v>
      </c>
      <c r="AU2225" s="278" t="s">
        <v>91</v>
      </c>
      <c r="AV2225" s="14" t="s">
        <v>91</v>
      </c>
      <c r="AW2225" s="14" t="s">
        <v>36</v>
      </c>
      <c r="AX2225" s="14" t="s">
        <v>81</v>
      </c>
      <c r="AY2225" s="278" t="s">
        <v>229</v>
      </c>
    </row>
    <row r="2226" s="15" customFormat="1">
      <c r="A2226" s="15"/>
      <c r="B2226" s="279"/>
      <c r="C2226" s="280"/>
      <c r="D2226" s="259" t="s">
        <v>238</v>
      </c>
      <c r="E2226" s="281" t="s">
        <v>1</v>
      </c>
      <c r="F2226" s="282" t="s">
        <v>252</v>
      </c>
      <c r="G2226" s="280"/>
      <c r="H2226" s="283">
        <v>22.474</v>
      </c>
      <c r="I2226" s="284"/>
      <c r="J2226" s="280"/>
      <c r="K2226" s="280"/>
      <c r="L2226" s="285"/>
      <c r="M2226" s="286"/>
      <c r="N2226" s="287"/>
      <c r="O2226" s="287"/>
      <c r="P2226" s="287"/>
      <c r="Q2226" s="287"/>
      <c r="R2226" s="287"/>
      <c r="S2226" s="287"/>
      <c r="T2226" s="288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89" t="s">
        <v>238</v>
      </c>
      <c r="AU2226" s="289" t="s">
        <v>91</v>
      </c>
      <c r="AV2226" s="15" t="s">
        <v>236</v>
      </c>
      <c r="AW2226" s="15" t="s">
        <v>36</v>
      </c>
      <c r="AX2226" s="15" t="s">
        <v>89</v>
      </c>
      <c r="AY2226" s="289" t="s">
        <v>229</v>
      </c>
    </row>
    <row r="2227" s="2" customFormat="1" ht="21.75" customHeight="1">
      <c r="A2227" s="39"/>
      <c r="B2227" s="40"/>
      <c r="C2227" s="244" t="s">
        <v>2898</v>
      </c>
      <c r="D2227" s="244" t="s">
        <v>231</v>
      </c>
      <c r="E2227" s="245" t="s">
        <v>2899</v>
      </c>
      <c r="F2227" s="246" t="s">
        <v>2900</v>
      </c>
      <c r="G2227" s="247" t="s">
        <v>1784</v>
      </c>
      <c r="H2227" s="328"/>
      <c r="I2227" s="249"/>
      <c r="J2227" s="250">
        <f>ROUND(I2227*H2227,2)</f>
        <v>0</v>
      </c>
      <c r="K2227" s="246" t="s">
        <v>235</v>
      </c>
      <c r="L2227" s="45"/>
      <c r="M2227" s="251" t="s">
        <v>1</v>
      </c>
      <c r="N2227" s="252" t="s">
        <v>46</v>
      </c>
      <c r="O2227" s="92"/>
      <c r="P2227" s="253">
        <f>O2227*H2227</f>
        <v>0</v>
      </c>
      <c r="Q2227" s="253">
        <v>0</v>
      </c>
      <c r="R2227" s="253">
        <f>Q2227*H2227</f>
        <v>0</v>
      </c>
      <c r="S2227" s="253">
        <v>0</v>
      </c>
      <c r="T2227" s="254">
        <f>S2227*H2227</f>
        <v>0</v>
      </c>
      <c r="U2227" s="39"/>
      <c r="V2227" s="39"/>
      <c r="W2227" s="39"/>
      <c r="X2227" s="39"/>
      <c r="Y2227" s="39"/>
      <c r="Z2227" s="39"/>
      <c r="AA2227" s="39"/>
      <c r="AB2227" s="39"/>
      <c r="AC2227" s="39"/>
      <c r="AD2227" s="39"/>
      <c r="AE2227" s="39"/>
      <c r="AR2227" s="255" t="s">
        <v>331</v>
      </c>
      <c r="AT2227" s="255" t="s">
        <v>231</v>
      </c>
      <c r="AU2227" s="255" t="s">
        <v>91</v>
      </c>
      <c r="AY2227" s="18" t="s">
        <v>229</v>
      </c>
      <c r="BE2227" s="256">
        <f>IF(N2227="základní",J2227,0)</f>
        <v>0</v>
      </c>
      <c r="BF2227" s="256">
        <f>IF(N2227="snížená",J2227,0)</f>
        <v>0</v>
      </c>
      <c r="BG2227" s="256">
        <f>IF(N2227="zákl. přenesená",J2227,0)</f>
        <v>0</v>
      </c>
      <c r="BH2227" s="256">
        <f>IF(N2227="sníž. přenesená",J2227,0)</f>
        <v>0</v>
      </c>
      <c r="BI2227" s="256">
        <f>IF(N2227="nulová",J2227,0)</f>
        <v>0</v>
      </c>
      <c r="BJ2227" s="18" t="s">
        <v>89</v>
      </c>
      <c r="BK2227" s="256">
        <f>ROUND(I2227*H2227,2)</f>
        <v>0</v>
      </c>
      <c r="BL2227" s="18" t="s">
        <v>331</v>
      </c>
      <c r="BM2227" s="255" t="s">
        <v>2901</v>
      </c>
    </row>
    <row r="2228" s="12" customFormat="1" ht="22.8" customHeight="1">
      <c r="A2228" s="12"/>
      <c r="B2228" s="228"/>
      <c r="C2228" s="229"/>
      <c r="D2228" s="230" t="s">
        <v>80</v>
      </c>
      <c r="E2228" s="242" t="s">
        <v>2902</v>
      </c>
      <c r="F2228" s="242" t="s">
        <v>2903</v>
      </c>
      <c r="G2228" s="229"/>
      <c r="H2228" s="229"/>
      <c r="I2228" s="232"/>
      <c r="J2228" s="243">
        <f>BK2228</f>
        <v>0</v>
      </c>
      <c r="K2228" s="229"/>
      <c r="L2228" s="234"/>
      <c r="M2228" s="235"/>
      <c r="N2228" s="236"/>
      <c r="O2228" s="236"/>
      <c r="P2228" s="237">
        <f>SUM(P2229:P2240)</f>
        <v>0</v>
      </c>
      <c r="Q2228" s="236"/>
      <c r="R2228" s="237">
        <f>SUM(R2229:R2240)</f>
        <v>0.028095999999999999</v>
      </c>
      <c r="S2228" s="236"/>
      <c r="T2228" s="238">
        <f>SUM(T2229:T2240)</f>
        <v>0</v>
      </c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R2228" s="239" t="s">
        <v>91</v>
      </c>
      <c r="AT2228" s="240" t="s">
        <v>80</v>
      </c>
      <c r="AU2228" s="240" t="s">
        <v>89</v>
      </c>
      <c r="AY2228" s="239" t="s">
        <v>229</v>
      </c>
      <c r="BK2228" s="241">
        <f>SUM(BK2229:BK2240)</f>
        <v>0</v>
      </c>
    </row>
    <row r="2229" s="2" customFormat="1" ht="21.75" customHeight="1">
      <c r="A2229" s="39"/>
      <c r="B2229" s="40"/>
      <c r="C2229" s="244" t="s">
        <v>2904</v>
      </c>
      <c r="D2229" s="244" t="s">
        <v>231</v>
      </c>
      <c r="E2229" s="245" t="s">
        <v>2905</v>
      </c>
      <c r="F2229" s="246" t="s">
        <v>2906</v>
      </c>
      <c r="G2229" s="247" t="s">
        <v>311</v>
      </c>
      <c r="H2229" s="248">
        <v>43.899999999999999</v>
      </c>
      <c r="I2229" s="249"/>
      <c r="J2229" s="250">
        <f>ROUND(I2229*H2229,2)</f>
        <v>0</v>
      </c>
      <c r="K2229" s="246" t="s">
        <v>235</v>
      </c>
      <c r="L2229" s="45"/>
      <c r="M2229" s="251" t="s">
        <v>1</v>
      </c>
      <c r="N2229" s="252" t="s">
        <v>46</v>
      </c>
      <c r="O2229" s="92"/>
      <c r="P2229" s="253">
        <f>O2229*H2229</f>
        <v>0</v>
      </c>
      <c r="Q2229" s="253">
        <v>0.00040000000000000002</v>
      </c>
      <c r="R2229" s="253">
        <f>Q2229*H2229</f>
        <v>0.017559999999999999</v>
      </c>
      <c r="S2229" s="253">
        <v>0</v>
      </c>
      <c r="T2229" s="254">
        <f>S2229*H2229</f>
        <v>0</v>
      </c>
      <c r="U2229" s="39"/>
      <c r="V2229" s="39"/>
      <c r="W2229" s="39"/>
      <c r="X2229" s="39"/>
      <c r="Y2229" s="39"/>
      <c r="Z2229" s="39"/>
      <c r="AA2229" s="39"/>
      <c r="AB2229" s="39"/>
      <c r="AC2229" s="39"/>
      <c r="AD2229" s="39"/>
      <c r="AE2229" s="39"/>
      <c r="AR2229" s="255" t="s">
        <v>331</v>
      </c>
      <c r="AT2229" s="255" t="s">
        <v>231</v>
      </c>
      <c r="AU2229" s="255" t="s">
        <v>91</v>
      </c>
      <c r="AY2229" s="18" t="s">
        <v>229</v>
      </c>
      <c r="BE2229" s="256">
        <f>IF(N2229="základní",J2229,0)</f>
        <v>0</v>
      </c>
      <c r="BF2229" s="256">
        <f>IF(N2229="snížená",J2229,0)</f>
        <v>0</v>
      </c>
      <c r="BG2229" s="256">
        <f>IF(N2229="zákl. přenesená",J2229,0)</f>
        <v>0</v>
      </c>
      <c r="BH2229" s="256">
        <f>IF(N2229="sníž. přenesená",J2229,0)</f>
        <v>0</v>
      </c>
      <c r="BI2229" s="256">
        <f>IF(N2229="nulová",J2229,0)</f>
        <v>0</v>
      </c>
      <c r="BJ2229" s="18" t="s">
        <v>89</v>
      </c>
      <c r="BK2229" s="256">
        <f>ROUND(I2229*H2229,2)</f>
        <v>0</v>
      </c>
      <c r="BL2229" s="18" t="s">
        <v>331</v>
      </c>
      <c r="BM2229" s="255" t="s">
        <v>2907</v>
      </c>
    </row>
    <row r="2230" s="2" customFormat="1" ht="16.5" customHeight="1">
      <c r="A2230" s="39"/>
      <c r="B2230" s="40"/>
      <c r="C2230" s="244" t="s">
        <v>2908</v>
      </c>
      <c r="D2230" s="244" t="s">
        <v>231</v>
      </c>
      <c r="E2230" s="245" t="s">
        <v>2909</v>
      </c>
      <c r="F2230" s="246" t="s">
        <v>2910</v>
      </c>
      <c r="G2230" s="247" t="s">
        <v>311</v>
      </c>
      <c r="H2230" s="248">
        <v>43.899999999999999</v>
      </c>
      <c r="I2230" s="249"/>
      <c r="J2230" s="250">
        <f>ROUND(I2230*H2230,2)</f>
        <v>0</v>
      </c>
      <c r="K2230" s="246" t="s">
        <v>235</v>
      </c>
      <c r="L2230" s="45"/>
      <c r="M2230" s="251" t="s">
        <v>1</v>
      </c>
      <c r="N2230" s="252" t="s">
        <v>46</v>
      </c>
      <c r="O2230" s="92"/>
      <c r="P2230" s="253">
        <f>O2230*H2230</f>
        <v>0</v>
      </c>
      <c r="Q2230" s="253">
        <v>0.00024000000000000001</v>
      </c>
      <c r="R2230" s="253">
        <f>Q2230*H2230</f>
        <v>0.010536</v>
      </c>
      <c r="S2230" s="253">
        <v>0</v>
      </c>
      <c r="T2230" s="254">
        <f>S2230*H2230</f>
        <v>0</v>
      </c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R2230" s="255" t="s">
        <v>331</v>
      </c>
      <c r="AT2230" s="255" t="s">
        <v>231</v>
      </c>
      <c r="AU2230" s="255" t="s">
        <v>91</v>
      </c>
      <c r="AY2230" s="18" t="s">
        <v>229</v>
      </c>
      <c r="BE2230" s="256">
        <f>IF(N2230="základní",J2230,0)</f>
        <v>0</v>
      </c>
      <c r="BF2230" s="256">
        <f>IF(N2230="snížená",J2230,0)</f>
        <v>0</v>
      </c>
      <c r="BG2230" s="256">
        <f>IF(N2230="zákl. přenesená",J2230,0)</f>
        <v>0</v>
      </c>
      <c r="BH2230" s="256">
        <f>IF(N2230="sníž. přenesená",J2230,0)</f>
        <v>0</v>
      </c>
      <c r="BI2230" s="256">
        <f>IF(N2230="nulová",J2230,0)</f>
        <v>0</v>
      </c>
      <c r="BJ2230" s="18" t="s">
        <v>89</v>
      </c>
      <c r="BK2230" s="256">
        <f>ROUND(I2230*H2230,2)</f>
        <v>0</v>
      </c>
      <c r="BL2230" s="18" t="s">
        <v>331</v>
      </c>
      <c r="BM2230" s="255" t="s">
        <v>2911</v>
      </c>
    </row>
    <row r="2231" s="13" customFormat="1">
      <c r="A2231" s="13"/>
      <c r="B2231" s="257"/>
      <c r="C2231" s="258"/>
      <c r="D2231" s="259" t="s">
        <v>238</v>
      </c>
      <c r="E2231" s="260" t="s">
        <v>1</v>
      </c>
      <c r="F2231" s="261" t="s">
        <v>1295</v>
      </c>
      <c r="G2231" s="258"/>
      <c r="H2231" s="260" t="s">
        <v>1</v>
      </c>
      <c r="I2231" s="262"/>
      <c r="J2231" s="258"/>
      <c r="K2231" s="258"/>
      <c r="L2231" s="263"/>
      <c r="M2231" s="264"/>
      <c r="N2231" s="265"/>
      <c r="O2231" s="265"/>
      <c r="P2231" s="265"/>
      <c r="Q2231" s="265"/>
      <c r="R2231" s="265"/>
      <c r="S2231" s="265"/>
      <c r="T2231" s="266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67" t="s">
        <v>238</v>
      </c>
      <c r="AU2231" s="267" t="s">
        <v>91</v>
      </c>
      <c r="AV2231" s="13" t="s">
        <v>89</v>
      </c>
      <c r="AW2231" s="13" t="s">
        <v>36</v>
      </c>
      <c r="AX2231" s="13" t="s">
        <v>81</v>
      </c>
      <c r="AY2231" s="267" t="s">
        <v>229</v>
      </c>
    </row>
    <row r="2232" s="13" customFormat="1">
      <c r="A2232" s="13"/>
      <c r="B2232" s="257"/>
      <c r="C2232" s="258"/>
      <c r="D2232" s="259" t="s">
        <v>238</v>
      </c>
      <c r="E2232" s="260" t="s">
        <v>1</v>
      </c>
      <c r="F2232" s="261" t="s">
        <v>1296</v>
      </c>
      <c r="G2232" s="258"/>
      <c r="H2232" s="260" t="s">
        <v>1</v>
      </c>
      <c r="I2232" s="262"/>
      <c r="J2232" s="258"/>
      <c r="K2232" s="258"/>
      <c r="L2232" s="263"/>
      <c r="M2232" s="264"/>
      <c r="N2232" s="265"/>
      <c r="O2232" s="265"/>
      <c r="P2232" s="265"/>
      <c r="Q2232" s="265"/>
      <c r="R2232" s="265"/>
      <c r="S2232" s="265"/>
      <c r="T2232" s="266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67" t="s">
        <v>238</v>
      </c>
      <c r="AU2232" s="267" t="s">
        <v>91</v>
      </c>
      <c r="AV2232" s="13" t="s">
        <v>89</v>
      </c>
      <c r="AW2232" s="13" t="s">
        <v>36</v>
      </c>
      <c r="AX2232" s="13" t="s">
        <v>81</v>
      </c>
      <c r="AY2232" s="267" t="s">
        <v>229</v>
      </c>
    </row>
    <row r="2233" s="14" customFormat="1">
      <c r="A2233" s="14"/>
      <c r="B2233" s="268"/>
      <c r="C2233" s="269"/>
      <c r="D2233" s="259" t="s">
        <v>238</v>
      </c>
      <c r="E2233" s="270" t="s">
        <v>1</v>
      </c>
      <c r="F2233" s="271" t="s">
        <v>1297</v>
      </c>
      <c r="G2233" s="269"/>
      <c r="H2233" s="272">
        <v>6.2999999999999998</v>
      </c>
      <c r="I2233" s="273"/>
      <c r="J2233" s="269"/>
      <c r="K2233" s="269"/>
      <c r="L2233" s="274"/>
      <c r="M2233" s="275"/>
      <c r="N2233" s="276"/>
      <c r="O2233" s="276"/>
      <c r="P2233" s="276"/>
      <c r="Q2233" s="276"/>
      <c r="R2233" s="276"/>
      <c r="S2233" s="276"/>
      <c r="T2233" s="277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78" t="s">
        <v>238</v>
      </c>
      <c r="AU2233" s="278" t="s">
        <v>91</v>
      </c>
      <c r="AV2233" s="14" t="s">
        <v>91</v>
      </c>
      <c r="AW2233" s="14" t="s">
        <v>36</v>
      </c>
      <c r="AX2233" s="14" t="s">
        <v>81</v>
      </c>
      <c r="AY2233" s="278" t="s">
        <v>229</v>
      </c>
    </row>
    <row r="2234" s="13" customFormat="1">
      <c r="A2234" s="13"/>
      <c r="B2234" s="257"/>
      <c r="C2234" s="258"/>
      <c r="D2234" s="259" t="s">
        <v>238</v>
      </c>
      <c r="E2234" s="260" t="s">
        <v>1</v>
      </c>
      <c r="F2234" s="261" t="s">
        <v>974</v>
      </c>
      <c r="G2234" s="258"/>
      <c r="H2234" s="260" t="s">
        <v>1</v>
      </c>
      <c r="I2234" s="262"/>
      <c r="J2234" s="258"/>
      <c r="K2234" s="258"/>
      <c r="L2234" s="263"/>
      <c r="M2234" s="264"/>
      <c r="N2234" s="265"/>
      <c r="O2234" s="265"/>
      <c r="P2234" s="265"/>
      <c r="Q2234" s="265"/>
      <c r="R2234" s="265"/>
      <c r="S2234" s="265"/>
      <c r="T2234" s="266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67" t="s">
        <v>238</v>
      </c>
      <c r="AU2234" s="267" t="s">
        <v>91</v>
      </c>
      <c r="AV2234" s="13" t="s">
        <v>89</v>
      </c>
      <c r="AW2234" s="13" t="s">
        <v>36</v>
      </c>
      <c r="AX2234" s="13" t="s">
        <v>81</v>
      </c>
      <c r="AY2234" s="267" t="s">
        <v>229</v>
      </c>
    </row>
    <row r="2235" s="14" customFormat="1">
      <c r="A2235" s="14"/>
      <c r="B2235" s="268"/>
      <c r="C2235" s="269"/>
      <c r="D2235" s="259" t="s">
        <v>238</v>
      </c>
      <c r="E2235" s="270" t="s">
        <v>1</v>
      </c>
      <c r="F2235" s="271" t="s">
        <v>1298</v>
      </c>
      <c r="G2235" s="269"/>
      <c r="H2235" s="272">
        <v>30.699999999999999</v>
      </c>
      <c r="I2235" s="273"/>
      <c r="J2235" s="269"/>
      <c r="K2235" s="269"/>
      <c r="L2235" s="274"/>
      <c r="M2235" s="275"/>
      <c r="N2235" s="276"/>
      <c r="O2235" s="276"/>
      <c r="P2235" s="276"/>
      <c r="Q2235" s="276"/>
      <c r="R2235" s="276"/>
      <c r="S2235" s="276"/>
      <c r="T2235" s="277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78" t="s">
        <v>238</v>
      </c>
      <c r="AU2235" s="278" t="s">
        <v>91</v>
      </c>
      <c r="AV2235" s="14" t="s">
        <v>91</v>
      </c>
      <c r="AW2235" s="14" t="s">
        <v>36</v>
      </c>
      <c r="AX2235" s="14" t="s">
        <v>81</v>
      </c>
      <c r="AY2235" s="278" t="s">
        <v>229</v>
      </c>
    </row>
    <row r="2236" s="13" customFormat="1">
      <c r="A2236" s="13"/>
      <c r="B2236" s="257"/>
      <c r="C2236" s="258"/>
      <c r="D2236" s="259" t="s">
        <v>238</v>
      </c>
      <c r="E2236" s="260" t="s">
        <v>1</v>
      </c>
      <c r="F2236" s="261" t="s">
        <v>1299</v>
      </c>
      <c r="G2236" s="258"/>
      <c r="H2236" s="260" t="s">
        <v>1</v>
      </c>
      <c r="I2236" s="262"/>
      <c r="J2236" s="258"/>
      <c r="K2236" s="258"/>
      <c r="L2236" s="263"/>
      <c r="M2236" s="264"/>
      <c r="N2236" s="265"/>
      <c r="O2236" s="265"/>
      <c r="P2236" s="265"/>
      <c r="Q2236" s="265"/>
      <c r="R2236" s="265"/>
      <c r="S2236" s="265"/>
      <c r="T2236" s="266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67" t="s">
        <v>238</v>
      </c>
      <c r="AU2236" s="267" t="s">
        <v>91</v>
      </c>
      <c r="AV2236" s="13" t="s">
        <v>89</v>
      </c>
      <c r="AW2236" s="13" t="s">
        <v>36</v>
      </c>
      <c r="AX2236" s="13" t="s">
        <v>81</v>
      </c>
      <c r="AY2236" s="267" t="s">
        <v>229</v>
      </c>
    </row>
    <row r="2237" s="14" customFormat="1">
      <c r="A2237" s="14"/>
      <c r="B2237" s="268"/>
      <c r="C2237" s="269"/>
      <c r="D2237" s="259" t="s">
        <v>238</v>
      </c>
      <c r="E2237" s="270" t="s">
        <v>1</v>
      </c>
      <c r="F2237" s="271" t="s">
        <v>1300</v>
      </c>
      <c r="G2237" s="269"/>
      <c r="H2237" s="272">
        <v>6.9000000000000004</v>
      </c>
      <c r="I2237" s="273"/>
      <c r="J2237" s="269"/>
      <c r="K2237" s="269"/>
      <c r="L2237" s="274"/>
      <c r="M2237" s="275"/>
      <c r="N2237" s="276"/>
      <c r="O2237" s="276"/>
      <c r="P2237" s="276"/>
      <c r="Q2237" s="276"/>
      <c r="R2237" s="276"/>
      <c r="S2237" s="276"/>
      <c r="T2237" s="277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78" t="s">
        <v>238</v>
      </c>
      <c r="AU2237" s="278" t="s">
        <v>91</v>
      </c>
      <c r="AV2237" s="14" t="s">
        <v>91</v>
      </c>
      <c r="AW2237" s="14" t="s">
        <v>36</v>
      </c>
      <c r="AX2237" s="14" t="s">
        <v>81</v>
      </c>
      <c r="AY2237" s="278" t="s">
        <v>229</v>
      </c>
    </row>
    <row r="2238" s="16" customFormat="1">
      <c r="A2238" s="16"/>
      <c r="B2238" s="307"/>
      <c r="C2238" s="308"/>
      <c r="D2238" s="259" t="s">
        <v>238</v>
      </c>
      <c r="E2238" s="309" t="s">
        <v>1</v>
      </c>
      <c r="F2238" s="310" t="s">
        <v>455</v>
      </c>
      <c r="G2238" s="308"/>
      <c r="H2238" s="311">
        <v>43.899999999999999</v>
      </c>
      <c r="I2238" s="312"/>
      <c r="J2238" s="308"/>
      <c r="K2238" s="308"/>
      <c r="L2238" s="313"/>
      <c r="M2238" s="314"/>
      <c r="N2238" s="315"/>
      <c r="O2238" s="315"/>
      <c r="P2238" s="315"/>
      <c r="Q2238" s="315"/>
      <c r="R2238" s="315"/>
      <c r="S2238" s="315"/>
      <c r="T2238" s="3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317" t="s">
        <v>238</v>
      </c>
      <c r="AU2238" s="317" t="s">
        <v>91</v>
      </c>
      <c r="AV2238" s="16" t="s">
        <v>244</v>
      </c>
      <c r="AW2238" s="16" t="s">
        <v>36</v>
      </c>
      <c r="AX2238" s="16" t="s">
        <v>81</v>
      </c>
      <c r="AY2238" s="317" t="s">
        <v>229</v>
      </c>
    </row>
    <row r="2239" s="15" customFormat="1">
      <c r="A2239" s="15"/>
      <c r="B2239" s="279"/>
      <c r="C2239" s="280"/>
      <c r="D2239" s="259" t="s">
        <v>238</v>
      </c>
      <c r="E2239" s="281" t="s">
        <v>1</v>
      </c>
      <c r="F2239" s="282" t="s">
        <v>252</v>
      </c>
      <c r="G2239" s="280"/>
      <c r="H2239" s="283">
        <v>43.899999999999999</v>
      </c>
      <c r="I2239" s="284"/>
      <c r="J2239" s="280"/>
      <c r="K2239" s="280"/>
      <c r="L2239" s="285"/>
      <c r="M2239" s="286"/>
      <c r="N2239" s="287"/>
      <c r="O2239" s="287"/>
      <c r="P2239" s="287"/>
      <c r="Q2239" s="287"/>
      <c r="R2239" s="287"/>
      <c r="S2239" s="287"/>
      <c r="T2239" s="288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89" t="s">
        <v>238</v>
      </c>
      <c r="AU2239" s="289" t="s">
        <v>91</v>
      </c>
      <c r="AV2239" s="15" t="s">
        <v>236</v>
      </c>
      <c r="AW2239" s="15" t="s">
        <v>36</v>
      </c>
      <c r="AX2239" s="15" t="s">
        <v>89</v>
      </c>
      <c r="AY2239" s="289" t="s">
        <v>229</v>
      </c>
    </row>
    <row r="2240" s="2" customFormat="1" ht="21.75" customHeight="1">
      <c r="A2240" s="39"/>
      <c r="B2240" s="40"/>
      <c r="C2240" s="244" t="s">
        <v>2912</v>
      </c>
      <c r="D2240" s="244" t="s">
        <v>231</v>
      </c>
      <c r="E2240" s="245" t="s">
        <v>2913</v>
      </c>
      <c r="F2240" s="246" t="s">
        <v>2914</v>
      </c>
      <c r="G2240" s="247" t="s">
        <v>1784</v>
      </c>
      <c r="H2240" s="328"/>
      <c r="I2240" s="249"/>
      <c r="J2240" s="250">
        <f>ROUND(I2240*H2240,2)</f>
        <v>0</v>
      </c>
      <c r="K2240" s="246" t="s">
        <v>235</v>
      </c>
      <c r="L2240" s="45"/>
      <c r="M2240" s="251" t="s">
        <v>1</v>
      </c>
      <c r="N2240" s="252" t="s">
        <v>46</v>
      </c>
      <c r="O2240" s="92"/>
      <c r="P2240" s="253">
        <f>O2240*H2240</f>
        <v>0</v>
      </c>
      <c r="Q2240" s="253">
        <v>0</v>
      </c>
      <c r="R2240" s="253">
        <f>Q2240*H2240</f>
        <v>0</v>
      </c>
      <c r="S2240" s="253">
        <v>0</v>
      </c>
      <c r="T2240" s="254">
        <f>S2240*H2240</f>
        <v>0</v>
      </c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R2240" s="255" t="s">
        <v>331</v>
      </c>
      <c r="AT2240" s="255" t="s">
        <v>231</v>
      </c>
      <c r="AU2240" s="255" t="s">
        <v>91</v>
      </c>
      <c r="AY2240" s="18" t="s">
        <v>229</v>
      </c>
      <c r="BE2240" s="256">
        <f>IF(N2240="základní",J2240,0)</f>
        <v>0</v>
      </c>
      <c r="BF2240" s="256">
        <f>IF(N2240="snížená",J2240,0)</f>
        <v>0</v>
      </c>
      <c r="BG2240" s="256">
        <f>IF(N2240="zákl. přenesená",J2240,0)</f>
        <v>0</v>
      </c>
      <c r="BH2240" s="256">
        <f>IF(N2240="sníž. přenesená",J2240,0)</f>
        <v>0</v>
      </c>
      <c r="BI2240" s="256">
        <f>IF(N2240="nulová",J2240,0)</f>
        <v>0</v>
      </c>
      <c r="BJ2240" s="18" t="s">
        <v>89</v>
      </c>
      <c r="BK2240" s="256">
        <f>ROUND(I2240*H2240,2)</f>
        <v>0</v>
      </c>
      <c r="BL2240" s="18" t="s">
        <v>331</v>
      </c>
      <c r="BM2240" s="255" t="s">
        <v>2915</v>
      </c>
    </row>
    <row r="2241" s="12" customFormat="1" ht="22.8" customHeight="1">
      <c r="A2241" s="12"/>
      <c r="B2241" s="228"/>
      <c r="C2241" s="229"/>
      <c r="D2241" s="230" t="s">
        <v>80</v>
      </c>
      <c r="E2241" s="242" t="s">
        <v>2916</v>
      </c>
      <c r="F2241" s="242" t="s">
        <v>2917</v>
      </c>
      <c r="G2241" s="229"/>
      <c r="H2241" s="229"/>
      <c r="I2241" s="232"/>
      <c r="J2241" s="243">
        <f>BK2241</f>
        <v>0</v>
      </c>
      <c r="K2241" s="229"/>
      <c r="L2241" s="234"/>
      <c r="M2241" s="235"/>
      <c r="N2241" s="236"/>
      <c r="O2241" s="236"/>
      <c r="P2241" s="237">
        <f>SUM(P2242:P2273)</f>
        <v>0</v>
      </c>
      <c r="Q2241" s="236"/>
      <c r="R2241" s="237">
        <f>SUM(R2242:R2273)</f>
        <v>0.67618919999999993</v>
      </c>
      <c r="S2241" s="236"/>
      <c r="T2241" s="238">
        <f>SUM(T2242:T2273)</f>
        <v>0</v>
      </c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R2241" s="239" t="s">
        <v>91</v>
      </c>
      <c r="AT2241" s="240" t="s">
        <v>80</v>
      </c>
      <c r="AU2241" s="240" t="s">
        <v>89</v>
      </c>
      <c r="AY2241" s="239" t="s">
        <v>229</v>
      </c>
      <c r="BK2241" s="241">
        <f>SUM(BK2242:BK2273)</f>
        <v>0</v>
      </c>
    </row>
    <row r="2242" s="2" customFormat="1" ht="16.5" customHeight="1">
      <c r="A2242" s="39"/>
      <c r="B2242" s="40"/>
      <c r="C2242" s="244" t="s">
        <v>2918</v>
      </c>
      <c r="D2242" s="244" t="s">
        <v>231</v>
      </c>
      <c r="E2242" s="245" t="s">
        <v>2919</v>
      </c>
      <c r="F2242" s="246" t="s">
        <v>2920</v>
      </c>
      <c r="G2242" s="247" t="s">
        <v>311</v>
      </c>
      <c r="H2242" s="248">
        <v>72.144000000000005</v>
      </c>
      <c r="I2242" s="249"/>
      <c r="J2242" s="250">
        <f>ROUND(I2242*H2242,2)</f>
        <v>0</v>
      </c>
      <c r="K2242" s="246" t="s">
        <v>235</v>
      </c>
      <c r="L2242" s="45"/>
      <c r="M2242" s="251" t="s">
        <v>1</v>
      </c>
      <c r="N2242" s="252" t="s">
        <v>46</v>
      </c>
      <c r="O2242" s="92"/>
      <c r="P2242" s="253">
        <f>O2242*H2242</f>
        <v>0</v>
      </c>
      <c r="Q2242" s="253">
        <v>0.00029999999999999997</v>
      </c>
      <c r="R2242" s="253">
        <f>Q2242*H2242</f>
        <v>0.021643200000000001</v>
      </c>
      <c r="S2242" s="253">
        <v>0</v>
      </c>
      <c r="T2242" s="254">
        <f>S2242*H2242</f>
        <v>0</v>
      </c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39"/>
      <c r="AE2242" s="39"/>
      <c r="AR2242" s="255" t="s">
        <v>331</v>
      </c>
      <c r="AT2242" s="255" t="s">
        <v>231</v>
      </c>
      <c r="AU2242" s="255" t="s">
        <v>91</v>
      </c>
      <c r="AY2242" s="18" t="s">
        <v>229</v>
      </c>
      <c r="BE2242" s="256">
        <f>IF(N2242="základní",J2242,0)</f>
        <v>0</v>
      </c>
      <c r="BF2242" s="256">
        <f>IF(N2242="snížená",J2242,0)</f>
        <v>0</v>
      </c>
      <c r="BG2242" s="256">
        <f>IF(N2242="zákl. přenesená",J2242,0)</f>
        <v>0</v>
      </c>
      <c r="BH2242" s="256">
        <f>IF(N2242="sníž. přenesená",J2242,0)</f>
        <v>0</v>
      </c>
      <c r="BI2242" s="256">
        <f>IF(N2242="nulová",J2242,0)</f>
        <v>0</v>
      </c>
      <c r="BJ2242" s="18" t="s">
        <v>89</v>
      </c>
      <c r="BK2242" s="256">
        <f>ROUND(I2242*H2242,2)</f>
        <v>0</v>
      </c>
      <c r="BL2242" s="18" t="s">
        <v>331</v>
      </c>
      <c r="BM2242" s="255" t="s">
        <v>2921</v>
      </c>
    </row>
    <row r="2243" s="2" customFormat="1" ht="33" customHeight="1">
      <c r="A2243" s="39"/>
      <c r="B2243" s="40"/>
      <c r="C2243" s="244" t="s">
        <v>2922</v>
      </c>
      <c r="D2243" s="244" t="s">
        <v>231</v>
      </c>
      <c r="E2243" s="245" t="s">
        <v>2923</v>
      </c>
      <c r="F2243" s="246" t="s">
        <v>2924</v>
      </c>
      <c r="G2243" s="247" t="s">
        <v>311</v>
      </c>
      <c r="H2243" s="248">
        <v>72.144000000000005</v>
      </c>
      <c r="I2243" s="249"/>
      <c r="J2243" s="250">
        <f>ROUND(I2243*H2243,2)</f>
        <v>0</v>
      </c>
      <c r="K2243" s="246" t="s">
        <v>235</v>
      </c>
      <c r="L2243" s="45"/>
      <c r="M2243" s="251" t="s">
        <v>1</v>
      </c>
      <c r="N2243" s="252" t="s">
        <v>46</v>
      </c>
      <c r="O2243" s="92"/>
      <c r="P2243" s="253">
        <f>O2243*H2243</f>
        <v>0</v>
      </c>
      <c r="Q2243" s="253">
        <v>0.0089999999999999993</v>
      </c>
      <c r="R2243" s="253">
        <f>Q2243*H2243</f>
        <v>0.64929599999999998</v>
      </c>
      <c r="S2243" s="253">
        <v>0</v>
      </c>
      <c r="T2243" s="254">
        <f>S2243*H2243</f>
        <v>0</v>
      </c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39"/>
      <c r="AE2243" s="39"/>
      <c r="AR2243" s="255" t="s">
        <v>331</v>
      </c>
      <c r="AT2243" s="255" t="s">
        <v>231</v>
      </c>
      <c r="AU2243" s="255" t="s">
        <v>91</v>
      </c>
      <c r="AY2243" s="18" t="s">
        <v>229</v>
      </c>
      <c r="BE2243" s="256">
        <f>IF(N2243="základní",J2243,0)</f>
        <v>0</v>
      </c>
      <c r="BF2243" s="256">
        <f>IF(N2243="snížená",J2243,0)</f>
        <v>0</v>
      </c>
      <c r="BG2243" s="256">
        <f>IF(N2243="zákl. přenesená",J2243,0)</f>
        <v>0</v>
      </c>
      <c r="BH2243" s="256">
        <f>IF(N2243="sníž. přenesená",J2243,0)</f>
        <v>0</v>
      </c>
      <c r="BI2243" s="256">
        <f>IF(N2243="nulová",J2243,0)</f>
        <v>0</v>
      </c>
      <c r="BJ2243" s="18" t="s">
        <v>89</v>
      </c>
      <c r="BK2243" s="256">
        <f>ROUND(I2243*H2243,2)</f>
        <v>0</v>
      </c>
      <c r="BL2243" s="18" t="s">
        <v>331</v>
      </c>
      <c r="BM2243" s="255" t="s">
        <v>2925</v>
      </c>
    </row>
    <row r="2244" s="13" customFormat="1">
      <c r="A2244" s="13"/>
      <c r="B2244" s="257"/>
      <c r="C2244" s="258"/>
      <c r="D2244" s="259" t="s">
        <v>238</v>
      </c>
      <c r="E2244" s="260" t="s">
        <v>1</v>
      </c>
      <c r="F2244" s="261" t="s">
        <v>858</v>
      </c>
      <c r="G2244" s="258"/>
      <c r="H2244" s="260" t="s">
        <v>1</v>
      </c>
      <c r="I2244" s="262"/>
      <c r="J2244" s="258"/>
      <c r="K2244" s="258"/>
      <c r="L2244" s="263"/>
      <c r="M2244" s="264"/>
      <c r="N2244" s="265"/>
      <c r="O2244" s="265"/>
      <c r="P2244" s="265"/>
      <c r="Q2244" s="265"/>
      <c r="R2244" s="265"/>
      <c r="S2244" s="265"/>
      <c r="T2244" s="266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67" t="s">
        <v>238</v>
      </c>
      <c r="AU2244" s="267" t="s">
        <v>91</v>
      </c>
      <c r="AV2244" s="13" t="s">
        <v>89</v>
      </c>
      <c r="AW2244" s="13" t="s">
        <v>36</v>
      </c>
      <c r="AX2244" s="13" t="s">
        <v>81</v>
      </c>
      <c r="AY2244" s="267" t="s">
        <v>229</v>
      </c>
    </row>
    <row r="2245" s="14" customFormat="1">
      <c r="A2245" s="14"/>
      <c r="B2245" s="268"/>
      <c r="C2245" s="269"/>
      <c r="D2245" s="259" t="s">
        <v>238</v>
      </c>
      <c r="E2245" s="270" t="s">
        <v>1</v>
      </c>
      <c r="F2245" s="271" t="s">
        <v>970</v>
      </c>
      <c r="G2245" s="269"/>
      <c r="H2245" s="272">
        <v>20.169</v>
      </c>
      <c r="I2245" s="273"/>
      <c r="J2245" s="269"/>
      <c r="K2245" s="269"/>
      <c r="L2245" s="274"/>
      <c r="M2245" s="275"/>
      <c r="N2245" s="276"/>
      <c r="O2245" s="276"/>
      <c r="P2245" s="276"/>
      <c r="Q2245" s="276"/>
      <c r="R2245" s="276"/>
      <c r="S2245" s="276"/>
      <c r="T2245" s="277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78" t="s">
        <v>238</v>
      </c>
      <c r="AU2245" s="278" t="s">
        <v>91</v>
      </c>
      <c r="AV2245" s="14" t="s">
        <v>91</v>
      </c>
      <c r="AW2245" s="14" t="s">
        <v>36</v>
      </c>
      <c r="AX2245" s="14" t="s">
        <v>81</v>
      </c>
      <c r="AY2245" s="278" t="s">
        <v>229</v>
      </c>
    </row>
    <row r="2246" s="14" customFormat="1">
      <c r="A2246" s="14"/>
      <c r="B2246" s="268"/>
      <c r="C2246" s="269"/>
      <c r="D2246" s="259" t="s">
        <v>238</v>
      </c>
      <c r="E2246" s="270" t="s">
        <v>1</v>
      </c>
      <c r="F2246" s="271" t="s">
        <v>971</v>
      </c>
      <c r="G2246" s="269"/>
      <c r="H2246" s="272">
        <v>-2.1600000000000001</v>
      </c>
      <c r="I2246" s="273"/>
      <c r="J2246" s="269"/>
      <c r="K2246" s="269"/>
      <c r="L2246" s="274"/>
      <c r="M2246" s="275"/>
      <c r="N2246" s="276"/>
      <c r="O2246" s="276"/>
      <c r="P2246" s="276"/>
      <c r="Q2246" s="276"/>
      <c r="R2246" s="276"/>
      <c r="S2246" s="276"/>
      <c r="T2246" s="277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78" t="s">
        <v>238</v>
      </c>
      <c r="AU2246" s="278" t="s">
        <v>91</v>
      </c>
      <c r="AV2246" s="14" t="s">
        <v>91</v>
      </c>
      <c r="AW2246" s="14" t="s">
        <v>36</v>
      </c>
      <c r="AX2246" s="14" t="s">
        <v>81</v>
      </c>
      <c r="AY2246" s="278" t="s">
        <v>229</v>
      </c>
    </row>
    <row r="2247" s="14" customFormat="1">
      <c r="A2247" s="14"/>
      <c r="B2247" s="268"/>
      <c r="C2247" s="269"/>
      <c r="D2247" s="259" t="s">
        <v>238</v>
      </c>
      <c r="E2247" s="270" t="s">
        <v>1</v>
      </c>
      <c r="F2247" s="271" t="s">
        <v>972</v>
      </c>
      <c r="G2247" s="269"/>
      <c r="H2247" s="272">
        <v>-1.76</v>
      </c>
      <c r="I2247" s="273"/>
      <c r="J2247" s="269"/>
      <c r="K2247" s="269"/>
      <c r="L2247" s="274"/>
      <c r="M2247" s="275"/>
      <c r="N2247" s="276"/>
      <c r="O2247" s="276"/>
      <c r="P2247" s="276"/>
      <c r="Q2247" s="276"/>
      <c r="R2247" s="276"/>
      <c r="S2247" s="276"/>
      <c r="T2247" s="277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78" t="s">
        <v>238</v>
      </c>
      <c r="AU2247" s="278" t="s">
        <v>91</v>
      </c>
      <c r="AV2247" s="14" t="s">
        <v>91</v>
      </c>
      <c r="AW2247" s="14" t="s">
        <v>36</v>
      </c>
      <c r="AX2247" s="14" t="s">
        <v>81</v>
      </c>
      <c r="AY2247" s="278" t="s">
        <v>229</v>
      </c>
    </row>
    <row r="2248" s="13" customFormat="1">
      <c r="A2248" s="13"/>
      <c r="B2248" s="257"/>
      <c r="C2248" s="258"/>
      <c r="D2248" s="259" t="s">
        <v>238</v>
      </c>
      <c r="E2248" s="260" t="s">
        <v>1</v>
      </c>
      <c r="F2248" s="261" t="s">
        <v>860</v>
      </c>
      <c r="G2248" s="258"/>
      <c r="H2248" s="260" t="s">
        <v>1</v>
      </c>
      <c r="I2248" s="262"/>
      <c r="J2248" s="258"/>
      <c r="K2248" s="258"/>
      <c r="L2248" s="263"/>
      <c r="M2248" s="264"/>
      <c r="N2248" s="265"/>
      <c r="O2248" s="265"/>
      <c r="P2248" s="265"/>
      <c r="Q2248" s="265"/>
      <c r="R2248" s="265"/>
      <c r="S2248" s="265"/>
      <c r="T2248" s="266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67" t="s">
        <v>238</v>
      </c>
      <c r="AU2248" s="267" t="s">
        <v>91</v>
      </c>
      <c r="AV2248" s="13" t="s">
        <v>89</v>
      </c>
      <c r="AW2248" s="13" t="s">
        <v>36</v>
      </c>
      <c r="AX2248" s="13" t="s">
        <v>81</v>
      </c>
      <c r="AY2248" s="267" t="s">
        <v>229</v>
      </c>
    </row>
    <row r="2249" s="14" customFormat="1">
      <c r="A2249" s="14"/>
      <c r="B2249" s="268"/>
      <c r="C2249" s="269"/>
      <c r="D2249" s="259" t="s">
        <v>238</v>
      </c>
      <c r="E2249" s="270" t="s">
        <v>1</v>
      </c>
      <c r="F2249" s="271" t="s">
        <v>973</v>
      </c>
      <c r="G2249" s="269"/>
      <c r="H2249" s="272">
        <v>15.795</v>
      </c>
      <c r="I2249" s="273"/>
      <c r="J2249" s="269"/>
      <c r="K2249" s="269"/>
      <c r="L2249" s="274"/>
      <c r="M2249" s="275"/>
      <c r="N2249" s="276"/>
      <c r="O2249" s="276"/>
      <c r="P2249" s="276"/>
      <c r="Q2249" s="276"/>
      <c r="R2249" s="276"/>
      <c r="S2249" s="276"/>
      <c r="T2249" s="277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78" t="s">
        <v>238</v>
      </c>
      <c r="AU2249" s="278" t="s">
        <v>91</v>
      </c>
      <c r="AV2249" s="14" t="s">
        <v>91</v>
      </c>
      <c r="AW2249" s="14" t="s">
        <v>36</v>
      </c>
      <c r="AX2249" s="14" t="s">
        <v>81</v>
      </c>
      <c r="AY2249" s="278" t="s">
        <v>229</v>
      </c>
    </row>
    <row r="2250" s="14" customFormat="1">
      <c r="A2250" s="14"/>
      <c r="B2250" s="268"/>
      <c r="C2250" s="269"/>
      <c r="D2250" s="259" t="s">
        <v>238</v>
      </c>
      <c r="E2250" s="270" t="s">
        <v>1</v>
      </c>
      <c r="F2250" s="271" t="s">
        <v>972</v>
      </c>
      <c r="G2250" s="269"/>
      <c r="H2250" s="272">
        <v>-1.76</v>
      </c>
      <c r="I2250" s="273"/>
      <c r="J2250" s="269"/>
      <c r="K2250" s="269"/>
      <c r="L2250" s="274"/>
      <c r="M2250" s="275"/>
      <c r="N2250" s="276"/>
      <c r="O2250" s="276"/>
      <c r="P2250" s="276"/>
      <c r="Q2250" s="276"/>
      <c r="R2250" s="276"/>
      <c r="S2250" s="276"/>
      <c r="T2250" s="277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78" t="s">
        <v>238</v>
      </c>
      <c r="AU2250" s="278" t="s">
        <v>91</v>
      </c>
      <c r="AV2250" s="14" t="s">
        <v>91</v>
      </c>
      <c r="AW2250" s="14" t="s">
        <v>36</v>
      </c>
      <c r="AX2250" s="14" t="s">
        <v>81</v>
      </c>
      <c r="AY2250" s="278" t="s">
        <v>229</v>
      </c>
    </row>
    <row r="2251" s="13" customFormat="1">
      <c r="A2251" s="13"/>
      <c r="B2251" s="257"/>
      <c r="C2251" s="258"/>
      <c r="D2251" s="259" t="s">
        <v>238</v>
      </c>
      <c r="E2251" s="260" t="s">
        <v>1</v>
      </c>
      <c r="F2251" s="261" t="s">
        <v>974</v>
      </c>
      <c r="G2251" s="258"/>
      <c r="H2251" s="260" t="s">
        <v>1</v>
      </c>
      <c r="I2251" s="262"/>
      <c r="J2251" s="258"/>
      <c r="K2251" s="258"/>
      <c r="L2251" s="263"/>
      <c r="M2251" s="264"/>
      <c r="N2251" s="265"/>
      <c r="O2251" s="265"/>
      <c r="P2251" s="265"/>
      <c r="Q2251" s="265"/>
      <c r="R2251" s="265"/>
      <c r="S2251" s="265"/>
      <c r="T2251" s="266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67" t="s">
        <v>238</v>
      </c>
      <c r="AU2251" s="267" t="s">
        <v>91</v>
      </c>
      <c r="AV2251" s="13" t="s">
        <v>89</v>
      </c>
      <c r="AW2251" s="13" t="s">
        <v>36</v>
      </c>
      <c r="AX2251" s="13" t="s">
        <v>81</v>
      </c>
      <c r="AY2251" s="267" t="s">
        <v>229</v>
      </c>
    </row>
    <row r="2252" s="14" customFormat="1">
      <c r="A2252" s="14"/>
      <c r="B2252" s="268"/>
      <c r="C2252" s="269"/>
      <c r="D2252" s="259" t="s">
        <v>238</v>
      </c>
      <c r="E2252" s="270" t="s">
        <v>1</v>
      </c>
      <c r="F2252" s="271" t="s">
        <v>975</v>
      </c>
      <c r="G2252" s="269"/>
      <c r="H2252" s="272">
        <v>5.0999999999999996</v>
      </c>
      <c r="I2252" s="273"/>
      <c r="J2252" s="269"/>
      <c r="K2252" s="269"/>
      <c r="L2252" s="274"/>
      <c r="M2252" s="275"/>
      <c r="N2252" s="276"/>
      <c r="O2252" s="276"/>
      <c r="P2252" s="276"/>
      <c r="Q2252" s="276"/>
      <c r="R2252" s="276"/>
      <c r="S2252" s="276"/>
      <c r="T2252" s="277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78" t="s">
        <v>238</v>
      </c>
      <c r="AU2252" s="278" t="s">
        <v>91</v>
      </c>
      <c r="AV2252" s="14" t="s">
        <v>91</v>
      </c>
      <c r="AW2252" s="14" t="s">
        <v>36</v>
      </c>
      <c r="AX2252" s="14" t="s">
        <v>81</v>
      </c>
      <c r="AY2252" s="278" t="s">
        <v>229</v>
      </c>
    </row>
    <row r="2253" s="13" customFormat="1">
      <c r="A2253" s="13"/>
      <c r="B2253" s="257"/>
      <c r="C2253" s="258"/>
      <c r="D2253" s="259" t="s">
        <v>238</v>
      </c>
      <c r="E2253" s="260" t="s">
        <v>1</v>
      </c>
      <c r="F2253" s="261" t="s">
        <v>862</v>
      </c>
      <c r="G2253" s="258"/>
      <c r="H2253" s="260" t="s">
        <v>1</v>
      </c>
      <c r="I2253" s="262"/>
      <c r="J2253" s="258"/>
      <c r="K2253" s="258"/>
      <c r="L2253" s="263"/>
      <c r="M2253" s="264"/>
      <c r="N2253" s="265"/>
      <c r="O2253" s="265"/>
      <c r="P2253" s="265"/>
      <c r="Q2253" s="265"/>
      <c r="R2253" s="265"/>
      <c r="S2253" s="265"/>
      <c r="T2253" s="266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67" t="s">
        <v>238</v>
      </c>
      <c r="AU2253" s="267" t="s">
        <v>91</v>
      </c>
      <c r="AV2253" s="13" t="s">
        <v>89</v>
      </c>
      <c r="AW2253" s="13" t="s">
        <v>36</v>
      </c>
      <c r="AX2253" s="13" t="s">
        <v>81</v>
      </c>
      <c r="AY2253" s="267" t="s">
        <v>229</v>
      </c>
    </row>
    <row r="2254" s="14" customFormat="1">
      <c r="A2254" s="14"/>
      <c r="B2254" s="268"/>
      <c r="C2254" s="269"/>
      <c r="D2254" s="259" t="s">
        <v>238</v>
      </c>
      <c r="E2254" s="270" t="s">
        <v>1</v>
      </c>
      <c r="F2254" s="271" t="s">
        <v>976</v>
      </c>
      <c r="G2254" s="269"/>
      <c r="H2254" s="272">
        <v>22.491</v>
      </c>
      <c r="I2254" s="273"/>
      <c r="J2254" s="269"/>
      <c r="K2254" s="269"/>
      <c r="L2254" s="274"/>
      <c r="M2254" s="275"/>
      <c r="N2254" s="276"/>
      <c r="O2254" s="276"/>
      <c r="P2254" s="276"/>
      <c r="Q2254" s="276"/>
      <c r="R2254" s="276"/>
      <c r="S2254" s="276"/>
      <c r="T2254" s="277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78" t="s">
        <v>238</v>
      </c>
      <c r="AU2254" s="278" t="s">
        <v>91</v>
      </c>
      <c r="AV2254" s="14" t="s">
        <v>91</v>
      </c>
      <c r="AW2254" s="14" t="s">
        <v>36</v>
      </c>
      <c r="AX2254" s="14" t="s">
        <v>81</v>
      </c>
      <c r="AY2254" s="278" t="s">
        <v>229</v>
      </c>
    </row>
    <row r="2255" s="14" customFormat="1">
      <c r="A2255" s="14"/>
      <c r="B2255" s="268"/>
      <c r="C2255" s="269"/>
      <c r="D2255" s="259" t="s">
        <v>238</v>
      </c>
      <c r="E2255" s="270" t="s">
        <v>1</v>
      </c>
      <c r="F2255" s="271" t="s">
        <v>977</v>
      </c>
      <c r="G2255" s="269"/>
      <c r="H2255" s="272">
        <v>-2.6800000000000002</v>
      </c>
      <c r="I2255" s="273"/>
      <c r="J2255" s="269"/>
      <c r="K2255" s="269"/>
      <c r="L2255" s="274"/>
      <c r="M2255" s="275"/>
      <c r="N2255" s="276"/>
      <c r="O2255" s="276"/>
      <c r="P2255" s="276"/>
      <c r="Q2255" s="276"/>
      <c r="R2255" s="276"/>
      <c r="S2255" s="276"/>
      <c r="T2255" s="277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78" t="s">
        <v>238</v>
      </c>
      <c r="AU2255" s="278" t="s">
        <v>91</v>
      </c>
      <c r="AV2255" s="14" t="s">
        <v>91</v>
      </c>
      <c r="AW2255" s="14" t="s">
        <v>36</v>
      </c>
      <c r="AX2255" s="14" t="s">
        <v>81</v>
      </c>
      <c r="AY2255" s="278" t="s">
        <v>229</v>
      </c>
    </row>
    <row r="2256" s="13" customFormat="1">
      <c r="A2256" s="13"/>
      <c r="B2256" s="257"/>
      <c r="C2256" s="258"/>
      <c r="D2256" s="259" t="s">
        <v>238</v>
      </c>
      <c r="E2256" s="260" t="s">
        <v>1</v>
      </c>
      <c r="F2256" s="261" t="s">
        <v>852</v>
      </c>
      <c r="G2256" s="258"/>
      <c r="H2256" s="260" t="s">
        <v>1</v>
      </c>
      <c r="I2256" s="262"/>
      <c r="J2256" s="258"/>
      <c r="K2256" s="258"/>
      <c r="L2256" s="263"/>
      <c r="M2256" s="264"/>
      <c r="N2256" s="265"/>
      <c r="O2256" s="265"/>
      <c r="P2256" s="265"/>
      <c r="Q2256" s="265"/>
      <c r="R2256" s="265"/>
      <c r="S2256" s="265"/>
      <c r="T2256" s="266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67" t="s">
        <v>238</v>
      </c>
      <c r="AU2256" s="267" t="s">
        <v>91</v>
      </c>
      <c r="AV2256" s="13" t="s">
        <v>89</v>
      </c>
      <c r="AW2256" s="13" t="s">
        <v>36</v>
      </c>
      <c r="AX2256" s="13" t="s">
        <v>81</v>
      </c>
      <c r="AY2256" s="267" t="s">
        <v>229</v>
      </c>
    </row>
    <row r="2257" s="14" customFormat="1">
      <c r="A2257" s="14"/>
      <c r="B2257" s="268"/>
      <c r="C2257" s="269"/>
      <c r="D2257" s="259" t="s">
        <v>238</v>
      </c>
      <c r="E2257" s="270" t="s">
        <v>1</v>
      </c>
      <c r="F2257" s="271" t="s">
        <v>978</v>
      </c>
      <c r="G2257" s="269"/>
      <c r="H2257" s="272">
        <v>19.629000000000001</v>
      </c>
      <c r="I2257" s="273"/>
      <c r="J2257" s="269"/>
      <c r="K2257" s="269"/>
      <c r="L2257" s="274"/>
      <c r="M2257" s="275"/>
      <c r="N2257" s="276"/>
      <c r="O2257" s="276"/>
      <c r="P2257" s="276"/>
      <c r="Q2257" s="276"/>
      <c r="R2257" s="276"/>
      <c r="S2257" s="276"/>
      <c r="T2257" s="277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78" t="s">
        <v>238</v>
      </c>
      <c r="AU2257" s="278" t="s">
        <v>91</v>
      </c>
      <c r="AV2257" s="14" t="s">
        <v>91</v>
      </c>
      <c r="AW2257" s="14" t="s">
        <v>36</v>
      </c>
      <c r="AX2257" s="14" t="s">
        <v>81</v>
      </c>
      <c r="AY2257" s="278" t="s">
        <v>229</v>
      </c>
    </row>
    <row r="2258" s="14" customFormat="1">
      <c r="A2258" s="14"/>
      <c r="B2258" s="268"/>
      <c r="C2258" s="269"/>
      <c r="D2258" s="259" t="s">
        <v>238</v>
      </c>
      <c r="E2258" s="270" t="s">
        <v>1</v>
      </c>
      <c r="F2258" s="271" t="s">
        <v>977</v>
      </c>
      <c r="G2258" s="269"/>
      <c r="H2258" s="272">
        <v>-2.6800000000000002</v>
      </c>
      <c r="I2258" s="273"/>
      <c r="J2258" s="269"/>
      <c r="K2258" s="269"/>
      <c r="L2258" s="274"/>
      <c r="M2258" s="275"/>
      <c r="N2258" s="276"/>
      <c r="O2258" s="276"/>
      <c r="P2258" s="276"/>
      <c r="Q2258" s="276"/>
      <c r="R2258" s="276"/>
      <c r="S2258" s="276"/>
      <c r="T2258" s="277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78" t="s">
        <v>238</v>
      </c>
      <c r="AU2258" s="278" t="s">
        <v>91</v>
      </c>
      <c r="AV2258" s="14" t="s">
        <v>91</v>
      </c>
      <c r="AW2258" s="14" t="s">
        <v>36</v>
      </c>
      <c r="AX2258" s="14" t="s">
        <v>81</v>
      </c>
      <c r="AY2258" s="278" t="s">
        <v>229</v>
      </c>
    </row>
    <row r="2259" s="15" customFormat="1">
      <c r="A2259" s="15"/>
      <c r="B2259" s="279"/>
      <c r="C2259" s="280"/>
      <c r="D2259" s="259" t="s">
        <v>238</v>
      </c>
      <c r="E2259" s="281" t="s">
        <v>1</v>
      </c>
      <c r="F2259" s="282" t="s">
        <v>252</v>
      </c>
      <c r="G2259" s="280"/>
      <c r="H2259" s="283">
        <v>72.144000000000005</v>
      </c>
      <c r="I2259" s="284"/>
      <c r="J2259" s="280"/>
      <c r="K2259" s="280"/>
      <c r="L2259" s="285"/>
      <c r="M2259" s="286"/>
      <c r="N2259" s="287"/>
      <c r="O2259" s="287"/>
      <c r="P2259" s="287"/>
      <c r="Q2259" s="287"/>
      <c r="R2259" s="287"/>
      <c r="S2259" s="287"/>
      <c r="T2259" s="288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89" t="s">
        <v>238</v>
      </c>
      <c r="AU2259" s="289" t="s">
        <v>91</v>
      </c>
      <c r="AV2259" s="15" t="s">
        <v>236</v>
      </c>
      <c r="AW2259" s="15" t="s">
        <v>36</v>
      </c>
      <c r="AX2259" s="15" t="s">
        <v>89</v>
      </c>
      <c r="AY2259" s="289" t="s">
        <v>229</v>
      </c>
    </row>
    <row r="2260" s="2" customFormat="1" ht="16.5" customHeight="1">
      <c r="A2260" s="39"/>
      <c r="B2260" s="40"/>
      <c r="C2260" s="318" t="s">
        <v>2926</v>
      </c>
      <c r="D2260" s="318" t="s">
        <v>492</v>
      </c>
      <c r="E2260" s="319" t="s">
        <v>2927</v>
      </c>
      <c r="F2260" s="320" t="s">
        <v>2928</v>
      </c>
      <c r="G2260" s="321" t="s">
        <v>311</v>
      </c>
      <c r="H2260" s="322">
        <v>82.965999999999994</v>
      </c>
      <c r="I2260" s="323"/>
      <c r="J2260" s="324">
        <f>ROUND(I2260*H2260,2)</f>
        <v>0</v>
      </c>
      <c r="K2260" s="320" t="s">
        <v>1</v>
      </c>
      <c r="L2260" s="325"/>
      <c r="M2260" s="326" t="s">
        <v>1</v>
      </c>
      <c r="N2260" s="327" t="s">
        <v>46</v>
      </c>
      <c r="O2260" s="92"/>
      <c r="P2260" s="253">
        <f>O2260*H2260</f>
        <v>0</v>
      </c>
      <c r="Q2260" s="253">
        <v>0</v>
      </c>
      <c r="R2260" s="253">
        <f>Q2260*H2260</f>
        <v>0</v>
      </c>
      <c r="S2260" s="253">
        <v>0</v>
      </c>
      <c r="T2260" s="254">
        <f>S2260*H2260</f>
        <v>0</v>
      </c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R2260" s="255" t="s">
        <v>587</v>
      </c>
      <c r="AT2260" s="255" t="s">
        <v>492</v>
      </c>
      <c r="AU2260" s="255" t="s">
        <v>91</v>
      </c>
      <c r="AY2260" s="18" t="s">
        <v>229</v>
      </c>
      <c r="BE2260" s="256">
        <f>IF(N2260="základní",J2260,0)</f>
        <v>0</v>
      </c>
      <c r="BF2260" s="256">
        <f>IF(N2260="snížená",J2260,0)</f>
        <v>0</v>
      </c>
      <c r="BG2260" s="256">
        <f>IF(N2260="zákl. přenesená",J2260,0)</f>
        <v>0</v>
      </c>
      <c r="BH2260" s="256">
        <f>IF(N2260="sníž. přenesená",J2260,0)</f>
        <v>0</v>
      </c>
      <c r="BI2260" s="256">
        <f>IF(N2260="nulová",J2260,0)</f>
        <v>0</v>
      </c>
      <c r="BJ2260" s="18" t="s">
        <v>89</v>
      </c>
      <c r="BK2260" s="256">
        <f>ROUND(I2260*H2260,2)</f>
        <v>0</v>
      </c>
      <c r="BL2260" s="18" t="s">
        <v>331</v>
      </c>
      <c r="BM2260" s="255" t="s">
        <v>2929</v>
      </c>
    </row>
    <row r="2261" s="2" customFormat="1">
      <c r="A2261" s="39"/>
      <c r="B2261" s="40"/>
      <c r="C2261" s="41"/>
      <c r="D2261" s="259" t="s">
        <v>262</v>
      </c>
      <c r="E2261" s="41"/>
      <c r="F2261" s="290" t="s">
        <v>2291</v>
      </c>
      <c r="G2261" s="41"/>
      <c r="H2261" s="41"/>
      <c r="I2261" s="155"/>
      <c r="J2261" s="41"/>
      <c r="K2261" s="41"/>
      <c r="L2261" s="45"/>
      <c r="M2261" s="291"/>
      <c r="N2261" s="292"/>
      <c r="O2261" s="92"/>
      <c r="P2261" s="92"/>
      <c r="Q2261" s="92"/>
      <c r="R2261" s="92"/>
      <c r="S2261" s="92"/>
      <c r="T2261" s="93"/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39"/>
      <c r="AE2261" s="39"/>
      <c r="AT2261" s="18" t="s">
        <v>262</v>
      </c>
      <c r="AU2261" s="18" t="s">
        <v>91</v>
      </c>
    </row>
    <row r="2262" s="14" customFormat="1">
      <c r="A2262" s="14"/>
      <c r="B2262" s="268"/>
      <c r="C2262" s="269"/>
      <c r="D2262" s="259" t="s">
        <v>238</v>
      </c>
      <c r="E2262" s="269"/>
      <c r="F2262" s="271" t="s">
        <v>2930</v>
      </c>
      <c r="G2262" s="269"/>
      <c r="H2262" s="272">
        <v>82.965999999999994</v>
      </c>
      <c r="I2262" s="273"/>
      <c r="J2262" s="269"/>
      <c r="K2262" s="269"/>
      <c r="L2262" s="274"/>
      <c r="M2262" s="275"/>
      <c r="N2262" s="276"/>
      <c r="O2262" s="276"/>
      <c r="P2262" s="276"/>
      <c r="Q2262" s="276"/>
      <c r="R2262" s="276"/>
      <c r="S2262" s="276"/>
      <c r="T2262" s="277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78" t="s">
        <v>238</v>
      </c>
      <c r="AU2262" s="278" t="s">
        <v>91</v>
      </c>
      <c r="AV2262" s="14" t="s">
        <v>91</v>
      </c>
      <c r="AW2262" s="14" t="s">
        <v>4</v>
      </c>
      <c r="AX2262" s="14" t="s">
        <v>89</v>
      </c>
      <c r="AY2262" s="278" t="s">
        <v>229</v>
      </c>
    </row>
    <row r="2263" s="2" customFormat="1" ht="21.75" customHeight="1">
      <c r="A2263" s="39"/>
      <c r="B2263" s="40"/>
      <c r="C2263" s="244" t="s">
        <v>2931</v>
      </c>
      <c r="D2263" s="244" t="s">
        <v>231</v>
      </c>
      <c r="E2263" s="245" t="s">
        <v>2932</v>
      </c>
      <c r="F2263" s="246" t="s">
        <v>2933</v>
      </c>
      <c r="G2263" s="247" t="s">
        <v>311</v>
      </c>
      <c r="H2263" s="248">
        <v>5.0999999999999996</v>
      </c>
      <c r="I2263" s="249"/>
      <c r="J2263" s="250">
        <f>ROUND(I2263*H2263,2)</f>
        <v>0</v>
      </c>
      <c r="K2263" s="246" t="s">
        <v>235</v>
      </c>
      <c r="L2263" s="45"/>
      <c r="M2263" s="251" t="s">
        <v>1</v>
      </c>
      <c r="N2263" s="252" t="s">
        <v>46</v>
      </c>
      <c r="O2263" s="92"/>
      <c r="P2263" s="253">
        <f>O2263*H2263</f>
        <v>0</v>
      </c>
      <c r="Q2263" s="253">
        <v>0</v>
      </c>
      <c r="R2263" s="253">
        <f>Q2263*H2263</f>
        <v>0</v>
      </c>
      <c r="S2263" s="253">
        <v>0</v>
      </c>
      <c r="T2263" s="254">
        <f>S2263*H2263</f>
        <v>0</v>
      </c>
      <c r="U2263" s="39"/>
      <c r="V2263" s="39"/>
      <c r="W2263" s="39"/>
      <c r="X2263" s="39"/>
      <c r="Y2263" s="39"/>
      <c r="Z2263" s="39"/>
      <c r="AA2263" s="39"/>
      <c r="AB2263" s="39"/>
      <c r="AC2263" s="39"/>
      <c r="AD2263" s="39"/>
      <c r="AE2263" s="39"/>
      <c r="AR2263" s="255" t="s">
        <v>331</v>
      </c>
      <c r="AT2263" s="255" t="s">
        <v>231</v>
      </c>
      <c r="AU2263" s="255" t="s">
        <v>91</v>
      </c>
      <c r="AY2263" s="18" t="s">
        <v>229</v>
      </c>
      <c r="BE2263" s="256">
        <f>IF(N2263="základní",J2263,0)</f>
        <v>0</v>
      </c>
      <c r="BF2263" s="256">
        <f>IF(N2263="snížená",J2263,0)</f>
        <v>0</v>
      </c>
      <c r="BG2263" s="256">
        <f>IF(N2263="zákl. přenesená",J2263,0)</f>
        <v>0</v>
      </c>
      <c r="BH2263" s="256">
        <f>IF(N2263="sníž. přenesená",J2263,0)</f>
        <v>0</v>
      </c>
      <c r="BI2263" s="256">
        <f>IF(N2263="nulová",J2263,0)</f>
        <v>0</v>
      </c>
      <c r="BJ2263" s="18" t="s">
        <v>89</v>
      </c>
      <c r="BK2263" s="256">
        <f>ROUND(I2263*H2263,2)</f>
        <v>0</v>
      </c>
      <c r="BL2263" s="18" t="s">
        <v>331</v>
      </c>
      <c r="BM2263" s="255" t="s">
        <v>2934</v>
      </c>
    </row>
    <row r="2264" s="13" customFormat="1">
      <c r="A2264" s="13"/>
      <c r="B2264" s="257"/>
      <c r="C2264" s="258"/>
      <c r="D2264" s="259" t="s">
        <v>238</v>
      </c>
      <c r="E2264" s="260" t="s">
        <v>1</v>
      </c>
      <c r="F2264" s="261" t="s">
        <v>974</v>
      </c>
      <c r="G2264" s="258"/>
      <c r="H2264" s="260" t="s">
        <v>1</v>
      </c>
      <c r="I2264" s="262"/>
      <c r="J2264" s="258"/>
      <c r="K2264" s="258"/>
      <c r="L2264" s="263"/>
      <c r="M2264" s="264"/>
      <c r="N2264" s="265"/>
      <c r="O2264" s="265"/>
      <c r="P2264" s="265"/>
      <c r="Q2264" s="265"/>
      <c r="R2264" s="265"/>
      <c r="S2264" s="265"/>
      <c r="T2264" s="266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67" t="s">
        <v>238</v>
      </c>
      <c r="AU2264" s="267" t="s">
        <v>91</v>
      </c>
      <c r="AV2264" s="13" t="s">
        <v>89</v>
      </c>
      <c r="AW2264" s="13" t="s">
        <v>36</v>
      </c>
      <c r="AX2264" s="13" t="s">
        <v>81</v>
      </c>
      <c r="AY2264" s="267" t="s">
        <v>229</v>
      </c>
    </row>
    <row r="2265" s="14" customFormat="1">
      <c r="A2265" s="14"/>
      <c r="B2265" s="268"/>
      <c r="C2265" s="269"/>
      <c r="D2265" s="259" t="s">
        <v>238</v>
      </c>
      <c r="E2265" s="270" t="s">
        <v>1</v>
      </c>
      <c r="F2265" s="271" t="s">
        <v>975</v>
      </c>
      <c r="G2265" s="269"/>
      <c r="H2265" s="272">
        <v>5.0999999999999996</v>
      </c>
      <c r="I2265" s="273"/>
      <c r="J2265" s="269"/>
      <c r="K2265" s="269"/>
      <c r="L2265" s="274"/>
      <c r="M2265" s="275"/>
      <c r="N2265" s="276"/>
      <c r="O2265" s="276"/>
      <c r="P2265" s="276"/>
      <c r="Q2265" s="276"/>
      <c r="R2265" s="276"/>
      <c r="S2265" s="276"/>
      <c r="T2265" s="277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78" t="s">
        <v>238</v>
      </c>
      <c r="AU2265" s="278" t="s">
        <v>91</v>
      </c>
      <c r="AV2265" s="14" t="s">
        <v>91</v>
      </c>
      <c r="AW2265" s="14" t="s">
        <v>36</v>
      </c>
      <c r="AX2265" s="14" t="s">
        <v>89</v>
      </c>
      <c r="AY2265" s="278" t="s">
        <v>229</v>
      </c>
    </row>
    <row r="2266" s="2" customFormat="1" ht="16.5" customHeight="1">
      <c r="A2266" s="39"/>
      <c r="B2266" s="40"/>
      <c r="C2266" s="244" t="s">
        <v>2935</v>
      </c>
      <c r="D2266" s="244" t="s">
        <v>231</v>
      </c>
      <c r="E2266" s="245" t="s">
        <v>2936</v>
      </c>
      <c r="F2266" s="246" t="s">
        <v>2937</v>
      </c>
      <c r="G2266" s="247" t="s">
        <v>346</v>
      </c>
      <c r="H2266" s="248">
        <v>15</v>
      </c>
      <c r="I2266" s="249"/>
      <c r="J2266" s="250">
        <f>ROUND(I2266*H2266,2)</f>
        <v>0</v>
      </c>
      <c r="K2266" s="246" t="s">
        <v>1</v>
      </c>
      <c r="L2266" s="45"/>
      <c r="M2266" s="251" t="s">
        <v>1</v>
      </c>
      <c r="N2266" s="252" t="s">
        <v>46</v>
      </c>
      <c r="O2266" s="92"/>
      <c r="P2266" s="253">
        <f>O2266*H2266</f>
        <v>0</v>
      </c>
      <c r="Q2266" s="253">
        <v>0.00031</v>
      </c>
      <c r="R2266" s="253">
        <f>Q2266*H2266</f>
        <v>0.0046499999999999996</v>
      </c>
      <c r="S2266" s="253">
        <v>0</v>
      </c>
      <c r="T2266" s="254">
        <f>S2266*H2266</f>
        <v>0</v>
      </c>
      <c r="U2266" s="39"/>
      <c r="V2266" s="39"/>
      <c r="W2266" s="39"/>
      <c r="X2266" s="39"/>
      <c r="Y2266" s="39"/>
      <c r="Z2266" s="39"/>
      <c r="AA2266" s="39"/>
      <c r="AB2266" s="39"/>
      <c r="AC2266" s="39"/>
      <c r="AD2266" s="39"/>
      <c r="AE2266" s="39"/>
      <c r="AR2266" s="255" t="s">
        <v>331</v>
      </c>
      <c r="AT2266" s="255" t="s">
        <v>231</v>
      </c>
      <c r="AU2266" s="255" t="s">
        <v>91</v>
      </c>
      <c r="AY2266" s="18" t="s">
        <v>229</v>
      </c>
      <c r="BE2266" s="256">
        <f>IF(N2266="základní",J2266,0)</f>
        <v>0</v>
      </c>
      <c r="BF2266" s="256">
        <f>IF(N2266="snížená",J2266,0)</f>
        <v>0</v>
      </c>
      <c r="BG2266" s="256">
        <f>IF(N2266="zákl. přenesená",J2266,0)</f>
        <v>0</v>
      </c>
      <c r="BH2266" s="256">
        <f>IF(N2266="sníž. přenesená",J2266,0)</f>
        <v>0</v>
      </c>
      <c r="BI2266" s="256">
        <f>IF(N2266="nulová",J2266,0)</f>
        <v>0</v>
      </c>
      <c r="BJ2266" s="18" t="s">
        <v>89</v>
      </c>
      <c r="BK2266" s="256">
        <f>ROUND(I2266*H2266,2)</f>
        <v>0</v>
      </c>
      <c r="BL2266" s="18" t="s">
        <v>331</v>
      </c>
      <c r="BM2266" s="255" t="s">
        <v>2938</v>
      </c>
    </row>
    <row r="2267" s="14" customFormat="1">
      <c r="A2267" s="14"/>
      <c r="B2267" s="268"/>
      <c r="C2267" s="269"/>
      <c r="D2267" s="259" t="s">
        <v>238</v>
      </c>
      <c r="E2267" s="270" t="s">
        <v>1</v>
      </c>
      <c r="F2267" s="271" t="s">
        <v>2939</v>
      </c>
      <c r="G2267" s="269"/>
      <c r="H2267" s="272">
        <v>15</v>
      </c>
      <c r="I2267" s="273"/>
      <c r="J2267" s="269"/>
      <c r="K2267" s="269"/>
      <c r="L2267" s="274"/>
      <c r="M2267" s="275"/>
      <c r="N2267" s="276"/>
      <c r="O2267" s="276"/>
      <c r="P2267" s="276"/>
      <c r="Q2267" s="276"/>
      <c r="R2267" s="276"/>
      <c r="S2267" s="276"/>
      <c r="T2267" s="277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78" t="s">
        <v>238</v>
      </c>
      <c r="AU2267" s="278" t="s">
        <v>91</v>
      </c>
      <c r="AV2267" s="14" t="s">
        <v>91</v>
      </c>
      <c r="AW2267" s="14" t="s">
        <v>36</v>
      </c>
      <c r="AX2267" s="14" t="s">
        <v>89</v>
      </c>
      <c r="AY2267" s="278" t="s">
        <v>229</v>
      </c>
    </row>
    <row r="2268" s="2" customFormat="1" ht="16.5" customHeight="1">
      <c r="A2268" s="39"/>
      <c r="B2268" s="40"/>
      <c r="C2268" s="244" t="s">
        <v>2940</v>
      </c>
      <c r="D2268" s="244" t="s">
        <v>231</v>
      </c>
      <c r="E2268" s="245" t="s">
        <v>2941</v>
      </c>
      <c r="F2268" s="246" t="s">
        <v>2942</v>
      </c>
      <c r="G2268" s="247" t="s">
        <v>346</v>
      </c>
      <c r="H2268" s="248">
        <v>20</v>
      </c>
      <c r="I2268" s="249"/>
      <c r="J2268" s="250">
        <f>ROUND(I2268*H2268,2)</f>
        <v>0</v>
      </c>
      <c r="K2268" s="246" t="s">
        <v>235</v>
      </c>
      <c r="L2268" s="45"/>
      <c r="M2268" s="251" t="s">
        <v>1</v>
      </c>
      <c r="N2268" s="252" t="s">
        <v>46</v>
      </c>
      <c r="O2268" s="92"/>
      <c r="P2268" s="253">
        <f>O2268*H2268</f>
        <v>0</v>
      </c>
      <c r="Q2268" s="253">
        <v>3.0000000000000001E-05</v>
      </c>
      <c r="R2268" s="253">
        <f>Q2268*H2268</f>
        <v>0.00060000000000000006</v>
      </c>
      <c r="S2268" s="253">
        <v>0</v>
      </c>
      <c r="T2268" s="254">
        <f>S2268*H2268</f>
        <v>0</v>
      </c>
      <c r="U2268" s="39"/>
      <c r="V2268" s="39"/>
      <c r="W2268" s="39"/>
      <c r="X2268" s="39"/>
      <c r="Y2268" s="39"/>
      <c r="Z2268" s="39"/>
      <c r="AA2268" s="39"/>
      <c r="AB2268" s="39"/>
      <c r="AC2268" s="39"/>
      <c r="AD2268" s="39"/>
      <c r="AE2268" s="39"/>
      <c r="AR2268" s="255" t="s">
        <v>331</v>
      </c>
      <c r="AT2268" s="255" t="s">
        <v>231</v>
      </c>
      <c r="AU2268" s="255" t="s">
        <v>91</v>
      </c>
      <c r="AY2268" s="18" t="s">
        <v>229</v>
      </c>
      <c r="BE2268" s="256">
        <f>IF(N2268="základní",J2268,0)</f>
        <v>0</v>
      </c>
      <c r="BF2268" s="256">
        <f>IF(N2268="snížená",J2268,0)</f>
        <v>0</v>
      </c>
      <c r="BG2268" s="256">
        <f>IF(N2268="zákl. přenesená",J2268,0)</f>
        <v>0</v>
      </c>
      <c r="BH2268" s="256">
        <f>IF(N2268="sníž. přenesená",J2268,0)</f>
        <v>0</v>
      </c>
      <c r="BI2268" s="256">
        <f>IF(N2268="nulová",J2268,0)</f>
        <v>0</v>
      </c>
      <c r="BJ2268" s="18" t="s">
        <v>89</v>
      </c>
      <c r="BK2268" s="256">
        <f>ROUND(I2268*H2268,2)</f>
        <v>0</v>
      </c>
      <c r="BL2268" s="18" t="s">
        <v>331</v>
      </c>
      <c r="BM2268" s="255" t="s">
        <v>2943</v>
      </c>
    </row>
    <row r="2269" s="13" customFormat="1">
      <c r="A2269" s="13"/>
      <c r="B2269" s="257"/>
      <c r="C2269" s="258"/>
      <c r="D2269" s="259" t="s">
        <v>238</v>
      </c>
      <c r="E2269" s="260" t="s">
        <v>1</v>
      </c>
      <c r="F2269" s="261" t="s">
        <v>2944</v>
      </c>
      <c r="G2269" s="258"/>
      <c r="H2269" s="260" t="s">
        <v>1</v>
      </c>
      <c r="I2269" s="262"/>
      <c r="J2269" s="258"/>
      <c r="K2269" s="258"/>
      <c r="L2269" s="263"/>
      <c r="M2269" s="264"/>
      <c r="N2269" s="265"/>
      <c r="O2269" s="265"/>
      <c r="P2269" s="265"/>
      <c r="Q2269" s="265"/>
      <c r="R2269" s="265"/>
      <c r="S2269" s="265"/>
      <c r="T2269" s="266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67" t="s">
        <v>238</v>
      </c>
      <c r="AU2269" s="267" t="s">
        <v>91</v>
      </c>
      <c r="AV2269" s="13" t="s">
        <v>89</v>
      </c>
      <c r="AW2269" s="13" t="s">
        <v>36</v>
      </c>
      <c r="AX2269" s="13" t="s">
        <v>81</v>
      </c>
      <c r="AY2269" s="267" t="s">
        <v>229</v>
      </c>
    </row>
    <row r="2270" s="14" customFormat="1">
      <c r="A2270" s="14"/>
      <c r="B2270" s="268"/>
      <c r="C2270" s="269"/>
      <c r="D2270" s="259" t="s">
        <v>238</v>
      </c>
      <c r="E2270" s="270" t="s">
        <v>1</v>
      </c>
      <c r="F2270" s="271" t="s">
        <v>522</v>
      </c>
      <c r="G2270" s="269"/>
      <c r="H2270" s="272">
        <v>20</v>
      </c>
      <c r="I2270" s="273"/>
      <c r="J2270" s="269"/>
      <c r="K2270" s="269"/>
      <c r="L2270" s="274"/>
      <c r="M2270" s="275"/>
      <c r="N2270" s="276"/>
      <c r="O2270" s="276"/>
      <c r="P2270" s="276"/>
      <c r="Q2270" s="276"/>
      <c r="R2270" s="276"/>
      <c r="S2270" s="276"/>
      <c r="T2270" s="277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78" t="s">
        <v>238</v>
      </c>
      <c r="AU2270" s="278" t="s">
        <v>91</v>
      </c>
      <c r="AV2270" s="14" t="s">
        <v>91</v>
      </c>
      <c r="AW2270" s="14" t="s">
        <v>36</v>
      </c>
      <c r="AX2270" s="14" t="s">
        <v>89</v>
      </c>
      <c r="AY2270" s="278" t="s">
        <v>229</v>
      </c>
    </row>
    <row r="2271" s="2" customFormat="1" ht="16.5" customHeight="1">
      <c r="A2271" s="39"/>
      <c r="B2271" s="40"/>
      <c r="C2271" s="244" t="s">
        <v>2945</v>
      </c>
      <c r="D2271" s="244" t="s">
        <v>231</v>
      </c>
      <c r="E2271" s="245" t="s">
        <v>2946</v>
      </c>
      <c r="F2271" s="246" t="s">
        <v>2947</v>
      </c>
      <c r="G2271" s="247" t="s">
        <v>314</v>
      </c>
      <c r="H2271" s="248">
        <v>100</v>
      </c>
      <c r="I2271" s="249"/>
      <c r="J2271" s="250">
        <f>ROUND(I2271*H2271,2)</f>
        <v>0</v>
      </c>
      <c r="K2271" s="246" t="s">
        <v>235</v>
      </c>
      <c r="L2271" s="45"/>
      <c r="M2271" s="251" t="s">
        <v>1</v>
      </c>
      <c r="N2271" s="252" t="s">
        <v>46</v>
      </c>
      <c r="O2271" s="92"/>
      <c r="P2271" s="253">
        <f>O2271*H2271</f>
        <v>0</v>
      </c>
      <c r="Q2271" s="253">
        <v>0</v>
      </c>
      <c r="R2271" s="253">
        <f>Q2271*H2271</f>
        <v>0</v>
      </c>
      <c r="S2271" s="253">
        <v>0</v>
      </c>
      <c r="T2271" s="254">
        <f>S2271*H2271</f>
        <v>0</v>
      </c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R2271" s="255" t="s">
        <v>331</v>
      </c>
      <c r="AT2271" s="255" t="s">
        <v>231</v>
      </c>
      <c r="AU2271" s="255" t="s">
        <v>91</v>
      </c>
      <c r="AY2271" s="18" t="s">
        <v>229</v>
      </c>
      <c r="BE2271" s="256">
        <f>IF(N2271="základní",J2271,0)</f>
        <v>0</v>
      </c>
      <c r="BF2271" s="256">
        <f>IF(N2271="snížená",J2271,0)</f>
        <v>0</v>
      </c>
      <c r="BG2271" s="256">
        <f>IF(N2271="zákl. přenesená",J2271,0)</f>
        <v>0</v>
      </c>
      <c r="BH2271" s="256">
        <f>IF(N2271="sníž. přenesená",J2271,0)</f>
        <v>0</v>
      </c>
      <c r="BI2271" s="256">
        <f>IF(N2271="nulová",J2271,0)</f>
        <v>0</v>
      </c>
      <c r="BJ2271" s="18" t="s">
        <v>89</v>
      </c>
      <c r="BK2271" s="256">
        <f>ROUND(I2271*H2271,2)</f>
        <v>0</v>
      </c>
      <c r="BL2271" s="18" t="s">
        <v>331</v>
      </c>
      <c r="BM2271" s="255" t="s">
        <v>2948</v>
      </c>
    </row>
    <row r="2272" s="2" customFormat="1">
      <c r="A2272" s="39"/>
      <c r="B2272" s="40"/>
      <c r="C2272" s="41"/>
      <c r="D2272" s="259" t="s">
        <v>262</v>
      </c>
      <c r="E2272" s="41"/>
      <c r="F2272" s="290" t="s">
        <v>2865</v>
      </c>
      <c r="G2272" s="41"/>
      <c r="H2272" s="41"/>
      <c r="I2272" s="155"/>
      <c r="J2272" s="41"/>
      <c r="K2272" s="41"/>
      <c r="L2272" s="45"/>
      <c r="M2272" s="291"/>
      <c r="N2272" s="292"/>
      <c r="O2272" s="92"/>
      <c r="P2272" s="92"/>
      <c r="Q2272" s="92"/>
      <c r="R2272" s="92"/>
      <c r="S2272" s="92"/>
      <c r="T2272" s="93"/>
      <c r="U2272" s="39"/>
      <c r="V2272" s="39"/>
      <c r="W2272" s="39"/>
      <c r="X2272" s="39"/>
      <c r="Y2272" s="39"/>
      <c r="Z2272" s="39"/>
      <c r="AA2272" s="39"/>
      <c r="AB2272" s="39"/>
      <c r="AC2272" s="39"/>
      <c r="AD2272" s="39"/>
      <c r="AE2272" s="39"/>
      <c r="AT2272" s="18" t="s">
        <v>262</v>
      </c>
      <c r="AU2272" s="18" t="s">
        <v>91</v>
      </c>
    </row>
    <row r="2273" s="2" customFormat="1" ht="21.75" customHeight="1">
      <c r="A2273" s="39"/>
      <c r="B2273" s="40"/>
      <c r="C2273" s="244" t="s">
        <v>2949</v>
      </c>
      <c r="D2273" s="244" t="s">
        <v>231</v>
      </c>
      <c r="E2273" s="245" t="s">
        <v>2950</v>
      </c>
      <c r="F2273" s="246" t="s">
        <v>2951</v>
      </c>
      <c r="G2273" s="247" t="s">
        <v>1784</v>
      </c>
      <c r="H2273" s="328"/>
      <c r="I2273" s="249"/>
      <c r="J2273" s="250">
        <f>ROUND(I2273*H2273,2)</f>
        <v>0</v>
      </c>
      <c r="K2273" s="246" t="s">
        <v>235</v>
      </c>
      <c r="L2273" s="45"/>
      <c r="M2273" s="251" t="s">
        <v>1</v>
      </c>
      <c r="N2273" s="252" t="s">
        <v>46</v>
      </c>
      <c r="O2273" s="92"/>
      <c r="P2273" s="253">
        <f>O2273*H2273</f>
        <v>0</v>
      </c>
      <c r="Q2273" s="253">
        <v>0</v>
      </c>
      <c r="R2273" s="253">
        <f>Q2273*H2273</f>
        <v>0</v>
      </c>
      <c r="S2273" s="253">
        <v>0</v>
      </c>
      <c r="T2273" s="254">
        <f>S2273*H2273</f>
        <v>0</v>
      </c>
      <c r="U2273" s="39"/>
      <c r="V2273" s="39"/>
      <c r="W2273" s="39"/>
      <c r="X2273" s="39"/>
      <c r="Y2273" s="39"/>
      <c r="Z2273" s="39"/>
      <c r="AA2273" s="39"/>
      <c r="AB2273" s="39"/>
      <c r="AC2273" s="39"/>
      <c r="AD2273" s="39"/>
      <c r="AE2273" s="39"/>
      <c r="AR2273" s="255" t="s">
        <v>331</v>
      </c>
      <c r="AT2273" s="255" t="s">
        <v>231</v>
      </c>
      <c r="AU2273" s="255" t="s">
        <v>91</v>
      </c>
      <c r="AY2273" s="18" t="s">
        <v>229</v>
      </c>
      <c r="BE2273" s="256">
        <f>IF(N2273="základní",J2273,0)</f>
        <v>0</v>
      </c>
      <c r="BF2273" s="256">
        <f>IF(N2273="snížená",J2273,0)</f>
        <v>0</v>
      </c>
      <c r="BG2273" s="256">
        <f>IF(N2273="zákl. přenesená",J2273,0)</f>
        <v>0</v>
      </c>
      <c r="BH2273" s="256">
        <f>IF(N2273="sníž. přenesená",J2273,0)</f>
        <v>0</v>
      </c>
      <c r="BI2273" s="256">
        <f>IF(N2273="nulová",J2273,0)</f>
        <v>0</v>
      </c>
      <c r="BJ2273" s="18" t="s">
        <v>89</v>
      </c>
      <c r="BK2273" s="256">
        <f>ROUND(I2273*H2273,2)</f>
        <v>0</v>
      </c>
      <c r="BL2273" s="18" t="s">
        <v>331</v>
      </c>
      <c r="BM2273" s="255" t="s">
        <v>2952</v>
      </c>
    </row>
    <row r="2274" s="12" customFormat="1" ht="22.8" customHeight="1">
      <c r="A2274" s="12"/>
      <c r="B2274" s="228"/>
      <c r="C2274" s="229"/>
      <c r="D2274" s="230" t="s">
        <v>80</v>
      </c>
      <c r="E2274" s="242" t="s">
        <v>2953</v>
      </c>
      <c r="F2274" s="242" t="s">
        <v>2954</v>
      </c>
      <c r="G2274" s="229"/>
      <c r="H2274" s="229"/>
      <c r="I2274" s="232"/>
      <c r="J2274" s="243">
        <f>BK2274</f>
        <v>0</v>
      </c>
      <c r="K2274" s="229"/>
      <c r="L2274" s="234"/>
      <c r="M2274" s="235"/>
      <c r="N2274" s="236"/>
      <c r="O2274" s="236"/>
      <c r="P2274" s="237">
        <f>SUM(P2275:P2347)</f>
        <v>0</v>
      </c>
      <c r="Q2274" s="236"/>
      <c r="R2274" s="237">
        <f>SUM(R2275:R2347)</f>
        <v>0.34758211999999999</v>
      </c>
      <c r="S2274" s="236"/>
      <c r="T2274" s="238">
        <f>SUM(T2275:T2347)</f>
        <v>0</v>
      </c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R2274" s="239" t="s">
        <v>91</v>
      </c>
      <c r="AT2274" s="240" t="s">
        <v>80</v>
      </c>
      <c r="AU2274" s="240" t="s">
        <v>89</v>
      </c>
      <c r="AY2274" s="239" t="s">
        <v>229</v>
      </c>
      <c r="BK2274" s="241">
        <f>SUM(BK2275:BK2347)</f>
        <v>0</v>
      </c>
    </row>
    <row r="2275" s="2" customFormat="1" ht="33" customHeight="1">
      <c r="A2275" s="39"/>
      <c r="B2275" s="40"/>
      <c r="C2275" s="244" t="s">
        <v>2955</v>
      </c>
      <c r="D2275" s="244" t="s">
        <v>231</v>
      </c>
      <c r="E2275" s="245" t="s">
        <v>2956</v>
      </c>
      <c r="F2275" s="246" t="s">
        <v>2957</v>
      </c>
      <c r="G2275" s="247" t="s">
        <v>311</v>
      </c>
      <c r="H2275" s="248">
        <v>193.91200000000001</v>
      </c>
      <c r="I2275" s="249"/>
      <c r="J2275" s="250">
        <f>ROUND(I2275*H2275,2)</f>
        <v>0</v>
      </c>
      <c r="K2275" s="246" t="s">
        <v>1</v>
      </c>
      <c r="L2275" s="45"/>
      <c r="M2275" s="251" t="s">
        <v>1</v>
      </c>
      <c r="N2275" s="252" t="s">
        <v>46</v>
      </c>
      <c r="O2275" s="92"/>
      <c r="P2275" s="253">
        <f>O2275*H2275</f>
        <v>0</v>
      </c>
      <c r="Q2275" s="253">
        <v>0</v>
      </c>
      <c r="R2275" s="253">
        <f>Q2275*H2275</f>
        <v>0</v>
      </c>
      <c r="S2275" s="253">
        <v>0</v>
      </c>
      <c r="T2275" s="254">
        <f>S2275*H2275</f>
        <v>0</v>
      </c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39"/>
      <c r="AE2275" s="39"/>
      <c r="AR2275" s="255" t="s">
        <v>331</v>
      </c>
      <c r="AT2275" s="255" t="s">
        <v>231</v>
      </c>
      <c r="AU2275" s="255" t="s">
        <v>91</v>
      </c>
      <c r="AY2275" s="18" t="s">
        <v>229</v>
      </c>
      <c r="BE2275" s="256">
        <f>IF(N2275="základní",J2275,0)</f>
        <v>0</v>
      </c>
      <c r="BF2275" s="256">
        <f>IF(N2275="snížená",J2275,0)</f>
        <v>0</v>
      </c>
      <c r="BG2275" s="256">
        <f>IF(N2275="zákl. přenesená",J2275,0)</f>
        <v>0</v>
      </c>
      <c r="BH2275" s="256">
        <f>IF(N2275="sníž. přenesená",J2275,0)</f>
        <v>0</v>
      </c>
      <c r="BI2275" s="256">
        <f>IF(N2275="nulová",J2275,0)</f>
        <v>0</v>
      </c>
      <c r="BJ2275" s="18" t="s">
        <v>89</v>
      </c>
      <c r="BK2275" s="256">
        <f>ROUND(I2275*H2275,2)</f>
        <v>0</v>
      </c>
      <c r="BL2275" s="18" t="s">
        <v>331</v>
      </c>
      <c r="BM2275" s="255" t="s">
        <v>2958</v>
      </c>
    </row>
    <row r="2276" s="13" customFormat="1">
      <c r="A2276" s="13"/>
      <c r="B2276" s="257"/>
      <c r="C2276" s="258"/>
      <c r="D2276" s="259" t="s">
        <v>238</v>
      </c>
      <c r="E2276" s="260" t="s">
        <v>1</v>
      </c>
      <c r="F2276" s="261" t="s">
        <v>1029</v>
      </c>
      <c r="G2276" s="258"/>
      <c r="H2276" s="260" t="s">
        <v>1</v>
      </c>
      <c r="I2276" s="262"/>
      <c r="J2276" s="258"/>
      <c r="K2276" s="258"/>
      <c r="L2276" s="263"/>
      <c r="M2276" s="264"/>
      <c r="N2276" s="265"/>
      <c r="O2276" s="265"/>
      <c r="P2276" s="265"/>
      <c r="Q2276" s="265"/>
      <c r="R2276" s="265"/>
      <c r="S2276" s="265"/>
      <c r="T2276" s="266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67" t="s">
        <v>238</v>
      </c>
      <c r="AU2276" s="267" t="s">
        <v>91</v>
      </c>
      <c r="AV2276" s="13" t="s">
        <v>89</v>
      </c>
      <c r="AW2276" s="13" t="s">
        <v>36</v>
      </c>
      <c r="AX2276" s="13" t="s">
        <v>81</v>
      </c>
      <c r="AY2276" s="267" t="s">
        <v>229</v>
      </c>
    </row>
    <row r="2277" s="14" customFormat="1">
      <c r="A2277" s="14"/>
      <c r="B2277" s="268"/>
      <c r="C2277" s="269"/>
      <c r="D2277" s="259" t="s">
        <v>238</v>
      </c>
      <c r="E2277" s="270" t="s">
        <v>1</v>
      </c>
      <c r="F2277" s="271" t="s">
        <v>1030</v>
      </c>
      <c r="G2277" s="269"/>
      <c r="H2277" s="272">
        <v>28.992000000000001</v>
      </c>
      <c r="I2277" s="273"/>
      <c r="J2277" s="269"/>
      <c r="K2277" s="269"/>
      <c r="L2277" s="274"/>
      <c r="M2277" s="275"/>
      <c r="N2277" s="276"/>
      <c r="O2277" s="276"/>
      <c r="P2277" s="276"/>
      <c r="Q2277" s="276"/>
      <c r="R2277" s="276"/>
      <c r="S2277" s="276"/>
      <c r="T2277" s="277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78" t="s">
        <v>238</v>
      </c>
      <c r="AU2277" s="278" t="s">
        <v>91</v>
      </c>
      <c r="AV2277" s="14" t="s">
        <v>91</v>
      </c>
      <c r="AW2277" s="14" t="s">
        <v>36</v>
      </c>
      <c r="AX2277" s="14" t="s">
        <v>81</v>
      </c>
      <c r="AY2277" s="278" t="s">
        <v>229</v>
      </c>
    </row>
    <row r="2278" s="13" customFormat="1">
      <c r="A2278" s="13"/>
      <c r="B2278" s="257"/>
      <c r="C2278" s="258"/>
      <c r="D2278" s="259" t="s">
        <v>238</v>
      </c>
      <c r="E2278" s="260" t="s">
        <v>1</v>
      </c>
      <c r="F2278" s="261" t="s">
        <v>1031</v>
      </c>
      <c r="G2278" s="258"/>
      <c r="H2278" s="260" t="s">
        <v>1</v>
      </c>
      <c r="I2278" s="262"/>
      <c r="J2278" s="258"/>
      <c r="K2278" s="258"/>
      <c r="L2278" s="263"/>
      <c r="M2278" s="264"/>
      <c r="N2278" s="265"/>
      <c r="O2278" s="265"/>
      <c r="P2278" s="265"/>
      <c r="Q2278" s="265"/>
      <c r="R2278" s="265"/>
      <c r="S2278" s="265"/>
      <c r="T2278" s="266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67" t="s">
        <v>238</v>
      </c>
      <c r="AU2278" s="267" t="s">
        <v>91</v>
      </c>
      <c r="AV2278" s="13" t="s">
        <v>89</v>
      </c>
      <c r="AW2278" s="13" t="s">
        <v>36</v>
      </c>
      <c r="AX2278" s="13" t="s">
        <v>81</v>
      </c>
      <c r="AY2278" s="267" t="s">
        <v>229</v>
      </c>
    </row>
    <row r="2279" s="14" customFormat="1">
      <c r="A2279" s="14"/>
      <c r="B2279" s="268"/>
      <c r="C2279" s="269"/>
      <c r="D2279" s="259" t="s">
        <v>238</v>
      </c>
      <c r="E2279" s="270" t="s">
        <v>1</v>
      </c>
      <c r="F2279" s="271" t="s">
        <v>1032</v>
      </c>
      <c r="G2279" s="269"/>
      <c r="H2279" s="272">
        <v>164.91999999999999</v>
      </c>
      <c r="I2279" s="273"/>
      <c r="J2279" s="269"/>
      <c r="K2279" s="269"/>
      <c r="L2279" s="274"/>
      <c r="M2279" s="275"/>
      <c r="N2279" s="276"/>
      <c r="O2279" s="276"/>
      <c r="P2279" s="276"/>
      <c r="Q2279" s="276"/>
      <c r="R2279" s="276"/>
      <c r="S2279" s="276"/>
      <c r="T2279" s="277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78" t="s">
        <v>238</v>
      </c>
      <c r="AU2279" s="278" t="s">
        <v>91</v>
      </c>
      <c r="AV2279" s="14" t="s">
        <v>91</v>
      </c>
      <c r="AW2279" s="14" t="s">
        <v>36</v>
      </c>
      <c r="AX2279" s="14" t="s">
        <v>81</v>
      </c>
      <c r="AY2279" s="278" t="s">
        <v>229</v>
      </c>
    </row>
    <row r="2280" s="15" customFormat="1">
      <c r="A2280" s="15"/>
      <c r="B2280" s="279"/>
      <c r="C2280" s="280"/>
      <c r="D2280" s="259" t="s">
        <v>238</v>
      </c>
      <c r="E2280" s="281" t="s">
        <v>1</v>
      </c>
      <c r="F2280" s="282" t="s">
        <v>252</v>
      </c>
      <c r="G2280" s="280"/>
      <c r="H2280" s="283">
        <v>193.91199999999998</v>
      </c>
      <c r="I2280" s="284"/>
      <c r="J2280" s="280"/>
      <c r="K2280" s="280"/>
      <c r="L2280" s="285"/>
      <c r="M2280" s="286"/>
      <c r="N2280" s="287"/>
      <c r="O2280" s="287"/>
      <c r="P2280" s="287"/>
      <c r="Q2280" s="287"/>
      <c r="R2280" s="287"/>
      <c r="S2280" s="287"/>
      <c r="T2280" s="288"/>
      <c r="U2280" s="15"/>
      <c r="V2280" s="15"/>
      <c r="W2280" s="15"/>
      <c r="X2280" s="15"/>
      <c r="Y2280" s="15"/>
      <c r="Z2280" s="15"/>
      <c r="AA2280" s="15"/>
      <c r="AB2280" s="15"/>
      <c r="AC2280" s="15"/>
      <c r="AD2280" s="15"/>
      <c r="AE2280" s="15"/>
      <c r="AT2280" s="289" t="s">
        <v>238</v>
      </c>
      <c r="AU2280" s="289" t="s">
        <v>91</v>
      </c>
      <c r="AV2280" s="15" t="s">
        <v>236</v>
      </c>
      <c r="AW2280" s="15" t="s">
        <v>36</v>
      </c>
      <c r="AX2280" s="15" t="s">
        <v>89</v>
      </c>
      <c r="AY2280" s="289" t="s">
        <v>229</v>
      </c>
    </row>
    <row r="2281" s="2" customFormat="1" ht="21.75" customHeight="1">
      <c r="A2281" s="39"/>
      <c r="B2281" s="40"/>
      <c r="C2281" s="244" t="s">
        <v>2959</v>
      </c>
      <c r="D2281" s="244" t="s">
        <v>231</v>
      </c>
      <c r="E2281" s="245" t="s">
        <v>2960</v>
      </c>
      <c r="F2281" s="246" t="s">
        <v>2961</v>
      </c>
      <c r="G2281" s="247" t="s">
        <v>311</v>
      </c>
      <c r="H2281" s="248">
        <v>151.41999999999999</v>
      </c>
      <c r="I2281" s="249"/>
      <c r="J2281" s="250">
        <f>ROUND(I2281*H2281,2)</f>
        <v>0</v>
      </c>
      <c r="K2281" s="246" t="s">
        <v>235</v>
      </c>
      <c r="L2281" s="45"/>
      <c r="M2281" s="251" t="s">
        <v>1</v>
      </c>
      <c r="N2281" s="252" t="s">
        <v>46</v>
      </c>
      <c r="O2281" s="92"/>
      <c r="P2281" s="253">
        <f>O2281*H2281</f>
        <v>0</v>
      </c>
      <c r="Q2281" s="253">
        <v>0.00013999999999999999</v>
      </c>
      <c r="R2281" s="253">
        <f>Q2281*H2281</f>
        <v>0.021198799999999997</v>
      </c>
      <c r="S2281" s="253">
        <v>0</v>
      </c>
      <c r="T2281" s="254">
        <f>S2281*H2281</f>
        <v>0</v>
      </c>
      <c r="U2281" s="39"/>
      <c r="V2281" s="39"/>
      <c r="W2281" s="39"/>
      <c r="X2281" s="39"/>
      <c r="Y2281" s="39"/>
      <c r="Z2281" s="39"/>
      <c r="AA2281" s="39"/>
      <c r="AB2281" s="39"/>
      <c r="AC2281" s="39"/>
      <c r="AD2281" s="39"/>
      <c r="AE2281" s="39"/>
      <c r="AR2281" s="255" t="s">
        <v>331</v>
      </c>
      <c r="AT2281" s="255" t="s">
        <v>231</v>
      </c>
      <c r="AU2281" s="255" t="s">
        <v>91</v>
      </c>
      <c r="AY2281" s="18" t="s">
        <v>229</v>
      </c>
      <c r="BE2281" s="256">
        <f>IF(N2281="základní",J2281,0)</f>
        <v>0</v>
      </c>
      <c r="BF2281" s="256">
        <f>IF(N2281="snížená",J2281,0)</f>
        <v>0</v>
      </c>
      <c r="BG2281" s="256">
        <f>IF(N2281="zákl. přenesená",J2281,0)</f>
        <v>0</v>
      </c>
      <c r="BH2281" s="256">
        <f>IF(N2281="sníž. přenesená",J2281,0)</f>
        <v>0</v>
      </c>
      <c r="BI2281" s="256">
        <f>IF(N2281="nulová",J2281,0)</f>
        <v>0</v>
      </c>
      <c r="BJ2281" s="18" t="s">
        <v>89</v>
      </c>
      <c r="BK2281" s="256">
        <f>ROUND(I2281*H2281,2)</f>
        <v>0</v>
      </c>
      <c r="BL2281" s="18" t="s">
        <v>331</v>
      </c>
      <c r="BM2281" s="255" t="s">
        <v>2962</v>
      </c>
    </row>
    <row r="2282" s="2" customFormat="1">
      <c r="A2282" s="39"/>
      <c r="B2282" s="40"/>
      <c r="C2282" s="41"/>
      <c r="D2282" s="259" t="s">
        <v>262</v>
      </c>
      <c r="E2282" s="41"/>
      <c r="F2282" s="290" t="s">
        <v>2963</v>
      </c>
      <c r="G2282" s="41"/>
      <c r="H2282" s="41"/>
      <c r="I2282" s="155"/>
      <c r="J2282" s="41"/>
      <c r="K2282" s="41"/>
      <c r="L2282" s="45"/>
      <c r="M2282" s="291"/>
      <c r="N2282" s="292"/>
      <c r="O2282" s="92"/>
      <c r="P2282" s="92"/>
      <c r="Q2282" s="92"/>
      <c r="R2282" s="92"/>
      <c r="S2282" s="92"/>
      <c r="T2282" s="93"/>
      <c r="U2282" s="39"/>
      <c r="V2282" s="39"/>
      <c r="W2282" s="39"/>
      <c r="X2282" s="39"/>
      <c r="Y2282" s="39"/>
      <c r="Z2282" s="39"/>
      <c r="AA2282" s="39"/>
      <c r="AB2282" s="39"/>
      <c r="AC2282" s="39"/>
      <c r="AD2282" s="39"/>
      <c r="AE2282" s="39"/>
      <c r="AT2282" s="18" t="s">
        <v>262</v>
      </c>
      <c r="AU2282" s="18" t="s">
        <v>91</v>
      </c>
    </row>
    <row r="2283" s="13" customFormat="1">
      <c r="A2283" s="13"/>
      <c r="B2283" s="257"/>
      <c r="C2283" s="258"/>
      <c r="D2283" s="259" t="s">
        <v>238</v>
      </c>
      <c r="E2283" s="260" t="s">
        <v>1</v>
      </c>
      <c r="F2283" s="261" t="s">
        <v>2964</v>
      </c>
      <c r="G2283" s="258"/>
      <c r="H2283" s="260" t="s">
        <v>1</v>
      </c>
      <c r="I2283" s="262"/>
      <c r="J2283" s="258"/>
      <c r="K2283" s="258"/>
      <c r="L2283" s="263"/>
      <c r="M2283" s="264"/>
      <c r="N2283" s="265"/>
      <c r="O2283" s="265"/>
      <c r="P2283" s="265"/>
      <c r="Q2283" s="265"/>
      <c r="R2283" s="265"/>
      <c r="S2283" s="265"/>
      <c r="T2283" s="266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67" t="s">
        <v>238</v>
      </c>
      <c r="AU2283" s="267" t="s">
        <v>91</v>
      </c>
      <c r="AV2283" s="13" t="s">
        <v>89</v>
      </c>
      <c r="AW2283" s="13" t="s">
        <v>36</v>
      </c>
      <c r="AX2283" s="13" t="s">
        <v>81</v>
      </c>
      <c r="AY2283" s="267" t="s">
        <v>229</v>
      </c>
    </row>
    <row r="2284" s="14" customFormat="1">
      <c r="A2284" s="14"/>
      <c r="B2284" s="268"/>
      <c r="C2284" s="269"/>
      <c r="D2284" s="259" t="s">
        <v>238</v>
      </c>
      <c r="E2284" s="270" t="s">
        <v>1</v>
      </c>
      <c r="F2284" s="271" t="s">
        <v>2965</v>
      </c>
      <c r="G2284" s="269"/>
      <c r="H2284" s="272">
        <v>0.44400000000000001</v>
      </c>
      <c r="I2284" s="273"/>
      <c r="J2284" s="269"/>
      <c r="K2284" s="269"/>
      <c r="L2284" s="274"/>
      <c r="M2284" s="275"/>
      <c r="N2284" s="276"/>
      <c r="O2284" s="276"/>
      <c r="P2284" s="276"/>
      <c r="Q2284" s="276"/>
      <c r="R2284" s="276"/>
      <c r="S2284" s="276"/>
      <c r="T2284" s="277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78" t="s">
        <v>238</v>
      </c>
      <c r="AU2284" s="278" t="s">
        <v>91</v>
      </c>
      <c r="AV2284" s="14" t="s">
        <v>91</v>
      </c>
      <c r="AW2284" s="14" t="s">
        <v>36</v>
      </c>
      <c r="AX2284" s="14" t="s">
        <v>81</v>
      </c>
      <c r="AY2284" s="278" t="s">
        <v>229</v>
      </c>
    </row>
    <row r="2285" s="13" customFormat="1">
      <c r="A2285" s="13"/>
      <c r="B2285" s="257"/>
      <c r="C2285" s="258"/>
      <c r="D2285" s="259" t="s">
        <v>238</v>
      </c>
      <c r="E2285" s="260" t="s">
        <v>1</v>
      </c>
      <c r="F2285" s="261" t="s">
        <v>2966</v>
      </c>
      <c r="G2285" s="258"/>
      <c r="H2285" s="260" t="s">
        <v>1</v>
      </c>
      <c r="I2285" s="262"/>
      <c r="J2285" s="258"/>
      <c r="K2285" s="258"/>
      <c r="L2285" s="263"/>
      <c r="M2285" s="264"/>
      <c r="N2285" s="265"/>
      <c r="O2285" s="265"/>
      <c r="P2285" s="265"/>
      <c r="Q2285" s="265"/>
      <c r="R2285" s="265"/>
      <c r="S2285" s="265"/>
      <c r="T2285" s="266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67" t="s">
        <v>238</v>
      </c>
      <c r="AU2285" s="267" t="s">
        <v>91</v>
      </c>
      <c r="AV2285" s="13" t="s">
        <v>89</v>
      </c>
      <c r="AW2285" s="13" t="s">
        <v>36</v>
      </c>
      <c r="AX2285" s="13" t="s">
        <v>81</v>
      </c>
      <c r="AY2285" s="267" t="s">
        <v>229</v>
      </c>
    </row>
    <row r="2286" s="14" customFormat="1">
      <c r="A2286" s="14"/>
      <c r="B2286" s="268"/>
      <c r="C2286" s="269"/>
      <c r="D2286" s="259" t="s">
        <v>238</v>
      </c>
      <c r="E2286" s="270" t="s">
        <v>1</v>
      </c>
      <c r="F2286" s="271" t="s">
        <v>2967</v>
      </c>
      <c r="G2286" s="269"/>
      <c r="H2286" s="272">
        <v>6.0759999999999996</v>
      </c>
      <c r="I2286" s="273"/>
      <c r="J2286" s="269"/>
      <c r="K2286" s="269"/>
      <c r="L2286" s="274"/>
      <c r="M2286" s="275"/>
      <c r="N2286" s="276"/>
      <c r="O2286" s="276"/>
      <c r="P2286" s="276"/>
      <c r="Q2286" s="276"/>
      <c r="R2286" s="276"/>
      <c r="S2286" s="276"/>
      <c r="T2286" s="277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78" t="s">
        <v>238</v>
      </c>
      <c r="AU2286" s="278" t="s">
        <v>91</v>
      </c>
      <c r="AV2286" s="14" t="s">
        <v>91</v>
      </c>
      <c r="AW2286" s="14" t="s">
        <v>36</v>
      </c>
      <c r="AX2286" s="14" t="s">
        <v>81</v>
      </c>
      <c r="AY2286" s="278" t="s">
        <v>229</v>
      </c>
    </row>
    <row r="2287" s="13" customFormat="1">
      <c r="A2287" s="13"/>
      <c r="B2287" s="257"/>
      <c r="C2287" s="258"/>
      <c r="D2287" s="259" t="s">
        <v>238</v>
      </c>
      <c r="E2287" s="260" t="s">
        <v>1</v>
      </c>
      <c r="F2287" s="261" t="s">
        <v>2968</v>
      </c>
      <c r="G2287" s="258"/>
      <c r="H2287" s="260" t="s">
        <v>1</v>
      </c>
      <c r="I2287" s="262"/>
      <c r="J2287" s="258"/>
      <c r="K2287" s="258"/>
      <c r="L2287" s="263"/>
      <c r="M2287" s="264"/>
      <c r="N2287" s="265"/>
      <c r="O2287" s="265"/>
      <c r="P2287" s="265"/>
      <c r="Q2287" s="265"/>
      <c r="R2287" s="265"/>
      <c r="S2287" s="265"/>
      <c r="T2287" s="266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7" t="s">
        <v>238</v>
      </c>
      <c r="AU2287" s="267" t="s">
        <v>91</v>
      </c>
      <c r="AV2287" s="13" t="s">
        <v>89</v>
      </c>
      <c r="AW2287" s="13" t="s">
        <v>36</v>
      </c>
      <c r="AX2287" s="13" t="s">
        <v>81</v>
      </c>
      <c r="AY2287" s="267" t="s">
        <v>229</v>
      </c>
    </row>
    <row r="2288" s="14" customFormat="1">
      <c r="A2288" s="14"/>
      <c r="B2288" s="268"/>
      <c r="C2288" s="269"/>
      <c r="D2288" s="259" t="s">
        <v>238</v>
      </c>
      <c r="E2288" s="270" t="s">
        <v>1</v>
      </c>
      <c r="F2288" s="271" t="s">
        <v>2969</v>
      </c>
      <c r="G2288" s="269"/>
      <c r="H2288" s="272">
        <v>8.6799999999999997</v>
      </c>
      <c r="I2288" s="273"/>
      <c r="J2288" s="269"/>
      <c r="K2288" s="269"/>
      <c r="L2288" s="274"/>
      <c r="M2288" s="275"/>
      <c r="N2288" s="276"/>
      <c r="O2288" s="276"/>
      <c r="P2288" s="276"/>
      <c r="Q2288" s="276"/>
      <c r="R2288" s="276"/>
      <c r="S2288" s="276"/>
      <c r="T2288" s="277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78" t="s">
        <v>238</v>
      </c>
      <c r="AU2288" s="278" t="s">
        <v>91</v>
      </c>
      <c r="AV2288" s="14" t="s">
        <v>91</v>
      </c>
      <c r="AW2288" s="14" t="s">
        <v>36</v>
      </c>
      <c r="AX2288" s="14" t="s">
        <v>81</v>
      </c>
      <c r="AY2288" s="278" t="s">
        <v>229</v>
      </c>
    </row>
    <row r="2289" s="13" customFormat="1">
      <c r="A2289" s="13"/>
      <c r="B2289" s="257"/>
      <c r="C2289" s="258"/>
      <c r="D2289" s="259" t="s">
        <v>238</v>
      </c>
      <c r="E2289" s="260" t="s">
        <v>1</v>
      </c>
      <c r="F2289" s="261" t="s">
        <v>2970</v>
      </c>
      <c r="G2289" s="258"/>
      <c r="H2289" s="260" t="s">
        <v>1</v>
      </c>
      <c r="I2289" s="262"/>
      <c r="J2289" s="258"/>
      <c r="K2289" s="258"/>
      <c r="L2289" s="263"/>
      <c r="M2289" s="264"/>
      <c r="N2289" s="265"/>
      <c r="O2289" s="265"/>
      <c r="P2289" s="265"/>
      <c r="Q2289" s="265"/>
      <c r="R2289" s="265"/>
      <c r="S2289" s="265"/>
      <c r="T2289" s="266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67" t="s">
        <v>238</v>
      </c>
      <c r="AU2289" s="267" t="s">
        <v>91</v>
      </c>
      <c r="AV2289" s="13" t="s">
        <v>89</v>
      </c>
      <c r="AW2289" s="13" t="s">
        <v>36</v>
      </c>
      <c r="AX2289" s="13" t="s">
        <v>81</v>
      </c>
      <c r="AY2289" s="267" t="s">
        <v>229</v>
      </c>
    </row>
    <row r="2290" s="14" customFormat="1">
      <c r="A2290" s="14"/>
      <c r="B2290" s="268"/>
      <c r="C2290" s="269"/>
      <c r="D2290" s="259" t="s">
        <v>238</v>
      </c>
      <c r="E2290" s="270" t="s">
        <v>1</v>
      </c>
      <c r="F2290" s="271" t="s">
        <v>2971</v>
      </c>
      <c r="G2290" s="269"/>
      <c r="H2290" s="272">
        <v>30.007999999999999</v>
      </c>
      <c r="I2290" s="273"/>
      <c r="J2290" s="269"/>
      <c r="K2290" s="269"/>
      <c r="L2290" s="274"/>
      <c r="M2290" s="275"/>
      <c r="N2290" s="276"/>
      <c r="O2290" s="276"/>
      <c r="P2290" s="276"/>
      <c r="Q2290" s="276"/>
      <c r="R2290" s="276"/>
      <c r="S2290" s="276"/>
      <c r="T2290" s="277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78" t="s">
        <v>238</v>
      </c>
      <c r="AU2290" s="278" t="s">
        <v>91</v>
      </c>
      <c r="AV2290" s="14" t="s">
        <v>91</v>
      </c>
      <c r="AW2290" s="14" t="s">
        <v>36</v>
      </c>
      <c r="AX2290" s="14" t="s">
        <v>81</v>
      </c>
      <c r="AY2290" s="278" t="s">
        <v>229</v>
      </c>
    </row>
    <row r="2291" s="13" customFormat="1">
      <c r="A2291" s="13"/>
      <c r="B2291" s="257"/>
      <c r="C2291" s="258"/>
      <c r="D2291" s="259" t="s">
        <v>238</v>
      </c>
      <c r="E2291" s="260" t="s">
        <v>1</v>
      </c>
      <c r="F2291" s="261" t="s">
        <v>2972</v>
      </c>
      <c r="G2291" s="258"/>
      <c r="H2291" s="260" t="s">
        <v>1</v>
      </c>
      <c r="I2291" s="262"/>
      <c r="J2291" s="258"/>
      <c r="K2291" s="258"/>
      <c r="L2291" s="263"/>
      <c r="M2291" s="264"/>
      <c r="N2291" s="265"/>
      <c r="O2291" s="265"/>
      <c r="P2291" s="265"/>
      <c r="Q2291" s="265"/>
      <c r="R2291" s="265"/>
      <c r="S2291" s="265"/>
      <c r="T2291" s="266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67" t="s">
        <v>238</v>
      </c>
      <c r="AU2291" s="267" t="s">
        <v>91</v>
      </c>
      <c r="AV2291" s="13" t="s">
        <v>89</v>
      </c>
      <c r="AW2291" s="13" t="s">
        <v>36</v>
      </c>
      <c r="AX2291" s="13" t="s">
        <v>81</v>
      </c>
      <c r="AY2291" s="267" t="s">
        <v>229</v>
      </c>
    </row>
    <row r="2292" s="14" customFormat="1">
      <c r="A2292" s="14"/>
      <c r="B2292" s="268"/>
      <c r="C2292" s="269"/>
      <c r="D2292" s="259" t="s">
        <v>238</v>
      </c>
      <c r="E2292" s="270" t="s">
        <v>1</v>
      </c>
      <c r="F2292" s="271" t="s">
        <v>2973</v>
      </c>
      <c r="G2292" s="269"/>
      <c r="H2292" s="272">
        <v>0.26900000000000002</v>
      </c>
      <c r="I2292" s="273"/>
      <c r="J2292" s="269"/>
      <c r="K2292" s="269"/>
      <c r="L2292" s="274"/>
      <c r="M2292" s="275"/>
      <c r="N2292" s="276"/>
      <c r="O2292" s="276"/>
      <c r="P2292" s="276"/>
      <c r="Q2292" s="276"/>
      <c r="R2292" s="276"/>
      <c r="S2292" s="276"/>
      <c r="T2292" s="277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78" t="s">
        <v>238</v>
      </c>
      <c r="AU2292" s="278" t="s">
        <v>91</v>
      </c>
      <c r="AV2292" s="14" t="s">
        <v>91</v>
      </c>
      <c r="AW2292" s="14" t="s">
        <v>36</v>
      </c>
      <c r="AX2292" s="14" t="s">
        <v>81</v>
      </c>
      <c r="AY2292" s="278" t="s">
        <v>229</v>
      </c>
    </row>
    <row r="2293" s="13" customFormat="1">
      <c r="A2293" s="13"/>
      <c r="B2293" s="257"/>
      <c r="C2293" s="258"/>
      <c r="D2293" s="259" t="s">
        <v>238</v>
      </c>
      <c r="E2293" s="260" t="s">
        <v>1</v>
      </c>
      <c r="F2293" s="261" t="s">
        <v>2974</v>
      </c>
      <c r="G2293" s="258"/>
      <c r="H2293" s="260" t="s">
        <v>1</v>
      </c>
      <c r="I2293" s="262"/>
      <c r="J2293" s="258"/>
      <c r="K2293" s="258"/>
      <c r="L2293" s="263"/>
      <c r="M2293" s="264"/>
      <c r="N2293" s="265"/>
      <c r="O2293" s="265"/>
      <c r="P2293" s="265"/>
      <c r="Q2293" s="265"/>
      <c r="R2293" s="265"/>
      <c r="S2293" s="265"/>
      <c r="T2293" s="266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67" t="s">
        <v>238</v>
      </c>
      <c r="AU2293" s="267" t="s">
        <v>91</v>
      </c>
      <c r="AV2293" s="13" t="s">
        <v>89</v>
      </c>
      <c r="AW2293" s="13" t="s">
        <v>36</v>
      </c>
      <c r="AX2293" s="13" t="s">
        <v>81</v>
      </c>
      <c r="AY2293" s="267" t="s">
        <v>229</v>
      </c>
    </row>
    <row r="2294" s="14" customFormat="1">
      <c r="A2294" s="14"/>
      <c r="B2294" s="268"/>
      <c r="C2294" s="269"/>
      <c r="D2294" s="259" t="s">
        <v>238</v>
      </c>
      <c r="E2294" s="270" t="s">
        <v>1</v>
      </c>
      <c r="F2294" s="271" t="s">
        <v>2975</v>
      </c>
      <c r="G2294" s="269"/>
      <c r="H2294" s="272">
        <v>8.1989999999999998</v>
      </c>
      <c r="I2294" s="273"/>
      <c r="J2294" s="269"/>
      <c r="K2294" s="269"/>
      <c r="L2294" s="274"/>
      <c r="M2294" s="275"/>
      <c r="N2294" s="276"/>
      <c r="O2294" s="276"/>
      <c r="P2294" s="276"/>
      <c r="Q2294" s="276"/>
      <c r="R2294" s="276"/>
      <c r="S2294" s="276"/>
      <c r="T2294" s="277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78" t="s">
        <v>238</v>
      </c>
      <c r="AU2294" s="278" t="s">
        <v>91</v>
      </c>
      <c r="AV2294" s="14" t="s">
        <v>91</v>
      </c>
      <c r="AW2294" s="14" t="s">
        <v>36</v>
      </c>
      <c r="AX2294" s="14" t="s">
        <v>81</v>
      </c>
      <c r="AY2294" s="278" t="s">
        <v>229</v>
      </c>
    </row>
    <row r="2295" s="13" customFormat="1">
      <c r="A2295" s="13"/>
      <c r="B2295" s="257"/>
      <c r="C2295" s="258"/>
      <c r="D2295" s="259" t="s">
        <v>238</v>
      </c>
      <c r="E2295" s="260" t="s">
        <v>1</v>
      </c>
      <c r="F2295" s="261" t="s">
        <v>2976</v>
      </c>
      <c r="G2295" s="258"/>
      <c r="H2295" s="260" t="s">
        <v>1</v>
      </c>
      <c r="I2295" s="262"/>
      <c r="J2295" s="258"/>
      <c r="K2295" s="258"/>
      <c r="L2295" s="263"/>
      <c r="M2295" s="264"/>
      <c r="N2295" s="265"/>
      <c r="O2295" s="265"/>
      <c r="P2295" s="265"/>
      <c r="Q2295" s="265"/>
      <c r="R2295" s="265"/>
      <c r="S2295" s="265"/>
      <c r="T2295" s="266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67" t="s">
        <v>238</v>
      </c>
      <c r="AU2295" s="267" t="s">
        <v>91</v>
      </c>
      <c r="AV2295" s="13" t="s">
        <v>89</v>
      </c>
      <c r="AW2295" s="13" t="s">
        <v>36</v>
      </c>
      <c r="AX2295" s="13" t="s">
        <v>81</v>
      </c>
      <c r="AY2295" s="267" t="s">
        <v>229</v>
      </c>
    </row>
    <row r="2296" s="14" customFormat="1">
      <c r="A2296" s="14"/>
      <c r="B2296" s="268"/>
      <c r="C2296" s="269"/>
      <c r="D2296" s="259" t="s">
        <v>238</v>
      </c>
      <c r="E2296" s="270" t="s">
        <v>1</v>
      </c>
      <c r="F2296" s="271" t="s">
        <v>2977</v>
      </c>
      <c r="G2296" s="269"/>
      <c r="H2296" s="272">
        <v>33.497999999999998</v>
      </c>
      <c r="I2296" s="273"/>
      <c r="J2296" s="269"/>
      <c r="K2296" s="269"/>
      <c r="L2296" s="274"/>
      <c r="M2296" s="275"/>
      <c r="N2296" s="276"/>
      <c r="O2296" s="276"/>
      <c r="P2296" s="276"/>
      <c r="Q2296" s="276"/>
      <c r="R2296" s="276"/>
      <c r="S2296" s="276"/>
      <c r="T2296" s="277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78" t="s">
        <v>238</v>
      </c>
      <c r="AU2296" s="278" t="s">
        <v>91</v>
      </c>
      <c r="AV2296" s="14" t="s">
        <v>91</v>
      </c>
      <c r="AW2296" s="14" t="s">
        <v>36</v>
      </c>
      <c r="AX2296" s="14" t="s">
        <v>81</v>
      </c>
      <c r="AY2296" s="278" t="s">
        <v>229</v>
      </c>
    </row>
    <row r="2297" s="13" customFormat="1">
      <c r="A2297" s="13"/>
      <c r="B2297" s="257"/>
      <c r="C2297" s="258"/>
      <c r="D2297" s="259" t="s">
        <v>238</v>
      </c>
      <c r="E2297" s="260" t="s">
        <v>1</v>
      </c>
      <c r="F2297" s="261" t="s">
        <v>2978</v>
      </c>
      <c r="G2297" s="258"/>
      <c r="H2297" s="260" t="s">
        <v>1</v>
      </c>
      <c r="I2297" s="262"/>
      <c r="J2297" s="258"/>
      <c r="K2297" s="258"/>
      <c r="L2297" s="263"/>
      <c r="M2297" s="264"/>
      <c r="N2297" s="265"/>
      <c r="O2297" s="265"/>
      <c r="P2297" s="265"/>
      <c r="Q2297" s="265"/>
      <c r="R2297" s="265"/>
      <c r="S2297" s="265"/>
      <c r="T2297" s="266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67" t="s">
        <v>238</v>
      </c>
      <c r="AU2297" s="267" t="s">
        <v>91</v>
      </c>
      <c r="AV2297" s="13" t="s">
        <v>89</v>
      </c>
      <c r="AW2297" s="13" t="s">
        <v>36</v>
      </c>
      <c r="AX2297" s="13" t="s">
        <v>81</v>
      </c>
      <c r="AY2297" s="267" t="s">
        <v>229</v>
      </c>
    </row>
    <row r="2298" s="14" customFormat="1">
      <c r="A2298" s="14"/>
      <c r="B2298" s="268"/>
      <c r="C2298" s="269"/>
      <c r="D2298" s="259" t="s">
        <v>238</v>
      </c>
      <c r="E2298" s="270" t="s">
        <v>1</v>
      </c>
      <c r="F2298" s="271" t="s">
        <v>2979</v>
      </c>
      <c r="G2298" s="269"/>
      <c r="H2298" s="272">
        <v>0.69699999999999995</v>
      </c>
      <c r="I2298" s="273"/>
      <c r="J2298" s="269"/>
      <c r="K2298" s="269"/>
      <c r="L2298" s="274"/>
      <c r="M2298" s="275"/>
      <c r="N2298" s="276"/>
      <c r="O2298" s="276"/>
      <c r="P2298" s="276"/>
      <c r="Q2298" s="276"/>
      <c r="R2298" s="276"/>
      <c r="S2298" s="276"/>
      <c r="T2298" s="277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78" t="s">
        <v>238</v>
      </c>
      <c r="AU2298" s="278" t="s">
        <v>91</v>
      </c>
      <c r="AV2298" s="14" t="s">
        <v>91</v>
      </c>
      <c r="AW2298" s="14" t="s">
        <v>36</v>
      </c>
      <c r="AX2298" s="14" t="s">
        <v>81</v>
      </c>
      <c r="AY2298" s="278" t="s">
        <v>229</v>
      </c>
    </row>
    <row r="2299" s="13" customFormat="1">
      <c r="A2299" s="13"/>
      <c r="B2299" s="257"/>
      <c r="C2299" s="258"/>
      <c r="D2299" s="259" t="s">
        <v>238</v>
      </c>
      <c r="E2299" s="260" t="s">
        <v>1</v>
      </c>
      <c r="F2299" s="261" t="s">
        <v>2980</v>
      </c>
      <c r="G2299" s="258"/>
      <c r="H2299" s="260" t="s">
        <v>1</v>
      </c>
      <c r="I2299" s="262"/>
      <c r="J2299" s="258"/>
      <c r="K2299" s="258"/>
      <c r="L2299" s="263"/>
      <c r="M2299" s="264"/>
      <c r="N2299" s="265"/>
      <c r="O2299" s="265"/>
      <c r="P2299" s="265"/>
      <c r="Q2299" s="265"/>
      <c r="R2299" s="265"/>
      <c r="S2299" s="265"/>
      <c r="T2299" s="266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67" t="s">
        <v>238</v>
      </c>
      <c r="AU2299" s="267" t="s">
        <v>91</v>
      </c>
      <c r="AV2299" s="13" t="s">
        <v>89</v>
      </c>
      <c r="AW2299" s="13" t="s">
        <v>36</v>
      </c>
      <c r="AX2299" s="13" t="s">
        <v>81</v>
      </c>
      <c r="AY2299" s="267" t="s">
        <v>229</v>
      </c>
    </row>
    <row r="2300" s="14" customFormat="1">
      <c r="A2300" s="14"/>
      <c r="B2300" s="268"/>
      <c r="C2300" s="269"/>
      <c r="D2300" s="259" t="s">
        <v>238</v>
      </c>
      <c r="E2300" s="270" t="s">
        <v>1</v>
      </c>
      <c r="F2300" s="271" t="s">
        <v>2981</v>
      </c>
      <c r="G2300" s="269"/>
      <c r="H2300" s="272">
        <v>2.0150000000000001</v>
      </c>
      <c r="I2300" s="273"/>
      <c r="J2300" s="269"/>
      <c r="K2300" s="269"/>
      <c r="L2300" s="274"/>
      <c r="M2300" s="275"/>
      <c r="N2300" s="276"/>
      <c r="O2300" s="276"/>
      <c r="P2300" s="276"/>
      <c r="Q2300" s="276"/>
      <c r="R2300" s="276"/>
      <c r="S2300" s="276"/>
      <c r="T2300" s="277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78" t="s">
        <v>238</v>
      </c>
      <c r="AU2300" s="278" t="s">
        <v>91</v>
      </c>
      <c r="AV2300" s="14" t="s">
        <v>91</v>
      </c>
      <c r="AW2300" s="14" t="s">
        <v>36</v>
      </c>
      <c r="AX2300" s="14" t="s">
        <v>81</v>
      </c>
      <c r="AY2300" s="278" t="s">
        <v>229</v>
      </c>
    </row>
    <row r="2301" s="13" customFormat="1">
      <c r="A2301" s="13"/>
      <c r="B2301" s="257"/>
      <c r="C2301" s="258"/>
      <c r="D2301" s="259" t="s">
        <v>238</v>
      </c>
      <c r="E2301" s="260" t="s">
        <v>1</v>
      </c>
      <c r="F2301" s="261" t="s">
        <v>2982</v>
      </c>
      <c r="G2301" s="258"/>
      <c r="H2301" s="260" t="s">
        <v>1</v>
      </c>
      <c r="I2301" s="262"/>
      <c r="J2301" s="258"/>
      <c r="K2301" s="258"/>
      <c r="L2301" s="263"/>
      <c r="M2301" s="264"/>
      <c r="N2301" s="265"/>
      <c r="O2301" s="265"/>
      <c r="P2301" s="265"/>
      <c r="Q2301" s="265"/>
      <c r="R2301" s="265"/>
      <c r="S2301" s="265"/>
      <c r="T2301" s="266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67" t="s">
        <v>238</v>
      </c>
      <c r="AU2301" s="267" t="s">
        <v>91</v>
      </c>
      <c r="AV2301" s="13" t="s">
        <v>89</v>
      </c>
      <c r="AW2301" s="13" t="s">
        <v>36</v>
      </c>
      <c r="AX2301" s="13" t="s">
        <v>81</v>
      </c>
      <c r="AY2301" s="267" t="s">
        <v>229</v>
      </c>
    </row>
    <row r="2302" s="14" customFormat="1">
      <c r="A2302" s="14"/>
      <c r="B2302" s="268"/>
      <c r="C2302" s="269"/>
      <c r="D2302" s="259" t="s">
        <v>238</v>
      </c>
      <c r="E2302" s="270" t="s">
        <v>1</v>
      </c>
      <c r="F2302" s="271" t="s">
        <v>2983</v>
      </c>
      <c r="G2302" s="269"/>
      <c r="H2302" s="272">
        <v>0.36399999999999999</v>
      </c>
      <c r="I2302" s="273"/>
      <c r="J2302" s="269"/>
      <c r="K2302" s="269"/>
      <c r="L2302" s="274"/>
      <c r="M2302" s="275"/>
      <c r="N2302" s="276"/>
      <c r="O2302" s="276"/>
      <c r="P2302" s="276"/>
      <c r="Q2302" s="276"/>
      <c r="R2302" s="276"/>
      <c r="S2302" s="276"/>
      <c r="T2302" s="277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78" t="s">
        <v>238</v>
      </c>
      <c r="AU2302" s="278" t="s">
        <v>91</v>
      </c>
      <c r="AV2302" s="14" t="s">
        <v>91</v>
      </c>
      <c r="AW2302" s="14" t="s">
        <v>36</v>
      </c>
      <c r="AX2302" s="14" t="s">
        <v>81</v>
      </c>
      <c r="AY2302" s="278" t="s">
        <v>229</v>
      </c>
    </row>
    <row r="2303" s="13" customFormat="1">
      <c r="A2303" s="13"/>
      <c r="B2303" s="257"/>
      <c r="C2303" s="258"/>
      <c r="D2303" s="259" t="s">
        <v>238</v>
      </c>
      <c r="E2303" s="260" t="s">
        <v>1</v>
      </c>
      <c r="F2303" s="261" t="s">
        <v>2984</v>
      </c>
      <c r="G2303" s="258"/>
      <c r="H2303" s="260" t="s">
        <v>1</v>
      </c>
      <c r="I2303" s="262"/>
      <c r="J2303" s="258"/>
      <c r="K2303" s="258"/>
      <c r="L2303" s="263"/>
      <c r="M2303" s="264"/>
      <c r="N2303" s="265"/>
      <c r="O2303" s="265"/>
      <c r="P2303" s="265"/>
      <c r="Q2303" s="265"/>
      <c r="R2303" s="265"/>
      <c r="S2303" s="265"/>
      <c r="T2303" s="266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67" t="s">
        <v>238</v>
      </c>
      <c r="AU2303" s="267" t="s">
        <v>91</v>
      </c>
      <c r="AV2303" s="13" t="s">
        <v>89</v>
      </c>
      <c r="AW2303" s="13" t="s">
        <v>36</v>
      </c>
      <c r="AX2303" s="13" t="s">
        <v>81</v>
      </c>
      <c r="AY2303" s="267" t="s">
        <v>229</v>
      </c>
    </row>
    <row r="2304" s="14" customFormat="1">
      <c r="A2304" s="14"/>
      <c r="B2304" s="268"/>
      <c r="C2304" s="269"/>
      <c r="D2304" s="259" t="s">
        <v>238</v>
      </c>
      <c r="E2304" s="270" t="s">
        <v>1</v>
      </c>
      <c r="F2304" s="271" t="s">
        <v>2985</v>
      </c>
      <c r="G2304" s="269"/>
      <c r="H2304" s="272">
        <v>0.52000000000000002</v>
      </c>
      <c r="I2304" s="273"/>
      <c r="J2304" s="269"/>
      <c r="K2304" s="269"/>
      <c r="L2304" s="274"/>
      <c r="M2304" s="275"/>
      <c r="N2304" s="276"/>
      <c r="O2304" s="276"/>
      <c r="P2304" s="276"/>
      <c r="Q2304" s="276"/>
      <c r="R2304" s="276"/>
      <c r="S2304" s="276"/>
      <c r="T2304" s="277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78" t="s">
        <v>238</v>
      </c>
      <c r="AU2304" s="278" t="s">
        <v>91</v>
      </c>
      <c r="AV2304" s="14" t="s">
        <v>91</v>
      </c>
      <c r="AW2304" s="14" t="s">
        <v>36</v>
      </c>
      <c r="AX2304" s="14" t="s">
        <v>81</v>
      </c>
      <c r="AY2304" s="278" t="s">
        <v>229</v>
      </c>
    </row>
    <row r="2305" s="13" customFormat="1">
      <c r="A2305" s="13"/>
      <c r="B2305" s="257"/>
      <c r="C2305" s="258"/>
      <c r="D2305" s="259" t="s">
        <v>238</v>
      </c>
      <c r="E2305" s="260" t="s">
        <v>1</v>
      </c>
      <c r="F2305" s="261" t="s">
        <v>2986</v>
      </c>
      <c r="G2305" s="258"/>
      <c r="H2305" s="260" t="s">
        <v>1</v>
      </c>
      <c r="I2305" s="262"/>
      <c r="J2305" s="258"/>
      <c r="K2305" s="258"/>
      <c r="L2305" s="263"/>
      <c r="M2305" s="264"/>
      <c r="N2305" s="265"/>
      <c r="O2305" s="265"/>
      <c r="P2305" s="265"/>
      <c r="Q2305" s="265"/>
      <c r="R2305" s="265"/>
      <c r="S2305" s="265"/>
      <c r="T2305" s="266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67" t="s">
        <v>238</v>
      </c>
      <c r="AU2305" s="267" t="s">
        <v>91</v>
      </c>
      <c r="AV2305" s="13" t="s">
        <v>89</v>
      </c>
      <c r="AW2305" s="13" t="s">
        <v>36</v>
      </c>
      <c r="AX2305" s="13" t="s">
        <v>81</v>
      </c>
      <c r="AY2305" s="267" t="s">
        <v>229</v>
      </c>
    </row>
    <row r="2306" s="14" customFormat="1">
      <c r="A2306" s="14"/>
      <c r="B2306" s="268"/>
      <c r="C2306" s="269"/>
      <c r="D2306" s="259" t="s">
        <v>238</v>
      </c>
      <c r="E2306" s="270" t="s">
        <v>1</v>
      </c>
      <c r="F2306" s="271" t="s">
        <v>2987</v>
      </c>
      <c r="G2306" s="269"/>
      <c r="H2306" s="272">
        <v>0.65000000000000002</v>
      </c>
      <c r="I2306" s="273"/>
      <c r="J2306" s="269"/>
      <c r="K2306" s="269"/>
      <c r="L2306" s="274"/>
      <c r="M2306" s="275"/>
      <c r="N2306" s="276"/>
      <c r="O2306" s="276"/>
      <c r="P2306" s="276"/>
      <c r="Q2306" s="276"/>
      <c r="R2306" s="276"/>
      <c r="S2306" s="276"/>
      <c r="T2306" s="277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78" t="s">
        <v>238</v>
      </c>
      <c r="AU2306" s="278" t="s">
        <v>91</v>
      </c>
      <c r="AV2306" s="14" t="s">
        <v>91</v>
      </c>
      <c r="AW2306" s="14" t="s">
        <v>36</v>
      </c>
      <c r="AX2306" s="14" t="s">
        <v>81</v>
      </c>
      <c r="AY2306" s="278" t="s">
        <v>229</v>
      </c>
    </row>
    <row r="2307" s="13" customFormat="1">
      <c r="A2307" s="13"/>
      <c r="B2307" s="257"/>
      <c r="C2307" s="258"/>
      <c r="D2307" s="259" t="s">
        <v>238</v>
      </c>
      <c r="E2307" s="260" t="s">
        <v>1</v>
      </c>
      <c r="F2307" s="261" t="s">
        <v>2988</v>
      </c>
      <c r="G2307" s="258"/>
      <c r="H2307" s="260" t="s">
        <v>1</v>
      </c>
      <c r="I2307" s="262"/>
      <c r="J2307" s="258"/>
      <c r="K2307" s="258"/>
      <c r="L2307" s="263"/>
      <c r="M2307" s="264"/>
      <c r="N2307" s="265"/>
      <c r="O2307" s="265"/>
      <c r="P2307" s="265"/>
      <c r="Q2307" s="265"/>
      <c r="R2307" s="265"/>
      <c r="S2307" s="265"/>
      <c r="T2307" s="266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67" t="s">
        <v>238</v>
      </c>
      <c r="AU2307" s="267" t="s">
        <v>91</v>
      </c>
      <c r="AV2307" s="13" t="s">
        <v>89</v>
      </c>
      <c r="AW2307" s="13" t="s">
        <v>36</v>
      </c>
      <c r="AX2307" s="13" t="s">
        <v>81</v>
      </c>
      <c r="AY2307" s="267" t="s">
        <v>229</v>
      </c>
    </row>
    <row r="2308" s="14" customFormat="1">
      <c r="A2308" s="14"/>
      <c r="B2308" s="268"/>
      <c r="C2308" s="269"/>
      <c r="D2308" s="259" t="s">
        <v>238</v>
      </c>
      <c r="E2308" s="270" t="s">
        <v>1</v>
      </c>
      <c r="F2308" s="271" t="s">
        <v>848</v>
      </c>
      <c r="G2308" s="269"/>
      <c r="H2308" s="272">
        <v>60</v>
      </c>
      <c r="I2308" s="273"/>
      <c r="J2308" s="269"/>
      <c r="K2308" s="269"/>
      <c r="L2308" s="274"/>
      <c r="M2308" s="275"/>
      <c r="N2308" s="276"/>
      <c r="O2308" s="276"/>
      <c r="P2308" s="276"/>
      <c r="Q2308" s="276"/>
      <c r="R2308" s="276"/>
      <c r="S2308" s="276"/>
      <c r="T2308" s="277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78" t="s">
        <v>238</v>
      </c>
      <c r="AU2308" s="278" t="s">
        <v>91</v>
      </c>
      <c r="AV2308" s="14" t="s">
        <v>91</v>
      </c>
      <c r="AW2308" s="14" t="s">
        <v>36</v>
      </c>
      <c r="AX2308" s="14" t="s">
        <v>81</v>
      </c>
      <c r="AY2308" s="278" t="s">
        <v>229</v>
      </c>
    </row>
    <row r="2309" s="15" customFormat="1">
      <c r="A2309" s="15"/>
      <c r="B2309" s="279"/>
      <c r="C2309" s="280"/>
      <c r="D2309" s="259" t="s">
        <v>238</v>
      </c>
      <c r="E2309" s="281" t="s">
        <v>1</v>
      </c>
      <c r="F2309" s="282" t="s">
        <v>252</v>
      </c>
      <c r="G2309" s="280"/>
      <c r="H2309" s="283">
        <v>151.41999999999999</v>
      </c>
      <c r="I2309" s="284"/>
      <c r="J2309" s="280"/>
      <c r="K2309" s="280"/>
      <c r="L2309" s="285"/>
      <c r="M2309" s="286"/>
      <c r="N2309" s="287"/>
      <c r="O2309" s="287"/>
      <c r="P2309" s="287"/>
      <c r="Q2309" s="287"/>
      <c r="R2309" s="287"/>
      <c r="S2309" s="287"/>
      <c r="T2309" s="288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89" t="s">
        <v>238</v>
      </c>
      <c r="AU2309" s="289" t="s">
        <v>91</v>
      </c>
      <c r="AV2309" s="15" t="s">
        <v>236</v>
      </c>
      <c r="AW2309" s="15" t="s">
        <v>36</v>
      </c>
      <c r="AX2309" s="15" t="s">
        <v>89</v>
      </c>
      <c r="AY2309" s="289" t="s">
        <v>229</v>
      </c>
    </row>
    <row r="2310" s="2" customFormat="1" ht="21.75" customHeight="1">
      <c r="A2310" s="39"/>
      <c r="B2310" s="40"/>
      <c r="C2310" s="244" t="s">
        <v>2989</v>
      </c>
      <c r="D2310" s="244" t="s">
        <v>231</v>
      </c>
      <c r="E2310" s="245" t="s">
        <v>2990</v>
      </c>
      <c r="F2310" s="246" t="s">
        <v>2991</v>
      </c>
      <c r="G2310" s="247" t="s">
        <v>311</v>
      </c>
      <c r="H2310" s="248">
        <v>107.011</v>
      </c>
      <c r="I2310" s="249"/>
      <c r="J2310" s="250">
        <f>ROUND(I2310*H2310,2)</f>
        <v>0</v>
      </c>
      <c r="K2310" s="246" t="s">
        <v>235</v>
      </c>
      <c r="L2310" s="45"/>
      <c r="M2310" s="251" t="s">
        <v>1</v>
      </c>
      <c r="N2310" s="252" t="s">
        <v>46</v>
      </c>
      <c r="O2310" s="92"/>
      <c r="P2310" s="253">
        <f>O2310*H2310</f>
        <v>0</v>
      </c>
      <c r="Q2310" s="253">
        <v>0.00012</v>
      </c>
      <c r="R2310" s="253">
        <f>Q2310*H2310</f>
        <v>0.01284132</v>
      </c>
      <c r="S2310" s="253">
        <v>0</v>
      </c>
      <c r="T2310" s="254">
        <f>S2310*H2310</f>
        <v>0</v>
      </c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39"/>
      <c r="AE2310" s="39"/>
      <c r="AR2310" s="255" t="s">
        <v>331</v>
      </c>
      <c r="AT2310" s="255" t="s">
        <v>231</v>
      </c>
      <c r="AU2310" s="255" t="s">
        <v>91</v>
      </c>
      <c r="AY2310" s="18" t="s">
        <v>229</v>
      </c>
      <c r="BE2310" s="256">
        <f>IF(N2310="základní",J2310,0)</f>
        <v>0</v>
      </c>
      <c r="BF2310" s="256">
        <f>IF(N2310="snížená",J2310,0)</f>
        <v>0</v>
      </c>
      <c r="BG2310" s="256">
        <f>IF(N2310="zákl. přenesená",J2310,0)</f>
        <v>0</v>
      </c>
      <c r="BH2310" s="256">
        <f>IF(N2310="sníž. přenesená",J2310,0)</f>
        <v>0</v>
      </c>
      <c r="BI2310" s="256">
        <f>IF(N2310="nulová",J2310,0)</f>
        <v>0</v>
      </c>
      <c r="BJ2310" s="18" t="s">
        <v>89</v>
      </c>
      <c r="BK2310" s="256">
        <f>ROUND(I2310*H2310,2)</f>
        <v>0</v>
      </c>
      <c r="BL2310" s="18" t="s">
        <v>331</v>
      </c>
      <c r="BM2310" s="255" t="s">
        <v>2992</v>
      </c>
    </row>
    <row r="2311" s="13" customFormat="1">
      <c r="A2311" s="13"/>
      <c r="B2311" s="257"/>
      <c r="C2311" s="258"/>
      <c r="D2311" s="259" t="s">
        <v>238</v>
      </c>
      <c r="E2311" s="260" t="s">
        <v>1</v>
      </c>
      <c r="F2311" s="261" t="s">
        <v>2964</v>
      </c>
      <c r="G2311" s="258"/>
      <c r="H2311" s="260" t="s">
        <v>1</v>
      </c>
      <c r="I2311" s="262"/>
      <c r="J2311" s="258"/>
      <c r="K2311" s="258"/>
      <c r="L2311" s="263"/>
      <c r="M2311" s="264"/>
      <c r="N2311" s="265"/>
      <c r="O2311" s="265"/>
      <c r="P2311" s="265"/>
      <c r="Q2311" s="265"/>
      <c r="R2311" s="265"/>
      <c r="S2311" s="265"/>
      <c r="T2311" s="266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67" t="s">
        <v>238</v>
      </c>
      <c r="AU2311" s="267" t="s">
        <v>91</v>
      </c>
      <c r="AV2311" s="13" t="s">
        <v>89</v>
      </c>
      <c r="AW2311" s="13" t="s">
        <v>36</v>
      </c>
      <c r="AX2311" s="13" t="s">
        <v>81</v>
      </c>
      <c r="AY2311" s="267" t="s">
        <v>229</v>
      </c>
    </row>
    <row r="2312" s="14" customFormat="1">
      <c r="A2312" s="14"/>
      <c r="B2312" s="268"/>
      <c r="C2312" s="269"/>
      <c r="D2312" s="259" t="s">
        <v>238</v>
      </c>
      <c r="E2312" s="270" t="s">
        <v>1</v>
      </c>
      <c r="F2312" s="271" t="s">
        <v>2965</v>
      </c>
      <c r="G2312" s="269"/>
      <c r="H2312" s="272">
        <v>0.44400000000000001</v>
      </c>
      <c r="I2312" s="273"/>
      <c r="J2312" s="269"/>
      <c r="K2312" s="269"/>
      <c r="L2312" s="274"/>
      <c r="M2312" s="275"/>
      <c r="N2312" s="276"/>
      <c r="O2312" s="276"/>
      <c r="P2312" s="276"/>
      <c r="Q2312" s="276"/>
      <c r="R2312" s="276"/>
      <c r="S2312" s="276"/>
      <c r="T2312" s="277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78" t="s">
        <v>238</v>
      </c>
      <c r="AU2312" s="278" t="s">
        <v>91</v>
      </c>
      <c r="AV2312" s="14" t="s">
        <v>91</v>
      </c>
      <c r="AW2312" s="14" t="s">
        <v>36</v>
      </c>
      <c r="AX2312" s="14" t="s">
        <v>81</v>
      </c>
      <c r="AY2312" s="278" t="s">
        <v>229</v>
      </c>
    </row>
    <row r="2313" s="13" customFormat="1">
      <c r="A2313" s="13"/>
      <c r="B2313" s="257"/>
      <c r="C2313" s="258"/>
      <c r="D2313" s="259" t="s">
        <v>238</v>
      </c>
      <c r="E2313" s="260" t="s">
        <v>1</v>
      </c>
      <c r="F2313" s="261" t="s">
        <v>2966</v>
      </c>
      <c r="G2313" s="258"/>
      <c r="H2313" s="260" t="s">
        <v>1</v>
      </c>
      <c r="I2313" s="262"/>
      <c r="J2313" s="258"/>
      <c r="K2313" s="258"/>
      <c r="L2313" s="263"/>
      <c r="M2313" s="264"/>
      <c r="N2313" s="265"/>
      <c r="O2313" s="265"/>
      <c r="P2313" s="265"/>
      <c r="Q2313" s="265"/>
      <c r="R2313" s="265"/>
      <c r="S2313" s="265"/>
      <c r="T2313" s="266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67" t="s">
        <v>238</v>
      </c>
      <c r="AU2313" s="267" t="s">
        <v>91</v>
      </c>
      <c r="AV2313" s="13" t="s">
        <v>89</v>
      </c>
      <c r="AW2313" s="13" t="s">
        <v>36</v>
      </c>
      <c r="AX2313" s="13" t="s">
        <v>81</v>
      </c>
      <c r="AY2313" s="267" t="s">
        <v>229</v>
      </c>
    </row>
    <row r="2314" s="14" customFormat="1">
      <c r="A2314" s="14"/>
      <c r="B2314" s="268"/>
      <c r="C2314" s="269"/>
      <c r="D2314" s="259" t="s">
        <v>238</v>
      </c>
      <c r="E2314" s="270" t="s">
        <v>1</v>
      </c>
      <c r="F2314" s="271" t="s">
        <v>2967</v>
      </c>
      <c r="G2314" s="269"/>
      <c r="H2314" s="272">
        <v>6.0759999999999996</v>
      </c>
      <c r="I2314" s="273"/>
      <c r="J2314" s="269"/>
      <c r="K2314" s="269"/>
      <c r="L2314" s="274"/>
      <c r="M2314" s="275"/>
      <c r="N2314" s="276"/>
      <c r="O2314" s="276"/>
      <c r="P2314" s="276"/>
      <c r="Q2314" s="276"/>
      <c r="R2314" s="276"/>
      <c r="S2314" s="276"/>
      <c r="T2314" s="277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78" t="s">
        <v>238</v>
      </c>
      <c r="AU2314" s="278" t="s">
        <v>91</v>
      </c>
      <c r="AV2314" s="14" t="s">
        <v>91</v>
      </c>
      <c r="AW2314" s="14" t="s">
        <v>36</v>
      </c>
      <c r="AX2314" s="14" t="s">
        <v>81</v>
      </c>
      <c r="AY2314" s="278" t="s">
        <v>229</v>
      </c>
    </row>
    <row r="2315" s="13" customFormat="1">
      <c r="A2315" s="13"/>
      <c r="B2315" s="257"/>
      <c r="C2315" s="258"/>
      <c r="D2315" s="259" t="s">
        <v>238</v>
      </c>
      <c r="E2315" s="260" t="s">
        <v>1</v>
      </c>
      <c r="F2315" s="261" t="s">
        <v>2968</v>
      </c>
      <c r="G2315" s="258"/>
      <c r="H2315" s="260" t="s">
        <v>1</v>
      </c>
      <c r="I2315" s="262"/>
      <c r="J2315" s="258"/>
      <c r="K2315" s="258"/>
      <c r="L2315" s="263"/>
      <c r="M2315" s="264"/>
      <c r="N2315" s="265"/>
      <c r="O2315" s="265"/>
      <c r="P2315" s="265"/>
      <c r="Q2315" s="265"/>
      <c r="R2315" s="265"/>
      <c r="S2315" s="265"/>
      <c r="T2315" s="266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67" t="s">
        <v>238</v>
      </c>
      <c r="AU2315" s="267" t="s">
        <v>91</v>
      </c>
      <c r="AV2315" s="13" t="s">
        <v>89</v>
      </c>
      <c r="AW2315" s="13" t="s">
        <v>36</v>
      </c>
      <c r="AX2315" s="13" t="s">
        <v>81</v>
      </c>
      <c r="AY2315" s="267" t="s">
        <v>229</v>
      </c>
    </row>
    <row r="2316" s="14" customFormat="1">
      <c r="A2316" s="14"/>
      <c r="B2316" s="268"/>
      <c r="C2316" s="269"/>
      <c r="D2316" s="259" t="s">
        <v>238</v>
      </c>
      <c r="E2316" s="270" t="s">
        <v>1</v>
      </c>
      <c r="F2316" s="271" t="s">
        <v>2969</v>
      </c>
      <c r="G2316" s="269"/>
      <c r="H2316" s="272">
        <v>8.6799999999999997</v>
      </c>
      <c r="I2316" s="273"/>
      <c r="J2316" s="269"/>
      <c r="K2316" s="269"/>
      <c r="L2316" s="274"/>
      <c r="M2316" s="275"/>
      <c r="N2316" s="276"/>
      <c r="O2316" s="276"/>
      <c r="P2316" s="276"/>
      <c r="Q2316" s="276"/>
      <c r="R2316" s="276"/>
      <c r="S2316" s="276"/>
      <c r="T2316" s="277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78" t="s">
        <v>238</v>
      </c>
      <c r="AU2316" s="278" t="s">
        <v>91</v>
      </c>
      <c r="AV2316" s="14" t="s">
        <v>91</v>
      </c>
      <c r="AW2316" s="14" t="s">
        <v>36</v>
      </c>
      <c r="AX2316" s="14" t="s">
        <v>81</v>
      </c>
      <c r="AY2316" s="278" t="s">
        <v>229</v>
      </c>
    </row>
    <row r="2317" s="13" customFormat="1">
      <c r="A2317" s="13"/>
      <c r="B2317" s="257"/>
      <c r="C2317" s="258"/>
      <c r="D2317" s="259" t="s">
        <v>238</v>
      </c>
      <c r="E2317" s="260" t="s">
        <v>1</v>
      </c>
      <c r="F2317" s="261" t="s">
        <v>2970</v>
      </c>
      <c r="G2317" s="258"/>
      <c r="H2317" s="260" t="s">
        <v>1</v>
      </c>
      <c r="I2317" s="262"/>
      <c r="J2317" s="258"/>
      <c r="K2317" s="258"/>
      <c r="L2317" s="263"/>
      <c r="M2317" s="264"/>
      <c r="N2317" s="265"/>
      <c r="O2317" s="265"/>
      <c r="P2317" s="265"/>
      <c r="Q2317" s="265"/>
      <c r="R2317" s="265"/>
      <c r="S2317" s="265"/>
      <c r="T2317" s="266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67" t="s">
        <v>238</v>
      </c>
      <c r="AU2317" s="267" t="s">
        <v>91</v>
      </c>
      <c r="AV2317" s="13" t="s">
        <v>89</v>
      </c>
      <c r="AW2317" s="13" t="s">
        <v>36</v>
      </c>
      <c r="AX2317" s="13" t="s">
        <v>81</v>
      </c>
      <c r="AY2317" s="267" t="s">
        <v>229</v>
      </c>
    </row>
    <row r="2318" s="14" customFormat="1">
      <c r="A2318" s="14"/>
      <c r="B2318" s="268"/>
      <c r="C2318" s="269"/>
      <c r="D2318" s="259" t="s">
        <v>238</v>
      </c>
      <c r="E2318" s="270" t="s">
        <v>1</v>
      </c>
      <c r="F2318" s="271" t="s">
        <v>2971</v>
      </c>
      <c r="G2318" s="269"/>
      <c r="H2318" s="272">
        <v>30.007999999999999</v>
      </c>
      <c r="I2318" s="273"/>
      <c r="J2318" s="269"/>
      <c r="K2318" s="269"/>
      <c r="L2318" s="274"/>
      <c r="M2318" s="275"/>
      <c r="N2318" s="276"/>
      <c r="O2318" s="276"/>
      <c r="P2318" s="276"/>
      <c r="Q2318" s="276"/>
      <c r="R2318" s="276"/>
      <c r="S2318" s="276"/>
      <c r="T2318" s="277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78" t="s">
        <v>238</v>
      </c>
      <c r="AU2318" s="278" t="s">
        <v>91</v>
      </c>
      <c r="AV2318" s="14" t="s">
        <v>91</v>
      </c>
      <c r="AW2318" s="14" t="s">
        <v>36</v>
      </c>
      <c r="AX2318" s="14" t="s">
        <v>81</v>
      </c>
      <c r="AY2318" s="278" t="s">
        <v>229</v>
      </c>
    </row>
    <row r="2319" s="13" customFormat="1">
      <c r="A2319" s="13"/>
      <c r="B2319" s="257"/>
      <c r="C2319" s="258"/>
      <c r="D2319" s="259" t="s">
        <v>238</v>
      </c>
      <c r="E2319" s="260" t="s">
        <v>1</v>
      </c>
      <c r="F2319" s="261" t="s">
        <v>2972</v>
      </c>
      <c r="G2319" s="258"/>
      <c r="H2319" s="260" t="s">
        <v>1</v>
      </c>
      <c r="I2319" s="262"/>
      <c r="J2319" s="258"/>
      <c r="K2319" s="258"/>
      <c r="L2319" s="263"/>
      <c r="M2319" s="264"/>
      <c r="N2319" s="265"/>
      <c r="O2319" s="265"/>
      <c r="P2319" s="265"/>
      <c r="Q2319" s="265"/>
      <c r="R2319" s="265"/>
      <c r="S2319" s="265"/>
      <c r="T2319" s="266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67" t="s">
        <v>238</v>
      </c>
      <c r="AU2319" s="267" t="s">
        <v>91</v>
      </c>
      <c r="AV2319" s="13" t="s">
        <v>89</v>
      </c>
      <c r="AW2319" s="13" t="s">
        <v>36</v>
      </c>
      <c r="AX2319" s="13" t="s">
        <v>81</v>
      </c>
      <c r="AY2319" s="267" t="s">
        <v>229</v>
      </c>
    </row>
    <row r="2320" s="14" customFormat="1">
      <c r="A2320" s="14"/>
      <c r="B2320" s="268"/>
      <c r="C2320" s="269"/>
      <c r="D2320" s="259" t="s">
        <v>238</v>
      </c>
      <c r="E2320" s="270" t="s">
        <v>1</v>
      </c>
      <c r="F2320" s="271" t="s">
        <v>2973</v>
      </c>
      <c r="G2320" s="269"/>
      <c r="H2320" s="272">
        <v>0.26900000000000002</v>
      </c>
      <c r="I2320" s="273"/>
      <c r="J2320" s="269"/>
      <c r="K2320" s="269"/>
      <c r="L2320" s="274"/>
      <c r="M2320" s="275"/>
      <c r="N2320" s="276"/>
      <c r="O2320" s="276"/>
      <c r="P2320" s="276"/>
      <c r="Q2320" s="276"/>
      <c r="R2320" s="276"/>
      <c r="S2320" s="276"/>
      <c r="T2320" s="277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78" t="s">
        <v>238</v>
      </c>
      <c r="AU2320" s="278" t="s">
        <v>91</v>
      </c>
      <c r="AV2320" s="14" t="s">
        <v>91</v>
      </c>
      <c r="AW2320" s="14" t="s">
        <v>36</v>
      </c>
      <c r="AX2320" s="14" t="s">
        <v>81</v>
      </c>
      <c r="AY2320" s="278" t="s">
        <v>229</v>
      </c>
    </row>
    <row r="2321" s="13" customFormat="1">
      <c r="A2321" s="13"/>
      <c r="B2321" s="257"/>
      <c r="C2321" s="258"/>
      <c r="D2321" s="259" t="s">
        <v>238</v>
      </c>
      <c r="E2321" s="260" t="s">
        <v>1</v>
      </c>
      <c r="F2321" s="261" t="s">
        <v>2982</v>
      </c>
      <c r="G2321" s="258"/>
      <c r="H2321" s="260" t="s">
        <v>1</v>
      </c>
      <c r="I2321" s="262"/>
      <c r="J2321" s="258"/>
      <c r="K2321" s="258"/>
      <c r="L2321" s="263"/>
      <c r="M2321" s="264"/>
      <c r="N2321" s="265"/>
      <c r="O2321" s="265"/>
      <c r="P2321" s="265"/>
      <c r="Q2321" s="265"/>
      <c r="R2321" s="265"/>
      <c r="S2321" s="265"/>
      <c r="T2321" s="266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67" t="s">
        <v>238</v>
      </c>
      <c r="AU2321" s="267" t="s">
        <v>91</v>
      </c>
      <c r="AV2321" s="13" t="s">
        <v>89</v>
      </c>
      <c r="AW2321" s="13" t="s">
        <v>36</v>
      </c>
      <c r="AX2321" s="13" t="s">
        <v>81</v>
      </c>
      <c r="AY2321" s="267" t="s">
        <v>229</v>
      </c>
    </row>
    <row r="2322" s="14" customFormat="1">
      <c r="A2322" s="14"/>
      <c r="B2322" s="268"/>
      <c r="C2322" s="269"/>
      <c r="D2322" s="259" t="s">
        <v>238</v>
      </c>
      <c r="E2322" s="270" t="s">
        <v>1</v>
      </c>
      <c r="F2322" s="271" t="s">
        <v>2983</v>
      </c>
      <c r="G2322" s="269"/>
      <c r="H2322" s="272">
        <v>0.36399999999999999</v>
      </c>
      <c r="I2322" s="273"/>
      <c r="J2322" s="269"/>
      <c r="K2322" s="269"/>
      <c r="L2322" s="274"/>
      <c r="M2322" s="275"/>
      <c r="N2322" s="276"/>
      <c r="O2322" s="276"/>
      <c r="P2322" s="276"/>
      <c r="Q2322" s="276"/>
      <c r="R2322" s="276"/>
      <c r="S2322" s="276"/>
      <c r="T2322" s="277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78" t="s">
        <v>238</v>
      </c>
      <c r="AU2322" s="278" t="s">
        <v>91</v>
      </c>
      <c r="AV2322" s="14" t="s">
        <v>91</v>
      </c>
      <c r="AW2322" s="14" t="s">
        <v>36</v>
      </c>
      <c r="AX2322" s="14" t="s">
        <v>81</v>
      </c>
      <c r="AY2322" s="278" t="s">
        <v>229</v>
      </c>
    </row>
    <row r="2323" s="13" customFormat="1">
      <c r="A2323" s="13"/>
      <c r="B2323" s="257"/>
      <c r="C2323" s="258"/>
      <c r="D2323" s="259" t="s">
        <v>238</v>
      </c>
      <c r="E2323" s="260" t="s">
        <v>1</v>
      </c>
      <c r="F2323" s="261" t="s">
        <v>2984</v>
      </c>
      <c r="G2323" s="258"/>
      <c r="H2323" s="260" t="s">
        <v>1</v>
      </c>
      <c r="I2323" s="262"/>
      <c r="J2323" s="258"/>
      <c r="K2323" s="258"/>
      <c r="L2323" s="263"/>
      <c r="M2323" s="264"/>
      <c r="N2323" s="265"/>
      <c r="O2323" s="265"/>
      <c r="P2323" s="265"/>
      <c r="Q2323" s="265"/>
      <c r="R2323" s="265"/>
      <c r="S2323" s="265"/>
      <c r="T2323" s="266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67" t="s">
        <v>238</v>
      </c>
      <c r="AU2323" s="267" t="s">
        <v>91</v>
      </c>
      <c r="AV2323" s="13" t="s">
        <v>89</v>
      </c>
      <c r="AW2323" s="13" t="s">
        <v>36</v>
      </c>
      <c r="AX2323" s="13" t="s">
        <v>81</v>
      </c>
      <c r="AY2323" s="267" t="s">
        <v>229</v>
      </c>
    </row>
    <row r="2324" s="14" customFormat="1">
      <c r="A2324" s="14"/>
      <c r="B2324" s="268"/>
      <c r="C2324" s="269"/>
      <c r="D2324" s="259" t="s">
        <v>238</v>
      </c>
      <c r="E2324" s="270" t="s">
        <v>1</v>
      </c>
      <c r="F2324" s="271" t="s">
        <v>2985</v>
      </c>
      <c r="G2324" s="269"/>
      <c r="H2324" s="272">
        <v>0.52000000000000002</v>
      </c>
      <c r="I2324" s="273"/>
      <c r="J2324" s="269"/>
      <c r="K2324" s="269"/>
      <c r="L2324" s="274"/>
      <c r="M2324" s="275"/>
      <c r="N2324" s="276"/>
      <c r="O2324" s="276"/>
      <c r="P2324" s="276"/>
      <c r="Q2324" s="276"/>
      <c r="R2324" s="276"/>
      <c r="S2324" s="276"/>
      <c r="T2324" s="277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78" t="s">
        <v>238</v>
      </c>
      <c r="AU2324" s="278" t="s">
        <v>91</v>
      </c>
      <c r="AV2324" s="14" t="s">
        <v>91</v>
      </c>
      <c r="AW2324" s="14" t="s">
        <v>36</v>
      </c>
      <c r="AX2324" s="14" t="s">
        <v>81</v>
      </c>
      <c r="AY2324" s="278" t="s">
        <v>229</v>
      </c>
    </row>
    <row r="2325" s="13" customFormat="1">
      <c r="A2325" s="13"/>
      <c r="B2325" s="257"/>
      <c r="C2325" s="258"/>
      <c r="D2325" s="259" t="s">
        <v>238</v>
      </c>
      <c r="E2325" s="260" t="s">
        <v>1</v>
      </c>
      <c r="F2325" s="261" t="s">
        <v>2986</v>
      </c>
      <c r="G2325" s="258"/>
      <c r="H2325" s="260" t="s">
        <v>1</v>
      </c>
      <c r="I2325" s="262"/>
      <c r="J2325" s="258"/>
      <c r="K2325" s="258"/>
      <c r="L2325" s="263"/>
      <c r="M2325" s="264"/>
      <c r="N2325" s="265"/>
      <c r="O2325" s="265"/>
      <c r="P2325" s="265"/>
      <c r="Q2325" s="265"/>
      <c r="R2325" s="265"/>
      <c r="S2325" s="265"/>
      <c r="T2325" s="266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67" t="s">
        <v>238</v>
      </c>
      <c r="AU2325" s="267" t="s">
        <v>91</v>
      </c>
      <c r="AV2325" s="13" t="s">
        <v>89</v>
      </c>
      <c r="AW2325" s="13" t="s">
        <v>36</v>
      </c>
      <c r="AX2325" s="13" t="s">
        <v>81</v>
      </c>
      <c r="AY2325" s="267" t="s">
        <v>229</v>
      </c>
    </row>
    <row r="2326" s="14" customFormat="1">
      <c r="A2326" s="14"/>
      <c r="B2326" s="268"/>
      <c r="C2326" s="269"/>
      <c r="D2326" s="259" t="s">
        <v>238</v>
      </c>
      <c r="E2326" s="270" t="s">
        <v>1</v>
      </c>
      <c r="F2326" s="271" t="s">
        <v>2987</v>
      </c>
      <c r="G2326" s="269"/>
      <c r="H2326" s="272">
        <v>0.65000000000000002</v>
      </c>
      <c r="I2326" s="273"/>
      <c r="J2326" s="269"/>
      <c r="K2326" s="269"/>
      <c r="L2326" s="274"/>
      <c r="M2326" s="275"/>
      <c r="N2326" s="276"/>
      <c r="O2326" s="276"/>
      <c r="P2326" s="276"/>
      <c r="Q2326" s="276"/>
      <c r="R2326" s="276"/>
      <c r="S2326" s="276"/>
      <c r="T2326" s="277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78" t="s">
        <v>238</v>
      </c>
      <c r="AU2326" s="278" t="s">
        <v>91</v>
      </c>
      <c r="AV2326" s="14" t="s">
        <v>91</v>
      </c>
      <c r="AW2326" s="14" t="s">
        <v>36</v>
      </c>
      <c r="AX2326" s="14" t="s">
        <v>81</v>
      </c>
      <c r="AY2326" s="278" t="s">
        <v>229</v>
      </c>
    </row>
    <row r="2327" s="13" customFormat="1">
      <c r="A2327" s="13"/>
      <c r="B2327" s="257"/>
      <c r="C2327" s="258"/>
      <c r="D2327" s="259" t="s">
        <v>238</v>
      </c>
      <c r="E2327" s="260" t="s">
        <v>1</v>
      </c>
      <c r="F2327" s="261" t="s">
        <v>2988</v>
      </c>
      <c r="G2327" s="258"/>
      <c r="H2327" s="260" t="s">
        <v>1</v>
      </c>
      <c r="I2327" s="262"/>
      <c r="J2327" s="258"/>
      <c r="K2327" s="258"/>
      <c r="L2327" s="263"/>
      <c r="M2327" s="264"/>
      <c r="N2327" s="265"/>
      <c r="O2327" s="265"/>
      <c r="P2327" s="265"/>
      <c r="Q2327" s="265"/>
      <c r="R2327" s="265"/>
      <c r="S2327" s="265"/>
      <c r="T2327" s="266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67" t="s">
        <v>238</v>
      </c>
      <c r="AU2327" s="267" t="s">
        <v>91</v>
      </c>
      <c r="AV2327" s="13" t="s">
        <v>89</v>
      </c>
      <c r="AW2327" s="13" t="s">
        <v>36</v>
      </c>
      <c r="AX2327" s="13" t="s">
        <v>81</v>
      </c>
      <c r="AY2327" s="267" t="s">
        <v>229</v>
      </c>
    </row>
    <row r="2328" s="14" customFormat="1">
      <c r="A2328" s="14"/>
      <c r="B2328" s="268"/>
      <c r="C2328" s="269"/>
      <c r="D2328" s="259" t="s">
        <v>238</v>
      </c>
      <c r="E2328" s="270" t="s">
        <v>1</v>
      </c>
      <c r="F2328" s="271" t="s">
        <v>848</v>
      </c>
      <c r="G2328" s="269"/>
      <c r="H2328" s="272">
        <v>60</v>
      </c>
      <c r="I2328" s="273"/>
      <c r="J2328" s="269"/>
      <c r="K2328" s="269"/>
      <c r="L2328" s="274"/>
      <c r="M2328" s="275"/>
      <c r="N2328" s="276"/>
      <c r="O2328" s="276"/>
      <c r="P2328" s="276"/>
      <c r="Q2328" s="276"/>
      <c r="R2328" s="276"/>
      <c r="S2328" s="276"/>
      <c r="T2328" s="277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78" t="s">
        <v>238</v>
      </c>
      <c r="AU2328" s="278" t="s">
        <v>91</v>
      </c>
      <c r="AV2328" s="14" t="s">
        <v>91</v>
      </c>
      <c r="AW2328" s="14" t="s">
        <v>36</v>
      </c>
      <c r="AX2328" s="14" t="s">
        <v>81</v>
      </c>
      <c r="AY2328" s="278" t="s">
        <v>229</v>
      </c>
    </row>
    <row r="2329" s="15" customFormat="1">
      <c r="A2329" s="15"/>
      <c r="B2329" s="279"/>
      <c r="C2329" s="280"/>
      <c r="D2329" s="259" t="s">
        <v>238</v>
      </c>
      <c r="E2329" s="281" t="s">
        <v>1</v>
      </c>
      <c r="F2329" s="282" t="s">
        <v>252</v>
      </c>
      <c r="G2329" s="280"/>
      <c r="H2329" s="283">
        <v>107.011</v>
      </c>
      <c r="I2329" s="284"/>
      <c r="J2329" s="280"/>
      <c r="K2329" s="280"/>
      <c r="L2329" s="285"/>
      <c r="M2329" s="286"/>
      <c r="N2329" s="287"/>
      <c r="O2329" s="287"/>
      <c r="P2329" s="287"/>
      <c r="Q2329" s="287"/>
      <c r="R2329" s="287"/>
      <c r="S2329" s="287"/>
      <c r="T2329" s="288"/>
      <c r="U2329" s="15"/>
      <c r="V2329" s="15"/>
      <c r="W2329" s="15"/>
      <c r="X2329" s="15"/>
      <c r="Y2329" s="15"/>
      <c r="Z2329" s="15"/>
      <c r="AA2329" s="15"/>
      <c r="AB2329" s="15"/>
      <c r="AC2329" s="15"/>
      <c r="AD2329" s="15"/>
      <c r="AE2329" s="15"/>
      <c r="AT2329" s="289" t="s">
        <v>238</v>
      </c>
      <c r="AU2329" s="289" t="s">
        <v>91</v>
      </c>
      <c r="AV2329" s="15" t="s">
        <v>236</v>
      </c>
      <c r="AW2329" s="15" t="s">
        <v>36</v>
      </c>
      <c r="AX2329" s="15" t="s">
        <v>89</v>
      </c>
      <c r="AY2329" s="289" t="s">
        <v>229</v>
      </c>
    </row>
    <row r="2330" s="2" customFormat="1" ht="21.75" customHeight="1">
      <c r="A2330" s="39"/>
      <c r="B2330" s="40"/>
      <c r="C2330" s="244" t="s">
        <v>2993</v>
      </c>
      <c r="D2330" s="244" t="s">
        <v>231</v>
      </c>
      <c r="E2330" s="245" t="s">
        <v>2994</v>
      </c>
      <c r="F2330" s="246" t="s">
        <v>2995</v>
      </c>
      <c r="G2330" s="247" t="s">
        <v>311</v>
      </c>
      <c r="H2330" s="248">
        <v>107.011</v>
      </c>
      <c r="I2330" s="249"/>
      <c r="J2330" s="250">
        <f>ROUND(I2330*H2330,2)</f>
        <v>0</v>
      </c>
      <c r="K2330" s="246" t="s">
        <v>235</v>
      </c>
      <c r="L2330" s="45"/>
      <c r="M2330" s="251" t="s">
        <v>1</v>
      </c>
      <c r="N2330" s="252" t="s">
        <v>46</v>
      </c>
      <c r="O2330" s="92"/>
      <c r="P2330" s="253">
        <f>O2330*H2330</f>
        <v>0</v>
      </c>
      <c r="Q2330" s="253">
        <v>0.00012</v>
      </c>
      <c r="R2330" s="253">
        <f>Q2330*H2330</f>
        <v>0.01284132</v>
      </c>
      <c r="S2330" s="253">
        <v>0</v>
      </c>
      <c r="T2330" s="254">
        <f>S2330*H2330</f>
        <v>0</v>
      </c>
      <c r="U2330" s="39"/>
      <c r="V2330" s="39"/>
      <c r="W2330" s="39"/>
      <c r="X2330" s="39"/>
      <c r="Y2330" s="39"/>
      <c r="Z2330" s="39"/>
      <c r="AA2330" s="39"/>
      <c r="AB2330" s="39"/>
      <c r="AC2330" s="39"/>
      <c r="AD2330" s="39"/>
      <c r="AE2330" s="39"/>
      <c r="AR2330" s="255" t="s">
        <v>331</v>
      </c>
      <c r="AT2330" s="255" t="s">
        <v>231</v>
      </c>
      <c r="AU2330" s="255" t="s">
        <v>91</v>
      </c>
      <c r="AY2330" s="18" t="s">
        <v>229</v>
      </c>
      <c r="BE2330" s="256">
        <f>IF(N2330="základní",J2330,0)</f>
        <v>0</v>
      </c>
      <c r="BF2330" s="256">
        <f>IF(N2330="snížená",J2330,0)</f>
        <v>0</v>
      </c>
      <c r="BG2330" s="256">
        <f>IF(N2330="zákl. přenesená",J2330,0)</f>
        <v>0</v>
      </c>
      <c r="BH2330" s="256">
        <f>IF(N2330="sníž. přenesená",J2330,0)</f>
        <v>0</v>
      </c>
      <c r="BI2330" s="256">
        <f>IF(N2330="nulová",J2330,0)</f>
        <v>0</v>
      </c>
      <c r="BJ2330" s="18" t="s">
        <v>89</v>
      </c>
      <c r="BK2330" s="256">
        <f>ROUND(I2330*H2330,2)</f>
        <v>0</v>
      </c>
      <c r="BL2330" s="18" t="s">
        <v>331</v>
      </c>
      <c r="BM2330" s="255" t="s">
        <v>2996</v>
      </c>
    </row>
    <row r="2331" s="2" customFormat="1" ht="21.75" customHeight="1">
      <c r="A2331" s="39"/>
      <c r="B2331" s="40"/>
      <c r="C2331" s="244" t="s">
        <v>2997</v>
      </c>
      <c r="D2331" s="244" t="s">
        <v>231</v>
      </c>
      <c r="E2331" s="245" t="s">
        <v>2998</v>
      </c>
      <c r="F2331" s="246" t="s">
        <v>2999</v>
      </c>
      <c r="G2331" s="247" t="s">
        <v>311</v>
      </c>
      <c r="H2331" s="248">
        <v>12.6</v>
      </c>
      <c r="I2331" s="249"/>
      <c r="J2331" s="250">
        <f>ROUND(I2331*H2331,2)</f>
        <v>0</v>
      </c>
      <c r="K2331" s="246" t="s">
        <v>235</v>
      </c>
      <c r="L2331" s="45"/>
      <c r="M2331" s="251" t="s">
        <v>1</v>
      </c>
      <c r="N2331" s="252" t="s">
        <v>46</v>
      </c>
      <c r="O2331" s="92"/>
      <c r="P2331" s="253">
        <f>O2331*H2331</f>
        <v>0</v>
      </c>
      <c r="Q2331" s="253">
        <v>0.00014999999999999999</v>
      </c>
      <c r="R2331" s="253">
        <f>Q2331*H2331</f>
        <v>0.0018899999999999998</v>
      </c>
      <c r="S2331" s="253">
        <v>0</v>
      </c>
      <c r="T2331" s="254">
        <f>S2331*H2331</f>
        <v>0</v>
      </c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R2331" s="255" t="s">
        <v>331</v>
      </c>
      <c r="AT2331" s="255" t="s">
        <v>231</v>
      </c>
      <c r="AU2331" s="255" t="s">
        <v>91</v>
      </c>
      <c r="AY2331" s="18" t="s">
        <v>229</v>
      </c>
      <c r="BE2331" s="256">
        <f>IF(N2331="základní",J2331,0)</f>
        <v>0</v>
      </c>
      <c r="BF2331" s="256">
        <f>IF(N2331="snížená",J2331,0)</f>
        <v>0</v>
      </c>
      <c r="BG2331" s="256">
        <f>IF(N2331="zákl. přenesená",J2331,0)</f>
        <v>0</v>
      </c>
      <c r="BH2331" s="256">
        <f>IF(N2331="sníž. přenesená",J2331,0)</f>
        <v>0</v>
      </c>
      <c r="BI2331" s="256">
        <f>IF(N2331="nulová",J2331,0)</f>
        <v>0</v>
      </c>
      <c r="BJ2331" s="18" t="s">
        <v>89</v>
      </c>
      <c r="BK2331" s="256">
        <f>ROUND(I2331*H2331,2)</f>
        <v>0</v>
      </c>
      <c r="BL2331" s="18" t="s">
        <v>331</v>
      </c>
      <c r="BM2331" s="255" t="s">
        <v>3000</v>
      </c>
    </row>
    <row r="2332" s="13" customFormat="1">
      <c r="A2332" s="13"/>
      <c r="B2332" s="257"/>
      <c r="C2332" s="258"/>
      <c r="D2332" s="259" t="s">
        <v>238</v>
      </c>
      <c r="E2332" s="260" t="s">
        <v>1</v>
      </c>
      <c r="F2332" s="261" t="s">
        <v>3001</v>
      </c>
      <c r="G2332" s="258"/>
      <c r="H2332" s="260" t="s">
        <v>1</v>
      </c>
      <c r="I2332" s="262"/>
      <c r="J2332" s="258"/>
      <c r="K2332" s="258"/>
      <c r="L2332" s="263"/>
      <c r="M2332" s="264"/>
      <c r="N2332" s="265"/>
      <c r="O2332" s="265"/>
      <c r="P2332" s="265"/>
      <c r="Q2332" s="265"/>
      <c r="R2332" s="265"/>
      <c r="S2332" s="265"/>
      <c r="T2332" s="266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67" t="s">
        <v>238</v>
      </c>
      <c r="AU2332" s="267" t="s">
        <v>91</v>
      </c>
      <c r="AV2332" s="13" t="s">
        <v>89</v>
      </c>
      <c r="AW2332" s="13" t="s">
        <v>36</v>
      </c>
      <c r="AX2332" s="13" t="s">
        <v>81</v>
      </c>
      <c r="AY2332" s="267" t="s">
        <v>229</v>
      </c>
    </row>
    <row r="2333" s="13" customFormat="1">
      <c r="A2333" s="13"/>
      <c r="B2333" s="257"/>
      <c r="C2333" s="258"/>
      <c r="D2333" s="259" t="s">
        <v>238</v>
      </c>
      <c r="E2333" s="260" t="s">
        <v>1</v>
      </c>
      <c r="F2333" s="261" t="s">
        <v>3002</v>
      </c>
      <c r="G2333" s="258"/>
      <c r="H2333" s="260" t="s">
        <v>1</v>
      </c>
      <c r="I2333" s="262"/>
      <c r="J2333" s="258"/>
      <c r="K2333" s="258"/>
      <c r="L2333" s="263"/>
      <c r="M2333" s="264"/>
      <c r="N2333" s="265"/>
      <c r="O2333" s="265"/>
      <c r="P2333" s="265"/>
      <c r="Q2333" s="265"/>
      <c r="R2333" s="265"/>
      <c r="S2333" s="265"/>
      <c r="T2333" s="266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67" t="s">
        <v>238</v>
      </c>
      <c r="AU2333" s="267" t="s">
        <v>91</v>
      </c>
      <c r="AV2333" s="13" t="s">
        <v>89</v>
      </c>
      <c r="AW2333" s="13" t="s">
        <v>36</v>
      </c>
      <c r="AX2333" s="13" t="s">
        <v>81</v>
      </c>
      <c r="AY2333" s="267" t="s">
        <v>229</v>
      </c>
    </row>
    <row r="2334" s="14" customFormat="1">
      <c r="A2334" s="14"/>
      <c r="B2334" s="268"/>
      <c r="C2334" s="269"/>
      <c r="D2334" s="259" t="s">
        <v>238</v>
      </c>
      <c r="E2334" s="270" t="s">
        <v>1</v>
      </c>
      <c r="F2334" s="271" t="s">
        <v>3003</v>
      </c>
      <c r="G2334" s="269"/>
      <c r="H2334" s="272">
        <v>12.6</v>
      </c>
      <c r="I2334" s="273"/>
      <c r="J2334" s="269"/>
      <c r="K2334" s="269"/>
      <c r="L2334" s="274"/>
      <c r="M2334" s="275"/>
      <c r="N2334" s="276"/>
      <c r="O2334" s="276"/>
      <c r="P2334" s="276"/>
      <c r="Q2334" s="276"/>
      <c r="R2334" s="276"/>
      <c r="S2334" s="276"/>
      <c r="T2334" s="277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78" t="s">
        <v>238</v>
      </c>
      <c r="AU2334" s="278" t="s">
        <v>91</v>
      </c>
      <c r="AV2334" s="14" t="s">
        <v>91</v>
      </c>
      <c r="AW2334" s="14" t="s">
        <v>36</v>
      </c>
      <c r="AX2334" s="14" t="s">
        <v>89</v>
      </c>
      <c r="AY2334" s="278" t="s">
        <v>229</v>
      </c>
    </row>
    <row r="2335" s="2" customFormat="1" ht="16.5" customHeight="1">
      <c r="A2335" s="39"/>
      <c r="B2335" s="40"/>
      <c r="C2335" s="244" t="s">
        <v>3004</v>
      </c>
      <c r="D2335" s="244" t="s">
        <v>231</v>
      </c>
      <c r="E2335" s="245" t="s">
        <v>3005</v>
      </c>
      <c r="F2335" s="246" t="s">
        <v>3006</v>
      </c>
      <c r="G2335" s="247" t="s">
        <v>311</v>
      </c>
      <c r="H2335" s="248">
        <v>355.72699999999998</v>
      </c>
      <c r="I2335" s="249"/>
      <c r="J2335" s="250">
        <f>ROUND(I2335*H2335,2)</f>
        <v>0</v>
      </c>
      <c r="K2335" s="246" t="s">
        <v>235</v>
      </c>
      <c r="L2335" s="45"/>
      <c r="M2335" s="251" t="s">
        <v>1</v>
      </c>
      <c r="N2335" s="252" t="s">
        <v>46</v>
      </c>
      <c r="O2335" s="92"/>
      <c r="P2335" s="253">
        <f>O2335*H2335</f>
        <v>0</v>
      </c>
      <c r="Q2335" s="253">
        <v>0.00084000000000000003</v>
      </c>
      <c r="R2335" s="253">
        <f>Q2335*H2335</f>
        <v>0.29881068</v>
      </c>
      <c r="S2335" s="253">
        <v>0</v>
      </c>
      <c r="T2335" s="254">
        <f>S2335*H2335</f>
        <v>0</v>
      </c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39"/>
      <c r="AE2335" s="39"/>
      <c r="AR2335" s="255" t="s">
        <v>331</v>
      </c>
      <c r="AT2335" s="255" t="s">
        <v>231</v>
      </c>
      <c r="AU2335" s="255" t="s">
        <v>91</v>
      </c>
      <c r="AY2335" s="18" t="s">
        <v>229</v>
      </c>
      <c r="BE2335" s="256">
        <f>IF(N2335="základní",J2335,0)</f>
        <v>0</v>
      </c>
      <c r="BF2335" s="256">
        <f>IF(N2335="snížená",J2335,0)</f>
        <v>0</v>
      </c>
      <c r="BG2335" s="256">
        <f>IF(N2335="zákl. přenesená",J2335,0)</f>
        <v>0</v>
      </c>
      <c r="BH2335" s="256">
        <f>IF(N2335="sníž. přenesená",J2335,0)</f>
        <v>0</v>
      </c>
      <c r="BI2335" s="256">
        <f>IF(N2335="nulová",J2335,0)</f>
        <v>0</v>
      </c>
      <c r="BJ2335" s="18" t="s">
        <v>89</v>
      </c>
      <c r="BK2335" s="256">
        <f>ROUND(I2335*H2335,2)</f>
        <v>0</v>
      </c>
      <c r="BL2335" s="18" t="s">
        <v>331</v>
      </c>
      <c r="BM2335" s="255" t="s">
        <v>3007</v>
      </c>
    </row>
    <row r="2336" s="13" customFormat="1">
      <c r="A2336" s="13"/>
      <c r="B2336" s="257"/>
      <c r="C2336" s="258"/>
      <c r="D2336" s="259" t="s">
        <v>238</v>
      </c>
      <c r="E2336" s="260" t="s">
        <v>1</v>
      </c>
      <c r="F2336" s="261" t="s">
        <v>3008</v>
      </c>
      <c r="G2336" s="258"/>
      <c r="H2336" s="260" t="s">
        <v>1</v>
      </c>
      <c r="I2336" s="262"/>
      <c r="J2336" s="258"/>
      <c r="K2336" s="258"/>
      <c r="L2336" s="263"/>
      <c r="M2336" s="264"/>
      <c r="N2336" s="265"/>
      <c r="O2336" s="265"/>
      <c r="P2336" s="265"/>
      <c r="Q2336" s="265"/>
      <c r="R2336" s="265"/>
      <c r="S2336" s="265"/>
      <c r="T2336" s="266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67" t="s">
        <v>238</v>
      </c>
      <c r="AU2336" s="267" t="s">
        <v>91</v>
      </c>
      <c r="AV2336" s="13" t="s">
        <v>89</v>
      </c>
      <c r="AW2336" s="13" t="s">
        <v>36</v>
      </c>
      <c r="AX2336" s="13" t="s">
        <v>81</v>
      </c>
      <c r="AY2336" s="267" t="s">
        <v>229</v>
      </c>
    </row>
    <row r="2337" s="13" customFormat="1">
      <c r="A2337" s="13"/>
      <c r="B2337" s="257"/>
      <c r="C2337" s="258"/>
      <c r="D2337" s="259" t="s">
        <v>238</v>
      </c>
      <c r="E2337" s="260" t="s">
        <v>1</v>
      </c>
      <c r="F2337" s="261" t="s">
        <v>3009</v>
      </c>
      <c r="G2337" s="258"/>
      <c r="H2337" s="260" t="s">
        <v>1</v>
      </c>
      <c r="I2337" s="262"/>
      <c r="J2337" s="258"/>
      <c r="K2337" s="258"/>
      <c r="L2337" s="263"/>
      <c r="M2337" s="264"/>
      <c r="N2337" s="265"/>
      <c r="O2337" s="265"/>
      <c r="P2337" s="265"/>
      <c r="Q2337" s="265"/>
      <c r="R2337" s="265"/>
      <c r="S2337" s="265"/>
      <c r="T2337" s="266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67" t="s">
        <v>238</v>
      </c>
      <c r="AU2337" s="267" t="s">
        <v>91</v>
      </c>
      <c r="AV2337" s="13" t="s">
        <v>89</v>
      </c>
      <c r="AW2337" s="13" t="s">
        <v>36</v>
      </c>
      <c r="AX2337" s="13" t="s">
        <v>81</v>
      </c>
      <c r="AY2337" s="267" t="s">
        <v>229</v>
      </c>
    </row>
    <row r="2338" s="14" customFormat="1">
      <c r="A2338" s="14"/>
      <c r="B2338" s="268"/>
      <c r="C2338" s="269"/>
      <c r="D2338" s="259" t="s">
        <v>238</v>
      </c>
      <c r="E2338" s="270" t="s">
        <v>1</v>
      </c>
      <c r="F2338" s="271" t="s">
        <v>3010</v>
      </c>
      <c r="G2338" s="269"/>
      <c r="H2338" s="272">
        <v>173.565</v>
      </c>
      <c r="I2338" s="273"/>
      <c r="J2338" s="269"/>
      <c r="K2338" s="269"/>
      <c r="L2338" s="274"/>
      <c r="M2338" s="275"/>
      <c r="N2338" s="276"/>
      <c r="O2338" s="276"/>
      <c r="P2338" s="276"/>
      <c r="Q2338" s="276"/>
      <c r="R2338" s="276"/>
      <c r="S2338" s="276"/>
      <c r="T2338" s="277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78" t="s">
        <v>238</v>
      </c>
      <c r="AU2338" s="278" t="s">
        <v>91</v>
      </c>
      <c r="AV2338" s="14" t="s">
        <v>91</v>
      </c>
      <c r="AW2338" s="14" t="s">
        <v>36</v>
      </c>
      <c r="AX2338" s="14" t="s">
        <v>81</v>
      </c>
      <c r="AY2338" s="278" t="s">
        <v>229</v>
      </c>
    </row>
    <row r="2339" s="13" customFormat="1">
      <c r="A2339" s="13"/>
      <c r="B2339" s="257"/>
      <c r="C2339" s="258"/>
      <c r="D2339" s="259" t="s">
        <v>238</v>
      </c>
      <c r="E2339" s="260" t="s">
        <v>1</v>
      </c>
      <c r="F2339" s="261" t="s">
        <v>3011</v>
      </c>
      <c r="G2339" s="258"/>
      <c r="H2339" s="260" t="s">
        <v>1</v>
      </c>
      <c r="I2339" s="262"/>
      <c r="J2339" s="258"/>
      <c r="K2339" s="258"/>
      <c r="L2339" s="263"/>
      <c r="M2339" s="264"/>
      <c r="N2339" s="265"/>
      <c r="O2339" s="265"/>
      <c r="P2339" s="265"/>
      <c r="Q2339" s="265"/>
      <c r="R2339" s="265"/>
      <c r="S2339" s="265"/>
      <c r="T2339" s="266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67" t="s">
        <v>238</v>
      </c>
      <c r="AU2339" s="267" t="s">
        <v>91</v>
      </c>
      <c r="AV2339" s="13" t="s">
        <v>89</v>
      </c>
      <c r="AW2339" s="13" t="s">
        <v>36</v>
      </c>
      <c r="AX2339" s="13" t="s">
        <v>81</v>
      </c>
      <c r="AY2339" s="267" t="s">
        <v>229</v>
      </c>
    </row>
    <row r="2340" s="14" customFormat="1">
      <c r="A2340" s="14"/>
      <c r="B2340" s="268"/>
      <c r="C2340" s="269"/>
      <c r="D2340" s="259" t="s">
        <v>238</v>
      </c>
      <c r="E2340" s="270" t="s">
        <v>1</v>
      </c>
      <c r="F2340" s="271" t="s">
        <v>3012</v>
      </c>
      <c r="G2340" s="269"/>
      <c r="H2340" s="272">
        <v>12.311999999999999</v>
      </c>
      <c r="I2340" s="273"/>
      <c r="J2340" s="269"/>
      <c r="K2340" s="269"/>
      <c r="L2340" s="274"/>
      <c r="M2340" s="275"/>
      <c r="N2340" s="276"/>
      <c r="O2340" s="276"/>
      <c r="P2340" s="276"/>
      <c r="Q2340" s="276"/>
      <c r="R2340" s="276"/>
      <c r="S2340" s="276"/>
      <c r="T2340" s="277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78" t="s">
        <v>238</v>
      </c>
      <c r="AU2340" s="278" t="s">
        <v>91</v>
      </c>
      <c r="AV2340" s="14" t="s">
        <v>91</v>
      </c>
      <c r="AW2340" s="14" t="s">
        <v>36</v>
      </c>
      <c r="AX2340" s="14" t="s">
        <v>81</v>
      </c>
      <c r="AY2340" s="278" t="s">
        <v>229</v>
      </c>
    </row>
    <row r="2341" s="13" customFormat="1">
      <c r="A2341" s="13"/>
      <c r="B2341" s="257"/>
      <c r="C2341" s="258"/>
      <c r="D2341" s="259" t="s">
        <v>238</v>
      </c>
      <c r="E2341" s="260" t="s">
        <v>1</v>
      </c>
      <c r="F2341" s="261" t="s">
        <v>3013</v>
      </c>
      <c r="G2341" s="258"/>
      <c r="H2341" s="260" t="s">
        <v>1</v>
      </c>
      <c r="I2341" s="262"/>
      <c r="J2341" s="258"/>
      <c r="K2341" s="258"/>
      <c r="L2341" s="263"/>
      <c r="M2341" s="264"/>
      <c r="N2341" s="265"/>
      <c r="O2341" s="265"/>
      <c r="P2341" s="265"/>
      <c r="Q2341" s="265"/>
      <c r="R2341" s="265"/>
      <c r="S2341" s="265"/>
      <c r="T2341" s="266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67" t="s">
        <v>238</v>
      </c>
      <c r="AU2341" s="267" t="s">
        <v>91</v>
      </c>
      <c r="AV2341" s="13" t="s">
        <v>89</v>
      </c>
      <c r="AW2341" s="13" t="s">
        <v>36</v>
      </c>
      <c r="AX2341" s="13" t="s">
        <v>81</v>
      </c>
      <c r="AY2341" s="267" t="s">
        <v>229</v>
      </c>
    </row>
    <row r="2342" s="14" customFormat="1">
      <c r="A2342" s="14"/>
      <c r="B2342" s="268"/>
      <c r="C2342" s="269"/>
      <c r="D2342" s="259" t="s">
        <v>238</v>
      </c>
      <c r="E2342" s="270" t="s">
        <v>1</v>
      </c>
      <c r="F2342" s="271" t="s">
        <v>3014</v>
      </c>
      <c r="G2342" s="269"/>
      <c r="H2342" s="272">
        <v>35.850000000000001</v>
      </c>
      <c r="I2342" s="273"/>
      <c r="J2342" s="269"/>
      <c r="K2342" s="269"/>
      <c r="L2342" s="274"/>
      <c r="M2342" s="275"/>
      <c r="N2342" s="276"/>
      <c r="O2342" s="276"/>
      <c r="P2342" s="276"/>
      <c r="Q2342" s="276"/>
      <c r="R2342" s="276"/>
      <c r="S2342" s="276"/>
      <c r="T2342" s="277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78" t="s">
        <v>238</v>
      </c>
      <c r="AU2342" s="278" t="s">
        <v>91</v>
      </c>
      <c r="AV2342" s="14" t="s">
        <v>91</v>
      </c>
      <c r="AW2342" s="14" t="s">
        <v>36</v>
      </c>
      <c r="AX2342" s="14" t="s">
        <v>81</v>
      </c>
      <c r="AY2342" s="278" t="s">
        <v>229</v>
      </c>
    </row>
    <row r="2343" s="13" customFormat="1">
      <c r="A2343" s="13"/>
      <c r="B2343" s="257"/>
      <c r="C2343" s="258"/>
      <c r="D2343" s="259" t="s">
        <v>238</v>
      </c>
      <c r="E2343" s="260" t="s">
        <v>1</v>
      </c>
      <c r="F2343" s="261" t="s">
        <v>3015</v>
      </c>
      <c r="G2343" s="258"/>
      <c r="H2343" s="260" t="s">
        <v>1</v>
      </c>
      <c r="I2343" s="262"/>
      <c r="J2343" s="258"/>
      <c r="K2343" s="258"/>
      <c r="L2343" s="263"/>
      <c r="M2343" s="264"/>
      <c r="N2343" s="265"/>
      <c r="O2343" s="265"/>
      <c r="P2343" s="265"/>
      <c r="Q2343" s="265"/>
      <c r="R2343" s="265"/>
      <c r="S2343" s="265"/>
      <c r="T2343" s="266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67" t="s">
        <v>238</v>
      </c>
      <c r="AU2343" s="267" t="s">
        <v>91</v>
      </c>
      <c r="AV2343" s="13" t="s">
        <v>89</v>
      </c>
      <c r="AW2343" s="13" t="s">
        <v>36</v>
      </c>
      <c r="AX2343" s="13" t="s">
        <v>81</v>
      </c>
      <c r="AY2343" s="267" t="s">
        <v>229</v>
      </c>
    </row>
    <row r="2344" s="14" customFormat="1">
      <c r="A2344" s="14"/>
      <c r="B2344" s="268"/>
      <c r="C2344" s="269"/>
      <c r="D2344" s="259" t="s">
        <v>238</v>
      </c>
      <c r="E2344" s="270" t="s">
        <v>1</v>
      </c>
      <c r="F2344" s="271" t="s">
        <v>3016</v>
      </c>
      <c r="G2344" s="269"/>
      <c r="H2344" s="272">
        <v>107.65000000000001</v>
      </c>
      <c r="I2344" s="273"/>
      <c r="J2344" s="269"/>
      <c r="K2344" s="269"/>
      <c r="L2344" s="274"/>
      <c r="M2344" s="275"/>
      <c r="N2344" s="276"/>
      <c r="O2344" s="276"/>
      <c r="P2344" s="276"/>
      <c r="Q2344" s="276"/>
      <c r="R2344" s="276"/>
      <c r="S2344" s="276"/>
      <c r="T2344" s="277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78" t="s">
        <v>238</v>
      </c>
      <c r="AU2344" s="278" t="s">
        <v>91</v>
      </c>
      <c r="AV2344" s="14" t="s">
        <v>91</v>
      </c>
      <c r="AW2344" s="14" t="s">
        <v>36</v>
      </c>
      <c r="AX2344" s="14" t="s">
        <v>81</v>
      </c>
      <c r="AY2344" s="278" t="s">
        <v>229</v>
      </c>
    </row>
    <row r="2345" s="16" customFormat="1">
      <c r="A2345" s="16"/>
      <c r="B2345" s="307"/>
      <c r="C2345" s="308"/>
      <c r="D2345" s="259" t="s">
        <v>238</v>
      </c>
      <c r="E2345" s="309" t="s">
        <v>1</v>
      </c>
      <c r="F2345" s="310" t="s">
        <v>455</v>
      </c>
      <c r="G2345" s="308"/>
      <c r="H2345" s="311">
        <v>329.37700000000001</v>
      </c>
      <c r="I2345" s="312"/>
      <c r="J2345" s="308"/>
      <c r="K2345" s="308"/>
      <c r="L2345" s="313"/>
      <c r="M2345" s="314"/>
      <c r="N2345" s="315"/>
      <c r="O2345" s="315"/>
      <c r="P2345" s="315"/>
      <c r="Q2345" s="315"/>
      <c r="R2345" s="315"/>
      <c r="S2345" s="315"/>
      <c r="T2345" s="3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T2345" s="317" t="s">
        <v>238</v>
      </c>
      <c r="AU2345" s="317" t="s">
        <v>91</v>
      </c>
      <c r="AV2345" s="16" t="s">
        <v>244</v>
      </c>
      <c r="AW2345" s="16" t="s">
        <v>36</v>
      </c>
      <c r="AX2345" s="16" t="s">
        <v>81</v>
      </c>
      <c r="AY2345" s="317" t="s">
        <v>229</v>
      </c>
    </row>
    <row r="2346" s="14" customFormat="1">
      <c r="A2346" s="14"/>
      <c r="B2346" s="268"/>
      <c r="C2346" s="269"/>
      <c r="D2346" s="259" t="s">
        <v>238</v>
      </c>
      <c r="E2346" s="270" t="s">
        <v>1</v>
      </c>
      <c r="F2346" s="271" t="s">
        <v>3017</v>
      </c>
      <c r="G2346" s="269"/>
      <c r="H2346" s="272">
        <v>26.350000000000001</v>
      </c>
      <c r="I2346" s="273"/>
      <c r="J2346" s="269"/>
      <c r="K2346" s="269"/>
      <c r="L2346" s="274"/>
      <c r="M2346" s="275"/>
      <c r="N2346" s="276"/>
      <c r="O2346" s="276"/>
      <c r="P2346" s="276"/>
      <c r="Q2346" s="276"/>
      <c r="R2346" s="276"/>
      <c r="S2346" s="276"/>
      <c r="T2346" s="277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78" t="s">
        <v>238</v>
      </c>
      <c r="AU2346" s="278" t="s">
        <v>91</v>
      </c>
      <c r="AV2346" s="14" t="s">
        <v>91</v>
      </c>
      <c r="AW2346" s="14" t="s">
        <v>36</v>
      </c>
      <c r="AX2346" s="14" t="s">
        <v>81</v>
      </c>
      <c r="AY2346" s="278" t="s">
        <v>229</v>
      </c>
    </row>
    <row r="2347" s="15" customFormat="1">
      <c r="A2347" s="15"/>
      <c r="B2347" s="279"/>
      <c r="C2347" s="280"/>
      <c r="D2347" s="259" t="s">
        <v>238</v>
      </c>
      <c r="E2347" s="281" t="s">
        <v>1</v>
      </c>
      <c r="F2347" s="282" t="s">
        <v>252</v>
      </c>
      <c r="G2347" s="280"/>
      <c r="H2347" s="283">
        <v>355.72700000000003</v>
      </c>
      <c r="I2347" s="284"/>
      <c r="J2347" s="280"/>
      <c r="K2347" s="280"/>
      <c r="L2347" s="285"/>
      <c r="M2347" s="286"/>
      <c r="N2347" s="287"/>
      <c r="O2347" s="287"/>
      <c r="P2347" s="287"/>
      <c r="Q2347" s="287"/>
      <c r="R2347" s="287"/>
      <c r="S2347" s="287"/>
      <c r="T2347" s="288"/>
      <c r="U2347" s="15"/>
      <c r="V2347" s="15"/>
      <c r="W2347" s="15"/>
      <c r="X2347" s="15"/>
      <c r="Y2347" s="15"/>
      <c r="Z2347" s="15"/>
      <c r="AA2347" s="15"/>
      <c r="AB2347" s="15"/>
      <c r="AC2347" s="15"/>
      <c r="AD2347" s="15"/>
      <c r="AE2347" s="15"/>
      <c r="AT2347" s="289" t="s">
        <v>238</v>
      </c>
      <c r="AU2347" s="289" t="s">
        <v>91</v>
      </c>
      <c r="AV2347" s="15" t="s">
        <v>236</v>
      </c>
      <c r="AW2347" s="15" t="s">
        <v>36</v>
      </c>
      <c r="AX2347" s="15" t="s">
        <v>89</v>
      </c>
      <c r="AY2347" s="289" t="s">
        <v>229</v>
      </c>
    </row>
    <row r="2348" s="12" customFormat="1" ht="22.8" customHeight="1">
      <c r="A2348" s="12"/>
      <c r="B2348" s="228"/>
      <c r="C2348" s="229"/>
      <c r="D2348" s="230" t="s">
        <v>80</v>
      </c>
      <c r="E2348" s="242" t="s">
        <v>3018</v>
      </c>
      <c r="F2348" s="242" t="s">
        <v>3019</v>
      </c>
      <c r="G2348" s="229"/>
      <c r="H2348" s="229"/>
      <c r="I2348" s="232"/>
      <c r="J2348" s="243">
        <f>BK2348</f>
        <v>0</v>
      </c>
      <c r="K2348" s="229"/>
      <c r="L2348" s="234"/>
      <c r="M2348" s="235"/>
      <c r="N2348" s="236"/>
      <c r="O2348" s="236"/>
      <c r="P2348" s="237">
        <f>SUM(P2349:P2360)</f>
        <v>0</v>
      </c>
      <c r="Q2348" s="236"/>
      <c r="R2348" s="237">
        <f>SUM(R2349:R2360)</f>
        <v>0.18506694000000001</v>
      </c>
      <c r="S2348" s="236"/>
      <c r="T2348" s="238">
        <f>SUM(T2349:T2360)</f>
        <v>0</v>
      </c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R2348" s="239" t="s">
        <v>91</v>
      </c>
      <c r="AT2348" s="240" t="s">
        <v>80</v>
      </c>
      <c r="AU2348" s="240" t="s">
        <v>89</v>
      </c>
      <c r="AY2348" s="239" t="s">
        <v>229</v>
      </c>
      <c r="BK2348" s="241">
        <f>SUM(BK2349:BK2360)</f>
        <v>0</v>
      </c>
    </row>
    <row r="2349" s="2" customFormat="1" ht="21.75" customHeight="1">
      <c r="A2349" s="39"/>
      <c r="B2349" s="40"/>
      <c r="C2349" s="244" t="s">
        <v>3020</v>
      </c>
      <c r="D2349" s="244" t="s">
        <v>231</v>
      </c>
      <c r="E2349" s="245" t="s">
        <v>3021</v>
      </c>
      <c r="F2349" s="246" t="s">
        <v>3022</v>
      </c>
      <c r="G2349" s="247" t="s">
        <v>346</v>
      </c>
      <c r="H2349" s="248">
        <v>200</v>
      </c>
      <c r="I2349" s="249"/>
      <c r="J2349" s="250">
        <f>ROUND(I2349*H2349,2)</f>
        <v>0</v>
      </c>
      <c r="K2349" s="246" t="s">
        <v>235</v>
      </c>
      <c r="L2349" s="45"/>
      <c r="M2349" s="251" t="s">
        <v>1</v>
      </c>
      <c r="N2349" s="252" t="s">
        <v>46</v>
      </c>
      <c r="O2349" s="92"/>
      <c r="P2349" s="253">
        <f>O2349*H2349</f>
        <v>0</v>
      </c>
      <c r="Q2349" s="253">
        <v>1.0000000000000001E-05</v>
      </c>
      <c r="R2349" s="253">
        <f>Q2349*H2349</f>
        <v>0.002</v>
      </c>
      <c r="S2349" s="253">
        <v>0</v>
      </c>
      <c r="T2349" s="254">
        <f>S2349*H2349</f>
        <v>0</v>
      </c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R2349" s="255" t="s">
        <v>331</v>
      </c>
      <c r="AT2349" s="255" t="s">
        <v>231</v>
      </c>
      <c r="AU2349" s="255" t="s">
        <v>91</v>
      </c>
      <c r="AY2349" s="18" t="s">
        <v>229</v>
      </c>
      <c r="BE2349" s="256">
        <f>IF(N2349="základní",J2349,0)</f>
        <v>0</v>
      </c>
      <c r="BF2349" s="256">
        <f>IF(N2349="snížená",J2349,0)</f>
        <v>0</v>
      </c>
      <c r="BG2349" s="256">
        <f>IF(N2349="zákl. přenesená",J2349,0)</f>
        <v>0</v>
      </c>
      <c r="BH2349" s="256">
        <f>IF(N2349="sníž. přenesená",J2349,0)</f>
        <v>0</v>
      </c>
      <c r="BI2349" s="256">
        <f>IF(N2349="nulová",J2349,0)</f>
        <v>0</v>
      </c>
      <c r="BJ2349" s="18" t="s">
        <v>89</v>
      </c>
      <c r="BK2349" s="256">
        <f>ROUND(I2349*H2349,2)</f>
        <v>0</v>
      </c>
      <c r="BL2349" s="18" t="s">
        <v>331</v>
      </c>
      <c r="BM2349" s="255" t="s">
        <v>3023</v>
      </c>
    </row>
    <row r="2350" s="2" customFormat="1" ht="21.75" customHeight="1">
      <c r="A2350" s="39"/>
      <c r="B2350" s="40"/>
      <c r="C2350" s="244" t="s">
        <v>3024</v>
      </c>
      <c r="D2350" s="244" t="s">
        <v>231</v>
      </c>
      <c r="E2350" s="245" t="s">
        <v>3025</v>
      </c>
      <c r="F2350" s="246" t="s">
        <v>3026</v>
      </c>
      <c r="G2350" s="247" t="s">
        <v>311</v>
      </c>
      <c r="H2350" s="248">
        <v>260.90600000000001</v>
      </c>
      <c r="I2350" s="249"/>
      <c r="J2350" s="250">
        <f>ROUND(I2350*H2350,2)</f>
        <v>0</v>
      </c>
      <c r="K2350" s="246" t="s">
        <v>235</v>
      </c>
      <c r="L2350" s="45"/>
      <c r="M2350" s="251" t="s">
        <v>1</v>
      </c>
      <c r="N2350" s="252" t="s">
        <v>46</v>
      </c>
      <c r="O2350" s="92"/>
      <c r="P2350" s="253">
        <f>O2350*H2350</f>
        <v>0</v>
      </c>
      <c r="Q2350" s="253">
        <v>0.00020000000000000001</v>
      </c>
      <c r="R2350" s="253">
        <f>Q2350*H2350</f>
        <v>0.052181200000000004</v>
      </c>
      <c r="S2350" s="253">
        <v>0</v>
      </c>
      <c r="T2350" s="254">
        <f>S2350*H2350</f>
        <v>0</v>
      </c>
      <c r="U2350" s="39"/>
      <c r="V2350" s="39"/>
      <c r="W2350" s="39"/>
      <c r="X2350" s="39"/>
      <c r="Y2350" s="39"/>
      <c r="Z2350" s="39"/>
      <c r="AA2350" s="39"/>
      <c r="AB2350" s="39"/>
      <c r="AC2350" s="39"/>
      <c r="AD2350" s="39"/>
      <c r="AE2350" s="39"/>
      <c r="AR2350" s="255" t="s">
        <v>331</v>
      </c>
      <c r="AT2350" s="255" t="s">
        <v>231</v>
      </c>
      <c r="AU2350" s="255" t="s">
        <v>91</v>
      </c>
      <c r="AY2350" s="18" t="s">
        <v>229</v>
      </c>
      <c r="BE2350" s="256">
        <f>IF(N2350="základní",J2350,0)</f>
        <v>0</v>
      </c>
      <c r="BF2350" s="256">
        <f>IF(N2350="snížená",J2350,0)</f>
        <v>0</v>
      </c>
      <c r="BG2350" s="256">
        <f>IF(N2350="zákl. přenesená",J2350,0)</f>
        <v>0</v>
      </c>
      <c r="BH2350" s="256">
        <f>IF(N2350="sníž. přenesená",J2350,0)</f>
        <v>0</v>
      </c>
      <c r="BI2350" s="256">
        <f>IF(N2350="nulová",J2350,0)</f>
        <v>0</v>
      </c>
      <c r="BJ2350" s="18" t="s">
        <v>89</v>
      </c>
      <c r="BK2350" s="256">
        <f>ROUND(I2350*H2350,2)</f>
        <v>0</v>
      </c>
      <c r="BL2350" s="18" t="s">
        <v>331</v>
      </c>
      <c r="BM2350" s="255" t="s">
        <v>3027</v>
      </c>
    </row>
    <row r="2351" s="2" customFormat="1" ht="21.75" customHeight="1">
      <c r="A2351" s="39"/>
      <c r="B2351" s="40"/>
      <c r="C2351" s="244" t="s">
        <v>3028</v>
      </c>
      <c r="D2351" s="244" t="s">
        <v>231</v>
      </c>
      <c r="E2351" s="245" t="s">
        <v>3029</v>
      </c>
      <c r="F2351" s="246" t="s">
        <v>3030</v>
      </c>
      <c r="G2351" s="247" t="s">
        <v>311</v>
      </c>
      <c r="H2351" s="248">
        <v>112.7</v>
      </c>
      <c r="I2351" s="249"/>
      <c r="J2351" s="250">
        <f>ROUND(I2351*H2351,2)</f>
        <v>0</v>
      </c>
      <c r="K2351" s="246" t="s">
        <v>235</v>
      </c>
      <c r="L2351" s="45"/>
      <c r="M2351" s="251" t="s">
        <v>1</v>
      </c>
      <c r="N2351" s="252" t="s">
        <v>46</v>
      </c>
      <c r="O2351" s="92"/>
      <c r="P2351" s="253">
        <f>O2351*H2351</f>
        <v>0</v>
      </c>
      <c r="Q2351" s="253">
        <v>0.00020000000000000001</v>
      </c>
      <c r="R2351" s="253">
        <f>Q2351*H2351</f>
        <v>0.022540000000000001</v>
      </c>
      <c r="S2351" s="253">
        <v>0</v>
      </c>
      <c r="T2351" s="254">
        <f>S2351*H2351</f>
        <v>0</v>
      </c>
      <c r="U2351" s="39"/>
      <c r="V2351" s="39"/>
      <c r="W2351" s="39"/>
      <c r="X2351" s="39"/>
      <c r="Y2351" s="39"/>
      <c r="Z2351" s="39"/>
      <c r="AA2351" s="39"/>
      <c r="AB2351" s="39"/>
      <c r="AC2351" s="39"/>
      <c r="AD2351" s="39"/>
      <c r="AE2351" s="39"/>
      <c r="AR2351" s="255" t="s">
        <v>331</v>
      </c>
      <c r="AT2351" s="255" t="s">
        <v>231</v>
      </c>
      <c r="AU2351" s="255" t="s">
        <v>91</v>
      </c>
      <c r="AY2351" s="18" t="s">
        <v>229</v>
      </c>
      <c r="BE2351" s="256">
        <f>IF(N2351="základní",J2351,0)</f>
        <v>0</v>
      </c>
      <c r="BF2351" s="256">
        <f>IF(N2351="snížená",J2351,0)</f>
        <v>0</v>
      </c>
      <c r="BG2351" s="256">
        <f>IF(N2351="zákl. přenesená",J2351,0)</f>
        <v>0</v>
      </c>
      <c r="BH2351" s="256">
        <f>IF(N2351="sníž. přenesená",J2351,0)</f>
        <v>0</v>
      </c>
      <c r="BI2351" s="256">
        <f>IF(N2351="nulová",J2351,0)</f>
        <v>0</v>
      </c>
      <c r="BJ2351" s="18" t="s">
        <v>89</v>
      </c>
      <c r="BK2351" s="256">
        <f>ROUND(I2351*H2351,2)</f>
        <v>0</v>
      </c>
      <c r="BL2351" s="18" t="s">
        <v>331</v>
      </c>
      <c r="BM2351" s="255" t="s">
        <v>3031</v>
      </c>
    </row>
    <row r="2352" s="2" customFormat="1" ht="21.75" customHeight="1">
      <c r="A2352" s="39"/>
      <c r="B2352" s="40"/>
      <c r="C2352" s="244" t="s">
        <v>3032</v>
      </c>
      <c r="D2352" s="244" t="s">
        <v>231</v>
      </c>
      <c r="E2352" s="245" t="s">
        <v>3033</v>
      </c>
      <c r="F2352" s="246" t="s">
        <v>3034</v>
      </c>
      <c r="G2352" s="247" t="s">
        <v>311</v>
      </c>
      <c r="H2352" s="248">
        <v>260.90600000000001</v>
      </c>
      <c r="I2352" s="249"/>
      <c r="J2352" s="250">
        <f>ROUND(I2352*H2352,2)</f>
        <v>0</v>
      </c>
      <c r="K2352" s="246" t="s">
        <v>235</v>
      </c>
      <c r="L2352" s="45"/>
      <c r="M2352" s="251" t="s">
        <v>1</v>
      </c>
      <c r="N2352" s="252" t="s">
        <v>46</v>
      </c>
      <c r="O2352" s="92"/>
      <c r="P2352" s="253">
        <f>O2352*H2352</f>
        <v>0</v>
      </c>
      <c r="Q2352" s="253">
        <v>0.00029</v>
      </c>
      <c r="R2352" s="253">
        <f>Q2352*H2352</f>
        <v>0.075662740000000006</v>
      </c>
      <c r="S2352" s="253">
        <v>0</v>
      </c>
      <c r="T2352" s="254">
        <f>S2352*H2352</f>
        <v>0</v>
      </c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R2352" s="255" t="s">
        <v>331</v>
      </c>
      <c r="AT2352" s="255" t="s">
        <v>231</v>
      </c>
      <c r="AU2352" s="255" t="s">
        <v>91</v>
      </c>
      <c r="AY2352" s="18" t="s">
        <v>229</v>
      </c>
      <c r="BE2352" s="256">
        <f>IF(N2352="základní",J2352,0)</f>
        <v>0</v>
      </c>
      <c r="BF2352" s="256">
        <f>IF(N2352="snížená",J2352,0)</f>
        <v>0</v>
      </c>
      <c r="BG2352" s="256">
        <f>IF(N2352="zákl. přenesená",J2352,0)</f>
        <v>0</v>
      </c>
      <c r="BH2352" s="256">
        <f>IF(N2352="sníž. přenesená",J2352,0)</f>
        <v>0</v>
      </c>
      <c r="BI2352" s="256">
        <f>IF(N2352="nulová",J2352,0)</f>
        <v>0</v>
      </c>
      <c r="BJ2352" s="18" t="s">
        <v>89</v>
      </c>
      <c r="BK2352" s="256">
        <f>ROUND(I2352*H2352,2)</f>
        <v>0</v>
      </c>
      <c r="BL2352" s="18" t="s">
        <v>331</v>
      </c>
      <c r="BM2352" s="255" t="s">
        <v>3035</v>
      </c>
    </row>
    <row r="2353" s="13" customFormat="1">
      <c r="A2353" s="13"/>
      <c r="B2353" s="257"/>
      <c r="C2353" s="258"/>
      <c r="D2353" s="259" t="s">
        <v>238</v>
      </c>
      <c r="E2353" s="260" t="s">
        <v>1</v>
      </c>
      <c r="F2353" s="261" t="s">
        <v>3036</v>
      </c>
      <c r="G2353" s="258"/>
      <c r="H2353" s="260" t="s">
        <v>1</v>
      </c>
      <c r="I2353" s="262"/>
      <c r="J2353" s="258"/>
      <c r="K2353" s="258"/>
      <c r="L2353" s="263"/>
      <c r="M2353" s="264"/>
      <c r="N2353" s="265"/>
      <c r="O2353" s="265"/>
      <c r="P2353" s="265"/>
      <c r="Q2353" s="265"/>
      <c r="R2353" s="265"/>
      <c r="S2353" s="265"/>
      <c r="T2353" s="266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67" t="s">
        <v>238</v>
      </c>
      <c r="AU2353" s="267" t="s">
        <v>91</v>
      </c>
      <c r="AV2353" s="13" t="s">
        <v>89</v>
      </c>
      <c r="AW2353" s="13" t="s">
        <v>36</v>
      </c>
      <c r="AX2353" s="13" t="s">
        <v>81</v>
      </c>
      <c r="AY2353" s="267" t="s">
        <v>229</v>
      </c>
    </row>
    <row r="2354" s="14" customFormat="1">
      <c r="A2354" s="14"/>
      <c r="B2354" s="268"/>
      <c r="C2354" s="269"/>
      <c r="D2354" s="259" t="s">
        <v>238</v>
      </c>
      <c r="E2354" s="270" t="s">
        <v>1</v>
      </c>
      <c r="F2354" s="271" t="s">
        <v>3037</v>
      </c>
      <c r="G2354" s="269"/>
      <c r="H2354" s="272">
        <v>373.60599999999999</v>
      </c>
      <c r="I2354" s="273"/>
      <c r="J2354" s="269"/>
      <c r="K2354" s="269"/>
      <c r="L2354" s="274"/>
      <c r="M2354" s="275"/>
      <c r="N2354" s="276"/>
      <c r="O2354" s="276"/>
      <c r="P2354" s="276"/>
      <c r="Q2354" s="276"/>
      <c r="R2354" s="276"/>
      <c r="S2354" s="276"/>
      <c r="T2354" s="277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78" t="s">
        <v>238</v>
      </c>
      <c r="AU2354" s="278" t="s">
        <v>91</v>
      </c>
      <c r="AV2354" s="14" t="s">
        <v>91</v>
      </c>
      <c r="AW2354" s="14" t="s">
        <v>36</v>
      </c>
      <c r="AX2354" s="14" t="s">
        <v>81</v>
      </c>
      <c r="AY2354" s="278" t="s">
        <v>229</v>
      </c>
    </row>
    <row r="2355" s="13" customFormat="1">
      <c r="A2355" s="13"/>
      <c r="B2355" s="257"/>
      <c r="C2355" s="258"/>
      <c r="D2355" s="259" t="s">
        <v>238</v>
      </c>
      <c r="E2355" s="260" t="s">
        <v>1</v>
      </c>
      <c r="F2355" s="261" t="s">
        <v>3038</v>
      </c>
      <c r="G2355" s="258"/>
      <c r="H2355" s="260" t="s">
        <v>1</v>
      </c>
      <c r="I2355" s="262"/>
      <c r="J2355" s="258"/>
      <c r="K2355" s="258"/>
      <c r="L2355" s="263"/>
      <c r="M2355" s="264"/>
      <c r="N2355" s="265"/>
      <c r="O2355" s="265"/>
      <c r="P2355" s="265"/>
      <c r="Q2355" s="265"/>
      <c r="R2355" s="265"/>
      <c r="S2355" s="265"/>
      <c r="T2355" s="266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67" t="s">
        <v>238</v>
      </c>
      <c r="AU2355" s="267" t="s">
        <v>91</v>
      </c>
      <c r="AV2355" s="13" t="s">
        <v>89</v>
      </c>
      <c r="AW2355" s="13" t="s">
        <v>36</v>
      </c>
      <c r="AX2355" s="13" t="s">
        <v>81</v>
      </c>
      <c r="AY2355" s="267" t="s">
        <v>229</v>
      </c>
    </row>
    <row r="2356" s="14" customFormat="1">
      <c r="A2356" s="14"/>
      <c r="B2356" s="268"/>
      <c r="C2356" s="269"/>
      <c r="D2356" s="259" t="s">
        <v>238</v>
      </c>
      <c r="E2356" s="270" t="s">
        <v>1</v>
      </c>
      <c r="F2356" s="271" t="s">
        <v>3039</v>
      </c>
      <c r="G2356" s="269"/>
      <c r="H2356" s="272">
        <v>-112.7</v>
      </c>
      <c r="I2356" s="273"/>
      <c r="J2356" s="269"/>
      <c r="K2356" s="269"/>
      <c r="L2356" s="274"/>
      <c r="M2356" s="275"/>
      <c r="N2356" s="276"/>
      <c r="O2356" s="276"/>
      <c r="P2356" s="276"/>
      <c r="Q2356" s="276"/>
      <c r="R2356" s="276"/>
      <c r="S2356" s="276"/>
      <c r="T2356" s="277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78" t="s">
        <v>238</v>
      </c>
      <c r="AU2356" s="278" t="s">
        <v>91</v>
      </c>
      <c r="AV2356" s="14" t="s">
        <v>91</v>
      </c>
      <c r="AW2356" s="14" t="s">
        <v>36</v>
      </c>
      <c r="AX2356" s="14" t="s">
        <v>81</v>
      </c>
      <c r="AY2356" s="278" t="s">
        <v>229</v>
      </c>
    </row>
    <row r="2357" s="15" customFormat="1">
      <c r="A2357" s="15"/>
      <c r="B2357" s="279"/>
      <c r="C2357" s="280"/>
      <c r="D2357" s="259" t="s">
        <v>238</v>
      </c>
      <c r="E2357" s="281" t="s">
        <v>1</v>
      </c>
      <c r="F2357" s="282" t="s">
        <v>252</v>
      </c>
      <c r="G2357" s="280"/>
      <c r="H2357" s="283">
        <v>260.90600000000001</v>
      </c>
      <c r="I2357" s="284"/>
      <c r="J2357" s="280"/>
      <c r="K2357" s="280"/>
      <c r="L2357" s="285"/>
      <c r="M2357" s="286"/>
      <c r="N2357" s="287"/>
      <c r="O2357" s="287"/>
      <c r="P2357" s="287"/>
      <c r="Q2357" s="287"/>
      <c r="R2357" s="287"/>
      <c r="S2357" s="287"/>
      <c r="T2357" s="288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89" t="s">
        <v>238</v>
      </c>
      <c r="AU2357" s="289" t="s">
        <v>91</v>
      </c>
      <c r="AV2357" s="15" t="s">
        <v>236</v>
      </c>
      <c r="AW2357" s="15" t="s">
        <v>36</v>
      </c>
      <c r="AX2357" s="15" t="s">
        <v>89</v>
      </c>
      <c r="AY2357" s="289" t="s">
        <v>229</v>
      </c>
    </row>
    <row r="2358" s="2" customFormat="1" ht="21.75" customHeight="1">
      <c r="A2358" s="39"/>
      <c r="B2358" s="40"/>
      <c r="C2358" s="244" t="s">
        <v>3040</v>
      </c>
      <c r="D2358" s="244" t="s">
        <v>231</v>
      </c>
      <c r="E2358" s="245" t="s">
        <v>3041</v>
      </c>
      <c r="F2358" s="246" t="s">
        <v>3042</v>
      </c>
      <c r="G2358" s="247" t="s">
        <v>311</v>
      </c>
      <c r="H2358" s="248">
        <v>112.7</v>
      </c>
      <c r="I2358" s="249"/>
      <c r="J2358" s="250">
        <f>ROUND(I2358*H2358,2)</f>
        <v>0</v>
      </c>
      <c r="K2358" s="246" t="s">
        <v>235</v>
      </c>
      <c r="L2358" s="45"/>
      <c r="M2358" s="251" t="s">
        <v>1</v>
      </c>
      <c r="N2358" s="252" t="s">
        <v>46</v>
      </c>
      <c r="O2358" s="92"/>
      <c r="P2358" s="253">
        <f>O2358*H2358</f>
        <v>0</v>
      </c>
      <c r="Q2358" s="253">
        <v>0.00029</v>
      </c>
      <c r="R2358" s="253">
        <f>Q2358*H2358</f>
        <v>0.032683000000000004</v>
      </c>
      <c r="S2358" s="253">
        <v>0</v>
      </c>
      <c r="T2358" s="254">
        <f>S2358*H2358</f>
        <v>0</v>
      </c>
      <c r="U2358" s="39"/>
      <c r="V2358" s="39"/>
      <c r="W2358" s="39"/>
      <c r="X2358" s="39"/>
      <c r="Y2358" s="39"/>
      <c r="Z2358" s="39"/>
      <c r="AA2358" s="39"/>
      <c r="AB2358" s="39"/>
      <c r="AC2358" s="39"/>
      <c r="AD2358" s="39"/>
      <c r="AE2358" s="39"/>
      <c r="AR2358" s="255" t="s">
        <v>331</v>
      </c>
      <c r="AT2358" s="255" t="s">
        <v>231</v>
      </c>
      <c r="AU2358" s="255" t="s">
        <v>91</v>
      </c>
      <c r="AY2358" s="18" t="s">
        <v>229</v>
      </c>
      <c r="BE2358" s="256">
        <f>IF(N2358="základní",J2358,0)</f>
        <v>0</v>
      </c>
      <c r="BF2358" s="256">
        <f>IF(N2358="snížená",J2358,0)</f>
        <v>0</v>
      </c>
      <c r="BG2358" s="256">
        <f>IF(N2358="zákl. přenesená",J2358,0)</f>
        <v>0</v>
      </c>
      <c r="BH2358" s="256">
        <f>IF(N2358="sníž. přenesená",J2358,0)</f>
        <v>0</v>
      </c>
      <c r="BI2358" s="256">
        <f>IF(N2358="nulová",J2358,0)</f>
        <v>0</v>
      </c>
      <c r="BJ2358" s="18" t="s">
        <v>89</v>
      </c>
      <c r="BK2358" s="256">
        <f>ROUND(I2358*H2358,2)</f>
        <v>0</v>
      </c>
      <c r="BL2358" s="18" t="s">
        <v>331</v>
      </c>
      <c r="BM2358" s="255" t="s">
        <v>3043</v>
      </c>
    </row>
    <row r="2359" s="13" customFormat="1">
      <c r="A2359" s="13"/>
      <c r="B2359" s="257"/>
      <c r="C2359" s="258"/>
      <c r="D2359" s="259" t="s">
        <v>238</v>
      </c>
      <c r="E2359" s="260" t="s">
        <v>1</v>
      </c>
      <c r="F2359" s="261" t="s">
        <v>3044</v>
      </c>
      <c r="G2359" s="258"/>
      <c r="H2359" s="260" t="s">
        <v>1</v>
      </c>
      <c r="I2359" s="262"/>
      <c r="J2359" s="258"/>
      <c r="K2359" s="258"/>
      <c r="L2359" s="263"/>
      <c r="M2359" s="264"/>
      <c r="N2359" s="265"/>
      <c r="O2359" s="265"/>
      <c r="P2359" s="265"/>
      <c r="Q2359" s="265"/>
      <c r="R2359" s="265"/>
      <c r="S2359" s="265"/>
      <c r="T2359" s="266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67" t="s">
        <v>238</v>
      </c>
      <c r="AU2359" s="267" t="s">
        <v>91</v>
      </c>
      <c r="AV2359" s="13" t="s">
        <v>89</v>
      </c>
      <c r="AW2359" s="13" t="s">
        <v>36</v>
      </c>
      <c r="AX2359" s="13" t="s">
        <v>81</v>
      </c>
      <c r="AY2359" s="267" t="s">
        <v>229</v>
      </c>
    </row>
    <row r="2360" s="14" customFormat="1">
      <c r="A2360" s="14"/>
      <c r="B2360" s="268"/>
      <c r="C2360" s="269"/>
      <c r="D2360" s="259" t="s">
        <v>238</v>
      </c>
      <c r="E2360" s="270" t="s">
        <v>1</v>
      </c>
      <c r="F2360" s="271" t="s">
        <v>3045</v>
      </c>
      <c r="G2360" s="269"/>
      <c r="H2360" s="272">
        <v>112.7</v>
      </c>
      <c r="I2360" s="273"/>
      <c r="J2360" s="269"/>
      <c r="K2360" s="269"/>
      <c r="L2360" s="274"/>
      <c r="M2360" s="275"/>
      <c r="N2360" s="276"/>
      <c r="O2360" s="276"/>
      <c r="P2360" s="276"/>
      <c r="Q2360" s="276"/>
      <c r="R2360" s="276"/>
      <c r="S2360" s="276"/>
      <c r="T2360" s="277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78" t="s">
        <v>238</v>
      </c>
      <c r="AU2360" s="278" t="s">
        <v>91</v>
      </c>
      <c r="AV2360" s="14" t="s">
        <v>91</v>
      </c>
      <c r="AW2360" s="14" t="s">
        <v>36</v>
      </c>
      <c r="AX2360" s="14" t="s">
        <v>89</v>
      </c>
      <c r="AY2360" s="278" t="s">
        <v>229</v>
      </c>
    </row>
    <row r="2361" s="12" customFormat="1" ht="22.8" customHeight="1">
      <c r="A2361" s="12"/>
      <c r="B2361" s="228"/>
      <c r="C2361" s="229"/>
      <c r="D2361" s="230" t="s">
        <v>80</v>
      </c>
      <c r="E2361" s="242" t="s">
        <v>3046</v>
      </c>
      <c r="F2361" s="242" t="s">
        <v>3047</v>
      </c>
      <c r="G2361" s="229"/>
      <c r="H2361" s="229"/>
      <c r="I2361" s="232"/>
      <c r="J2361" s="243">
        <f>BK2361</f>
        <v>0</v>
      </c>
      <c r="K2361" s="229"/>
      <c r="L2361" s="234"/>
      <c r="M2361" s="235"/>
      <c r="N2361" s="236"/>
      <c r="O2361" s="236"/>
      <c r="P2361" s="237">
        <f>SUM(P2362:P2377)</f>
        <v>0</v>
      </c>
      <c r="Q2361" s="236"/>
      <c r="R2361" s="237">
        <f>SUM(R2362:R2377)</f>
        <v>0</v>
      </c>
      <c r="S2361" s="236"/>
      <c r="T2361" s="238">
        <f>SUM(T2362:T2377)</f>
        <v>0</v>
      </c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R2361" s="239" t="s">
        <v>91</v>
      </c>
      <c r="AT2361" s="240" t="s">
        <v>80</v>
      </c>
      <c r="AU2361" s="240" t="s">
        <v>89</v>
      </c>
      <c r="AY2361" s="239" t="s">
        <v>229</v>
      </c>
      <c r="BK2361" s="241">
        <f>SUM(BK2362:BK2377)</f>
        <v>0</v>
      </c>
    </row>
    <row r="2362" s="2" customFormat="1" ht="21.75" customHeight="1">
      <c r="A2362" s="39"/>
      <c r="B2362" s="40"/>
      <c r="C2362" s="244" t="s">
        <v>3048</v>
      </c>
      <c r="D2362" s="244" t="s">
        <v>231</v>
      </c>
      <c r="E2362" s="245" t="s">
        <v>3049</v>
      </c>
      <c r="F2362" s="246" t="s">
        <v>3050</v>
      </c>
      <c r="G2362" s="247" t="s">
        <v>1718</v>
      </c>
      <c r="H2362" s="248">
        <v>1</v>
      </c>
      <c r="I2362" s="249"/>
      <c r="J2362" s="250">
        <f>ROUND(I2362*H2362,2)</f>
        <v>0</v>
      </c>
      <c r="K2362" s="246" t="s">
        <v>1</v>
      </c>
      <c r="L2362" s="45"/>
      <c r="M2362" s="251" t="s">
        <v>1</v>
      </c>
      <c r="N2362" s="252" t="s">
        <v>46</v>
      </c>
      <c r="O2362" s="92"/>
      <c r="P2362" s="253">
        <f>O2362*H2362</f>
        <v>0</v>
      </c>
      <c r="Q2362" s="253">
        <v>0</v>
      </c>
      <c r="R2362" s="253">
        <f>Q2362*H2362</f>
        <v>0</v>
      </c>
      <c r="S2362" s="253">
        <v>0</v>
      </c>
      <c r="T2362" s="254">
        <f>S2362*H2362</f>
        <v>0</v>
      </c>
      <c r="U2362" s="39"/>
      <c r="V2362" s="39"/>
      <c r="W2362" s="39"/>
      <c r="X2362" s="39"/>
      <c r="Y2362" s="39"/>
      <c r="Z2362" s="39"/>
      <c r="AA2362" s="39"/>
      <c r="AB2362" s="39"/>
      <c r="AC2362" s="39"/>
      <c r="AD2362" s="39"/>
      <c r="AE2362" s="39"/>
      <c r="AR2362" s="255" t="s">
        <v>331</v>
      </c>
      <c r="AT2362" s="255" t="s">
        <v>231</v>
      </c>
      <c r="AU2362" s="255" t="s">
        <v>91</v>
      </c>
      <c r="AY2362" s="18" t="s">
        <v>229</v>
      </c>
      <c r="BE2362" s="256">
        <f>IF(N2362="základní",J2362,0)</f>
        <v>0</v>
      </c>
      <c r="BF2362" s="256">
        <f>IF(N2362="snížená",J2362,0)</f>
        <v>0</v>
      </c>
      <c r="BG2362" s="256">
        <f>IF(N2362="zákl. přenesená",J2362,0)</f>
        <v>0</v>
      </c>
      <c r="BH2362" s="256">
        <f>IF(N2362="sníž. přenesená",J2362,0)</f>
        <v>0</v>
      </c>
      <c r="BI2362" s="256">
        <f>IF(N2362="nulová",J2362,0)</f>
        <v>0</v>
      </c>
      <c r="BJ2362" s="18" t="s">
        <v>89</v>
      </c>
      <c r="BK2362" s="256">
        <f>ROUND(I2362*H2362,2)</f>
        <v>0</v>
      </c>
      <c r="BL2362" s="18" t="s">
        <v>331</v>
      </c>
      <c r="BM2362" s="255" t="s">
        <v>3051</v>
      </c>
    </row>
    <row r="2363" s="2" customFormat="1" ht="21.75" customHeight="1">
      <c r="A2363" s="39"/>
      <c r="B2363" s="40"/>
      <c r="C2363" s="244" t="s">
        <v>3052</v>
      </c>
      <c r="D2363" s="244" t="s">
        <v>231</v>
      </c>
      <c r="E2363" s="245" t="s">
        <v>3053</v>
      </c>
      <c r="F2363" s="246" t="s">
        <v>3054</v>
      </c>
      <c r="G2363" s="247" t="s">
        <v>1718</v>
      </c>
      <c r="H2363" s="248">
        <v>1</v>
      </c>
      <c r="I2363" s="249"/>
      <c r="J2363" s="250">
        <f>ROUND(I2363*H2363,2)</f>
        <v>0</v>
      </c>
      <c r="K2363" s="246" t="s">
        <v>1</v>
      </c>
      <c r="L2363" s="45"/>
      <c r="M2363" s="251" t="s">
        <v>1</v>
      </c>
      <c r="N2363" s="252" t="s">
        <v>46</v>
      </c>
      <c r="O2363" s="92"/>
      <c r="P2363" s="253">
        <f>O2363*H2363</f>
        <v>0</v>
      </c>
      <c r="Q2363" s="253">
        <v>0</v>
      </c>
      <c r="R2363" s="253">
        <f>Q2363*H2363</f>
        <v>0</v>
      </c>
      <c r="S2363" s="253">
        <v>0</v>
      </c>
      <c r="T2363" s="254">
        <f>S2363*H2363</f>
        <v>0</v>
      </c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39"/>
      <c r="AE2363" s="39"/>
      <c r="AR2363" s="255" t="s">
        <v>331</v>
      </c>
      <c r="AT2363" s="255" t="s">
        <v>231</v>
      </c>
      <c r="AU2363" s="255" t="s">
        <v>91</v>
      </c>
      <c r="AY2363" s="18" t="s">
        <v>229</v>
      </c>
      <c r="BE2363" s="256">
        <f>IF(N2363="základní",J2363,0)</f>
        <v>0</v>
      </c>
      <c r="BF2363" s="256">
        <f>IF(N2363="snížená",J2363,0)</f>
        <v>0</v>
      </c>
      <c r="BG2363" s="256">
        <f>IF(N2363="zákl. přenesená",J2363,0)</f>
        <v>0</v>
      </c>
      <c r="BH2363" s="256">
        <f>IF(N2363="sníž. přenesená",J2363,0)</f>
        <v>0</v>
      </c>
      <c r="BI2363" s="256">
        <f>IF(N2363="nulová",J2363,0)</f>
        <v>0</v>
      </c>
      <c r="BJ2363" s="18" t="s">
        <v>89</v>
      </c>
      <c r="BK2363" s="256">
        <f>ROUND(I2363*H2363,2)</f>
        <v>0</v>
      </c>
      <c r="BL2363" s="18" t="s">
        <v>331</v>
      </c>
      <c r="BM2363" s="255" t="s">
        <v>3055</v>
      </c>
    </row>
    <row r="2364" s="2" customFormat="1" ht="21.75" customHeight="1">
      <c r="A2364" s="39"/>
      <c r="B2364" s="40"/>
      <c r="C2364" s="244" t="s">
        <v>3056</v>
      </c>
      <c r="D2364" s="244" t="s">
        <v>231</v>
      </c>
      <c r="E2364" s="245" t="s">
        <v>3057</v>
      </c>
      <c r="F2364" s="246" t="s">
        <v>3058</v>
      </c>
      <c r="G2364" s="247" t="s">
        <v>314</v>
      </c>
      <c r="H2364" s="248">
        <v>1</v>
      </c>
      <c r="I2364" s="249"/>
      <c r="J2364" s="250">
        <f>ROUND(I2364*H2364,2)</f>
        <v>0</v>
      </c>
      <c r="K2364" s="246" t="s">
        <v>1</v>
      </c>
      <c r="L2364" s="45"/>
      <c r="M2364" s="251" t="s">
        <v>1</v>
      </c>
      <c r="N2364" s="252" t="s">
        <v>46</v>
      </c>
      <c r="O2364" s="92"/>
      <c r="P2364" s="253">
        <f>O2364*H2364</f>
        <v>0</v>
      </c>
      <c r="Q2364" s="253">
        <v>0</v>
      </c>
      <c r="R2364" s="253">
        <f>Q2364*H2364</f>
        <v>0</v>
      </c>
      <c r="S2364" s="253">
        <v>0</v>
      </c>
      <c r="T2364" s="254">
        <f>S2364*H2364</f>
        <v>0</v>
      </c>
      <c r="U2364" s="39"/>
      <c r="V2364" s="39"/>
      <c r="W2364" s="39"/>
      <c r="X2364" s="39"/>
      <c r="Y2364" s="39"/>
      <c r="Z2364" s="39"/>
      <c r="AA2364" s="39"/>
      <c r="AB2364" s="39"/>
      <c r="AC2364" s="39"/>
      <c r="AD2364" s="39"/>
      <c r="AE2364" s="39"/>
      <c r="AR2364" s="255" t="s">
        <v>331</v>
      </c>
      <c r="AT2364" s="255" t="s">
        <v>231</v>
      </c>
      <c r="AU2364" s="255" t="s">
        <v>91</v>
      </c>
      <c r="AY2364" s="18" t="s">
        <v>229</v>
      </c>
      <c r="BE2364" s="256">
        <f>IF(N2364="základní",J2364,0)</f>
        <v>0</v>
      </c>
      <c r="BF2364" s="256">
        <f>IF(N2364="snížená",J2364,0)</f>
        <v>0</v>
      </c>
      <c r="BG2364" s="256">
        <f>IF(N2364="zákl. přenesená",J2364,0)</f>
        <v>0</v>
      </c>
      <c r="BH2364" s="256">
        <f>IF(N2364="sníž. přenesená",J2364,0)</f>
        <v>0</v>
      </c>
      <c r="BI2364" s="256">
        <f>IF(N2364="nulová",J2364,0)</f>
        <v>0</v>
      </c>
      <c r="BJ2364" s="18" t="s">
        <v>89</v>
      </c>
      <c r="BK2364" s="256">
        <f>ROUND(I2364*H2364,2)</f>
        <v>0</v>
      </c>
      <c r="BL2364" s="18" t="s">
        <v>331</v>
      </c>
      <c r="BM2364" s="255" t="s">
        <v>3059</v>
      </c>
    </row>
    <row r="2365" s="2" customFormat="1" ht="21.75" customHeight="1">
      <c r="A2365" s="39"/>
      <c r="B2365" s="40"/>
      <c r="C2365" s="244" t="s">
        <v>3060</v>
      </c>
      <c r="D2365" s="244" t="s">
        <v>231</v>
      </c>
      <c r="E2365" s="245" t="s">
        <v>3061</v>
      </c>
      <c r="F2365" s="246" t="s">
        <v>3062</v>
      </c>
      <c r="G2365" s="247" t="s">
        <v>1718</v>
      </c>
      <c r="H2365" s="248">
        <v>1</v>
      </c>
      <c r="I2365" s="249"/>
      <c r="J2365" s="250">
        <f>ROUND(I2365*H2365,2)</f>
        <v>0</v>
      </c>
      <c r="K2365" s="246" t="s">
        <v>1</v>
      </c>
      <c r="L2365" s="45"/>
      <c r="M2365" s="251" t="s">
        <v>1</v>
      </c>
      <c r="N2365" s="252" t="s">
        <v>46</v>
      </c>
      <c r="O2365" s="92"/>
      <c r="P2365" s="253">
        <f>O2365*H2365</f>
        <v>0</v>
      </c>
      <c r="Q2365" s="253">
        <v>0</v>
      </c>
      <c r="R2365" s="253">
        <f>Q2365*H2365</f>
        <v>0</v>
      </c>
      <c r="S2365" s="253">
        <v>0</v>
      </c>
      <c r="T2365" s="254">
        <f>S2365*H2365</f>
        <v>0</v>
      </c>
      <c r="U2365" s="39"/>
      <c r="V2365" s="39"/>
      <c r="W2365" s="39"/>
      <c r="X2365" s="39"/>
      <c r="Y2365" s="39"/>
      <c r="Z2365" s="39"/>
      <c r="AA2365" s="39"/>
      <c r="AB2365" s="39"/>
      <c r="AC2365" s="39"/>
      <c r="AD2365" s="39"/>
      <c r="AE2365" s="39"/>
      <c r="AR2365" s="255" t="s">
        <v>331</v>
      </c>
      <c r="AT2365" s="255" t="s">
        <v>231</v>
      </c>
      <c r="AU2365" s="255" t="s">
        <v>91</v>
      </c>
      <c r="AY2365" s="18" t="s">
        <v>229</v>
      </c>
      <c r="BE2365" s="256">
        <f>IF(N2365="základní",J2365,0)</f>
        <v>0</v>
      </c>
      <c r="BF2365" s="256">
        <f>IF(N2365="snížená",J2365,0)</f>
        <v>0</v>
      </c>
      <c r="BG2365" s="256">
        <f>IF(N2365="zákl. přenesená",J2365,0)</f>
        <v>0</v>
      </c>
      <c r="BH2365" s="256">
        <f>IF(N2365="sníž. přenesená",J2365,0)</f>
        <v>0</v>
      </c>
      <c r="BI2365" s="256">
        <f>IF(N2365="nulová",J2365,0)</f>
        <v>0</v>
      </c>
      <c r="BJ2365" s="18" t="s">
        <v>89</v>
      </c>
      <c r="BK2365" s="256">
        <f>ROUND(I2365*H2365,2)</f>
        <v>0</v>
      </c>
      <c r="BL2365" s="18" t="s">
        <v>331</v>
      </c>
      <c r="BM2365" s="255" t="s">
        <v>3063</v>
      </c>
    </row>
    <row r="2366" s="2" customFormat="1" ht="21.75" customHeight="1">
      <c r="A2366" s="39"/>
      <c r="B2366" s="40"/>
      <c r="C2366" s="244" t="s">
        <v>3064</v>
      </c>
      <c r="D2366" s="244" t="s">
        <v>231</v>
      </c>
      <c r="E2366" s="245" t="s">
        <v>3065</v>
      </c>
      <c r="F2366" s="246" t="s">
        <v>3066</v>
      </c>
      <c r="G2366" s="247" t="s">
        <v>1718</v>
      </c>
      <c r="H2366" s="248">
        <v>2</v>
      </c>
      <c r="I2366" s="249"/>
      <c r="J2366" s="250">
        <f>ROUND(I2366*H2366,2)</f>
        <v>0</v>
      </c>
      <c r="K2366" s="246" t="s">
        <v>1</v>
      </c>
      <c r="L2366" s="45"/>
      <c r="M2366" s="251" t="s">
        <v>1</v>
      </c>
      <c r="N2366" s="252" t="s">
        <v>46</v>
      </c>
      <c r="O2366" s="92"/>
      <c r="P2366" s="253">
        <f>O2366*H2366</f>
        <v>0</v>
      </c>
      <c r="Q2366" s="253">
        <v>0</v>
      </c>
      <c r="R2366" s="253">
        <f>Q2366*H2366</f>
        <v>0</v>
      </c>
      <c r="S2366" s="253">
        <v>0</v>
      </c>
      <c r="T2366" s="254">
        <f>S2366*H2366</f>
        <v>0</v>
      </c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R2366" s="255" t="s">
        <v>331</v>
      </c>
      <c r="AT2366" s="255" t="s">
        <v>231</v>
      </c>
      <c r="AU2366" s="255" t="s">
        <v>91</v>
      </c>
      <c r="AY2366" s="18" t="s">
        <v>229</v>
      </c>
      <c r="BE2366" s="256">
        <f>IF(N2366="základní",J2366,0)</f>
        <v>0</v>
      </c>
      <c r="BF2366" s="256">
        <f>IF(N2366="snížená",J2366,0)</f>
        <v>0</v>
      </c>
      <c r="BG2366" s="256">
        <f>IF(N2366="zákl. přenesená",J2366,0)</f>
        <v>0</v>
      </c>
      <c r="BH2366" s="256">
        <f>IF(N2366="sníž. přenesená",J2366,0)</f>
        <v>0</v>
      </c>
      <c r="BI2366" s="256">
        <f>IF(N2366="nulová",J2366,0)</f>
        <v>0</v>
      </c>
      <c r="BJ2366" s="18" t="s">
        <v>89</v>
      </c>
      <c r="BK2366" s="256">
        <f>ROUND(I2366*H2366,2)</f>
        <v>0</v>
      </c>
      <c r="BL2366" s="18" t="s">
        <v>331</v>
      </c>
      <c r="BM2366" s="255" t="s">
        <v>3067</v>
      </c>
    </row>
    <row r="2367" s="2" customFormat="1" ht="21.75" customHeight="1">
      <c r="A2367" s="39"/>
      <c r="B2367" s="40"/>
      <c r="C2367" s="244" t="s">
        <v>3068</v>
      </c>
      <c r="D2367" s="244" t="s">
        <v>231</v>
      </c>
      <c r="E2367" s="245" t="s">
        <v>3069</v>
      </c>
      <c r="F2367" s="246" t="s">
        <v>3070</v>
      </c>
      <c r="G2367" s="247" t="s">
        <v>1718</v>
      </c>
      <c r="H2367" s="248">
        <v>2</v>
      </c>
      <c r="I2367" s="249"/>
      <c r="J2367" s="250">
        <f>ROUND(I2367*H2367,2)</f>
        <v>0</v>
      </c>
      <c r="K2367" s="246" t="s">
        <v>1</v>
      </c>
      <c r="L2367" s="45"/>
      <c r="M2367" s="251" t="s">
        <v>1</v>
      </c>
      <c r="N2367" s="252" t="s">
        <v>46</v>
      </c>
      <c r="O2367" s="92"/>
      <c r="P2367" s="253">
        <f>O2367*H2367</f>
        <v>0</v>
      </c>
      <c r="Q2367" s="253">
        <v>0</v>
      </c>
      <c r="R2367" s="253">
        <f>Q2367*H2367</f>
        <v>0</v>
      </c>
      <c r="S2367" s="253">
        <v>0</v>
      </c>
      <c r="T2367" s="254">
        <f>S2367*H2367</f>
        <v>0</v>
      </c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39"/>
      <c r="AE2367" s="39"/>
      <c r="AR2367" s="255" t="s">
        <v>331</v>
      </c>
      <c r="AT2367" s="255" t="s">
        <v>231</v>
      </c>
      <c r="AU2367" s="255" t="s">
        <v>91</v>
      </c>
      <c r="AY2367" s="18" t="s">
        <v>229</v>
      </c>
      <c r="BE2367" s="256">
        <f>IF(N2367="základní",J2367,0)</f>
        <v>0</v>
      </c>
      <c r="BF2367" s="256">
        <f>IF(N2367="snížená",J2367,0)</f>
        <v>0</v>
      </c>
      <c r="BG2367" s="256">
        <f>IF(N2367="zákl. přenesená",J2367,0)</f>
        <v>0</v>
      </c>
      <c r="BH2367" s="256">
        <f>IF(N2367="sníž. přenesená",J2367,0)</f>
        <v>0</v>
      </c>
      <c r="BI2367" s="256">
        <f>IF(N2367="nulová",J2367,0)</f>
        <v>0</v>
      </c>
      <c r="BJ2367" s="18" t="s">
        <v>89</v>
      </c>
      <c r="BK2367" s="256">
        <f>ROUND(I2367*H2367,2)</f>
        <v>0</v>
      </c>
      <c r="BL2367" s="18" t="s">
        <v>331</v>
      </c>
      <c r="BM2367" s="255" t="s">
        <v>3071</v>
      </c>
    </row>
    <row r="2368" s="2" customFormat="1" ht="21.75" customHeight="1">
      <c r="A2368" s="39"/>
      <c r="B2368" s="40"/>
      <c r="C2368" s="244" t="s">
        <v>3072</v>
      </c>
      <c r="D2368" s="244" t="s">
        <v>231</v>
      </c>
      <c r="E2368" s="245" t="s">
        <v>3073</v>
      </c>
      <c r="F2368" s="246" t="s">
        <v>3074</v>
      </c>
      <c r="G2368" s="247" t="s">
        <v>1718</v>
      </c>
      <c r="H2368" s="248">
        <v>1</v>
      </c>
      <c r="I2368" s="249"/>
      <c r="J2368" s="250">
        <f>ROUND(I2368*H2368,2)</f>
        <v>0</v>
      </c>
      <c r="K2368" s="246" t="s">
        <v>1</v>
      </c>
      <c r="L2368" s="45"/>
      <c r="M2368" s="251" t="s">
        <v>1</v>
      </c>
      <c r="N2368" s="252" t="s">
        <v>46</v>
      </c>
      <c r="O2368" s="92"/>
      <c r="P2368" s="253">
        <f>O2368*H2368</f>
        <v>0</v>
      </c>
      <c r="Q2368" s="253">
        <v>0</v>
      </c>
      <c r="R2368" s="253">
        <f>Q2368*H2368</f>
        <v>0</v>
      </c>
      <c r="S2368" s="253">
        <v>0</v>
      </c>
      <c r="T2368" s="254">
        <f>S2368*H2368</f>
        <v>0</v>
      </c>
      <c r="U2368" s="39"/>
      <c r="V2368" s="39"/>
      <c r="W2368" s="39"/>
      <c r="X2368" s="39"/>
      <c r="Y2368" s="39"/>
      <c r="Z2368" s="39"/>
      <c r="AA2368" s="39"/>
      <c r="AB2368" s="39"/>
      <c r="AC2368" s="39"/>
      <c r="AD2368" s="39"/>
      <c r="AE2368" s="39"/>
      <c r="AR2368" s="255" t="s">
        <v>331</v>
      </c>
      <c r="AT2368" s="255" t="s">
        <v>231</v>
      </c>
      <c r="AU2368" s="255" t="s">
        <v>91</v>
      </c>
      <c r="AY2368" s="18" t="s">
        <v>229</v>
      </c>
      <c r="BE2368" s="256">
        <f>IF(N2368="základní",J2368,0)</f>
        <v>0</v>
      </c>
      <c r="BF2368" s="256">
        <f>IF(N2368="snížená",J2368,0)</f>
        <v>0</v>
      </c>
      <c r="BG2368" s="256">
        <f>IF(N2368="zákl. přenesená",J2368,0)</f>
        <v>0</v>
      </c>
      <c r="BH2368" s="256">
        <f>IF(N2368="sníž. přenesená",J2368,0)</f>
        <v>0</v>
      </c>
      <c r="BI2368" s="256">
        <f>IF(N2368="nulová",J2368,0)</f>
        <v>0</v>
      </c>
      <c r="BJ2368" s="18" t="s">
        <v>89</v>
      </c>
      <c r="BK2368" s="256">
        <f>ROUND(I2368*H2368,2)</f>
        <v>0</v>
      </c>
      <c r="BL2368" s="18" t="s">
        <v>331</v>
      </c>
      <c r="BM2368" s="255" t="s">
        <v>3075</v>
      </c>
    </row>
    <row r="2369" s="2" customFormat="1" ht="21.75" customHeight="1">
      <c r="A2369" s="39"/>
      <c r="B2369" s="40"/>
      <c r="C2369" s="244" t="s">
        <v>3076</v>
      </c>
      <c r="D2369" s="244" t="s">
        <v>231</v>
      </c>
      <c r="E2369" s="245" t="s">
        <v>3077</v>
      </c>
      <c r="F2369" s="246" t="s">
        <v>3078</v>
      </c>
      <c r="G2369" s="247" t="s">
        <v>346</v>
      </c>
      <c r="H2369" s="248">
        <v>50</v>
      </c>
      <c r="I2369" s="249"/>
      <c r="J2369" s="250">
        <f>ROUND(I2369*H2369,2)</f>
        <v>0</v>
      </c>
      <c r="K2369" s="246" t="s">
        <v>1</v>
      </c>
      <c r="L2369" s="45"/>
      <c r="M2369" s="251" t="s">
        <v>1</v>
      </c>
      <c r="N2369" s="252" t="s">
        <v>46</v>
      </c>
      <c r="O2369" s="92"/>
      <c r="P2369" s="253">
        <f>O2369*H2369</f>
        <v>0</v>
      </c>
      <c r="Q2369" s="253">
        <v>0</v>
      </c>
      <c r="R2369" s="253">
        <f>Q2369*H2369</f>
        <v>0</v>
      </c>
      <c r="S2369" s="253">
        <v>0</v>
      </c>
      <c r="T2369" s="254">
        <f>S2369*H2369</f>
        <v>0</v>
      </c>
      <c r="U2369" s="39"/>
      <c r="V2369" s="39"/>
      <c r="W2369" s="39"/>
      <c r="X2369" s="39"/>
      <c r="Y2369" s="39"/>
      <c r="Z2369" s="39"/>
      <c r="AA2369" s="39"/>
      <c r="AB2369" s="39"/>
      <c r="AC2369" s="39"/>
      <c r="AD2369" s="39"/>
      <c r="AE2369" s="39"/>
      <c r="AR2369" s="255" t="s">
        <v>331</v>
      </c>
      <c r="AT2369" s="255" t="s">
        <v>231</v>
      </c>
      <c r="AU2369" s="255" t="s">
        <v>91</v>
      </c>
      <c r="AY2369" s="18" t="s">
        <v>229</v>
      </c>
      <c r="BE2369" s="256">
        <f>IF(N2369="základní",J2369,0)</f>
        <v>0</v>
      </c>
      <c r="BF2369" s="256">
        <f>IF(N2369="snížená",J2369,0)</f>
        <v>0</v>
      </c>
      <c r="BG2369" s="256">
        <f>IF(N2369="zákl. přenesená",J2369,0)</f>
        <v>0</v>
      </c>
      <c r="BH2369" s="256">
        <f>IF(N2369="sníž. přenesená",J2369,0)</f>
        <v>0</v>
      </c>
      <c r="BI2369" s="256">
        <f>IF(N2369="nulová",J2369,0)</f>
        <v>0</v>
      </c>
      <c r="BJ2369" s="18" t="s">
        <v>89</v>
      </c>
      <c r="BK2369" s="256">
        <f>ROUND(I2369*H2369,2)</f>
        <v>0</v>
      </c>
      <c r="BL2369" s="18" t="s">
        <v>331</v>
      </c>
      <c r="BM2369" s="255" t="s">
        <v>3079</v>
      </c>
    </row>
    <row r="2370" s="2" customFormat="1" ht="16.5" customHeight="1">
      <c r="A2370" s="39"/>
      <c r="B2370" s="40"/>
      <c r="C2370" s="244" t="s">
        <v>3080</v>
      </c>
      <c r="D2370" s="244" t="s">
        <v>231</v>
      </c>
      <c r="E2370" s="245" t="s">
        <v>3081</v>
      </c>
      <c r="F2370" s="246" t="s">
        <v>3082</v>
      </c>
      <c r="G2370" s="247" t="s">
        <v>346</v>
      </c>
      <c r="H2370" s="248">
        <v>49</v>
      </c>
      <c r="I2370" s="249"/>
      <c r="J2370" s="250">
        <f>ROUND(I2370*H2370,2)</f>
        <v>0</v>
      </c>
      <c r="K2370" s="246" t="s">
        <v>1</v>
      </c>
      <c r="L2370" s="45"/>
      <c r="M2370" s="251" t="s">
        <v>1</v>
      </c>
      <c r="N2370" s="252" t="s">
        <v>46</v>
      </c>
      <c r="O2370" s="92"/>
      <c r="P2370" s="253">
        <f>O2370*H2370</f>
        <v>0</v>
      </c>
      <c r="Q2370" s="253">
        <v>0</v>
      </c>
      <c r="R2370" s="253">
        <f>Q2370*H2370</f>
        <v>0</v>
      </c>
      <c r="S2370" s="253">
        <v>0</v>
      </c>
      <c r="T2370" s="254">
        <f>S2370*H2370</f>
        <v>0</v>
      </c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R2370" s="255" t="s">
        <v>331</v>
      </c>
      <c r="AT2370" s="255" t="s">
        <v>231</v>
      </c>
      <c r="AU2370" s="255" t="s">
        <v>91</v>
      </c>
      <c r="AY2370" s="18" t="s">
        <v>229</v>
      </c>
      <c r="BE2370" s="256">
        <f>IF(N2370="základní",J2370,0)</f>
        <v>0</v>
      </c>
      <c r="BF2370" s="256">
        <f>IF(N2370="snížená",J2370,0)</f>
        <v>0</v>
      </c>
      <c r="BG2370" s="256">
        <f>IF(N2370="zákl. přenesená",J2370,0)</f>
        <v>0</v>
      </c>
      <c r="BH2370" s="256">
        <f>IF(N2370="sníž. přenesená",J2370,0)</f>
        <v>0</v>
      </c>
      <c r="BI2370" s="256">
        <f>IF(N2370="nulová",J2370,0)</f>
        <v>0</v>
      </c>
      <c r="BJ2370" s="18" t="s">
        <v>89</v>
      </c>
      <c r="BK2370" s="256">
        <f>ROUND(I2370*H2370,2)</f>
        <v>0</v>
      </c>
      <c r="BL2370" s="18" t="s">
        <v>331</v>
      </c>
      <c r="BM2370" s="255" t="s">
        <v>3083</v>
      </c>
    </row>
    <row r="2371" s="2" customFormat="1" ht="16.5" customHeight="1">
      <c r="A2371" s="39"/>
      <c r="B2371" s="40"/>
      <c r="C2371" s="244" t="s">
        <v>3084</v>
      </c>
      <c r="D2371" s="244" t="s">
        <v>231</v>
      </c>
      <c r="E2371" s="245" t="s">
        <v>3085</v>
      </c>
      <c r="F2371" s="246" t="s">
        <v>3086</v>
      </c>
      <c r="G2371" s="247" t="s">
        <v>314</v>
      </c>
      <c r="H2371" s="248">
        <v>686</v>
      </c>
      <c r="I2371" s="249"/>
      <c r="J2371" s="250">
        <f>ROUND(I2371*H2371,2)</f>
        <v>0</v>
      </c>
      <c r="K2371" s="246" t="s">
        <v>1</v>
      </c>
      <c r="L2371" s="45"/>
      <c r="M2371" s="251" t="s">
        <v>1</v>
      </c>
      <c r="N2371" s="252" t="s">
        <v>46</v>
      </c>
      <c r="O2371" s="92"/>
      <c r="P2371" s="253">
        <f>O2371*H2371</f>
        <v>0</v>
      </c>
      <c r="Q2371" s="253">
        <v>0</v>
      </c>
      <c r="R2371" s="253">
        <f>Q2371*H2371</f>
        <v>0</v>
      </c>
      <c r="S2371" s="253">
        <v>0</v>
      </c>
      <c r="T2371" s="254">
        <f>S2371*H2371</f>
        <v>0</v>
      </c>
      <c r="U2371" s="39"/>
      <c r="V2371" s="39"/>
      <c r="W2371" s="39"/>
      <c r="X2371" s="39"/>
      <c r="Y2371" s="39"/>
      <c r="Z2371" s="39"/>
      <c r="AA2371" s="39"/>
      <c r="AB2371" s="39"/>
      <c r="AC2371" s="39"/>
      <c r="AD2371" s="39"/>
      <c r="AE2371" s="39"/>
      <c r="AR2371" s="255" t="s">
        <v>331</v>
      </c>
      <c r="AT2371" s="255" t="s">
        <v>231</v>
      </c>
      <c r="AU2371" s="255" t="s">
        <v>91</v>
      </c>
      <c r="AY2371" s="18" t="s">
        <v>229</v>
      </c>
      <c r="BE2371" s="256">
        <f>IF(N2371="základní",J2371,0)</f>
        <v>0</v>
      </c>
      <c r="BF2371" s="256">
        <f>IF(N2371="snížená",J2371,0)</f>
        <v>0</v>
      </c>
      <c r="BG2371" s="256">
        <f>IF(N2371="zákl. přenesená",J2371,0)</f>
        <v>0</v>
      </c>
      <c r="BH2371" s="256">
        <f>IF(N2371="sníž. přenesená",J2371,0)</f>
        <v>0</v>
      </c>
      <c r="BI2371" s="256">
        <f>IF(N2371="nulová",J2371,0)</f>
        <v>0</v>
      </c>
      <c r="BJ2371" s="18" t="s">
        <v>89</v>
      </c>
      <c r="BK2371" s="256">
        <f>ROUND(I2371*H2371,2)</f>
        <v>0</v>
      </c>
      <c r="BL2371" s="18" t="s">
        <v>331</v>
      </c>
      <c r="BM2371" s="255" t="s">
        <v>3087</v>
      </c>
    </row>
    <row r="2372" s="2" customFormat="1">
      <c r="A2372" s="39"/>
      <c r="B2372" s="40"/>
      <c r="C2372" s="41"/>
      <c r="D2372" s="259" t="s">
        <v>262</v>
      </c>
      <c r="E2372" s="41"/>
      <c r="F2372" s="290" t="s">
        <v>3088</v>
      </c>
      <c r="G2372" s="41"/>
      <c r="H2372" s="41"/>
      <c r="I2372" s="155"/>
      <c r="J2372" s="41"/>
      <c r="K2372" s="41"/>
      <c r="L2372" s="45"/>
      <c r="M2372" s="291"/>
      <c r="N2372" s="292"/>
      <c r="O2372" s="92"/>
      <c r="P2372" s="92"/>
      <c r="Q2372" s="92"/>
      <c r="R2372" s="92"/>
      <c r="S2372" s="92"/>
      <c r="T2372" s="93"/>
      <c r="U2372" s="39"/>
      <c r="V2372" s="39"/>
      <c r="W2372" s="39"/>
      <c r="X2372" s="39"/>
      <c r="Y2372" s="39"/>
      <c r="Z2372" s="39"/>
      <c r="AA2372" s="39"/>
      <c r="AB2372" s="39"/>
      <c r="AC2372" s="39"/>
      <c r="AD2372" s="39"/>
      <c r="AE2372" s="39"/>
      <c r="AT2372" s="18" t="s">
        <v>262</v>
      </c>
      <c r="AU2372" s="18" t="s">
        <v>91</v>
      </c>
    </row>
    <row r="2373" s="2" customFormat="1" ht="16.5" customHeight="1">
      <c r="A2373" s="39"/>
      <c r="B2373" s="40"/>
      <c r="C2373" s="244" t="s">
        <v>3089</v>
      </c>
      <c r="D2373" s="244" t="s">
        <v>231</v>
      </c>
      <c r="E2373" s="245" t="s">
        <v>3090</v>
      </c>
      <c r="F2373" s="246" t="s">
        <v>3091</v>
      </c>
      <c r="G2373" s="247" t="s">
        <v>346</v>
      </c>
      <c r="H2373" s="248">
        <v>50</v>
      </c>
      <c r="I2373" s="249"/>
      <c r="J2373" s="250">
        <f>ROUND(I2373*H2373,2)</f>
        <v>0</v>
      </c>
      <c r="K2373" s="246" t="s">
        <v>1</v>
      </c>
      <c r="L2373" s="45"/>
      <c r="M2373" s="251" t="s">
        <v>1</v>
      </c>
      <c r="N2373" s="252" t="s">
        <v>46</v>
      </c>
      <c r="O2373" s="92"/>
      <c r="P2373" s="253">
        <f>O2373*H2373</f>
        <v>0</v>
      </c>
      <c r="Q2373" s="253">
        <v>0</v>
      </c>
      <c r="R2373" s="253">
        <f>Q2373*H2373</f>
        <v>0</v>
      </c>
      <c r="S2373" s="253">
        <v>0</v>
      </c>
      <c r="T2373" s="254">
        <f>S2373*H2373</f>
        <v>0</v>
      </c>
      <c r="U2373" s="39"/>
      <c r="V2373" s="39"/>
      <c r="W2373" s="39"/>
      <c r="X2373" s="39"/>
      <c r="Y2373" s="39"/>
      <c r="Z2373" s="39"/>
      <c r="AA2373" s="39"/>
      <c r="AB2373" s="39"/>
      <c r="AC2373" s="39"/>
      <c r="AD2373" s="39"/>
      <c r="AE2373" s="39"/>
      <c r="AR2373" s="255" t="s">
        <v>331</v>
      </c>
      <c r="AT2373" s="255" t="s">
        <v>231</v>
      </c>
      <c r="AU2373" s="255" t="s">
        <v>91</v>
      </c>
      <c r="AY2373" s="18" t="s">
        <v>229</v>
      </c>
      <c r="BE2373" s="256">
        <f>IF(N2373="základní",J2373,0)</f>
        <v>0</v>
      </c>
      <c r="BF2373" s="256">
        <f>IF(N2373="snížená",J2373,0)</f>
        <v>0</v>
      </c>
      <c r="BG2373" s="256">
        <f>IF(N2373="zákl. přenesená",J2373,0)</f>
        <v>0</v>
      </c>
      <c r="BH2373" s="256">
        <f>IF(N2373="sníž. přenesená",J2373,0)</f>
        <v>0</v>
      </c>
      <c r="BI2373" s="256">
        <f>IF(N2373="nulová",J2373,0)</f>
        <v>0</v>
      </c>
      <c r="BJ2373" s="18" t="s">
        <v>89</v>
      </c>
      <c r="BK2373" s="256">
        <f>ROUND(I2373*H2373,2)</f>
        <v>0</v>
      </c>
      <c r="BL2373" s="18" t="s">
        <v>331</v>
      </c>
      <c r="BM2373" s="255" t="s">
        <v>3092</v>
      </c>
    </row>
    <row r="2374" s="2" customFormat="1">
      <c r="A2374" s="39"/>
      <c r="B2374" s="40"/>
      <c r="C2374" s="41"/>
      <c r="D2374" s="259" t="s">
        <v>262</v>
      </c>
      <c r="E2374" s="41"/>
      <c r="F2374" s="290" t="s">
        <v>3088</v>
      </c>
      <c r="G2374" s="41"/>
      <c r="H2374" s="41"/>
      <c r="I2374" s="155"/>
      <c r="J2374" s="41"/>
      <c r="K2374" s="41"/>
      <c r="L2374" s="45"/>
      <c r="M2374" s="291"/>
      <c r="N2374" s="292"/>
      <c r="O2374" s="92"/>
      <c r="P2374" s="92"/>
      <c r="Q2374" s="92"/>
      <c r="R2374" s="92"/>
      <c r="S2374" s="92"/>
      <c r="T2374" s="93"/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T2374" s="18" t="s">
        <v>262</v>
      </c>
      <c r="AU2374" s="18" t="s">
        <v>91</v>
      </c>
    </row>
    <row r="2375" s="2" customFormat="1" ht="16.5" customHeight="1">
      <c r="A2375" s="39"/>
      <c r="B2375" s="40"/>
      <c r="C2375" s="244" t="s">
        <v>3093</v>
      </c>
      <c r="D2375" s="244" t="s">
        <v>231</v>
      </c>
      <c r="E2375" s="245" t="s">
        <v>3094</v>
      </c>
      <c r="F2375" s="246" t="s">
        <v>3095</v>
      </c>
      <c r="G2375" s="247" t="s">
        <v>346</v>
      </c>
      <c r="H2375" s="248">
        <v>49</v>
      </c>
      <c r="I2375" s="249"/>
      <c r="J2375" s="250">
        <f>ROUND(I2375*H2375,2)</f>
        <v>0</v>
      </c>
      <c r="K2375" s="246" t="s">
        <v>1</v>
      </c>
      <c r="L2375" s="45"/>
      <c r="M2375" s="251" t="s">
        <v>1</v>
      </c>
      <c r="N2375" s="252" t="s">
        <v>46</v>
      </c>
      <c r="O2375" s="92"/>
      <c r="P2375" s="253">
        <f>O2375*H2375</f>
        <v>0</v>
      </c>
      <c r="Q2375" s="253">
        <v>0</v>
      </c>
      <c r="R2375" s="253">
        <f>Q2375*H2375</f>
        <v>0</v>
      </c>
      <c r="S2375" s="253">
        <v>0</v>
      </c>
      <c r="T2375" s="254">
        <f>S2375*H2375</f>
        <v>0</v>
      </c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R2375" s="255" t="s">
        <v>331</v>
      </c>
      <c r="AT2375" s="255" t="s">
        <v>231</v>
      </c>
      <c r="AU2375" s="255" t="s">
        <v>91</v>
      </c>
      <c r="AY2375" s="18" t="s">
        <v>229</v>
      </c>
      <c r="BE2375" s="256">
        <f>IF(N2375="základní",J2375,0)</f>
        <v>0</v>
      </c>
      <c r="BF2375" s="256">
        <f>IF(N2375="snížená",J2375,0)</f>
        <v>0</v>
      </c>
      <c r="BG2375" s="256">
        <f>IF(N2375="zákl. přenesená",J2375,0)</f>
        <v>0</v>
      </c>
      <c r="BH2375" s="256">
        <f>IF(N2375="sníž. přenesená",J2375,0)</f>
        <v>0</v>
      </c>
      <c r="BI2375" s="256">
        <f>IF(N2375="nulová",J2375,0)</f>
        <v>0</v>
      </c>
      <c r="BJ2375" s="18" t="s">
        <v>89</v>
      </c>
      <c r="BK2375" s="256">
        <f>ROUND(I2375*H2375,2)</f>
        <v>0</v>
      </c>
      <c r="BL2375" s="18" t="s">
        <v>331</v>
      </c>
      <c r="BM2375" s="255" t="s">
        <v>3096</v>
      </c>
    </row>
    <row r="2376" s="2" customFormat="1">
      <c r="A2376" s="39"/>
      <c r="B2376" s="40"/>
      <c r="C2376" s="41"/>
      <c r="D2376" s="259" t="s">
        <v>262</v>
      </c>
      <c r="E2376" s="41"/>
      <c r="F2376" s="290" t="s">
        <v>3088</v>
      </c>
      <c r="G2376" s="41"/>
      <c r="H2376" s="41"/>
      <c r="I2376" s="155"/>
      <c r="J2376" s="41"/>
      <c r="K2376" s="41"/>
      <c r="L2376" s="45"/>
      <c r="M2376" s="291"/>
      <c r="N2376" s="292"/>
      <c r="O2376" s="92"/>
      <c r="P2376" s="92"/>
      <c r="Q2376" s="92"/>
      <c r="R2376" s="92"/>
      <c r="S2376" s="92"/>
      <c r="T2376" s="93"/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T2376" s="18" t="s">
        <v>262</v>
      </c>
      <c r="AU2376" s="18" t="s">
        <v>91</v>
      </c>
    </row>
    <row r="2377" s="2" customFormat="1" ht="21.75" customHeight="1">
      <c r="A2377" s="39"/>
      <c r="B2377" s="40"/>
      <c r="C2377" s="244" t="s">
        <v>3097</v>
      </c>
      <c r="D2377" s="244" t="s">
        <v>231</v>
      </c>
      <c r="E2377" s="245" t="s">
        <v>3098</v>
      </c>
      <c r="F2377" s="246" t="s">
        <v>3099</v>
      </c>
      <c r="G2377" s="247" t="s">
        <v>1784</v>
      </c>
      <c r="H2377" s="328"/>
      <c r="I2377" s="249"/>
      <c r="J2377" s="250">
        <f>ROUND(I2377*H2377,2)</f>
        <v>0</v>
      </c>
      <c r="K2377" s="246" t="s">
        <v>235</v>
      </c>
      <c r="L2377" s="45"/>
      <c r="M2377" s="251" t="s">
        <v>1</v>
      </c>
      <c r="N2377" s="252" t="s">
        <v>46</v>
      </c>
      <c r="O2377" s="92"/>
      <c r="P2377" s="253">
        <f>O2377*H2377</f>
        <v>0</v>
      </c>
      <c r="Q2377" s="253">
        <v>0</v>
      </c>
      <c r="R2377" s="253">
        <f>Q2377*H2377</f>
        <v>0</v>
      </c>
      <c r="S2377" s="253">
        <v>0</v>
      </c>
      <c r="T2377" s="254">
        <f>S2377*H2377</f>
        <v>0</v>
      </c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39"/>
      <c r="AE2377" s="39"/>
      <c r="AR2377" s="255" t="s">
        <v>331</v>
      </c>
      <c r="AT2377" s="255" t="s">
        <v>231</v>
      </c>
      <c r="AU2377" s="255" t="s">
        <v>91</v>
      </c>
      <c r="AY2377" s="18" t="s">
        <v>229</v>
      </c>
      <c r="BE2377" s="256">
        <f>IF(N2377="základní",J2377,0)</f>
        <v>0</v>
      </c>
      <c r="BF2377" s="256">
        <f>IF(N2377="snížená",J2377,0)</f>
        <v>0</v>
      </c>
      <c r="BG2377" s="256">
        <f>IF(N2377="zákl. přenesená",J2377,0)</f>
        <v>0</v>
      </c>
      <c r="BH2377" s="256">
        <f>IF(N2377="sníž. přenesená",J2377,0)</f>
        <v>0</v>
      </c>
      <c r="BI2377" s="256">
        <f>IF(N2377="nulová",J2377,0)</f>
        <v>0</v>
      </c>
      <c r="BJ2377" s="18" t="s">
        <v>89</v>
      </c>
      <c r="BK2377" s="256">
        <f>ROUND(I2377*H2377,2)</f>
        <v>0</v>
      </c>
      <c r="BL2377" s="18" t="s">
        <v>331</v>
      </c>
      <c r="BM2377" s="255" t="s">
        <v>3100</v>
      </c>
    </row>
    <row r="2378" s="12" customFormat="1" ht="22.8" customHeight="1">
      <c r="A2378" s="12"/>
      <c r="B2378" s="228"/>
      <c r="C2378" s="229"/>
      <c r="D2378" s="230" t="s">
        <v>80</v>
      </c>
      <c r="E2378" s="242" t="s">
        <v>3101</v>
      </c>
      <c r="F2378" s="242" t="s">
        <v>3102</v>
      </c>
      <c r="G2378" s="229"/>
      <c r="H2378" s="229"/>
      <c r="I2378" s="232"/>
      <c r="J2378" s="243">
        <f>BK2378</f>
        <v>0</v>
      </c>
      <c r="K2378" s="229"/>
      <c r="L2378" s="234"/>
      <c r="M2378" s="235"/>
      <c r="N2378" s="236"/>
      <c r="O2378" s="236"/>
      <c r="P2378" s="237">
        <f>SUM(P2379:P2380)</f>
        <v>0</v>
      </c>
      <c r="Q2378" s="236"/>
      <c r="R2378" s="237">
        <f>SUM(R2379:R2380)</f>
        <v>0</v>
      </c>
      <c r="S2378" s="236"/>
      <c r="T2378" s="238">
        <f>SUM(T2379:T2380)</f>
        <v>0</v>
      </c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R2378" s="239" t="s">
        <v>91</v>
      </c>
      <c r="AT2378" s="240" t="s">
        <v>80</v>
      </c>
      <c r="AU2378" s="240" t="s">
        <v>89</v>
      </c>
      <c r="AY2378" s="239" t="s">
        <v>229</v>
      </c>
      <c r="BK2378" s="241">
        <f>SUM(BK2379:BK2380)</f>
        <v>0</v>
      </c>
    </row>
    <row r="2379" s="2" customFormat="1" ht="33" customHeight="1">
      <c r="A2379" s="39"/>
      <c r="B2379" s="40"/>
      <c r="C2379" s="244" t="s">
        <v>3103</v>
      </c>
      <c r="D2379" s="244" t="s">
        <v>231</v>
      </c>
      <c r="E2379" s="245" t="s">
        <v>3104</v>
      </c>
      <c r="F2379" s="246" t="s">
        <v>3105</v>
      </c>
      <c r="G2379" s="247" t="s">
        <v>314</v>
      </c>
      <c r="H2379" s="248">
        <v>6</v>
      </c>
      <c r="I2379" s="249"/>
      <c r="J2379" s="250">
        <f>ROUND(I2379*H2379,2)</f>
        <v>0</v>
      </c>
      <c r="K2379" s="246" t="s">
        <v>1</v>
      </c>
      <c r="L2379" s="45"/>
      <c r="M2379" s="251" t="s">
        <v>1</v>
      </c>
      <c r="N2379" s="252" t="s">
        <v>46</v>
      </c>
      <c r="O2379" s="92"/>
      <c r="P2379" s="253">
        <f>O2379*H2379</f>
        <v>0</v>
      </c>
      <c r="Q2379" s="253">
        <v>0</v>
      </c>
      <c r="R2379" s="253">
        <f>Q2379*H2379</f>
        <v>0</v>
      </c>
      <c r="S2379" s="253">
        <v>0</v>
      </c>
      <c r="T2379" s="254">
        <f>S2379*H2379</f>
        <v>0</v>
      </c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39"/>
      <c r="AE2379" s="39"/>
      <c r="AR2379" s="255" t="s">
        <v>331</v>
      </c>
      <c r="AT2379" s="255" t="s">
        <v>231</v>
      </c>
      <c r="AU2379" s="255" t="s">
        <v>91</v>
      </c>
      <c r="AY2379" s="18" t="s">
        <v>229</v>
      </c>
      <c r="BE2379" s="256">
        <f>IF(N2379="základní",J2379,0)</f>
        <v>0</v>
      </c>
      <c r="BF2379" s="256">
        <f>IF(N2379="snížená",J2379,0)</f>
        <v>0</v>
      </c>
      <c r="BG2379" s="256">
        <f>IF(N2379="zákl. přenesená",J2379,0)</f>
        <v>0</v>
      </c>
      <c r="BH2379" s="256">
        <f>IF(N2379="sníž. přenesená",J2379,0)</f>
        <v>0</v>
      </c>
      <c r="BI2379" s="256">
        <f>IF(N2379="nulová",J2379,0)</f>
        <v>0</v>
      </c>
      <c r="BJ2379" s="18" t="s">
        <v>89</v>
      </c>
      <c r="BK2379" s="256">
        <f>ROUND(I2379*H2379,2)</f>
        <v>0</v>
      </c>
      <c r="BL2379" s="18" t="s">
        <v>331</v>
      </c>
      <c r="BM2379" s="255" t="s">
        <v>3106</v>
      </c>
    </row>
    <row r="2380" s="2" customFormat="1" ht="21.75" customHeight="1">
      <c r="A2380" s="39"/>
      <c r="B2380" s="40"/>
      <c r="C2380" s="244" t="s">
        <v>3107</v>
      </c>
      <c r="D2380" s="244" t="s">
        <v>231</v>
      </c>
      <c r="E2380" s="245" t="s">
        <v>3108</v>
      </c>
      <c r="F2380" s="246" t="s">
        <v>3109</v>
      </c>
      <c r="G2380" s="247" t="s">
        <v>314</v>
      </c>
      <c r="H2380" s="248">
        <v>10</v>
      </c>
      <c r="I2380" s="249"/>
      <c r="J2380" s="250">
        <f>ROUND(I2380*H2380,2)</f>
        <v>0</v>
      </c>
      <c r="K2380" s="246" t="s">
        <v>1</v>
      </c>
      <c r="L2380" s="45"/>
      <c r="M2380" s="296" t="s">
        <v>1</v>
      </c>
      <c r="N2380" s="297" t="s">
        <v>46</v>
      </c>
      <c r="O2380" s="298"/>
      <c r="P2380" s="299">
        <f>O2380*H2380</f>
        <v>0</v>
      </c>
      <c r="Q2380" s="299">
        <v>0</v>
      </c>
      <c r="R2380" s="299">
        <f>Q2380*H2380</f>
        <v>0</v>
      </c>
      <c r="S2380" s="299">
        <v>0</v>
      </c>
      <c r="T2380" s="300">
        <f>S2380*H2380</f>
        <v>0</v>
      </c>
      <c r="U2380" s="39"/>
      <c r="V2380" s="39"/>
      <c r="W2380" s="39"/>
      <c r="X2380" s="39"/>
      <c r="Y2380" s="39"/>
      <c r="Z2380" s="39"/>
      <c r="AA2380" s="39"/>
      <c r="AB2380" s="39"/>
      <c r="AC2380" s="39"/>
      <c r="AD2380" s="39"/>
      <c r="AE2380" s="39"/>
      <c r="AR2380" s="255" t="s">
        <v>331</v>
      </c>
      <c r="AT2380" s="255" t="s">
        <v>231</v>
      </c>
      <c r="AU2380" s="255" t="s">
        <v>91</v>
      </c>
      <c r="AY2380" s="18" t="s">
        <v>229</v>
      </c>
      <c r="BE2380" s="256">
        <f>IF(N2380="základní",J2380,0)</f>
        <v>0</v>
      </c>
      <c r="BF2380" s="256">
        <f>IF(N2380="snížená",J2380,0)</f>
        <v>0</v>
      </c>
      <c r="BG2380" s="256">
        <f>IF(N2380="zákl. přenesená",J2380,0)</f>
        <v>0</v>
      </c>
      <c r="BH2380" s="256">
        <f>IF(N2380="sníž. přenesená",J2380,0)</f>
        <v>0</v>
      </c>
      <c r="BI2380" s="256">
        <f>IF(N2380="nulová",J2380,0)</f>
        <v>0</v>
      </c>
      <c r="BJ2380" s="18" t="s">
        <v>89</v>
      </c>
      <c r="BK2380" s="256">
        <f>ROUND(I2380*H2380,2)</f>
        <v>0</v>
      </c>
      <c r="BL2380" s="18" t="s">
        <v>331</v>
      </c>
      <c r="BM2380" s="255" t="s">
        <v>3110</v>
      </c>
    </row>
    <row r="2381" s="2" customFormat="1" ht="6.96" customHeight="1">
      <c r="A2381" s="39"/>
      <c r="B2381" s="67"/>
      <c r="C2381" s="68"/>
      <c r="D2381" s="68"/>
      <c r="E2381" s="68"/>
      <c r="F2381" s="68"/>
      <c r="G2381" s="68"/>
      <c r="H2381" s="68"/>
      <c r="I2381" s="193"/>
      <c r="J2381" s="68"/>
      <c r="K2381" s="68"/>
      <c r="L2381" s="45"/>
      <c r="M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39"/>
      <c r="AE2381" s="39"/>
    </row>
  </sheetData>
  <sheetProtection sheet="1" autoFilter="0" formatColumns="0" formatRows="0" objects="1" scenarios="1" spinCount="100000" saltValue="bgddY7yrQ2QSFzAibc6Owxur/qhdpCWfEweqqeDIwLZHrx44wjMZRTyGWu8T+1FFE/J0ip6ojfMs5i2UXsvzrw==" hashValue="NyVT+DcwR6C8NpUfzfB7iuust9wZOGb2E+caqrgWOtbOCK6yH7v8n6LAzt4bXSci/NjwUuFo062IncC+t7qZuw==" algorithmName="SHA-512" password="CC35"/>
  <autoFilter ref="C150:K23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9:H139"/>
    <mergeCell ref="E141:H141"/>
    <mergeCell ref="E143:H14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391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3111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ROUND((SUM(BE122:BE160)),  2)</f>
        <v>0</v>
      </c>
      <c r="G35" s="39"/>
      <c r="H35" s="39"/>
      <c r="I35" s="172">
        <v>0.20999999999999999</v>
      </c>
      <c r="J35" s="171">
        <f>ROUND(((SUM(BE122:BE160))*I35),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ROUND((SUM(BF122:BF160)),  2)</f>
        <v>0</v>
      </c>
      <c r="G36" s="39"/>
      <c r="H36" s="39"/>
      <c r="I36" s="172">
        <v>0.14999999999999999</v>
      </c>
      <c r="J36" s="171">
        <f>ROUND(((SUM(BF122:BF160))*I36),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ROUND((SUM(BG122:BG160)),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ROUND((SUM(BH122:BH160)),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ROUND((SUM(BI122:BI160)),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391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 - Vytápění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3112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3113</v>
      </c>
      <c r="E100" s="206"/>
      <c r="F100" s="206"/>
      <c r="G100" s="206"/>
      <c r="H100" s="206"/>
      <c r="I100" s="207"/>
      <c r="J100" s="208">
        <f>J156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214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Smuteční síň na Novém hřbitově v Tišnově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205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391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270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UT - Vytápění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Tišnov</v>
      </c>
      <c r="G116" s="41"/>
      <c r="H116" s="41"/>
      <c r="I116" s="157" t="s">
        <v>22</v>
      </c>
      <c r="J116" s="80" t="str">
        <f>IF(J14="","",J14)</f>
        <v>22. 3. 2019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Město Tišnov</v>
      </c>
      <c r="G118" s="41"/>
      <c r="H118" s="41"/>
      <c r="I118" s="157" t="s">
        <v>32</v>
      </c>
      <c r="J118" s="37" t="str">
        <f>E23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157" t="s">
        <v>37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215</v>
      </c>
      <c r="D121" s="219" t="s">
        <v>66</v>
      </c>
      <c r="E121" s="219" t="s">
        <v>62</v>
      </c>
      <c r="F121" s="219" t="s">
        <v>63</v>
      </c>
      <c r="G121" s="219" t="s">
        <v>216</v>
      </c>
      <c r="H121" s="219" t="s">
        <v>217</v>
      </c>
      <c r="I121" s="220" t="s">
        <v>218</v>
      </c>
      <c r="J121" s="219" t="s">
        <v>209</v>
      </c>
      <c r="K121" s="221" t="s">
        <v>219</v>
      </c>
      <c r="L121" s="222"/>
      <c r="M121" s="101" t="s">
        <v>1</v>
      </c>
      <c r="N121" s="102" t="s">
        <v>45</v>
      </c>
      <c r="O121" s="102" t="s">
        <v>220</v>
      </c>
      <c r="P121" s="102" t="s">
        <v>221</v>
      </c>
      <c r="Q121" s="102" t="s">
        <v>222</v>
      </c>
      <c r="R121" s="102" t="s">
        <v>223</v>
      </c>
      <c r="S121" s="102" t="s">
        <v>224</v>
      </c>
      <c r="T121" s="103" t="s">
        <v>225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226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P123+P156</f>
        <v>0</v>
      </c>
      <c r="Q122" s="105"/>
      <c r="R122" s="225">
        <f>R123+R156</f>
        <v>0</v>
      </c>
      <c r="S122" s="105"/>
      <c r="T122" s="226">
        <f>T123+T156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211</v>
      </c>
      <c r="BK122" s="227">
        <f>BK123+BK156</f>
        <v>0</v>
      </c>
    </row>
    <row r="123" s="12" customFormat="1" ht="25.92" customHeight="1">
      <c r="A123" s="12"/>
      <c r="B123" s="228"/>
      <c r="C123" s="229"/>
      <c r="D123" s="230" t="s">
        <v>80</v>
      </c>
      <c r="E123" s="231" t="s">
        <v>3114</v>
      </c>
      <c r="F123" s="231" t="s">
        <v>3115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SUM(P124:P155)</f>
        <v>0</v>
      </c>
      <c r="Q123" s="236"/>
      <c r="R123" s="237">
        <f>SUM(R124:R155)</f>
        <v>0</v>
      </c>
      <c r="S123" s="236"/>
      <c r="T123" s="238">
        <f>SUM(T124:T155)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89</v>
      </c>
      <c r="AT123" s="240" t="s">
        <v>80</v>
      </c>
      <c r="AU123" s="240" t="s">
        <v>81</v>
      </c>
      <c r="AY123" s="239" t="s">
        <v>229</v>
      </c>
      <c r="BK123" s="241">
        <f>SUM(BK124:BK155)</f>
        <v>0</v>
      </c>
    </row>
    <row r="124" s="2" customFormat="1" ht="21.75" customHeight="1">
      <c r="A124" s="39"/>
      <c r="B124" s="40"/>
      <c r="C124" s="244" t="s">
        <v>89</v>
      </c>
      <c r="D124" s="244" t="s">
        <v>231</v>
      </c>
      <c r="E124" s="245" t="s">
        <v>3116</v>
      </c>
      <c r="F124" s="246" t="s">
        <v>3117</v>
      </c>
      <c r="G124" s="247" t="s">
        <v>3118</v>
      </c>
      <c r="H124" s="248">
        <v>1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46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236</v>
      </c>
      <c r="AT124" s="255" t="s">
        <v>231</v>
      </c>
      <c r="AU124" s="255" t="s">
        <v>89</v>
      </c>
      <c r="AY124" s="18" t="s">
        <v>229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89</v>
      </c>
      <c r="BK124" s="256">
        <f>ROUND(I124*H124,2)</f>
        <v>0</v>
      </c>
      <c r="BL124" s="18" t="s">
        <v>236</v>
      </c>
      <c r="BM124" s="255" t="s">
        <v>91</v>
      </c>
    </row>
    <row r="125" s="2" customFormat="1" ht="21.75" customHeight="1">
      <c r="A125" s="39"/>
      <c r="B125" s="40"/>
      <c r="C125" s="244" t="s">
        <v>91</v>
      </c>
      <c r="D125" s="244" t="s">
        <v>231</v>
      </c>
      <c r="E125" s="245" t="s">
        <v>3119</v>
      </c>
      <c r="F125" s="246" t="s">
        <v>3120</v>
      </c>
      <c r="G125" s="247" t="s">
        <v>3118</v>
      </c>
      <c r="H125" s="248">
        <v>1</v>
      </c>
      <c r="I125" s="249"/>
      <c r="J125" s="250">
        <f>ROUND(I125*H125,2)</f>
        <v>0</v>
      </c>
      <c r="K125" s="246" t="s">
        <v>1</v>
      </c>
      <c r="L125" s="45"/>
      <c r="M125" s="251" t="s">
        <v>1</v>
      </c>
      <c r="N125" s="252" t="s">
        <v>46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236</v>
      </c>
      <c r="AT125" s="255" t="s">
        <v>231</v>
      </c>
      <c r="AU125" s="255" t="s">
        <v>89</v>
      </c>
      <c r="AY125" s="18" t="s">
        <v>229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89</v>
      </c>
      <c r="BK125" s="256">
        <f>ROUND(I125*H125,2)</f>
        <v>0</v>
      </c>
      <c r="BL125" s="18" t="s">
        <v>236</v>
      </c>
      <c r="BM125" s="255" t="s">
        <v>236</v>
      </c>
    </row>
    <row r="126" s="2" customFormat="1" ht="21.75" customHeight="1">
      <c r="A126" s="39"/>
      <c r="B126" s="40"/>
      <c r="C126" s="244" t="s">
        <v>244</v>
      </c>
      <c r="D126" s="244" t="s">
        <v>231</v>
      </c>
      <c r="E126" s="245" t="s">
        <v>3121</v>
      </c>
      <c r="F126" s="246" t="s">
        <v>3122</v>
      </c>
      <c r="G126" s="247" t="s">
        <v>3118</v>
      </c>
      <c r="H126" s="248">
        <v>1</v>
      </c>
      <c r="I126" s="249"/>
      <c r="J126" s="250">
        <f>ROUND(I126*H126,2)</f>
        <v>0</v>
      </c>
      <c r="K126" s="246" t="s">
        <v>1</v>
      </c>
      <c r="L126" s="45"/>
      <c r="M126" s="251" t="s">
        <v>1</v>
      </c>
      <c r="N126" s="252" t="s">
        <v>46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236</v>
      </c>
      <c r="AT126" s="255" t="s">
        <v>231</v>
      </c>
      <c r="AU126" s="255" t="s">
        <v>89</v>
      </c>
      <c r="AY126" s="18" t="s">
        <v>229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89</v>
      </c>
      <c r="BK126" s="256">
        <f>ROUND(I126*H126,2)</f>
        <v>0</v>
      </c>
      <c r="BL126" s="18" t="s">
        <v>236</v>
      </c>
      <c r="BM126" s="255" t="s">
        <v>264</v>
      </c>
    </row>
    <row r="127" s="2" customFormat="1" ht="21.75" customHeight="1">
      <c r="A127" s="39"/>
      <c r="B127" s="40"/>
      <c r="C127" s="244" t="s">
        <v>236</v>
      </c>
      <c r="D127" s="244" t="s">
        <v>231</v>
      </c>
      <c r="E127" s="245" t="s">
        <v>3123</v>
      </c>
      <c r="F127" s="246" t="s">
        <v>3124</v>
      </c>
      <c r="G127" s="247" t="s">
        <v>3118</v>
      </c>
      <c r="H127" s="248">
        <v>1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89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319</v>
      </c>
    </row>
    <row r="128" s="2" customFormat="1" ht="21.75" customHeight="1">
      <c r="A128" s="39"/>
      <c r="B128" s="40"/>
      <c r="C128" s="244" t="s">
        <v>258</v>
      </c>
      <c r="D128" s="244" t="s">
        <v>231</v>
      </c>
      <c r="E128" s="245" t="s">
        <v>3125</v>
      </c>
      <c r="F128" s="246" t="s">
        <v>3126</v>
      </c>
      <c r="G128" s="247" t="s">
        <v>3118</v>
      </c>
      <c r="H128" s="248">
        <v>1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322</v>
      </c>
    </row>
    <row r="129" s="2" customFormat="1" ht="21.75" customHeight="1">
      <c r="A129" s="39"/>
      <c r="B129" s="40"/>
      <c r="C129" s="244" t="s">
        <v>264</v>
      </c>
      <c r="D129" s="244" t="s">
        <v>231</v>
      </c>
      <c r="E129" s="245" t="s">
        <v>3127</v>
      </c>
      <c r="F129" s="246" t="s">
        <v>3128</v>
      </c>
      <c r="G129" s="247" t="s">
        <v>3118</v>
      </c>
      <c r="H129" s="248">
        <v>1</v>
      </c>
      <c r="I129" s="249"/>
      <c r="J129" s="250">
        <f>ROUND(I129*H129,2)</f>
        <v>0</v>
      </c>
      <c r="K129" s="246" t="s">
        <v>1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89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325</v>
      </c>
    </row>
    <row r="130" s="2" customFormat="1" ht="21.75" customHeight="1">
      <c r="A130" s="39"/>
      <c r="B130" s="40"/>
      <c r="C130" s="244" t="s">
        <v>303</v>
      </c>
      <c r="D130" s="244" t="s">
        <v>231</v>
      </c>
      <c r="E130" s="245" t="s">
        <v>3129</v>
      </c>
      <c r="F130" s="246" t="s">
        <v>3130</v>
      </c>
      <c r="G130" s="247" t="s">
        <v>3118</v>
      </c>
      <c r="H130" s="248">
        <v>1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89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328</v>
      </c>
    </row>
    <row r="131" s="2" customFormat="1" ht="21.75" customHeight="1">
      <c r="A131" s="39"/>
      <c r="B131" s="40"/>
      <c r="C131" s="244" t="s">
        <v>319</v>
      </c>
      <c r="D131" s="244" t="s">
        <v>231</v>
      </c>
      <c r="E131" s="245" t="s">
        <v>3131</v>
      </c>
      <c r="F131" s="246" t="s">
        <v>3132</v>
      </c>
      <c r="G131" s="247" t="s">
        <v>3118</v>
      </c>
      <c r="H131" s="248">
        <v>1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331</v>
      </c>
    </row>
    <row r="132" s="2" customFormat="1" ht="21.75" customHeight="1">
      <c r="A132" s="39"/>
      <c r="B132" s="40"/>
      <c r="C132" s="244" t="s">
        <v>274</v>
      </c>
      <c r="D132" s="244" t="s">
        <v>231</v>
      </c>
      <c r="E132" s="245" t="s">
        <v>3133</v>
      </c>
      <c r="F132" s="246" t="s">
        <v>3134</v>
      </c>
      <c r="G132" s="247" t="s">
        <v>3118</v>
      </c>
      <c r="H132" s="248">
        <v>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511</v>
      </c>
    </row>
    <row r="133" s="2" customFormat="1" ht="21.75" customHeight="1">
      <c r="A133" s="39"/>
      <c r="B133" s="40"/>
      <c r="C133" s="244" t="s">
        <v>322</v>
      </c>
      <c r="D133" s="244" t="s">
        <v>231</v>
      </c>
      <c r="E133" s="245" t="s">
        <v>3135</v>
      </c>
      <c r="F133" s="246" t="s">
        <v>3136</v>
      </c>
      <c r="G133" s="247" t="s">
        <v>3118</v>
      </c>
      <c r="H133" s="248">
        <v>1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89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522</v>
      </c>
    </row>
    <row r="134" s="2" customFormat="1" ht="21.75" customHeight="1">
      <c r="A134" s="39"/>
      <c r="B134" s="40"/>
      <c r="C134" s="244" t="s">
        <v>478</v>
      </c>
      <c r="D134" s="244" t="s">
        <v>231</v>
      </c>
      <c r="E134" s="245" t="s">
        <v>3137</v>
      </c>
      <c r="F134" s="246" t="s">
        <v>3138</v>
      </c>
      <c r="G134" s="247" t="s">
        <v>3118</v>
      </c>
      <c r="H134" s="248">
        <v>1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530</v>
      </c>
    </row>
    <row r="135" s="2" customFormat="1" ht="21.75" customHeight="1">
      <c r="A135" s="39"/>
      <c r="B135" s="40"/>
      <c r="C135" s="244" t="s">
        <v>325</v>
      </c>
      <c r="D135" s="244" t="s">
        <v>231</v>
      </c>
      <c r="E135" s="245" t="s">
        <v>3139</v>
      </c>
      <c r="F135" s="246" t="s">
        <v>3140</v>
      </c>
      <c r="G135" s="247" t="s">
        <v>3118</v>
      </c>
      <c r="H135" s="248">
        <v>1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540</v>
      </c>
    </row>
    <row r="136" s="2" customFormat="1" ht="21.75" customHeight="1">
      <c r="A136" s="39"/>
      <c r="B136" s="40"/>
      <c r="C136" s="244" t="s">
        <v>485</v>
      </c>
      <c r="D136" s="244" t="s">
        <v>231</v>
      </c>
      <c r="E136" s="245" t="s">
        <v>3141</v>
      </c>
      <c r="F136" s="246" t="s">
        <v>3142</v>
      </c>
      <c r="G136" s="247" t="s">
        <v>3118</v>
      </c>
      <c r="H136" s="248">
        <v>1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552</v>
      </c>
    </row>
    <row r="137" s="2" customFormat="1" ht="21.75" customHeight="1">
      <c r="A137" s="39"/>
      <c r="B137" s="40"/>
      <c r="C137" s="244" t="s">
        <v>328</v>
      </c>
      <c r="D137" s="244" t="s">
        <v>231</v>
      </c>
      <c r="E137" s="245" t="s">
        <v>3143</v>
      </c>
      <c r="F137" s="246" t="s">
        <v>3144</v>
      </c>
      <c r="G137" s="247" t="s">
        <v>3118</v>
      </c>
      <c r="H137" s="248">
        <v>1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565</v>
      </c>
    </row>
    <row r="138" s="2" customFormat="1" ht="21.75" customHeight="1">
      <c r="A138" s="39"/>
      <c r="B138" s="40"/>
      <c r="C138" s="244" t="s">
        <v>8</v>
      </c>
      <c r="D138" s="244" t="s">
        <v>231</v>
      </c>
      <c r="E138" s="245" t="s">
        <v>3145</v>
      </c>
      <c r="F138" s="246" t="s">
        <v>3146</v>
      </c>
      <c r="G138" s="247" t="s">
        <v>3118</v>
      </c>
      <c r="H138" s="248">
        <v>1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577</v>
      </c>
    </row>
    <row r="139" s="2" customFormat="1" ht="21.75" customHeight="1">
      <c r="A139" s="39"/>
      <c r="B139" s="40"/>
      <c r="C139" s="244" t="s">
        <v>331</v>
      </c>
      <c r="D139" s="244" t="s">
        <v>231</v>
      </c>
      <c r="E139" s="245" t="s">
        <v>3147</v>
      </c>
      <c r="F139" s="246" t="s">
        <v>3148</v>
      </c>
      <c r="G139" s="247" t="s">
        <v>3118</v>
      </c>
      <c r="H139" s="248">
        <v>1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587</v>
      </c>
    </row>
    <row r="140" s="2" customFormat="1" ht="21.75" customHeight="1">
      <c r="A140" s="39"/>
      <c r="B140" s="40"/>
      <c r="C140" s="244" t="s">
        <v>507</v>
      </c>
      <c r="D140" s="244" t="s">
        <v>231</v>
      </c>
      <c r="E140" s="245" t="s">
        <v>3149</v>
      </c>
      <c r="F140" s="246" t="s">
        <v>3150</v>
      </c>
      <c r="G140" s="247" t="s">
        <v>3118</v>
      </c>
      <c r="H140" s="248">
        <v>1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622</v>
      </c>
    </row>
    <row r="141" s="2" customFormat="1" ht="21.75" customHeight="1">
      <c r="A141" s="39"/>
      <c r="B141" s="40"/>
      <c r="C141" s="244" t="s">
        <v>511</v>
      </c>
      <c r="D141" s="244" t="s">
        <v>231</v>
      </c>
      <c r="E141" s="245" t="s">
        <v>3151</v>
      </c>
      <c r="F141" s="246" t="s">
        <v>3152</v>
      </c>
      <c r="G141" s="247" t="s">
        <v>3118</v>
      </c>
      <c r="H141" s="248">
        <v>1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635</v>
      </c>
    </row>
    <row r="142" s="2" customFormat="1" ht="21.75" customHeight="1">
      <c r="A142" s="39"/>
      <c r="B142" s="40"/>
      <c r="C142" s="244" t="s">
        <v>517</v>
      </c>
      <c r="D142" s="244" t="s">
        <v>231</v>
      </c>
      <c r="E142" s="245" t="s">
        <v>3153</v>
      </c>
      <c r="F142" s="246" t="s">
        <v>3154</v>
      </c>
      <c r="G142" s="247" t="s">
        <v>3118</v>
      </c>
      <c r="H142" s="248">
        <v>1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645</v>
      </c>
    </row>
    <row r="143" s="2" customFormat="1" ht="21.75" customHeight="1">
      <c r="A143" s="39"/>
      <c r="B143" s="40"/>
      <c r="C143" s="244" t="s">
        <v>522</v>
      </c>
      <c r="D143" s="244" t="s">
        <v>231</v>
      </c>
      <c r="E143" s="245" t="s">
        <v>3155</v>
      </c>
      <c r="F143" s="246" t="s">
        <v>3156</v>
      </c>
      <c r="G143" s="247" t="s">
        <v>3118</v>
      </c>
      <c r="H143" s="248">
        <v>1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89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658</v>
      </c>
    </row>
    <row r="144" s="2" customFormat="1" ht="21.75" customHeight="1">
      <c r="A144" s="39"/>
      <c r="B144" s="40"/>
      <c r="C144" s="244" t="s">
        <v>7</v>
      </c>
      <c r="D144" s="244" t="s">
        <v>231</v>
      </c>
      <c r="E144" s="245" t="s">
        <v>3157</v>
      </c>
      <c r="F144" s="246" t="s">
        <v>3158</v>
      </c>
      <c r="G144" s="247" t="s">
        <v>3118</v>
      </c>
      <c r="H144" s="248">
        <v>1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676</v>
      </c>
    </row>
    <row r="145" s="2" customFormat="1" ht="21.75" customHeight="1">
      <c r="A145" s="39"/>
      <c r="B145" s="40"/>
      <c r="C145" s="244" t="s">
        <v>530</v>
      </c>
      <c r="D145" s="244" t="s">
        <v>231</v>
      </c>
      <c r="E145" s="245" t="s">
        <v>3159</v>
      </c>
      <c r="F145" s="246" t="s">
        <v>3160</v>
      </c>
      <c r="G145" s="247" t="s">
        <v>3118</v>
      </c>
      <c r="H145" s="248">
        <v>1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717</v>
      </c>
    </row>
    <row r="146" s="2" customFormat="1" ht="21.75" customHeight="1">
      <c r="A146" s="39"/>
      <c r="B146" s="40"/>
      <c r="C146" s="244" t="s">
        <v>534</v>
      </c>
      <c r="D146" s="244" t="s">
        <v>231</v>
      </c>
      <c r="E146" s="245" t="s">
        <v>3161</v>
      </c>
      <c r="F146" s="246" t="s">
        <v>3162</v>
      </c>
      <c r="G146" s="247" t="s">
        <v>3118</v>
      </c>
      <c r="H146" s="248">
        <v>1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742</v>
      </c>
    </row>
    <row r="147" s="2" customFormat="1" ht="16.5" customHeight="1">
      <c r="A147" s="39"/>
      <c r="B147" s="40"/>
      <c r="C147" s="244" t="s">
        <v>540</v>
      </c>
      <c r="D147" s="244" t="s">
        <v>231</v>
      </c>
      <c r="E147" s="245" t="s">
        <v>3163</v>
      </c>
      <c r="F147" s="246" t="s">
        <v>3164</v>
      </c>
      <c r="G147" s="247" t="s">
        <v>346</v>
      </c>
      <c r="H147" s="248">
        <v>550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755</v>
      </c>
    </row>
    <row r="148" s="2" customFormat="1" ht="16.5" customHeight="1">
      <c r="A148" s="39"/>
      <c r="B148" s="40"/>
      <c r="C148" s="244" t="s">
        <v>548</v>
      </c>
      <c r="D148" s="244" t="s">
        <v>231</v>
      </c>
      <c r="E148" s="245" t="s">
        <v>3165</v>
      </c>
      <c r="F148" s="246" t="s">
        <v>3166</v>
      </c>
      <c r="G148" s="247" t="s">
        <v>346</v>
      </c>
      <c r="H148" s="248">
        <v>30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768</v>
      </c>
    </row>
    <row r="149" s="2" customFormat="1">
      <c r="A149" s="39"/>
      <c r="B149" s="40"/>
      <c r="C149" s="41"/>
      <c r="D149" s="259" t="s">
        <v>262</v>
      </c>
      <c r="E149" s="41"/>
      <c r="F149" s="290" t="s">
        <v>3167</v>
      </c>
      <c r="G149" s="41"/>
      <c r="H149" s="41"/>
      <c r="I149" s="155"/>
      <c r="J149" s="41"/>
      <c r="K149" s="41"/>
      <c r="L149" s="45"/>
      <c r="M149" s="291"/>
      <c r="N149" s="29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262</v>
      </c>
      <c r="AU149" s="18" t="s">
        <v>89</v>
      </c>
    </row>
    <row r="150" s="2" customFormat="1" ht="16.5" customHeight="1">
      <c r="A150" s="39"/>
      <c r="B150" s="40"/>
      <c r="C150" s="244" t="s">
        <v>552</v>
      </c>
      <c r="D150" s="244" t="s">
        <v>231</v>
      </c>
      <c r="E150" s="245" t="s">
        <v>3168</v>
      </c>
      <c r="F150" s="246" t="s">
        <v>3169</v>
      </c>
      <c r="G150" s="247" t="s">
        <v>3170</v>
      </c>
      <c r="H150" s="248">
        <v>1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236</v>
      </c>
      <c r="AT150" s="255" t="s">
        <v>231</v>
      </c>
      <c r="AU150" s="255" t="s">
        <v>89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236</v>
      </c>
      <c r="BM150" s="255" t="s">
        <v>778</v>
      </c>
    </row>
    <row r="151" s="2" customFormat="1">
      <c r="A151" s="39"/>
      <c r="B151" s="40"/>
      <c r="C151" s="41"/>
      <c r="D151" s="259" t="s">
        <v>262</v>
      </c>
      <c r="E151" s="41"/>
      <c r="F151" s="290" t="s">
        <v>3171</v>
      </c>
      <c r="G151" s="41"/>
      <c r="H151" s="41"/>
      <c r="I151" s="155"/>
      <c r="J151" s="41"/>
      <c r="K151" s="41"/>
      <c r="L151" s="45"/>
      <c r="M151" s="291"/>
      <c r="N151" s="29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262</v>
      </c>
      <c r="AU151" s="18" t="s">
        <v>89</v>
      </c>
    </row>
    <row r="152" s="2" customFormat="1" ht="16.5" customHeight="1">
      <c r="A152" s="39"/>
      <c r="B152" s="40"/>
      <c r="C152" s="244" t="s">
        <v>558</v>
      </c>
      <c r="D152" s="244" t="s">
        <v>231</v>
      </c>
      <c r="E152" s="245" t="s">
        <v>3172</v>
      </c>
      <c r="F152" s="246" t="s">
        <v>3173</v>
      </c>
      <c r="G152" s="247" t="s">
        <v>3170</v>
      </c>
      <c r="H152" s="248">
        <v>2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46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236</v>
      </c>
      <c r="AT152" s="255" t="s">
        <v>231</v>
      </c>
      <c r="AU152" s="255" t="s">
        <v>89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236</v>
      </c>
      <c r="BM152" s="255" t="s">
        <v>790</v>
      </c>
    </row>
    <row r="153" s="2" customFormat="1">
      <c r="A153" s="39"/>
      <c r="B153" s="40"/>
      <c r="C153" s="41"/>
      <c r="D153" s="259" t="s">
        <v>262</v>
      </c>
      <c r="E153" s="41"/>
      <c r="F153" s="290" t="s">
        <v>3171</v>
      </c>
      <c r="G153" s="41"/>
      <c r="H153" s="41"/>
      <c r="I153" s="155"/>
      <c r="J153" s="41"/>
      <c r="K153" s="41"/>
      <c r="L153" s="45"/>
      <c r="M153" s="291"/>
      <c r="N153" s="292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262</v>
      </c>
      <c r="AU153" s="18" t="s">
        <v>89</v>
      </c>
    </row>
    <row r="154" s="2" customFormat="1" ht="16.5" customHeight="1">
      <c r="A154" s="39"/>
      <c r="B154" s="40"/>
      <c r="C154" s="244" t="s">
        <v>565</v>
      </c>
      <c r="D154" s="244" t="s">
        <v>231</v>
      </c>
      <c r="E154" s="245" t="s">
        <v>3174</v>
      </c>
      <c r="F154" s="246" t="s">
        <v>3175</v>
      </c>
      <c r="G154" s="247" t="s">
        <v>3170</v>
      </c>
      <c r="H154" s="248">
        <v>1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89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813</v>
      </c>
    </row>
    <row r="155" s="2" customFormat="1">
      <c r="A155" s="39"/>
      <c r="B155" s="40"/>
      <c r="C155" s="41"/>
      <c r="D155" s="259" t="s">
        <v>262</v>
      </c>
      <c r="E155" s="41"/>
      <c r="F155" s="290" t="s">
        <v>3176</v>
      </c>
      <c r="G155" s="41"/>
      <c r="H155" s="41"/>
      <c r="I155" s="155"/>
      <c r="J155" s="41"/>
      <c r="K155" s="41"/>
      <c r="L155" s="45"/>
      <c r="M155" s="291"/>
      <c r="N155" s="292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262</v>
      </c>
      <c r="AU155" s="18" t="s">
        <v>89</v>
      </c>
    </row>
    <row r="156" s="12" customFormat="1" ht="25.92" customHeight="1">
      <c r="A156" s="12"/>
      <c r="B156" s="228"/>
      <c r="C156" s="229"/>
      <c r="D156" s="230" t="s">
        <v>80</v>
      </c>
      <c r="E156" s="231" t="s">
        <v>3177</v>
      </c>
      <c r="F156" s="231" t="s">
        <v>3178</v>
      </c>
      <c r="G156" s="229"/>
      <c r="H156" s="229"/>
      <c r="I156" s="232"/>
      <c r="J156" s="233">
        <f>BK156</f>
        <v>0</v>
      </c>
      <c r="K156" s="229"/>
      <c r="L156" s="234"/>
      <c r="M156" s="235"/>
      <c r="N156" s="236"/>
      <c r="O156" s="236"/>
      <c r="P156" s="237">
        <f>SUM(P157:P160)</f>
        <v>0</v>
      </c>
      <c r="Q156" s="236"/>
      <c r="R156" s="237">
        <f>SUM(R157:R160)</f>
        <v>0</v>
      </c>
      <c r="S156" s="236"/>
      <c r="T156" s="238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9" t="s">
        <v>89</v>
      </c>
      <c r="AT156" s="240" t="s">
        <v>80</v>
      </c>
      <c r="AU156" s="240" t="s">
        <v>81</v>
      </c>
      <c r="AY156" s="239" t="s">
        <v>229</v>
      </c>
      <c r="BK156" s="241">
        <f>SUM(BK157:BK160)</f>
        <v>0</v>
      </c>
    </row>
    <row r="157" s="2" customFormat="1" ht="16.5" customHeight="1">
      <c r="A157" s="39"/>
      <c r="B157" s="40"/>
      <c r="C157" s="244" t="s">
        <v>572</v>
      </c>
      <c r="D157" s="244" t="s">
        <v>231</v>
      </c>
      <c r="E157" s="245" t="s">
        <v>3179</v>
      </c>
      <c r="F157" s="246" t="s">
        <v>3180</v>
      </c>
      <c r="G157" s="247" t="s">
        <v>422</v>
      </c>
      <c r="H157" s="248">
        <v>24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46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236</v>
      </c>
      <c r="AT157" s="255" t="s">
        <v>231</v>
      </c>
      <c r="AU157" s="255" t="s">
        <v>89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236</v>
      </c>
      <c r="BM157" s="255" t="s">
        <v>834</v>
      </c>
    </row>
    <row r="158" s="2" customFormat="1" ht="16.5" customHeight="1">
      <c r="A158" s="39"/>
      <c r="B158" s="40"/>
      <c r="C158" s="244" t="s">
        <v>577</v>
      </c>
      <c r="D158" s="244" t="s">
        <v>231</v>
      </c>
      <c r="E158" s="245" t="s">
        <v>3181</v>
      </c>
      <c r="F158" s="246" t="s">
        <v>3182</v>
      </c>
      <c r="G158" s="247" t="s">
        <v>3118</v>
      </c>
      <c r="H158" s="248">
        <v>1</v>
      </c>
      <c r="I158" s="249"/>
      <c r="J158" s="250">
        <f>ROUND(I158*H158,2)</f>
        <v>0</v>
      </c>
      <c r="K158" s="246" t="s">
        <v>1</v>
      </c>
      <c r="L158" s="45"/>
      <c r="M158" s="251" t="s">
        <v>1</v>
      </c>
      <c r="N158" s="252" t="s">
        <v>46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236</v>
      </c>
      <c r="AT158" s="255" t="s">
        <v>231</v>
      </c>
      <c r="AU158" s="255" t="s">
        <v>89</v>
      </c>
      <c r="AY158" s="18" t="s">
        <v>229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89</v>
      </c>
      <c r="BK158" s="256">
        <f>ROUND(I158*H158,2)</f>
        <v>0</v>
      </c>
      <c r="BL158" s="18" t="s">
        <v>236</v>
      </c>
      <c r="BM158" s="255" t="s">
        <v>848</v>
      </c>
    </row>
    <row r="159" s="2" customFormat="1" ht="21.75" customHeight="1">
      <c r="A159" s="39"/>
      <c r="B159" s="40"/>
      <c r="C159" s="244" t="s">
        <v>581</v>
      </c>
      <c r="D159" s="244" t="s">
        <v>231</v>
      </c>
      <c r="E159" s="245" t="s">
        <v>3183</v>
      </c>
      <c r="F159" s="246" t="s">
        <v>3184</v>
      </c>
      <c r="G159" s="247" t="s">
        <v>3118</v>
      </c>
      <c r="H159" s="248">
        <v>1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46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236</v>
      </c>
      <c r="AT159" s="255" t="s">
        <v>231</v>
      </c>
      <c r="AU159" s="255" t="s">
        <v>89</v>
      </c>
      <c r="AY159" s="18" t="s">
        <v>229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89</v>
      </c>
      <c r="BK159" s="256">
        <f>ROUND(I159*H159,2)</f>
        <v>0</v>
      </c>
      <c r="BL159" s="18" t="s">
        <v>236</v>
      </c>
      <c r="BM159" s="255" t="s">
        <v>868</v>
      </c>
    </row>
    <row r="160" s="2" customFormat="1" ht="16.5" customHeight="1">
      <c r="A160" s="39"/>
      <c r="B160" s="40"/>
      <c r="C160" s="244" t="s">
        <v>587</v>
      </c>
      <c r="D160" s="244" t="s">
        <v>231</v>
      </c>
      <c r="E160" s="245" t="s">
        <v>3185</v>
      </c>
      <c r="F160" s="246" t="s">
        <v>3186</v>
      </c>
      <c r="G160" s="247" t="s">
        <v>1718</v>
      </c>
      <c r="H160" s="248">
        <v>1</v>
      </c>
      <c r="I160" s="249"/>
      <c r="J160" s="250">
        <f>ROUND(I160*H160,2)</f>
        <v>0</v>
      </c>
      <c r="K160" s="246" t="s">
        <v>1</v>
      </c>
      <c r="L160" s="45"/>
      <c r="M160" s="296" t="s">
        <v>1</v>
      </c>
      <c r="N160" s="297" t="s">
        <v>46</v>
      </c>
      <c r="O160" s="298"/>
      <c r="P160" s="299">
        <f>O160*H160</f>
        <v>0</v>
      </c>
      <c r="Q160" s="299">
        <v>0</v>
      </c>
      <c r="R160" s="299">
        <f>Q160*H160</f>
        <v>0</v>
      </c>
      <c r="S160" s="299">
        <v>0</v>
      </c>
      <c r="T160" s="30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236</v>
      </c>
      <c r="AT160" s="255" t="s">
        <v>231</v>
      </c>
      <c r="AU160" s="255" t="s">
        <v>89</v>
      </c>
      <c r="AY160" s="18" t="s">
        <v>229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89</v>
      </c>
      <c r="BK160" s="256">
        <f>ROUND(I160*H160,2)</f>
        <v>0</v>
      </c>
      <c r="BL160" s="18" t="s">
        <v>236</v>
      </c>
      <c r="BM160" s="255" t="s">
        <v>899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193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DzNoo+uBKy88+cJv8l5O6XakCHC/8t6r8lMUqac5/zl4Jp39753U4qof3ay9cb07CKRTVEPz4WIRyVDdobTc3g==" hashValue="rUA6DQNk7CnSjqcLuMfYOOT08N+AHGlvZBGud6OfMu9qe+uHJmcvAdZmOUJZY8A7EWU+NA36CnMQvo0UnwzVMg==" algorithmName="SHA-512" password="CC35"/>
  <autoFilter ref="C121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391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3187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ROUND((SUM(BE125:BE202)),  2)</f>
        <v>0</v>
      </c>
      <c r="G35" s="39"/>
      <c r="H35" s="39"/>
      <c r="I35" s="172">
        <v>0.20999999999999999</v>
      </c>
      <c r="J35" s="171">
        <f>ROUND(((SUM(BE125:BE202))*I35),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ROUND((SUM(BF125:BF202)),  2)</f>
        <v>0</v>
      </c>
      <c r="G36" s="39"/>
      <c r="H36" s="39"/>
      <c r="I36" s="172">
        <v>0.14999999999999999</v>
      </c>
      <c r="J36" s="171">
        <f>ROUND(((SUM(BF125:BF202))*I36),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ROUND((SUM(BG125:BG202)),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ROUND((SUM(BH125:BH202)),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ROUND((SUM(BI125:BI202)),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391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 - Vzduchotechnika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3188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3189</v>
      </c>
      <c r="E100" s="206"/>
      <c r="F100" s="206"/>
      <c r="G100" s="206"/>
      <c r="H100" s="206"/>
      <c r="I100" s="207"/>
      <c r="J100" s="208">
        <f>J158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3190</v>
      </c>
      <c r="E101" s="206"/>
      <c r="F101" s="206"/>
      <c r="G101" s="206"/>
      <c r="H101" s="206"/>
      <c r="I101" s="207"/>
      <c r="J101" s="208">
        <f>J181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3191</v>
      </c>
      <c r="E102" s="206"/>
      <c r="F102" s="206"/>
      <c r="G102" s="206"/>
      <c r="H102" s="206"/>
      <c r="I102" s="207"/>
      <c r="J102" s="208">
        <f>J192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3192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214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Smuteční síň na Novém hřbitově v Tišnově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205</v>
      </c>
      <c r="D114" s="23"/>
      <c r="E114" s="23"/>
      <c r="F114" s="23"/>
      <c r="G114" s="23"/>
      <c r="H114" s="23"/>
      <c r="I114" s="147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7" t="s">
        <v>391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270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VZT - Vzduchotechnika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Tišnov</v>
      </c>
      <c r="G119" s="41"/>
      <c r="H119" s="41"/>
      <c r="I119" s="157" t="s">
        <v>22</v>
      </c>
      <c r="J119" s="80" t="str">
        <f>IF(J14="","",J14)</f>
        <v>22. 3. 2019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Město Tišnov</v>
      </c>
      <c r="G121" s="41"/>
      <c r="H121" s="41"/>
      <c r="I121" s="157" t="s">
        <v>32</v>
      </c>
      <c r="J121" s="37" t="str">
        <f>E23</f>
        <v>Ing. Arch. Pavel Jura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157" t="s">
        <v>37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6"/>
      <c r="B124" s="217"/>
      <c r="C124" s="218" t="s">
        <v>215</v>
      </c>
      <c r="D124" s="219" t="s">
        <v>66</v>
      </c>
      <c r="E124" s="219" t="s">
        <v>62</v>
      </c>
      <c r="F124" s="219" t="s">
        <v>63</v>
      </c>
      <c r="G124" s="219" t="s">
        <v>216</v>
      </c>
      <c r="H124" s="219" t="s">
        <v>217</v>
      </c>
      <c r="I124" s="220" t="s">
        <v>218</v>
      </c>
      <c r="J124" s="219" t="s">
        <v>209</v>
      </c>
      <c r="K124" s="221" t="s">
        <v>219</v>
      </c>
      <c r="L124" s="222"/>
      <c r="M124" s="101" t="s">
        <v>1</v>
      </c>
      <c r="N124" s="102" t="s">
        <v>45</v>
      </c>
      <c r="O124" s="102" t="s">
        <v>220</v>
      </c>
      <c r="P124" s="102" t="s">
        <v>221</v>
      </c>
      <c r="Q124" s="102" t="s">
        <v>222</v>
      </c>
      <c r="R124" s="102" t="s">
        <v>223</v>
      </c>
      <c r="S124" s="102" t="s">
        <v>224</v>
      </c>
      <c r="T124" s="103" t="s">
        <v>225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9"/>
      <c r="B125" s="40"/>
      <c r="C125" s="108" t="s">
        <v>226</v>
      </c>
      <c r="D125" s="41"/>
      <c r="E125" s="41"/>
      <c r="F125" s="41"/>
      <c r="G125" s="41"/>
      <c r="H125" s="41"/>
      <c r="I125" s="155"/>
      <c r="J125" s="223">
        <f>BK125</f>
        <v>0</v>
      </c>
      <c r="K125" s="41"/>
      <c r="L125" s="45"/>
      <c r="M125" s="104"/>
      <c r="N125" s="224"/>
      <c r="O125" s="105"/>
      <c r="P125" s="225">
        <f>P126+P158+P181+P192+P200</f>
        <v>0</v>
      </c>
      <c r="Q125" s="105"/>
      <c r="R125" s="225">
        <f>R126+R158+R181+R192+R200</f>
        <v>0</v>
      </c>
      <c r="S125" s="105"/>
      <c r="T125" s="226">
        <f>T126+T158+T181+T192+T200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80</v>
      </c>
      <c r="AU125" s="18" t="s">
        <v>211</v>
      </c>
      <c r="BK125" s="227">
        <f>BK126+BK158+BK181+BK192+BK200</f>
        <v>0</v>
      </c>
    </row>
    <row r="126" s="12" customFormat="1" ht="25.92" customHeight="1">
      <c r="A126" s="12"/>
      <c r="B126" s="228"/>
      <c r="C126" s="229"/>
      <c r="D126" s="230" t="s">
        <v>80</v>
      </c>
      <c r="E126" s="231" t="s">
        <v>3193</v>
      </c>
      <c r="F126" s="231" t="s">
        <v>3194</v>
      </c>
      <c r="G126" s="229"/>
      <c r="H126" s="229"/>
      <c r="I126" s="232"/>
      <c r="J126" s="233">
        <f>BK126</f>
        <v>0</v>
      </c>
      <c r="K126" s="229"/>
      <c r="L126" s="234"/>
      <c r="M126" s="235"/>
      <c r="N126" s="236"/>
      <c r="O126" s="236"/>
      <c r="P126" s="237">
        <f>SUM(P127:P157)</f>
        <v>0</v>
      </c>
      <c r="Q126" s="236"/>
      <c r="R126" s="237">
        <f>SUM(R127:R157)</f>
        <v>0</v>
      </c>
      <c r="S126" s="236"/>
      <c r="T126" s="238">
        <f>SUM(T127:T157)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89</v>
      </c>
      <c r="AT126" s="240" t="s">
        <v>80</v>
      </c>
      <c r="AU126" s="240" t="s">
        <v>81</v>
      </c>
      <c r="AY126" s="239" t="s">
        <v>229</v>
      </c>
      <c r="BK126" s="241">
        <f>SUM(BK127:BK157)</f>
        <v>0</v>
      </c>
    </row>
    <row r="127" s="2" customFormat="1" ht="33" customHeight="1">
      <c r="A127" s="39"/>
      <c r="B127" s="40"/>
      <c r="C127" s="244" t="s">
        <v>89</v>
      </c>
      <c r="D127" s="244" t="s">
        <v>231</v>
      </c>
      <c r="E127" s="245" t="s">
        <v>3195</v>
      </c>
      <c r="F127" s="246" t="s">
        <v>3196</v>
      </c>
      <c r="G127" s="247" t="s">
        <v>1718</v>
      </c>
      <c r="H127" s="248">
        <v>1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89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91</v>
      </c>
    </row>
    <row r="128" s="2" customFormat="1">
      <c r="A128" s="39"/>
      <c r="B128" s="40"/>
      <c r="C128" s="41"/>
      <c r="D128" s="259" t="s">
        <v>262</v>
      </c>
      <c r="E128" s="41"/>
      <c r="F128" s="290" t="s">
        <v>3197</v>
      </c>
      <c r="G128" s="41"/>
      <c r="H128" s="41"/>
      <c r="I128" s="155"/>
      <c r="J128" s="41"/>
      <c r="K128" s="41"/>
      <c r="L128" s="45"/>
      <c r="M128" s="291"/>
      <c r="N128" s="292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262</v>
      </c>
      <c r="AU128" s="18" t="s">
        <v>89</v>
      </c>
    </row>
    <row r="129" s="2" customFormat="1" ht="44.25" customHeight="1">
      <c r="A129" s="39"/>
      <c r="B129" s="40"/>
      <c r="C129" s="244" t="s">
        <v>91</v>
      </c>
      <c r="D129" s="244" t="s">
        <v>231</v>
      </c>
      <c r="E129" s="245" t="s">
        <v>3198</v>
      </c>
      <c r="F129" s="246" t="s">
        <v>3199</v>
      </c>
      <c r="G129" s="247" t="s">
        <v>1718</v>
      </c>
      <c r="H129" s="248">
        <v>1</v>
      </c>
      <c r="I129" s="249"/>
      <c r="J129" s="250">
        <f>ROUND(I129*H129,2)</f>
        <v>0</v>
      </c>
      <c r="K129" s="246" t="s">
        <v>1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89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236</v>
      </c>
    </row>
    <row r="130" s="2" customFormat="1">
      <c r="A130" s="39"/>
      <c r="B130" s="40"/>
      <c r="C130" s="41"/>
      <c r="D130" s="259" t="s">
        <v>262</v>
      </c>
      <c r="E130" s="41"/>
      <c r="F130" s="290" t="s">
        <v>3200</v>
      </c>
      <c r="G130" s="41"/>
      <c r="H130" s="41"/>
      <c r="I130" s="155"/>
      <c r="J130" s="41"/>
      <c r="K130" s="41"/>
      <c r="L130" s="45"/>
      <c r="M130" s="291"/>
      <c r="N130" s="292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262</v>
      </c>
      <c r="AU130" s="18" t="s">
        <v>89</v>
      </c>
    </row>
    <row r="131" s="2" customFormat="1" ht="33" customHeight="1">
      <c r="A131" s="39"/>
      <c r="B131" s="40"/>
      <c r="C131" s="244" t="s">
        <v>244</v>
      </c>
      <c r="D131" s="244" t="s">
        <v>231</v>
      </c>
      <c r="E131" s="245" t="s">
        <v>3201</v>
      </c>
      <c r="F131" s="246" t="s">
        <v>3202</v>
      </c>
      <c r="G131" s="247" t="s">
        <v>3170</v>
      </c>
      <c r="H131" s="248">
        <v>4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264</v>
      </c>
    </row>
    <row r="132" s="2" customFormat="1" ht="16.5" customHeight="1">
      <c r="A132" s="39"/>
      <c r="B132" s="40"/>
      <c r="C132" s="244" t="s">
        <v>236</v>
      </c>
      <c r="D132" s="244" t="s">
        <v>231</v>
      </c>
      <c r="E132" s="245" t="s">
        <v>3203</v>
      </c>
      <c r="F132" s="246" t="s">
        <v>3204</v>
      </c>
      <c r="G132" s="247" t="s">
        <v>3170</v>
      </c>
      <c r="H132" s="248">
        <v>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319</v>
      </c>
    </row>
    <row r="133" s="2" customFormat="1" ht="16.5" customHeight="1">
      <c r="A133" s="39"/>
      <c r="B133" s="40"/>
      <c r="C133" s="244" t="s">
        <v>258</v>
      </c>
      <c r="D133" s="244" t="s">
        <v>231</v>
      </c>
      <c r="E133" s="245" t="s">
        <v>3205</v>
      </c>
      <c r="F133" s="246" t="s">
        <v>3206</v>
      </c>
      <c r="G133" s="247" t="s">
        <v>3170</v>
      </c>
      <c r="H133" s="248">
        <v>1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89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322</v>
      </c>
    </row>
    <row r="134" s="2" customFormat="1" ht="16.5" customHeight="1">
      <c r="A134" s="39"/>
      <c r="B134" s="40"/>
      <c r="C134" s="244" t="s">
        <v>264</v>
      </c>
      <c r="D134" s="244" t="s">
        <v>231</v>
      </c>
      <c r="E134" s="245" t="s">
        <v>3207</v>
      </c>
      <c r="F134" s="246" t="s">
        <v>3208</v>
      </c>
      <c r="G134" s="247" t="s">
        <v>3170</v>
      </c>
      <c r="H134" s="248">
        <v>2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325</v>
      </c>
    </row>
    <row r="135" s="2" customFormat="1" ht="16.5" customHeight="1">
      <c r="A135" s="39"/>
      <c r="B135" s="40"/>
      <c r="C135" s="244" t="s">
        <v>303</v>
      </c>
      <c r="D135" s="244" t="s">
        <v>231</v>
      </c>
      <c r="E135" s="245" t="s">
        <v>3209</v>
      </c>
      <c r="F135" s="246" t="s">
        <v>3210</v>
      </c>
      <c r="G135" s="247" t="s">
        <v>3170</v>
      </c>
      <c r="H135" s="248">
        <v>1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328</v>
      </c>
    </row>
    <row r="136" s="2" customFormat="1" ht="33" customHeight="1">
      <c r="A136" s="39"/>
      <c r="B136" s="40"/>
      <c r="C136" s="244" t="s">
        <v>319</v>
      </c>
      <c r="D136" s="244" t="s">
        <v>231</v>
      </c>
      <c r="E136" s="245" t="s">
        <v>3211</v>
      </c>
      <c r="F136" s="246" t="s">
        <v>3212</v>
      </c>
      <c r="G136" s="247" t="s">
        <v>3170</v>
      </c>
      <c r="H136" s="248">
        <v>6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331</v>
      </c>
    </row>
    <row r="137" s="2" customFormat="1">
      <c r="A137" s="39"/>
      <c r="B137" s="40"/>
      <c r="C137" s="41"/>
      <c r="D137" s="259" t="s">
        <v>262</v>
      </c>
      <c r="E137" s="41"/>
      <c r="F137" s="290" t="s">
        <v>3213</v>
      </c>
      <c r="G137" s="41"/>
      <c r="H137" s="41"/>
      <c r="I137" s="155"/>
      <c r="J137" s="41"/>
      <c r="K137" s="41"/>
      <c r="L137" s="45"/>
      <c r="M137" s="291"/>
      <c r="N137" s="292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262</v>
      </c>
      <c r="AU137" s="18" t="s">
        <v>89</v>
      </c>
    </row>
    <row r="138" s="2" customFormat="1" ht="55.5" customHeight="1">
      <c r="A138" s="39"/>
      <c r="B138" s="40"/>
      <c r="C138" s="244" t="s">
        <v>274</v>
      </c>
      <c r="D138" s="244" t="s">
        <v>231</v>
      </c>
      <c r="E138" s="245" t="s">
        <v>3214</v>
      </c>
      <c r="F138" s="246" t="s">
        <v>3215</v>
      </c>
      <c r="G138" s="247" t="s">
        <v>3170</v>
      </c>
      <c r="H138" s="248">
        <v>1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511</v>
      </c>
    </row>
    <row r="139" s="2" customFormat="1" ht="55.5" customHeight="1">
      <c r="A139" s="39"/>
      <c r="B139" s="40"/>
      <c r="C139" s="244" t="s">
        <v>322</v>
      </c>
      <c r="D139" s="244" t="s">
        <v>231</v>
      </c>
      <c r="E139" s="245" t="s">
        <v>3216</v>
      </c>
      <c r="F139" s="246" t="s">
        <v>3217</v>
      </c>
      <c r="G139" s="247" t="s">
        <v>3170</v>
      </c>
      <c r="H139" s="248">
        <v>2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522</v>
      </c>
    </row>
    <row r="140" s="2" customFormat="1" ht="55.5" customHeight="1">
      <c r="A140" s="39"/>
      <c r="B140" s="40"/>
      <c r="C140" s="244" t="s">
        <v>478</v>
      </c>
      <c r="D140" s="244" t="s">
        <v>231</v>
      </c>
      <c r="E140" s="245" t="s">
        <v>3218</v>
      </c>
      <c r="F140" s="246" t="s">
        <v>3219</v>
      </c>
      <c r="G140" s="247" t="s">
        <v>3170</v>
      </c>
      <c r="H140" s="248">
        <v>1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530</v>
      </c>
    </row>
    <row r="141" s="2" customFormat="1" ht="16.5" customHeight="1">
      <c r="A141" s="39"/>
      <c r="B141" s="40"/>
      <c r="C141" s="244" t="s">
        <v>325</v>
      </c>
      <c r="D141" s="244" t="s">
        <v>231</v>
      </c>
      <c r="E141" s="245" t="s">
        <v>3220</v>
      </c>
      <c r="F141" s="246" t="s">
        <v>3221</v>
      </c>
      <c r="G141" s="247" t="s">
        <v>3170</v>
      </c>
      <c r="H141" s="248">
        <v>1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540</v>
      </c>
    </row>
    <row r="142" s="2" customFormat="1" ht="16.5" customHeight="1">
      <c r="A142" s="39"/>
      <c r="B142" s="40"/>
      <c r="C142" s="244" t="s">
        <v>485</v>
      </c>
      <c r="D142" s="244" t="s">
        <v>231</v>
      </c>
      <c r="E142" s="245" t="s">
        <v>3222</v>
      </c>
      <c r="F142" s="246" t="s">
        <v>3223</v>
      </c>
      <c r="G142" s="247" t="s">
        <v>3170</v>
      </c>
      <c r="H142" s="248">
        <v>1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552</v>
      </c>
    </row>
    <row r="143" s="2" customFormat="1" ht="16.5" customHeight="1">
      <c r="A143" s="39"/>
      <c r="B143" s="40"/>
      <c r="C143" s="244" t="s">
        <v>328</v>
      </c>
      <c r="D143" s="244" t="s">
        <v>231</v>
      </c>
      <c r="E143" s="245" t="s">
        <v>3224</v>
      </c>
      <c r="F143" s="246" t="s">
        <v>3225</v>
      </c>
      <c r="G143" s="247" t="s">
        <v>3170</v>
      </c>
      <c r="H143" s="248">
        <v>1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89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565</v>
      </c>
    </row>
    <row r="144" s="2" customFormat="1" ht="21.75" customHeight="1">
      <c r="A144" s="39"/>
      <c r="B144" s="40"/>
      <c r="C144" s="244" t="s">
        <v>8</v>
      </c>
      <c r="D144" s="244" t="s">
        <v>231</v>
      </c>
      <c r="E144" s="245" t="s">
        <v>3226</v>
      </c>
      <c r="F144" s="246" t="s">
        <v>3227</v>
      </c>
      <c r="G144" s="247" t="s">
        <v>311</v>
      </c>
      <c r="H144" s="248">
        <v>85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577</v>
      </c>
    </row>
    <row r="145" s="2" customFormat="1" ht="21.75" customHeight="1">
      <c r="A145" s="39"/>
      <c r="B145" s="40"/>
      <c r="C145" s="244" t="s">
        <v>331</v>
      </c>
      <c r="D145" s="244" t="s">
        <v>231</v>
      </c>
      <c r="E145" s="245" t="s">
        <v>3228</v>
      </c>
      <c r="F145" s="246" t="s">
        <v>3229</v>
      </c>
      <c r="G145" s="247" t="s">
        <v>3230</v>
      </c>
      <c r="H145" s="248">
        <v>1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587</v>
      </c>
    </row>
    <row r="146" s="2" customFormat="1" ht="21.75" customHeight="1">
      <c r="A146" s="39"/>
      <c r="B146" s="40"/>
      <c r="C146" s="244" t="s">
        <v>507</v>
      </c>
      <c r="D146" s="244" t="s">
        <v>231</v>
      </c>
      <c r="E146" s="245" t="s">
        <v>3231</v>
      </c>
      <c r="F146" s="246" t="s">
        <v>3232</v>
      </c>
      <c r="G146" s="247" t="s">
        <v>3230</v>
      </c>
      <c r="H146" s="248">
        <v>3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622</v>
      </c>
    </row>
    <row r="147" s="2" customFormat="1" ht="21.75" customHeight="1">
      <c r="A147" s="39"/>
      <c r="B147" s="40"/>
      <c r="C147" s="244" t="s">
        <v>511</v>
      </c>
      <c r="D147" s="244" t="s">
        <v>231</v>
      </c>
      <c r="E147" s="245" t="s">
        <v>3233</v>
      </c>
      <c r="F147" s="246" t="s">
        <v>3234</v>
      </c>
      <c r="G147" s="247" t="s">
        <v>3230</v>
      </c>
      <c r="H147" s="248">
        <v>6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635</v>
      </c>
    </row>
    <row r="148" s="2" customFormat="1" ht="21.75" customHeight="1">
      <c r="A148" s="39"/>
      <c r="B148" s="40"/>
      <c r="C148" s="244" t="s">
        <v>517</v>
      </c>
      <c r="D148" s="244" t="s">
        <v>231</v>
      </c>
      <c r="E148" s="245" t="s">
        <v>3235</v>
      </c>
      <c r="F148" s="246" t="s">
        <v>3236</v>
      </c>
      <c r="G148" s="247" t="s">
        <v>3230</v>
      </c>
      <c r="H148" s="248">
        <v>15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645</v>
      </c>
    </row>
    <row r="149" s="2" customFormat="1" ht="21.75" customHeight="1">
      <c r="A149" s="39"/>
      <c r="B149" s="40"/>
      <c r="C149" s="244" t="s">
        <v>522</v>
      </c>
      <c r="D149" s="244" t="s">
        <v>231</v>
      </c>
      <c r="E149" s="245" t="s">
        <v>3237</v>
      </c>
      <c r="F149" s="246" t="s">
        <v>3238</v>
      </c>
      <c r="G149" s="247" t="s">
        <v>3230</v>
      </c>
      <c r="H149" s="248">
        <v>12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89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658</v>
      </c>
    </row>
    <row r="150" s="2" customFormat="1" ht="21.75" customHeight="1">
      <c r="A150" s="39"/>
      <c r="B150" s="40"/>
      <c r="C150" s="244" t="s">
        <v>7</v>
      </c>
      <c r="D150" s="244" t="s">
        <v>231</v>
      </c>
      <c r="E150" s="245" t="s">
        <v>3239</v>
      </c>
      <c r="F150" s="246" t="s">
        <v>3240</v>
      </c>
      <c r="G150" s="247" t="s">
        <v>3170</v>
      </c>
      <c r="H150" s="248">
        <v>1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236</v>
      </c>
      <c r="AT150" s="255" t="s">
        <v>231</v>
      </c>
      <c r="AU150" s="255" t="s">
        <v>89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236</v>
      </c>
      <c r="BM150" s="255" t="s">
        <v>676</v>
      </c>
    </row>
    <row r="151" s="2" customFormat="1" ht="21.75" customHeight="1">
      <c r="A151" s="39"/>
      <c r="B151" s="40"/>
      <c r="C151" s="244" t="s">
        <v>530</v>
      </c>
      <c r="D151" s="244" t="s">
        <v>231</v>
      </c>
      <c r="E151" s="245" t="s">
        <v>3241</v>
      </c>
      <c r="F151" s="246" t="s">
        <v>3242</v>
      </c>
      <c r="G151" s="247" t="s">
        <v>3170</v>
      </c>
      <c r="H151" s="248">
        <v>1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717</v>
      </c>
    </row>
    <row r="152" s="2" customFormat="1" ht="21.75" customHeight="1">
      <c r="A152" s="39"/>
      <c r="B152" s="40"/>
      <c r="C152" s="244" t="s">
        <v>534</v>
      </c>
      <c r="D152" s="244" t="s">
        <v>231</v>
      </c>
      <c r="E152" s="245" t="s">
        <v>3243</v>
      </c>
      <c r="F152" s="246" t="s">
        <v>3244</v>
      </c>
      <c r="G152" s="247" t="s">
        <v>3170</v>
      </c>
      <c r="H152" s="248">
        <v>4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46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236</v>
      </c>
      <c r="AT152" s="255" t="s">
        <v>231</v>
      </c>
      <c r="AU152" s="255" t="s">
        <v>89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236</v>
      </c>
      <c r="BM152" s="255" t="s">
        <v>742</v>
      </c>
    </row>
    <row r="153" s="2" customFormat="1" ht="21.75" customHeight="1">
      <c r="A153" s="39"/>
      <c r="B153" s="40"/>
      <c r="C153" s="244" t="s">
        <v>540</v>
      </c>
      <c r="D153" s="244" t="s">
        <v>231</v>
      </c>
      <c r="E153" s="245" t="s">
        <v>3245</v>
      </c>
      <c r="F153" s="246" t="s">
        <v>3246</v>
      </c>
      <c r="G153" s="247" t="s">
        <v>346</v>
      </c>
      <c r="H153" s="248">
        <v>8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89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755</v>
      </c>
    </row>
    <row r="154" s="2" customFormat="1" ht="21.75" customHeight="1">
      <c r="A154" s="39"/>
      <c r="B154" s="40"/>
      <c r="C154" s="244" t="s">
        <v>548</v>
      </c>
      <c r="D154" s="244" t="s">
        <v>231</v>
      </c>
      <c r="E154" s="245" t="s">
        <v>3247</v>
      </c>
      <c r="F154" s="246" t="s">
        <v>3248</v>
      </c>
      <c r="G154" s="247" t="s">
        <v>311</v>
      </c>
      <c r="H154" s="248">
        <v>85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89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768</v>
      </c>
    </row>
    <row r="155" s="2" customFormat="1" ht="16.5" customHeight="1">
      <c r="A155" s="39"/>
      <c r="B155" s="40"/>
      <c r="C155" s="244" t="s">
        <v>552</v>
      </c>
      <c r="D155" s="244" t="s">
        <v>231</v>
      </c>
      <c r="E155" s="245" t="s">
        <v>3249</v>
      </c>
      <c r="F155" s="246" t="s">
        <v>3250</v>
      </c>
      <c r="G155" s="247" t="s">
        <v>1718</v>
      </c>
      <c r="H155" s="248">
        <v>1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236</v>
      </c>
      <c r="AT155" s="255" t="s">
        <v>231</v>
      </c>
      <c r="AU155" s="255" t="s">
        <v>89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236</v>
      </c>
      <c r="BM155" s="255" t="s">
        <v>778</v>
      </c>
    </row>
    <row r="156" s="2" customFormat="1" ht="21.75" customHeight="1">
      <c r="A156" s="39"/>
      <c r="B156" s="40"/>
      <c r="C156" s="244" t="s">
        <v>558</v>
      </c>
      <c r="D156" s="244" t="s">
        <v>231</v>
      </c>
      <c r="E156" s="245" t="s">
        <v>3251</v>
      </c>
      <c r="F156" s="246" t="s">
        <v>3252</v>
      </c>
      <c r="G156" s="247" t="s">
        <v>1718</v>
      </c>
      <c r="H156" s="248">
        <v>1</v>
      </c>
      <c r="I156" s="249"/>
      <c r="J156" s="250">
        <f>ROUND(I156*H156,2)</f>
        <v>0</v>
      </c>
      <c r="K156" s="246" t="s">
        <v>1</v>
      </c>
      <c r="L156" s="45"/>
      <c r="M156" s="251" t="s">
        <v>1</v>
      </c>
      <c r="N156" s="252" t="s">
        <v>46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236</v>
      </c>
      <c r="AT156" s="255" t="s">
        <v>231</v>
      </c>
      <c r="AU156" s="255" t="s">
        <v>89</v>
      </c>
      <c r="AY156" s="18" t="s">
        <v>229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89</v>
      </c>
      <c r="BK156" s="256">
        <f>ROUND(I156*H156,2)</f>
        <v>0</v>
      </c>
      <c r="BL156" s="18" t="s">
        <v>236</v>
      </c>
      <c r="BM156" s="255" t="s">
        <v>790</v>
      </c>
    </row>
    <row r="157" s="2" customFormat="1" ht="33" customHeight="1">
      <c r="A157" s="39"/>
      <c r="B157" s="40"/>
      <c r="C157" s="244" t="s">
        <v>565</v>
      </c>
      <c r="D157" s="244" t="s">
        <v>231</v>
      </c>
      <c r="E157" s="245" t="s">
        <v>3253</v>
      </c>
      <c r="F157" s="246" t="s">
        <v>3254</v>
      </c>
      <c r="G157" s="247" t="s">
        <v>1718</v>
      </c>
      <c r="H157" s="248">
        <v>1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46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236</v>
      </c>
      <c r="AT157" s="255" t="s">
        <v>231</v>
      </c>
      <c r="AU157" s="255" t="s">
        <v>89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236</v>
      </c>
      <c r="BM157" s="255" t="s">
        <v>813</v>
      </c>
    </row>
    <row r="158" s="12" customFormat="1" ht="25.92" customHeight="1">
      <c r="A158" s="12"/>
      <c r="B158" s="228"/>
      <c r="C158" s="229"/>
      <c r="D158" s="230" t="s">
        <v>80</v>
      </c>
      <c r="E158" s="231" t="s">
        <v>3255</v>
      </c>
      <c r="F158" s="231" t="s">
        <v>3256</v>
      </c>
      <c r="G158" s="229"/>
      <c r="H158" s="229"/>
      <c r="I158" s="232"/>
      <c r="J158" s="233">
        <f>BK158</f>
        <v>0</v>
      </c>
      <c r="K158" s="229"/>
      <c r="L158" s="234"/>
      <c r="M158" s="235"/>
      <c r="N158" s="236"/>
      <c r="O158" s="236"/>
      <c r="P158" s="237">
        <f>SUM(P159:P180)</f>
        <v>0</v>
      </c>
      <c r="Q158" s="236"/>
      <c r="R158" s="237">
        <f>SUM(R159:R180)</f>
        <v>0</v>
      </c>
      <c r="S158" s="236"/>
      <c r="T158" s="238">
        <f>SUM(T159:T180)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89</v>
      </c>
      <c r="AT158" s="240" t="s">
        <v>80</v>
      </c>
      <c r="AU158" s="240" t="s">
        <v>81</v>
      </c>
      <c r="AY158" s="239" t="s">
        <v>229</v>
      </c>
      <c r="BK158" s="241">
        <f>SUM(BK159:BK180)</f>
        <v>0</v>
      </c>
    </row>
    <row r="159" s="2" customFormat="1" ht="55.5" customHeight="1">
      <c r="A159" s="39"/>
      <c r="B159" s="40"/>
      <c r="C159" s="244" t="s">
        <v>572</v>
      </c>
      <c r="D159" s="244" t="s">
        <v>231</v>
      </c>
      <c r="E159" s="245" t="s">
        <v>3257</v>
      </c>
      <c r="F159" s="246" t="s">
        <v>3258</v>
      </c>
      <c r="G159" s="247" t="s">
        <v>3170</v>
      </c>
      <c r="H159" s="248">
        <v>2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46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236</v>
      </c>
      <c r="AT159" s="255" t="s">
        <v>231</v>
      </c>
      <c r="AU159" s="255" t="s">
        <v>89</v>
      </c>
      <c r="AY159" s="18" t="s">
        <v>229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89</v>
      </c>
      <c r="BK159" s="256">
        <f>ROUND(I159*H159,2)</f>
        <v>0</v>
      </c>
      <c r="BL159" s="18" t="s">
        <v>236</v>
      </c>
      <c r="BM159" s="255" t="s">
        <v>834</v>
      </c>
    </row>
    <row r="160" s="2" customFormat="1" ht="44.25" customHeight="1">
      <c r="A160" s="39"/>
      <c r="B160" s="40"/>
      <c r="C160" s="244" t="s">
        <v>577</v>
      </c>
      <c r="D160" s="244" t="s">
        <v>231</v>
      </c>
      <c r="E160" s="245" t="s">
        <v>3259</v>
      </c>
      <c r="F160" s="246" t="s">
        <v>3260</v>
      </c>
      <c r="G160" s="247" t="s">
        <v>3170</v>
      </c>
      <c r="H160" s="248">
        <v>2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46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236</v>
      </c>
      <c r="AT160" s="255" t="s">
        <v>231</v>
      </c>
      <c r="AU160" s="255" t="s">
        <v>89</v>
      </c>
      <c r="AY160" s="18" t="s">
        <v>229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89</v>
      </c>
      <c r="BK160" s="256">
        <f>ROUND(I160*H160,2)</f>
        <v>0</v>
      </c>
      <c r="BL160" s="18" t="s">
        <v>236</v>
      </c>
      <c r="BM160" s="255" t="s">
        <v>848</v>
      </c>
    </row>
    <row r="161" s="2" customFormat="1" ht="55.5" customHeight="1">
      <c r="A161" s="39"/>
      <c r="B161" s="40"/>
      <c r="C161" s="244" t="s">
        <v>581</v>
      </c>
      <c r="D161" s="244" t="s">
        <v>231</v>
      </c>
      <c r="E161" s="245" t="s">
        <v>3261</v>
      </c>
      <c r="F161" s="246" t="s">
        <v>3262</v>
      </c>
      <c r="G161" s="247" t="s">
        <v>3170</v>
      </c>
      <c r="H161" s="248">
        <v>1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236</v>
      </c>
      <c r="AT161" s="255" t="s">
        <v>231</v>
      </c>
      <c r="AU161" s="255" t="s">
        <v>89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236</v>
      </c>
      <c r="BM161" s="255" t="s">
        <v>868</v>
      </c>
    </row>
    <row r="162" s="2" customFormat="1" ht="44.25" customHeight="1">
      <c r="A162" s="39"/>
      <c r="B162" s="40"/>
      <c r="C162" s="244" t="s">
        <v>587</v>
      </c>
      <c r="D162" s="244" t="s">
        <v>231</v>
      </c>
      <c r="E162" s="245" t="s">
        <v>3263</v>
      </c>
      <c r="F162" s="246" t="s">
        <v>3264</v>
      </c>
      <c r="G162" s="247" t="s">
        <v>3170</v>
      </c>
      <c r="H162" s="248">
        <v>1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46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236</v>
      </c>
      <c r="AT162" s="255" t="s">
        <v>231</v>
      </c>
      <c r="AU162" s="255" t="s">
        <v>89</v>
      </c>
      <c r="AY162" s="18" t="s">
        <v>229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89</v>
      </c>
      <c r="BK162" s="256">
        <f>ROUND(I162*H162,2)</f>
        <v>0</v>
      </c>
      <c r="BL162" s="18" t="s">
        <v>236</v>
      </c>
      <c r="BM162" s="255" t="s">
        <v>899</v>
      </c>
    </row>
    <row r="163" s="2" customFormat="1" ht="33" customHeight="1">
      <c r="A163" s="39"/>
      <c r="B163" s="40"/>
      <c r="C163" s="244" t="s">
        <v>610</v>
      </c>
      <c r="D163" s="244" t="s">
        <v>231</v>
      </c>
      <c r="E163" s="245" t="s">
        <v>3265</v>
      </c>
      <c r="F163" s="246" t="s">
        <v>3266</v>
      </c>
      <c r="G163" s="247" t="s">
        <v>3170</v>
      </c>
      <c r="H163" s="248">
        <v>1</v>
      </c>
      <c r="I163" s="249"/>
      <c r="J163" s="250">
        <f>ROUND(I163*H163,2)</f>
        <v>0</v>
      </c>
      <c r="K163" s="246" t="s">
        <v>1</v>
      </c>
      <c r="L163" s="45"/>
      <c r="M163" s="251" t="s">
        <v>1</v>
      </c>
      <c r="N163" s="252" t="s">
        <v>46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236</v>
      </c>
      <c r="AT163" s="255" t="s">
        <v>231</v>
      </c>
      <c r="AU163" s="255" t="s">
        <v>89</v>
      </c>
      <c r="AY163" s="18" t="s">
        <v>229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89</v>
      </c>
      <c r="BK163" s="256">
        <f>ROUND(I163*H163,2)</f>
        <v>0</v>
      </c>
      <c r="BL163" s="18" t="s">
        <v>236</v>
      </c>
      <c r="BM163" s="255" t="s">
        <v>923</v>
      </c>
    </row>
    <row r="164" s="2" customFormat="1" ht="44.25" customHeight="1">
      <c r="A164" s="39"/>
      <c r="B164" s="40"/>
      <c r="C164" s="244" t="s">
        <v>622</v>
      </c>
      <c r="D164" s="244" t="s">
        <v>231</v>
      </c>
      <c r="E164" s="245" t="s">
        <v>3267</v>
      </c>
      <c r="F164" s="246" t="s">
        <v>3268</v>
      </c>
      <c r="G164" s="247" t="s">
        <v>3170</v>
      </c>
      <c r="H164" s="248">
        <v>1</v>
      </c>
      <c r="I164" s="249"/>
      <c r="J164" s="250">
        <f>ROUND(I164*H164,2)</f>
        <v>0</v>
      </c>
      <c r="K164" s="246" t="s">
        <v>1</v>
      </c>
      <c r="L164" s="45"/>
      <c r="M164" s="251" t="s">
        <v>1</v>
      </c>
      <c r="N164" s="252" t="s">
        <v>46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236</v>
      </c>
      <c r="AT164" s="255" t="s">
        <v>231</v>
      </c>
      <c r="AU164" s="255" t="s">
        <v>89</v>
      </c>
      <c r="AY164" s="18" t="s">
        <v>229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89</v>
      </c>
      <c r="BK164" s="256">
        <f>ROUND(I164*H164,2)</f>
        <v>0</v>
      </c>
      <c r="BL164" s="18" t="s">
        <v>236</v>
      </c>
      <c r="BM164" s="255" t="s">
        <v>933</v>
      </c>
    </row>
    <row r="165" s="2" customFormat="1" ht="33" customHeight="1">
      <c r="A165" s="39"/>
      <c r="B165" s="40"/>
      <c r="C165" s="244" t="s">
        <v>626</v>
      </c>
      <c r="D165" s="244" t="s">
        <v>231</v>
      </c>
      <c r="E165" s="245" t="s">
        <v>3269</v>
      </c>
      <c r="F165" s="246" t="s">
        <v>3270</v>
      </c>
      <c r="G165" s="247" t="s">
        <v>3170</v>
      </c>
      <c r="H165" s="248">
        <v>2</v>
      </c>
      <c r="I165" s="249"/>
      <c r="J165" s="250">
        <f>ROUND(I165*H165,2)</f>
        <v>0</v>
      </c>
      <c r="K165" s="246" t="s">
        <v>1</v>
      </c>
      <c r="L165" s="45"/>
      <c r="M165" s="251" t="s">
        <v>1</v>
      </c>
      <c r="N165" s="252" t="s">
        <v>46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236</v>
      </c>
      <c r="AT165" s="255" t="s">
        <v>231</v>
      </c>
      <c r="AU165" s="255" t="s">
        <v>89</v>
      </c>
      <c r="AY165" s="18" t="s">
        <v>229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89</v>
      </c>
      <c r="BK165" s="256">
        <f>ROUND(I165*H165,2)</f>
        <v>0</v>
      </c>
      <c r="BL165" s="18" t="s">
        <v>236</v>
      </c>
      <c r="BM165" s="255" t="s">
        <v>941</v>
      </c>
    </row>
    <row r="166" s="2" customFormat="1" ht="33" customHeight="1">
      <c r="A166" s="39"/>
      <c r="B166" s="40"/>
      <c r="C166" s="244" t="s">
        <v>635</v>
      </c>
      <c r="D166" s="244" t="s">
        <v>231</v>
      </c>
      <c r="E166" s="245" t="s">
        <v>3271</v>
      </c>
      <c r="F166" s="246" t="s">
        <v>3272</v>
      </c>
      <c r="G166" s="247" t="s">
        <v>1718</v>
      </c>
      <c r="H166" s="248">
        <v>16</v>
      </c>
      <c r="I166" s="249"/>
      <c r="J166" s="250">
        <f>ROUND(I166*H166,2)</f>
        <v>0</v>
      </c>
      <c r="K166" s="246" t="s">
        <v>1</v>
      </c>
      <c r="L166" s="45"/>
      <c r="M166" s="251" t="s">
        <v>1</v>
      </c>
      <c r="N166" s="252" t="s">
        <v>46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236</v>
      </c>
      <c r="AT166" s="255" t="s">
        <v>231</v>
      </c>
      <c r="AU166" s="255" t="s">
        <v>89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951</v>
      </c>
    </row>
    <row r="167" s="2" customFormat="1">
      <c r="A167" s="39"/>
      <c r="B167" s="40"/>
      <c r="C167" s="41"/>
      <c r="D167" s="259" t="s">
        <v>262</v>
      </c>
      <c r="E167" s="41"/>
      <c r="F167" s="290" t="s">
        <v>3213</v>
      </c>
      <c r="G167" s="41"/>
      <c r="H167" s="41"/>
      <c r="I167" s="155"/>
      <c r="J167" s="41"/>
      <c r="K167" s="41"/>
      <c r="L167" s="45"/>
      <c r="M167" s="291"/>
      <c r="N167" s="292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262</v>
      </c>
      <c r="AU167" s="18" t="s">
        <v>89</v>
      </c>
    </row>
    <row r="168" s="2" customFormat="1" ht="21.75" customHeight="1">
      <c r="A168" s="39"/>
      <c r="B168" s="40"/>
      <c r="C168" s="244" t="s">
        <v>641</v>
      </c>
      <c r="D168" s="244" t="s">
        <v>231</v>
      </c>
      <c r="E168" s="245" t="s">
        <v>3273</v>
      </c>
      <c r="F168" s="246" t="s">
        <v>3274</v>
      </c>
      <c r="G168" s="247" t="s">
        <v>346</v>
      </c>
      <c r="H168" s="248">
        <v>76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46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236</v>
      </c>
      <c r="AT168" s="255" t="s">
        <v>231</v>
      </c>
      <c r="AU168" s="255" t="s">
        <v>89</v>
      </c>
      <c r="AY168" s="18" t="s">
        <v>229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89</v>
      </c>
      <c r="BK168" s="256">
        <f>ROUND(I168*H168,2)</f>
        <v>0</v>
      </c>
      <c r="BL168" s="18" t="s">
        <v>236</v>
      </c>
      <c r="BM168" s="255" t="s">
        <v>965</v>
      </c>
    </row>
    <row r="169" s="2" customFormat="1" ht="21.75" customHeight="1">
      <c r="A169" s="39"/>
      <c r="B169" s="40"/>
      <c r="C169" s="244" t="s">
        <v>645</v>
      </c>
      <c r="D169" s="244" t="s">
        <v>231</v>
      </c>
      <c r="E169" s="245" t="s">
        <v>3275</v>
      </c>
      <c r="F169" s="246" t="s">
        <v>3276</v>
      </c>
      <c r="G169" s="247" t="s">
        <v>346</v>
      </c>
      <c r="H169" s="248">
        <v>5</v>
      </c>
      <c r="I169" s="249"/>
      <c r="J169" s="250">
        <f>ROUND(I169*H169,2)</f>
        <v>0</v>
      </c>
      <c r="K169" s="246" t="s">
        <v>1</v>
      </c>
      <c r="L169" s="45"/>
      <c r="M169" s="251" t="s">
        <v>1</v>
      </c>
      <c r="N169" s="252" t="s">
        <v>46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236</v>
      </c>
      <c r="AT169" s="255" t="s">
        <v>231</v>
      </c>
      <c r="AU169" s="255" t="s">
        <v>89</v>
      </c>
      <c r="AY169" s="18" t="s">
        <v>229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89</v>
      </c>
      <c r="BK169" s="256">
        <f>ROUND(I169*H169,2)</f>
        <v>0</v>
      </c>
      <c r="BL169" s="18" t="s">
        <v>236</v>
      </c>
      <c r="BM169" s="255" t="s">
        <v>999</v>
      </c>
    </row>
    <row r="170" s="2" customFormat="1" ht="21.75" customHeight="1">
      <c r="A170" s="39"/>
      <c r="B170" s="40"/>
      <c r="C170" s="244" t="s">
        <v>653</v>
      </c>
      <c r="D170" s="244" t="s">
        <v>231</v>
      </c>
      <c r="E170" s="245" t="s">
        <v>3277</v>
      </c>
      <c r="F170" s="246" t="s">
        <v>3278</v>
      </c>
      <c r="G170" s="247" t="s">
        <v>346</v>
      </c>
      <c r="H170" s="248">
        <v>6</v>
      </c>
      <c r="I170" s="249"/>
      <c r="J170" s="250">
        <f>ROUND(I170*H170,2)</f>
        <v>0</v>
      </c>
      <c r="K170" s="246" t="s">
        <v>1</v>
      </c>
      <c r="L170" s="45"/>
      <c r="M170" s="251" t="s">
        <v>1</v>
      </c>
      <c r="N170" s="252" t="s">
        <v>46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236</v>
      </c>
      <c r="AT170" s="255" t="s">
        <v>231</v>
      </c>
      <c r="AU170" s="255" t="s">
        <v>89</v>
      </c>
      <c r="AY170" s="18" t="s">
        <v>229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89</v>
      </c>
      <c r="BK170" s="256">
        <f>ROUND(I170*H170,2)</f>
        <v>0</v>
      </c>
      <c r="BL170" s="18" t="s">
        <v>236</v>
      </c>
      <c r="BM170" s="255" t="s">
        <v>1008</v>
      </c>
    </row>
    <row r="171" s="2" customFormat="1" ht="21.75" customHeight="1">
      <c r="A171" s="39"/>
      <c r="B171" s="40"/>
      <c r="C171" s="244" t="s">
        <v>658</v>
      </c>
      <c r="D171" s="244" t="s">
        <v>231</v>
      </c>
      <c r="E171" s="245" t="s">
        <v>3279</v>
      </c>
      <c r="F171" s="246" t="s">
        <v>3280</v>
      </c>
      <c r="G171" s="247" t="s">
        <v>311</v>
      </c>
      <c r="H171" s="248">
        <v>53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46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236</v>
      </c>
      <c r="AT171" s="255" t="s">
        <v>231</v>
      </c>
      <c r="AU171" s="255" t="s">
        <v>89</v>
      </c>
      <c r="AY171" s="18" t="s">
        <v>229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89</v>
      </c>
      <c r="BK171" s="256">
        <f>ROUND(I171*H171,2)</f>
        <v>0</v>
      </c>
      <c r="BL171" s="18" t="s">
        <v>236</v>
      </c>
      <c r="BM171" s="255" t="s">
        <v>1018</v>
      </c>
    </row>
    <row r="172" s="2" customFormat="1" ht="21.75" customHeight="1">
      <c r="A172" s="39"/>
      <c r="B172" s="40"/>
      <c r="C172" s="244" t="s">
        <v>667</v>
      </c>
      <c r="D172" s="244" t="s">
        <v>231</v>
      </c>
      <c r="E172" s="245" t="s">
        <v>3281</v>
      </c>
      <c r="F172" s="246" t="s">
        <v>3282</v>
      </c>
      <c r="G172" s="247" t="s">
        <v>3230</v>
      </c>
      <c r="H172" s="248">
        <v>9</v>
      </c>
      <c r="I172" s="249"/>
      <c r="J172" s="250">
        <f>ROUND(I172*H172,2)</f>
        <v>0</v>
      </c>
      <c r="K172" s="246" t="s">
        <v>1</v>
      </c>
      <c r="L172" s="45"/>
      <c r="M172" s="251" t="s">
        <v>1</v>
      </c>
      <c r="N172" s="252" t="s">
        <v>46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236</v>
      </c>
      <c r="AT172" s="255" t="s">
        <v>231</v>
      </c>
      <c r="AU172" s="255" t="s">
        <v>89</v>
      </c>
      <c r="AY172" s="18" t="s">
        <v>229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89</v>
      </c>
      <c r="BK172" s="256">
        <f>ROUND(I172*H172,2)</f>
        <v>0</v>
      </c>
      <c r="BL172" s="18" t="s">
        <v>236</v>
      </c>
      <c r="BM172" s="255" t="s">
        <v>1046</v>
      </c>
    </row>
    <row r="173" s="2" customFormat="1" ht="21.75" customHeight="1">
      <c r="A173" s="39"/>
      <c r="B173" s="40"/>
      <c r="C173" s="244" t="s">
        <v>676</v>
      </c>
      <c r="D173" s="244" t="s">
        <v>231</v>
      </c>
      <c r="E173" s="245" t="s">
        <v>3283</v>
      </c>
      <c r="F173" s="246" t="s">
        <v>3284</v>
      </c>
      <c r="G173" s="247" t="s">
        <v>3230</v>
      </c>
      <c r="H173" s="248">
        <v>6</v>
      </c>
      <c r="I173" s="249"/>
      <c r="J173" s="250">
        <f>ROUND(I173*H173,2)</f>
        <v>0</v>
      </c>
      <c r="K173" s="246" t="s">
        <v>1</v>
      </c>
      <c r="L173" s="45"/>
      <c r="M173" s="251" t="s">
        <v>1</v>
      </c>
      <c r="N173" s="252" t="s">
        <v>46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236</v>
      </c>
      <c r="AT173" s="255" t="s">
        <v>231</v>
      </c>
      <c r="AU173" s="255" t="s">
        <v>89</v>
      </c>
      <c r="AY173" s="18" t="s">
        <v>229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89</v>
      </c>
      <c r="BK173" s="256">
        <f>ROUND(I173*H173,2)</f>
        <v>0</v>
      </c>
      <c r="BL173" s="18" t="s">
        <v>236</v>
      </c>
      <c r="BM173" s="255" t="s">
        <v>1060</v>
      </c>
    </row>
    <row r="174" s="2" customFormat="1" ht="21.75" customHeight="1">
      <c r="A174" s="39"/>
      <c r="B174" s="40"/>
      <c r="C174" s="244" t="s">
        <v>682</v>
      </c>
      <c r="D174" s="244" t="s">
        <v>231</v>
      </c>
      <c r="E174" s="245" t="s">
        <v>3285</v>
      </c>
      <c r="F174" s="246" t="s">
        <v>3286</v>
      </c>
      <c r="G174" s="247" t="s">
        <v>3230</v>
      </c>
      <c r="H174" s="248">
        <v>9</v>
      </c>
      <c r="I174" s="249"/>
      <c r="J174" s="250">
        <f>ROUND(I174*H174,2)</f>
        <v>0</v>
      </c>
      <c r="K174" s="246" t="s">
        <v>1</v>
      </c>
      <c r="L174" s="45"/>
      <c r="M174" s="251" t="s">
        <v>1</v>
      </c>
      <c r="N174" s="252" t="s">
        <v>46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236</v>
      </c>
      <c r="AT174" s="255" t="s">
        <v>231</v>
      </c>
      <c r="AU174" s="255" t="s">
        <v>89</v>
      </c>
      <c r="AY174" s="18" t="s">
        <v>229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89</v>
      </c>
      <c r="BK174" s="256">
        <f>ROUND(I174*H174,2)</f>
        <v>0</v>
      </c>
      <c r="BL174" s="18" t="s">
        <v>236</v>
      </c>
      <c r="BM174" s="255" t="s">
        <v>1070</v>
      </c>
    </row>
    <row r="175" s="2" customFormat="1" ht="21.75" customHeight="1">
      <c r="A175" s="39"/>
      <c r="B175" s="40"/>
      <c r="C175" s="244" t="s">
        <v>717</v>
      </c>
      <c r="D175" s="244" t="s">
        <v>231</v>
      </c>
      <c r="E175" s="245" t="s">
        <v>3287</v>
      </c>
      <c r="F175" s="246" t="s">
        <v>3244</v>
      </c>
      <c r="G175" s="247" t="s">
        <v>3170</v>
      </c>
      <c r="H175" s="248">
        <v>6</v>
      </c>
      <c r="I175" s="249"/>
      <c r="J175" s="250">
        <f>ROUND(I175*H175,2)</f>
        <v>0</v>
      </c>
      <c r="K175" s="246" t="s">
        <v>1</v>
      </c>
      <c r="L175" s="45"/>
      <c r="M175" s="251" t="s">
        <v>1</v>
      </c>
      <c r="N175" s="252" t="s">
        <v>46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236</v>
      </c>
      <c r="AT175" s="255" t="s">
        <v>231</v>
      </c>
      <c r="AU175" s="255" t="s">
        <v>89</v>
      </c>
      <c r="AY175" s="18" t="s">
        <v>229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89</v>
      </c>
      <c r="BK175" s="256">
        <f>ROUND(I175*H175,2)</f>
        <v>0</v>
      </c>
      <c r="BL175" s="18" t="s">
        <v>236</v>
      </c>
      <c r="BM175" s="255" t="s">
        <v>1090</v>
      </c>
    </row>
    <row r="176" s="2" customFormat="1" ht="21.75" customHeight="1">
      <c r="A176" s="39"/>
      <c r="B176" s="40"/>
      <c r="C176" s="244" t="s">
        <v>736</v>
      </c>
      <c r="D176" s="244" t="s">
        <v>231</v>
      </c>
      <c r="E176" s="245" t="s">
        <v>3288</v>
      </c>
      <c r="F176" s="246" t="s">
        <v>3289</v>
      </c>
      <c r="G176" s="247" t="s">
        <v>3170</v>
      </c>
      <c r="H176" s="248">
        <v>1</v>
      </c>
      <c r="I176" s="249"/>
      <c r="J176" s="250">
        <f>ROUND(I176*H176,2)</f>
        <v>0</v>
      </c>
      <c r="K176" s="246" t="s">
        <v>1</v>
      </c>
      <c r="L176" s="45"/>
      <c r="M176" s="251" t="s">
        <v>1</v>
      </c>
      <c r="N176" s="252" t="s">
        <v>46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236</v>
      </c>
      <c r="AT176" s="255" t="s">
        <v>231</v>
      </c>
      <c r="AU176" s="255" t="s">
        <v>89</v>
      </c>
      <c r="AY176" s="18" t="s">
        <v>229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89</v>
      </c>
      <c r="BK176" s="256">
        <f>ROUND(I176*H176,2)</f>
        <v>0</v>
      </c>
      <c r="BL176" s="18" t="s">
        <v>236</v>
      </c>
      <c r="BM176" s="255" t="s">
        <v>1114</v>
      </c>
    </row>
    <row r="177" s="2" customFormat="1" ht="21.75" customHeight="1">
      <c r="A177" s="39"/>
      <c r="B177" s="40"/>
      <c r="C177" s="244" t="s">
        <v>742</v>
      </c>
      <c r="D177" s="244" t="s">
        <v>231</v>
      </c>
      <c r="E177" s="245" t="s">
        <v>3290</v>
      </c>
      <c r="F177" s="246" t="s">
        <v>3248</v>
      </c>
      <c r="G177" s="247" t="s">
        <v>311</v>
      </c>
      <c r="H177" s="248">
        <v>74</v>
      </c>
      <c r="I177" s="249"/>
      <c r="J177" s="250">
        <f>ROUND(I177*H177,2)</f>
        <v>0</v>
      </c>
      <c r="K177" s="246" t="s">
        <v>1</v>
      </c>
      <c r="L177" s="45"/>
      <c r="M177" s="251" t="s">
        <v>1</v>
      </c>
      <c r="N177" s="252" t="s">
        <v>46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236</v>
      </c>
      <c r="AT177" s="255" t="s">
        <v>231</v>
      </c>
      <c r="AU177" s="255" t="s">
        <v>89</v>
      </c>
      <c r="AY177" s="18" t="s">
        <v>229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89</v>
      </c>
      <c r="BK177" s="256">
        <f>ROUND(I177*H177,2)</f>
        <v>0</v>
      </c>
      <c r="BL177" s="18" t="s">
        <v>236</v>
      </c>
      <c r="BM177" s="255" t="s">
        <v>1126</v>
      </c>
    </row>
    <row r="178" s="2" customFormat="1" ht="16.5" customHeight="1">
      <c r="A178" s="39"/>
      <c r="B178" s="40"/>
      <c r="C178" s="244" t="s">
        <v>749</v>
      </c>
      <c r="D178" s="244" t="s">
        <v>231</v>
      </c>
      <c r="E178" s="245" t="s">
        <v>3291</v>
      </c>
      <c r="F178" s="246" t="s">
        <v>3250</v>
      </c>
      <c r="G178" s="247" t="s">
        <v>1718</v>
      </c>
      <c r="H178" s="248">
        <v>1</v>
      </c>
      <c r="I178" s="249"/>
      <c r="J178" s="250">
        <f>ROUND(I178*H178,2)</f>
        <v>0</v>
      </c>
      <c r="K178" s="246" t="s">
        <v>1</v>
      </c>
      <c r="L178" s="45"/>
      <c r="M178" s="251" t="s">
        <v>1</v>
      </c>
      <c r="N178" s="252" t="s">
        <v>46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236</v>
      </c>
      <c r="AT178" s="255" t="s">
        <v>231</v>
      </c>
      <c r="AU178" s="255" t="s">
        <v>89</v>
      </c>
      <c r="AY178" s="18" t="s">
        <v>229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89</v>
      </c>
      <c r="BK178" s="256">
        <f>ROUND(I178*H178,2)</f>
        <v>0</v>
      </c>
      <c r="BL178" s="18" t="s">
        <v>236</v>
      </c>
      <c r="BM178" s="255" t="s">
        <v>1135</v>
      </c>
    </row>
    <row r="179" s="2" customFormat="1" ht="21.75" customHeight="1">
      <c r="A179" s="39"/>
      <c r="B179" s="40"/>
      <c r="C179" s="244" t="s">
        <v>755</v>
      </c>
      <c r="D179" s="244" t="s">
        <v>231</v>
      </c>
      <c r="E179" s="245" t="s">
        <v>3292</v>
      </c>
      <c r="F179" s="246" t="s">
        <v>3252</v>
      </c>
      <c r="G179" s="247" t="s">
        <v>1718</v>
      </c>
      <c r="H179" s="248">
        <v>1</v>
      </c>
      <c r="I179" s="249"/>
      <c r="J179" s="250">
        <f>ROUND(I179*H179,2)</f>
        <v>0</v>
      </c>
      <c r="K179" s="246" t="s">
        <v>1</v>
      </c>
      <c r="L179" s="45"/>
      <c r="M179" s="251" t="s">
        <v>1</v>
      </c>
      <c r="N179" s="252" t="s">
        <v>46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236</v>
      </c>
      <c r="AT179" s="255" t="s">
        <v>231</v>
      </c>
      <c r="AU179" s="255" t="s">
        <v>89</v>
      </c>
      <c r="AY179" s="18" t="s">
        <v>229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89</v>
      </c>
      <c r="BK179" s="256">
        <f>ROUND(I179*H179,2)</f>
        <v>0</v>
      </c>
      <c r="BL179" s="18" t="s">
        <v>236</v>
      </c>
      <c r="BM179" s="255" t="s">
        <v>1145</v>
      </c>
    </row>
    <row r="180" s="2" customFormat="1" ht="21.75" customHeight="1">
      <c r="A180" s="39"/>
      <c r="B180" s="40"/>
      <c r="C180" s="244" t="s">
        <v>763</v>
      </c>
      <c r="D180" s="244" t="s">
        <v>231</v>
      </c>
      <c r="E180" s="245" t="s">
        <v>3293</v>
      </c>
      <c r="F180" s="246" t="s">
        <v>3294</v>
      </c>
      <c r="G180" s="247" t="s">
        <v>1718</v>
      </c>
      <c r="H180" s="248">
        <v>2</v>
      </c>
      <c r="I180" s="249"/>
      <c r="J180" s="250">
        <f>ROUND(I180*H180,2)</f>
        <v>0</v>
      </c>
      <c r="K180" s="246" t="s">
        <v>1</v>
      </c>
      <c r="L180" s="45"/>
      <c r="M180" s="251" t="s">
        <v>1</v>
      </c>
      <c r="N180" s="252" t="s">
        <v>46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236</v>
      </c>
      <c r="AT180" s="255" t="s">
        <v>231</v>
      </c>
      <c r="AU180" s="255" t="s">
        <v>89</v>
      </c>
      <c r="AY180" s="18" t="s">
        <v>229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89</v>
      </c>
      <c r="BK180" s="256">
        <f>ROUND(I180*H180,2)</f>
        <v>0</v>
      </c>
      <c r="BL180" s="18" t="s">
        <v>236</v>
      </c>
      <c r="BM180" s="255" t="s">
        <v>1157</v>
      </c>
    </row>
    <row r="181" s="12" customFormat="1" ht="25.92" customHeight="1">
      <c r="A181" s="12"/>
      <c r="B181" s="228"/>
      <c r="C181" s="229"/>
      <c r="D181" s="230" t="s">
        <v>80</v>
      </c>
      <c r="E181" s="231" t="s">
        <v>3295</v>
      </c>
      <c r="F181" s="231" t="s">
        <v>3296</v>
      </c>
      <c r="G181" s="229"/>
      <c r="H181" s="229"/>
      <c r="I181" s="232"/>
      <c r="J181" s="233">
        <f>BK181</f>
        <v>0</v>
      </c>
      <c r="K181" s="229"/>
      <c r="L181" s="234"/>
      <c r="M181" s="235"/>
      <c r="N181" s="236"/>
      <c r="O181" s="236"/>
      <c r="P181" s="237">
        <f>SUM(P182:P191)</f>
        <v>0</v>
      </c>
      <c r="Q181" s="236"/>
      <c r="R181" s="237">
        <f>SUM(R182:R191)</f>
        <v>0</v>
      </c>
      <c r="S181" s="236"/>
      <c r="T181" s="238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89</v>
      </c>
      <c r="AT181" s="240" t="s">
        <v>80</v>
      </c>
      <c r="AU181" s="240" t="s">
        <v>81</v>
      </c>
      <c r="AY181" s="239" t="s">
        <v>229</v>
      </c>
      <c r="BK181" s="241">
        <f>SUM(BK182:BK191)</f>
        <v>0</v>
      </c>
    </row>
    <row r="182" s="2" customFormat="1" ht="21.75" customHeight="1">
      <c r="A182" s="39"/>
      <c r="B182" s="40"/>
      <c r="C182" s="244" t="s">
        <v>768</v>
      </c>
      <c r="D182" s="244" t="s">
        <v>231</v>
      </c>
      <c r="E182" s="245" t="s">
        <v>3297</v>
      </c>
      <c r="F182" s="246" t="s">
        <v>3298</v>
      </c>
      <c r="G182" s="247" t="s">
        <v>3170</v>
      </c>
      <c r="H182" s="248">
        <v>2</v>
      </c>
      <c r="I182" s="249"/>
      <c r="J182" s="250">
        <f>ROUND(I182*H182,2)</f>
        <v>0</v>
      </c>
      <c r="K182" s="246" t="s">
        <v>1</v>
      </c>
      <c r="L182" s="45"/>
      <c r="M182" s="251" t="s">
        <v>1</v>
      </c>
      <c r="N182" s="252" t="s">
        <v>46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236</v>
      </c>
      <c r="AT182" s="255" t="s">
        <v>231</v>
      </c>
      <c r="AU182" s="255" t="s">
        <v>89</v>
      </c>
      <c r="AY182" s="18" t="s">
        <v>229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89</v>
      </c>
      <c r="BK182" s="256">
        <f>ROUND(I182*H182,2)</f>
        <v>0</v>
      </c>
      <c r="BL182" s="18" t="s">
        <v>236</v>
      </c>
      <c r="BM182" s="255" t="s">
        <v>251</v>
      </c>
    </row>
    <row r="183" s="2" customFormat="1" ht="16.5" customHeight="1">
      <c r="A183" s="39"/>
      <c r="B183" s="40"/>
      <c r="C183" s="244" t="s">
        <v>774</v>
      </c>
      <c r="D183" s="244" t="s">
        <v>231</v>
      </c>
      <c r="E183" s="245" t="s">
        <v>3299</v>
      </c>
      <c r="F183" s="246" t="s">
        <v>3300</v>
      </c>
      <c r="G183" s="247" t="s">
        <v>3170</v>
      </c>
      <c r="H183" s="248">
        <v>2</v>
      </c>
      <c r="I183" s="249"/>
      <c r="J183" s="250">
        <f>ROUND(I183*H183,2)</f>
        <v>0</v>
      </c>
      <c r="K183" s="246" t="s">
        <v>1</v>
      </c>
      <c r="L183" s="45"/>
      <c r="M183" s="251" t="s">
        <v>1</v>
      </c>
      <c r="N183" s="252" t="s">
        <v>46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236</v>
      </c>
      <c r="AT183" s="255" t="s">
        <v>231</v>
      </c>
      <c r="AU183" s="255" t="s">
        <v>89</v>
      </c>
      <c r="AY183" s="18" t="s">
        <v>229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89</v>
      </c>
      <c r="BK183" s="256">
        <f>ROUND(I183*H183,2)</f>
        <v>0</v>
      </c>
      <c r="BL183" s="18" t="s">
        <v>236</v>
      </c>
      <c r="BM183" s="255" t="s">
        <v>1194</v>
      </c>
    </row>
    <row r="184" s="2" customFormat="1" ht="16.5" customHeight="1">
      <c r="A184" s="39"/>
      <c r="B184" s="40"/>
      <c r="C184" s="244" t="s">
        <v>778</v>
      </c>
      <c r="D184" s="244" t="s">
        <v>231</v>
      </c>
      <c r="E184" s="245" t="s">
        <v>3301</v>
      </c>
      <c r="F184" s="246" t="s">
        <v>3302</v>
      </c>
      <c r="G184" s="247" t="s">
        <v>3170</v>
      </c>
      <c r="H184" s="248">
        <v>2</v>
      </c>
      <c r="I184" s="249"/>
      <c r="J184" s="250">
        <f>ROUND(I184*H184,2)</f>
        <v>0</v>
      </c>
      <c r="K184" s="246" t="s">
        <v>1</v>
      </c>
      <c r="L184" s="45"/>
      <c r="M184" s="251" t="s">
        <v>1</v>
      </c>
      <c r="N184" s="252" t="s">
        <v>46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236</v>
      </c>
      <c r="AT184" s="255" t="s">
        <v>231</v>
      </c>
      <c r="AU184" s="255" t="s">
        <v>89</v>
      </c>
      <c r="AY184" s="18" t="s">
        <v>229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89</v>
      </c>
      <c r="BK184" s="256">
        <f>ROUND(I184*H184,2)</f>
        <v>0</v>
      </c>
      <c r="BL184" s="18" t="s">
        <v>236</v>
      </c>
      <c r="BM184" s="255" t="s">
        <v>1212</v>
      </c>
    </row>
    <row r="185" s="2" customFormat="1" ht="16.5" customHeight="1">
      <c r="A185" s="39"/>
      <c r="B185" s="40"/>
      <c r="C185" s="244" t="s">
        <v>785</v>
      </c>
      <c r="D185" s="244" t="s">
        <v>231</v>
      </c>
      <c r="E185" s="245" t="s">
        <v>3303</v>
      </c>
      <c r="F185" s="246" t="s">
        <v>3304</v>
      </c>
      <c r="G185" s="247" t="s">
        <v>3170</v>
      </c>
      <c r="H185" s="248">
        <v>3</v>
      </c>
      <c r="I185" s="249"/>
      <c r="J185" s="250">
        <f>ROUND(I185*H185,2)</f>
        <v>0</v>
      </c>
      <c r="K185" s="246" t="s">
        <v>1</v>
      </c>
      <c r="L185" s="45"/>
      <c r="M185" s="251" t="s">
        <v>1</v>
      </c>
      <c r="N185" s="252" t="s">
        <v>46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236</v>
      </c>
      <c r="AT185" s="255" t="s">
        <v>231</v>
      </c>
      <c r="AU185" s="255" t="s">
        <v>89</v>
      </c>
      <c r="AY185" s="18" t="s">
        <v>229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89</v>
      </c>
      <c r="BK185" s="256">
        <f>ROUND(I185*H185,2)</f>
        <v>0</v>
      </c>
      <c r="BL185" s="18" t="s">
        <v>236</v>
      </c>
      <c r="BM185" s="255" t="s">
        <v>1222</v>
      </c>
    </row>
    <row r="186" s="2" customFormat="1" ht="16.5" customHeight="1">
      <c r="A186" s="39"/>
      <c r="B186" s="40"/>
      <c r="C186" s="244" t="s">
        <v>790</v>
      </c>
      <c r="D186" s="244" t="s">
        <v>231</v>
      </c>
      <c r="E186" s="245" t="s">
        <v>3305</v>
      </c>
      <c r="F186" s="246" t="s">
        <v>3306</v>
      </c>
      <c r="G186" s="247" t="s">
        <v>3230</v>
      </c>
      <c r="H186" s="248">
        <v>1</v>
      </c>
      <c r="I186" s="249"/>
      <c r="J186" s="250">
        <f>ROUND(I186*H186,2)</f>
        <v>0</v>
      </c>
      <c r="K186" s="246" t="s">
        <v>1</v>
      </c>
      <c r="L186" s="45"/>
      <c r="M186" s="251" t="s">
        <v>1</v>
      </c>
      <c r="N186" s="252" t="s">
        <v>46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236</v>
      </c>
      <c r="AT186" s="255" t="s">
        <v>231</v>
      </c>
      <c r="AU186" s="255" t="s">
        <v>89</v>
      </c>
      <c r="AY186" s="18" t="s">
        <v>229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89</v>
      </c>
      <c r="BK186" s="256">
        <f>ROUND(I186*H186,2)</f>
        <v>0</v>
      </c>
      <c r="BL186" s="18" t="s">
        <v>236</v>
      </c>
      <c r="BM186" s="255" t="s">
        <v>1246</v>
      </c>
    </row>
    <row r="187" s="2" customFormat="1" ht="21.75" customHeight="1">
      <c r="A187" s="39"/>
      <c r="B187" s="40"/>
      <c r="C187" s="244" t="s">
        <v>794</v>
      </c>
      <c r="D187" s="244" t="s">
        <v>231</v>
      </c>
      <c r="E187" s="245" t="s">
        <v>3307</v>
      </c>
      <c r="F187" s="246" t="s">
        <v>3240</v>
      </c>
      <c r="G187" s="247" t="s">
        <v>3170</v>
      </c>
      <c r="H187" s="248">
        <v>1</v>
      </c>
      <c r="I187" s="249"/>
      <c r="J187" s="250">
        <f>ROUND(I187*H187,2)</f>
        <v>0</v>
      </c>
      <c r="K187" s="246" t="s">
        <v>1</v>
      </c>
      <c r="L187" s="45"/>
      <c r="M187" s="251" t="s">
        <v>1</v>
      </c>
      <c r="N187" s="252" t="s">
        <v>46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236</v>
      </c>
      <c r="AT187" s="255" t="s">
        <v>231</v>
      </c>
      <c r="AU187" s="255" t="s">
        <v>89</v>
      </c>
      <c r="AY187" s="18" t="s">
        <v>229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89</v>
      </c>
      <c r="BK187" s="256">
        <f>ROUND(I187*H187,2)</f>
        <v>0</v>
      </c>
      <c r="BL187" s="18" t="s">
        <v>236</v>
      </c>
      <c r="BM187" s="255" t="s">
        <v>1268</v>
      </c>
    </row>
    <row r="188" s="2" customFormat="1" ht="21.75" customHeight="1">
      <c r="A188" s="39"/>
      <c r="B188" s="40"/>
      <c r="C188" s="244" t="s">
        <v>813</v>
      </c>
      <c r="D188" s="244" t="s">
        <v>231</v>
      </c>
      <c r="E188" s="245" t="s">
        <v>3308</v>
      </c>
      <c r="F188" s="246" t="s">
        <v>3309</v>
      </c>
      <c r="G188" s="247" t="s">
        <v>3170</v>
      </c>
      <c r="H188" s="248">
        <v>1</v>
      </c>
      <c r="I188" s="249"/>
      <c r="J188" s="250">
        <f>ROUND(I188*H188,2)</f>
        <v>0</v>
      </c>
      <c r="K188" s="246" t="s">
        <v>1</v>
      </c>
      <c r="L188" s="45"/>
      <c r="M188" s="251" t="s">
        <v>1</v>
      </c>
      <c r="N188" s="252" t="s">
        <v>46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236</v>
      </c>
      <c r="AT188" s="255" t="s">
        <v>231</v>
      </c>
      <c r="AU188" s="255" t="s">
        <v>89</v>
      </c>
      <c r="AY188" s="18" t="s">
        <v>229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89</v>
      </c>
      <c r="BK188" s="256">
        <f>ROUND(I188*H188,2)</f>
        <v>0</v>
      </c>
      <c r="BL188" s="18" t="s">
        <v>236</v>
      </c>
      <c r="BM188" s="255" t="s">
        <v>1301</v>
      </c>
    </row>
    <row r="189" s="2" customFormat="1" ht="21.75" customHeight="1">
      <c r="A189" s="39"/>
      <c r="B189" s="40"/>
      <c r="C189" s="244" t="s">
        <v>820</v>
      </c>
      <c r="D189" s="244" t="s">
        <v>231</v>
      </c>
      <c r="E189" s="245" t="s">
        <v>3310</v>
      </c>
      <c r="F189" s="246" t="s">
        <v>3248</v>
      </c>
      <c r="G189" s="247" t="s">
        <v>311</v>
      </c>
      <c r="H189" s="248">
        <v>1</v>
      </c>
      <c r="I189" s="249"/>
      <c r="J189" s="250">
        <f>ROUND(I189*H189,2)</f>
        <v>0</v>
      </c>
      <c r="K189" s="246" t="s">
        <v>1</v>
      </c>
      <c r="L189" s="45"/>
      <c r="M189" s="251" t="s">
        <v>1</v>
      </c>
      <c r="N189" s="252" t="s">
        <v>46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236</v>
      </c>
      <c r="AT189" s="255" t="s">
        <v>231</v>
      </c>
      <c r="AU189" s="255" t="s">
        <v>89</v>
      </c>
      <c r="AY189" s="18" t="s">
        <v>229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89</v>
      </c>
      <c r="BK189" s="256">
        <f>ROUND(I189*H189,2)</f>
        <v>0</v>
      </c>
      <c r="BL189" s="18" t="s">
        <v>236</v>
      </c>
      <c r="BM189" s="255" t="s">
        <v>1328</v>
      </c>
    </row>
    <row r="190" s="2" customFormat="1" ht="16.5" customHeight="1">
      <c r="A190" s="39"/>
      <c r="B190" s="40"/>
      <c r="C190" s="244" t="s">
        <v>834</v>
      </c>
      <c r="D190" s="244" t="s">
        <v>231</v>
      </c>
      <c r="E190" s="245" t="s">
        <v>3311</v>
      </c>
      <c r="F190" s="246" t="s">
        <v>3250</v>
      </c>
      <c r="G190" s="247" t="s">
        <v>3170</v>
      </c>
      <c r="H190" s="248">
        <v>1</v>
      </c>
      <c r="I190" s="249"/>
      <c r="J190" s="250">
        <f>ROUND(I190*H190,2)</f>
        <v>0</v>
      </c>
      <c r="K190" s="246" t="s">
        <v>1</v>
      </c>
      <c r="L190" s="45"/>
      <c r="M190" s="251" t="s">
        <v>1</v>
      </c>
      <c r="N190" s="252" t="s">
        <v>46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236</v>
      </c>
      <c r="AT190" s="255" t="s">
        <v>231</v>
      </c>
      <c r="AU190" s="255" t="s">
        <v>89</v>
      </c>
      <c r="AY190" s="18" t="s">
        <v>229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89</v>
      </c>
      <c r="BK190" s="256">
        <f>ROUND(I190*H190,2)</f>
        <v>0</v>
      </c>
      <c r="BL190" s="18" t="s">
        <v>236</v>
      </c>
      <c r="BM190" s="255" t="s">
        <v>1351</v>
      </c>
    </row>
    <row r="191" s="2" customFormat="1" ht="16.5" customHeight="1">
      <c r="A191" s="39"/>
      <c r="B191" s="40"/>
      <c r="C191" s="244" t="s">
        <v>840</v>
      </c>
      <c r="D191" s="244" t="s">
        <v>231</v>
      </c>
      <c r="E191" s="245" t="s">
        <v>3312</v>
      </c>
      <c r="F191" s="246" t="s">
        <v>3313</v>
      </c>
      <c r="G191" s="247" t="s">
        <v>3170</v>
      </c>
      <c r="H191" s="248">
        <v>1</v>
      </c>
      <c r="I191" s="249"/>
      <c r="J191" s="250">
        <f>ROUND(I191*H191,2)</f>
        <v>0</v>
      </c>
      <c r="K191" s="246" t="s">
        <v>1</v>
      </c>
      <c r="L191" s="45"/>
      <c r="M191" s="251" t="s">
        <v>1</v>
      </c>
      <c r="N191" s="252" t="s">
        <v>46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236</v>
      </c>
      <c r="AT191" s="255" t="s">
        <v>231</v>
      </c>
      <c r="AU191" s="255" t="s">
        <v>89</v>
      </c>
      <c r="AY191" s="18" t="s">
        <v>229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89</v>
      </c>
      <c r="BK191" s="256">
        <f>ROUND(I191*H191,2)</f>
        <v>0</v>
      </c>
      <c r="BL191" s="18" t="s">
        <v>236</v>
      </c>
      <c r="BM191" s="255" t="s">
        <v>1365</v>
      </c>
    </row>
    <row r="192" s="12" customFormat="1" ht="25.92" customHeight="1">
      <c r="A192" s="12"/>
      <c r="B192" s="228"/>
      <c r="C192" s="229"/>
      <c r="D192" s="230" t="s">
        <v>80</v>
      </c>
      <c r="E192" s="231" t="s">
        <v>3314</v>
      </c>
      <c r="F192" s="231" t="s">
        <v>3315</v>
      </c>
      <c r="G192" s="229"/>
      <c r="H192" s="229"/>
      <c r="I192" s="232"/>
      <c r="J192" s="233">
        <f>BK192</f>
        <v>0</v>
      </c>
      <c r="K192" s="229"/>
      <c r="L192" s="234"/>
      <c r="M192" s="235"/>
      <c r="N192" s="236"/>
      <c r="O192" s="236"/>
      <c r="P192" s="237">
        <f>SUM(P193:P199)</f>
        <v>0</v>
      </c>
      <c r="Q192" s="236"/>
      <c r="R192" s="237">
        <f>SUM(R193:R199)</f>
        <v>0</v>
      </c>
      <c r="S192" s="236"/>
      <c r="T192" s="238">
        <f>SUM(T193:T199)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89</v>
      </c>
      <c r="AT192" s="240" t="s">
        <v>80</v>
      </c>
      <c r="AU192" s="240" t="s">
        <v>81</v>
      </c>
      <c r="AY192" s="239" t="s">
        <v>229</v>
      </c>
      <c r="BK192" s="241">
        <f>SUM(BK193:BK199)</f>
        <v>0</v>
      </c>
    </row>
    <row r="193" s="2" customFormat="1" ht="21.75" customHeight="1">
      <c r="A193" s="39"/>
      <c r="B193" s="40"/>
      <c r="C193" s="244" t="s">
        <v>848</v>
      </c>
      <c r="D193" s="244" t="s">
        <v>231</v>
      </c>
      <c r="E193" s="245" t="s">
        <v>3316</v>
      </c>
      <c r="F193" s="246" t="s">
        <v>3317</v>
      </c>
      <c r="G193" s="247" t="s">
        <v>3170</v>
      </c>
      <c r="H193" s="248">
        <v>1</v>
      </c>
      <c r="I193" s="249"/>
      <c r="J193" s="250">
        <f>ROUND(I193*H193,2)</f>
        <v>0</v>
      </c>
      <c r="K193" s="246" t="s">
        <v>1</v>
      </c>
      <c r="L193" s="45"/>
      <c r="M193" s="251" t="s">
        <v>1</v>
      </c>
      <c r="N193" s="252" t="s">
        <v>46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236</v>
      </c>
      <c r="AT193" s="255" t="s">
        <v>231</v>
      </c>
      <c r="AU193" s="255" t="s">
        <v>89</v>
      </c>
      <c r="AY193" s="18" t="s">
        <v>229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89</v>
      </c>
      <c r="BK193" s="256">
        <f>ROUND(I193*H193,2)</f>
        <v>0</v>
      </c>
      <c r="BL193" s="18" t="s">
        <v>236</v>
      </c>
      <c r="BM193" s="255" t="s">
        <v>240</v>
      </c>
    </row>
    <row r="194" s="2" customFormat="1" ht="16.5" customHeight="1">
      <c r="A194" s="39"/>
      <c r="B194" s="40"/>
      <c r="C194" s="244" t="s">
        <v>854</v>
      </c>
      <c r="D194" s="244" t="s">
        <v>231</v>
      </c>
      <c r="E194" s="245" t="s">
        <v>3318</v>
      </c>
      <c r="F194" s="246" t="s">
        <v>3319</v>
      </c>
      <c r="G194" s="247" t="s">
        <v>3170</v>
      </c>
      <c r="H194" s="248">
        <v>2</v>
      </c>
      <c r="I194" s="249"/>
      <c r="J194" s="250">
        <f>ROUND(I194*H194,2)</f>
        <v>0</v>
      </c>
      <c r="K194" s="246" t="s">
        <v>1</v>
      </c>
      <c r="L194" s="45"/>
      <c r="M194" s="251" t="s">
        <v>1</v>
      </c>
      <c r="N194" s="252" t="s">
        <v>46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236</v>
      </c>
      <c r="AT194" s="255" t="s">
        <v>231</v>
      </c>
      <c r="AU194" s="255" t="s">
        <v>89</v>
      </c>
      <c r="AY194" s="18" t="s">
        <v>229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89</v>
      </c>
      <c r="BK194" s="256">
        <f>ROUND(I194*H194,2)</f>
        <v>0</v>
      </c>
      <c r="BL194" s="18" t="s">
        <v>236</v>
      </c>
      <c r="BM194" s="255" t="s">
        <v>1380</v>
      </c>
    </row>
    <row r="195" s="2" customFormat="1" ht="16.5" customHeight="1">
      <c r="A195" s="39"/>
      <c r="B195" s="40"/>
      <c r="C195" s="244" t="s">
        <v>868</v>
      </c>
      <c r="D195" s="244" t="s">
        <v>231</v>
      </c>
      <c r="E195" s="245" t="s">
        <v>3320</v>
      </c>
      <c r="F195" s="246" t="s">
        <v>3321</v>
      </c>
      <c r="G195" s="247" t="s">
        <v>3170</v>
      </c>
      <c r="H195" s="248">
        <v>1</v>
      </c>
      <c r="I195" s="249"/>
      <c r="J195" s="250">
        <f>ROUND(I195*H195,2)</f>
        <v>0</v>
      </c>
      <c r="K195" s="246" t="s">
        <v>1</v>
      </c>
      <c r="L195" s="45"/>
      <c r="M195" s="251" t="s">
        <v>1</v>
      </c>
      <c r="N195" s="252" t="s">
        <v>46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236</v>
      </c>
      <c r="AT195" s="255" t="s">
        <v>231</v>
      </c>
      <c r="AU195" s="255" t="s">
        <v>89</v>
      </c>
      <c r="AY195" s="18" t="s">
        <v>229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89</v>
      </c>
      <c r="BK195" s="256">
        <f>ROUND(I195*H195,2)</f>
        <v>0</v>
      </c>
      <c r="BL195" s="18" t="s">
        <v>236</v>
      </c>
      <c r="BM195" s="255" t="s">
        <v>1388</v>
      </c>
    </row>
    <row r="196" s="2" customFormat="1" ht="21.75" customHeight="1">
      <c r="A196" s="39"/>
      <c r="B196" s="40"/>
      <c r="C196" s="244" t="s">
        <v>892</v>
      </c>
      <c r="D196" s="244" t="s">
        <v>231</v>
      </c>
      <c r="E196" s="245" t="s">
        <v>3322</v>
      </c>
      <c r="F196" s="246" t="s">
        <v>3323</v>
      </c>
      <c r="G196" s="247" t="s">
        <v>3170</v>
      </c>
      <c r="H196" s="248">
        <v>1</v>
      </c>
      <c r="I196" s="249"/>
      <c r="J196" s="250">
        <f>ROUND(I196*H196,2)</f>
        <v>0</v>
      </c>
      <c r="K196" s="246" t="s">
        <v>1</v>
      </c>
      <c r="L196" s="45"/>
      <c r="M196" s="251" t="s">
        <v>1</v>
      </c>
      <c r="N196" s="252" t="s">
        <v>46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236</v>
      </c>
      <c r="AT196" s="255" t="s">
        <v>231</v>
      </c>
      <c r="AU196" s="255" t="s">
        <v>89</v>
      </c>
      <c r="AY196" s="18" t="s">
        <v>229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89</v>
      </c>
      <c r="BK196" s="256">
        <f>ROUND(I196*H196,2)</f>
        <v>0</v>
      </c>
      <c r="BL196" s="18" t="s">
        <v>236</v>
      </c>
      <c r="BM196" s="255" t="s">
        <v>1396</v>
      </c>
    </row>
    <row r="197" s="2" customFormat="1" ht="16.5" customHeight="1">
      <c r="A197" s="39"/>
      <c r="B197" s="40"/>
      <c r="C197" s="244" t="s">
        <v>899</v>
      </c>
      <c r="D197" s="244" t="s">
        <v>231</v>
      </c>
      <c r="E197" s="245" t="s">
        <v>3324</v>
      </c>
      <c r="F197" s="246" t="s">
        <v>3325</v>
      </c>
      <c r="G197" s="247" t="s">
        <v>3170</v>
      </c>
      <c r="H197" s="248">
        <v>1</v>
      </c>
      <c r="I197" s="249"/>
      <c r="J197" s="250">
        <f>ROUND(I197*H197,2)</f>
        <v>0</v>
      </c>
      <c r="K197" s="246" t="s">
        <v>1</v>
      </c>
      <c r="L197" s="45"/>
      <c r="M197" s="251" t="s">
        <v>1</v>
      </c>
      <c r="N197" s="252" t="s">
        <v>46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236</v>
      </c>
      <c r="AT197" s="255" t="s">
        <v>231</v>
      </c>
      <c r="AU197" s="255" t="s">
        <v>89</v>
      </c>
      <c r="AY197" s="18" t="s">
        <v>229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89</v>
      </c>
      <c r="BK197" s="256">
        <f>ROUND(I197*H197,2)</f>
        <v>0</v>
      </c>
      <c r="BL197" s="18" t="s">
        <v>236</v>
      </c>
      <c r="BM197" s="255" t="s">
        <v>1406</v>
      </c>
    </row>
    <row r="198" s="2" customFormat="1" ht="16.5" customHeight="1">
      <c r="A198" s="39"/>
      <c r="B198" s="40"/>
      <c r="C198" s="244" t="s">
        <v>919</v>
      </c>
      <c r="D198" s="244" t="s">
        <v>231</v>
      </c>
      <c r="E198" s="245" t="s">
        <v>3326</v>
      </c>
      <c r="F198" s="246" t="s">
        <v>3250</v>
      </c>
      <c r="G198" s="247" t="s">
        <v>1718</v>
      </c>
      <c r="H198" s="248">
        <v>1</v>
      </c>
      <c r="I198" s="249"/>
      <c r="J198" s="250">
        <f>ROUND(I198*H198,2)</f>
        <v>0</v>
      </c>
      <c r="K198" s="246" t="s">
        <v>1</v>
      </c>
      <c r="L198" s="45"/>
      <c r="M198" s="251" t="s">
        <v>1</v>
      </c>
      <c r="N198" s="252" t="s">
        <v>46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236</v>
      </c>
      <c r="AT198" s="255" t="s">
        <v>231</v>
      </c>
      <c r="AU198" s="255" t="s">
        <v>89</v>
      </c>
      <c r="AY198" s="18" t="s">
        <v>229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89</v>
      </c>
      <c r="BK198" s="256">
        <f>ROUND(I198*H198,2)</f>
        <v>0</v>
      </c>
      <c r="BL198" s="18" t="s">
        <v>236</v>
      </c>
      <c r="BM198" s="255" t="s">
        <v>1415</v>
      </c>
    </row>
    <row r="199" s="2" customFormat="1" ht="16.5" customHeight="1">
      <c r="A199" s="39"/>
      <c r="B199" s="40"/>
      <c r="C199" s="244" t="s">
        <v>923</v>
      </c>
      <c r="D199" s="244" t="s">
        <v>231</v>
      </c>
      <c r="E199" s="245" t="s">
        <v>3327</v>
      </c>
      <c r="F199" s="246" t="s">
        <v>3313</v>
      </c>
      <c r="G199" s="247" t="s">
        <v>1718</v>
      </c>
      <c r="H199" s="248">
        <v>1</v>
      </c>
      <c r="I199" s="249"/>
      <c r="J199" s="250">
        <f>ROUND(I199*H199,2)</f>
        <v>0</v>
      </c>
      <c r="K199" s="246" t="s">
        <v>1</v>
      </c>
      <c r="L199" s="45"/>
      <c r="M199" s="251" t="s">
        <v>1</v>
      </c>
      <c r="N199" s="252" t="s">
        <v>46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236</v>
      </c>
      <c r="AT199" s="255" t="s">
        <v>231</v>
      </c>
      <c r="AU199" s="255" t="s">
        <v>89</v>
      </c>
      <c r="AY199" s="18" t="s">
        <v>229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89</v>
      </c>
      <c r="BK199" s="256">
        <f>ROUND(I199*H199,2)</f>
        <v>0</v>
      </c>
      <c r="BL199" s="18" t="s">
        <v>236</v>
      </c>
      <c r="BM199" s="255" t="s">
        <v>1423</v>
      </c>
    </row>
    <row r="200" s="12" customFormat="1" ht="25.92" customHeight="1">
      <c r="A200" s="12"/>
      <c r="B200" s="228"/>
      <c r="C200" s="229"/>
      <c r="D200" s="230" t="s">
        <v>80</v>
      </c>
      <c r="E200" s="231" t="s">
        <v>3328</v>
      </c>
      <c r="F200" s="231" t="s">
        <v>3329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SUM(P201:P202)</f>
        <v>0</v>
      </c>
      <c r="Q200" s="236"/>
      <c r="R200" s="237">
        <f>SUM(R201:R202)</f>
        <v>0</v>
      </c>
      <c r="S200" s="236"/>
      <c r="T200" s="238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89</v>
      </c>
      <c r="AT200" s="240" t="s">
        <v>80</v>
      </c>
      <c r="AU200" s="240" t="s">
        <v>81</v>
      </c>
      <c r="AY200" s="239" t="s">
        <v>229</v>
      </c>
      <c r="BK200" s="241">
        <f>SUM(BK201:BK202)</f>
        <v>0</v>
      </c>
    </row>
    <row r="201" s="2" customFormat="1" ht="16.5" customHeight="1">
      <c r="A201" s="39"/>
      <c r="B201" s="40"/>
      <c r="C201" s="244" t="s">
        <v>929</v>
      </c>
      <c r="D201" s="244" t="s">
        <v>231</v>
      </c>
      <c r="E201" s="245" t="s">
        <v>3330</v>
      </c>
      <c r="F201" s="246" t="s">
        <v>3331</v>
      </c>
      <c r="G201" s="247" t="s">
        <v>1718</v>
      </c>
      <c r="H201" s="248">
        <v>1</v>
      </c>
      <c r="I201" s="249"/>
      <c r="J201" s="250">
        <f>ROUND(I201*H201,2)</f>
        <v>0</v>
      </c>
      <c r="K201" s="246" t="s">
        <v>1</v>
      </c>
      <c r="L201" s="45"/>
      <c r="M201" s="251" t="s">
        <v>1</v>
      </c>
      <c r="N201" s="252" t="s">
        <v>46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236</v>
      </c>
      <c r="AT201" s="255" t="s">
        <v>231</v>
      </c>
      <c r="AU201" s="255" t="s">
        <v>89</v>
      </c>
      <c r="AY201" s="18" t="s">
        <v>229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89</v>
      </c>
      <c r="BK201" s="256">
        <f>ROUND(I201*H201,2)</f>
        <v>0</v>
      </c>
      <c r="BL201" s="18" t="s">
        <v>236</v>
      </c>
      <c r="BM201" s="255" t="s">
        <v>1431</v>
      </c>
    </row>
    <row r="202" s="2" customFormat="1" ht="21.75" customHeight="1">
      <c r="A202" s="39"/>
      <c r="B202" s="40"/>
      <c r="C202" s="244" t="s">
        <v>933</v>
      </c>
      <c r="D202" s="244" t="s">
        <v>231</v>
      </c>
      <c r="E202" s="245" t="s">
        <v>3332</v>
      </c>
      <c r="F202" s="246" t="s">
        <v>3333</v>
      </c>
      <c r="G202" s="247" t="s">
        <v>1718</v>
      </c>
      <c r="H202" s="248">
        <v>1</v>
      </c>
      <c r="I202" s="249"/>
      <c r="J202" s="250">
        <f>ROUND(I202*H202,2)</f>
        <v>0</v>
      </c>
      <c r="K202" s="246" t="s">
        <v>1</v>
      </c>
      <c r="L202" s="45"/>
      <c r="M202" s="296" t="s">
        <v>1</v>
      </c>
      <c r="N202" s="297" t="s">
        <v>46</v>
      </c>
      <c r="O202" s="298"/>
      <c r="P202" s="299">
        <f>O202*H202</f>
        <v>0</v>
      </c>
      <c r="Q202" s="299">
        <v>0</v>
      </c>
      <c r="R202" s="299">
        <f>Q202*H202</f>
        <v>0</v>
      </c>
      <c r="S202" s="299">
        <v>0</v>
      </c>
      <c r="T202" s="30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236</v>
      </c>
      <c r="AT202" s="255" t="s">
        <v>231</v>
      </c>
      <c r="AU202" s="255" t="s">
        <v>89</v>
      </c>
      <c r="AY202" s="18" t="s">
        <v>229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89</v>
      </c>
      <c r="BK202" s="256">
        <f>ROUND(I202*H202,2)</f>
        <v>0</v>
      </c>
      <c r="BL202" s="18" t="s">
        <v>236</v>
      </c>
      <c r="BM202" s="255" t="s">
        <v>1447</v>
      </c>
    </row>
    <row r="203" s="2" customFormat="1" ht="6.96" customHeight="1">
      <c r="A203" s="39"/>
      <c r="B203" s="67"/>
      <c r="C203" s="68"/>
      <c r="D203" s="68"/>
      <c r="E203" s="68"/>
      <c r="F203" s="68"/>
      <c r="G203" s="68"/>
      <c r="H203" s="68"/>
      <c r="I203" s="193"/>
      <c r="J203" s="68"/>
      <c r="K203" s="68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JXDc6fK1nY8LR46yr4u/qEfjw9ltzo6jD7zjoInu3liu917ypi3d+IR9law/BHuhq58oDMfCxiRgXlBwcGqnrA==" hashValue="yfnmRz27DQyj61dnBuuiHmB3q5HNF9k5JHbr7R1JBKvdD3TkxGOG+lAP0wR+rZElUX60Ps/q1Z5NvA6BARRFtA==" algorithmName="SHA-512" password="CC35"/>
  <autoFilter ref="C124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391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3334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ROUND((SUM(BE135:BE308)),  2)</f>
        <v>0</v>
      </c>
      <c r="G35" s="39"/>
      <c r="H35" s="39"/>
      <c r="I35" s="172">
        <v>0.20999999999999999</v>
      </c>
      <c r="J35" s="171">
        <f>ROUND(((SUM(BE135:BE308))*I35),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ROUND((SUM(BF135:BF308)),  2)</f>
        <v>0</v>
      </c>
      <c r="G36" s="39"/>
      <c r="H36" s="39"/>
      <c r="I36" s="172">
        <v>0.14999999999999999</v>
      </c>
      <c r="J36" s="171">
        <f>ROUND(((SUM(BF135:BF308))*I36),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ROUND((SUM(BG135:BG308)),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ROUND((SUM(BH135:BH308)),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ROUND((SUM(BI135:BI308)),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391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EL - Elektroinstalace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3335</v>
      </c>
      <c r="E99" s="206"/>
      <c r="F99" s="206"/>
      <c r="G99" s="206"/>
      <c r="H99" s="206"/>
      <c r="I99" s="207"/>
      <c r="J99" s="208">
        <f>J136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3336</v>
      </c>
      <c r="E100" s="206"/>
      <c r="F100" s="206"/>
      <c r="G100" s="206"/>
      <c r="H100" s="206"/>
      <c r="I100" s="207"/>
      <c r="J100" s="208">
        <f>J148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3337</v>
      </c>
      <c r="E101" s="206"/>
      <c r="F101" s="206"/>
      <c r="G101" s="206"/>
      <c r="H101" s="206"/>
      <c r="I101" s="207"/>
      <c r="J101" s="208">
        <f>J152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3338</v>
      </c>
      <c r="E102" s="206"/>
      <c r="F102" s="206"/>
      <c r="G102" s="206"/>
      <c r="H102" s="206"/>
      <c r="I102" s="207"/>
      <c r="J102" s="208">
        <f>J161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3339</v>
      </c>
      <c r="E103" s="206"/>
      <c r="F103" s="206"/>
      <c r="G103" s="206"/>
      <c r="H103" s="206"/>
      <c r="I103" s="207"/>
      <c r="J103" s="208">
        <f>J167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3340</v>
      </c>
      <c r="E104" s="206"/>
      <c r="F104" s="206"/>
      <c r="G104" s="206"/>
      <c r="H104" s="206"/>
      <c r="I104" s="207"/>
      <c r="J104" s="208">
        <f>J173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3341</v>
      </c>
      <c r="E105" s="206"/>
      <c r="F105" s="206"/>
      <c r="G105" s="206"/>
      <c r="H105" s="206"/>
      <c r="I105" s="207"/>
      <c r="J105" s="208">
        <f>J178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3342</v>
      </c>
      <c r="E106" s="206"/>
      <c r="F106" s="206"/>
      <c r="G106" s="206"/>
      <c r="H106" s="206"/>
      <c r="I106" s="207"/>
      <c r="J106" s="208">
        <f>J204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3343</v>
      </c>
      <c r="E107" s="206"/>
      <c r="F107" s="206"/>
      <c r="G107" s="206"/>
      <c r="H107" s="206"/>
      <c r="I107" s="207"/>
      <c r="J107" s="208">
        <f>J209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3344</v>
      </c>
      <c r="E108" s="206"/>
      <c r="F108" s="206"/>
      <c r="G108" s="206"/>
      <c r="H108" s="206"/>
      <c r="I108" s="207"/>
      <c r="J108" s="208">
        <f>J260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3345</v>
      </c>
      <c r="E109" s="206"/>
      <c r="F109" s="206"/>
      <c r="G109" s="206"/>
      <c r="H109" s="206"/>
      <c r="I109" s="207"/>
      <c r="J109" s="208">
        <f>J268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203"/>
      <c r="C110" s="204"/>
      <c r="D110" s="205" t="s">
        <v>3346</v>
      </c>
      <c r="E110" s="206"/>
      <c r="F110" s="206"/>
      <c r="G110" s="206"/>
      <c r="H110" s="206"/>
      <c r="I110" s="207"/>
      <c r="J110" s="208">
        <f>J287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203"/>
      <c r="C111" s="204"/>
      <c r="D111" s="205" t="s">
        <v>3347</v>
      </c>
      <c r="E111" s="206"/>
      <c r="F111" s="206"/>
      <c r="G111" s="206"/>
      <c r="H111" s="206"/>
      <c r="I111" s="207"/>
      <c r="J111" s="208">
        <f>J289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3348</v>
      </c>
      <c r="E112" s="206"/>
      <c r="F112" s="206"/>
      <c r="G112" s="206"/>
      <c r="H112" s="206"/>
      <c r="I112" s="207"/>
      <c r="J112" s="208">
        <f>J304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203"/>
      <c r="C113" s="204"/>
      <c r="D113" s="205" t="s">
        <v>3349</v>
      </c>
      <c r="E113" s="206"/>
      <c r="F113" s="206"/>
      <c r="G113" s="206"/>
      <c r="H113" s="206"/>
      <c r="I113" s="207"/>
      <c r="J113" s="208">
        <f>J307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193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196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214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7" t="str">
        <f>E7</f>
        <v>Smuteční síň na Novém hřbitově v Tišnově</v>
      </c>
      <c r="F123" s="33"/>
      <c r="G123" s="33"/>
      <c r="H123" s="33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205</v>
      </c>
      <c r="D124" s="23"/>
      <c r="E124" s="23"/>
      <c r="F124" s="23"/>
      <c r="G124" s="23"/>
      <c r="H124" s="23"/>
      <c r="I124" s="147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97" t="s">
        <v>391</v>
      </c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270</v>
      </c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EL - Elektroinstalace</v>
      </c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Tišnov</v>
      </c>
      <c r="G129" s="41"/>
      <c r="H129" s="41"/>
      <c r="I129" s="157" t="s">
        <v>22</v>
      </c>
      <c r="J129" s="80" t="str">
        <f>IF(J14="","",J14)</f>
        <v>22. 3. 2019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155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E17</f>
        <v>Město Tišnov</v>
      </c>
      <c r="G131" s="41"/>
      <c r="H131" s="41"/>
      <c r="I131" s="157" t="s">
        <v>32</v>
      </c>
      <c r="J131" s="37" t="str">
        <f>E23</f>
        <v>Ing. Arch. Pavel Jura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30</v>
      </c>
      <c r="D132" s="41"/>
      <c r="E132" s="41"/>
      <c r="F132" s="28" t="str">
        <f>IF(E20="","",E20)</f>
        <v>Vyplň údaj</v>
      </c>
      <c r="G132" s="41"/>
      <c r="H132" s="41"/>
      <c r="I132" s="157" t="s">
        <v>37</v>
      </c>
      <c r="J132" s="37" t="str">
        <f>E26</f>
        <v xml:space="preserve"> 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155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16"/>
      <c r="B134" s="217"/>
      <c r="C134" s="218" t="s">
        <v>215</v>
      </c>
      <c r="D134" s="219" t="s">
        <v>66</v>
      </c>
      <c r="E134" s="219" t="s">
        <v>62</v>
      </c>
      <c r="F134" s="219" t="s">
        <v>63</v>
      </c>
      <c r="G134" s="219" t="s">
        <v>216</v>
      </c>
      <c r="H134" s="219" t="s">
        <v>217</v>
      </c>
      <c r="I134" s="220" t="s">
        <v>218</v>
      </c>
      <c r="J134" s="219" t="s">
        <v>209</v>
      </c>
      <c r="K134" s="221" t="s">
        <v>219</v>
      </c>
      <c r="L134" s="222"/>
      <c r="M134" s="101" t="s">
        <v>1</v>
      </c>
      <c r="N134" s="102" t="s">
        <v>45</v>
      </c>
      <c r="O134" s="102" t="s">
        <v>220</v>
      </c>
      <c r="P134" s="102" t="s">
        <v>221</v>
      </c>
      <c r="Q134" s="102" t="s">
        <v>222</v>
      </c>
      <c r="R134" s="102" t="s">
        <v>223</v>
      </c>
      <c r="S134" s="102" t="s">
        <v>224</v>
      </c>
      <c r="T134" s="103" t="s">
        <v>225</v>
      </c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</row>
    <row r="135" s="2" customFormat="1" ht="22.8" customHeight="1">
      <c r="A135" s="39"/>
      <c r="B135" s="40"/>
      <c r="C135" s="108" t="s">
        <v>226</v>
      </c>
      <c r="D135" s="41"/>
      <c r="E135" s="41"/>
      <c r="F135" s="41"/>
      <c r="G135" s="41"/>
      <c r="H135" s="41"/>
      <c r="I135" s="155"/>
      <c r="J135" s="223">
        <f>BK135</f>
        <v>0</v>
      </c>
      <c r="K135" s="41"/>
      <c r="L135" s="45"/>
      <c r="M135" s="104"/>
      <c r="N135" s="224"/>
      <c r="O135" s="105"/>
      <c r="P135" s="225">
        <f>P136+P148+P152+P161+P167+P173+P178+P204+P209+P260+P268+P287+P289+P304+P307</f>
        <v>0</v>
      </c>
      <c r="Q135" s="105"/>
      <c r="R135" s="225">
        <f>R136+R148+R152+R161+R167+R173+R178+R204+R209+R260+R268+R287+R289+R304+R307</f>
        <v>0</v>
      </c>
      <c r="S135" s="105"/>
      <c r="T135" s="226">
        <f>T136+T148+T152+T161+T167+T173+T178+T204+T209+T260+T268+T287+T289+T304+T307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80</v>
      </c>
      <c r="AU135" s="18" t="s">
        <v>211</v>
      </c>
      <c r="BK135" s="227">
        <f>BK136+BK148+BK152+BK161+BK167+BK173+BK178+BK204+BK209+BK260+BK268+BK287+BK289+BK304+BK307</f>
        <v>0</v>
      </c>
    </row>
    <row r="136" s="12" customFormat="1" ht="25.92" customHeight="1">
      <c r="A136" s="12"/>
      <c r="B136" s="228"/>
      <c r="C136" s="229"/>
      <c r="D136" s="230" t="s">
        <v>80</v>
      </c>
      <c r="E136" s="231" t="s">
        <v>89</v>
      </c>
      <c r="F136" s="231" t="s">
        <v>3350</v>
      </c>
      <c r="G136" s="229"/>
      <c r="H136" s="229"/>
      <c r="I136" s="232"/>
      <c r="J136" s="233">
        <f>BK136</f>
        <v>0</v>
      </c>
      <c r="K136" s="229"/>
      <c r="L136" s="234"/>
      <c r="M136" s="235"/>
      <c r="N136" s="236"/>
      <c r="O136" s="236"/>
      <c r="P136" s="237">
        <f>SUM(P137:P147)</f>
        <v>0</v>
      </c>
      <c r="Q136" s="236"/>
      <c r="R136" s="237">
        <f>SUM(R137:R147)</f>
        <v>0</v>
      </c>
      <c r="S136" s="236"/>
      <c r="T136" s="238">
        <f>SUM(T137:T147)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9" t="s">
        <v>89</v>
      </c>
      <c r="AT136" s="240" t="s">
        <v>80</v>
      </c>
      <c r="AU136" s="240" t="s">
        <v>81</v>
      </c>
      <c r="AY136" s="239" t="s">
        <v>229</v>
      </c>
      <c r="BK136" s="241">
        <f>SUM(BK137:BK147)</f>
        <v>0</v>
      </c>
    </row>
    <row r="137" s="2" customFormat="1" ht="16.5" customHeight="1">
      <c r="A137" s="39"/>
      <c r="B137" s="40"/>
      <c r="C137" s="244" t="s">
        <v>89</v>
      </c>
      <c r="D137" s="244" t="s">
        <v>231</v>
      </c>
      <c r="E137" s="245" t="s">
        <v>3351</v>
      </c>
      <c r="F137" s="246" t="s">
        <v>3352</v>
      </c>
      <c r="G137" s="247" t="s">
        <v>346</v>
      </c>
      <c r="H137" s="248">
        <v>150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91</v>
      </c>
    </row>
    <row r="138" s="2" customFormat="1" ht="16.5" customHeight="1">
      <c r="A138" s="39"/>
      <c r="B138" s="40"/>
      <c r="C138" s="244" t="s">
        <v>91</v>
      </c>
      <c r="D138" s="244" t="s">
        <v>231</v>
      </c>
      <c r="E138" s="245" t="s">
        <v>3353</v>
      </c>
      <c r="F138" s="246" t="s">
        <v>3354</v>
      </c>
      <c r="G138" s="247" t="s">
        <v>346</v>
      </c>
      <c r="H138" s="248">
        <v>600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236</v>
      </c>
    </row>
    <row r="139" s="2" customFormat="1" ht="16.5" customHeight="1">
      <c r="A139" s="39"/>
      <c r="B139" s="40"/>
      <c r="C139" s="244" t="s">
        <v>244</v>
      </c>
      <c r="D139" s="244" t="s">
        <v>231</v>
      </c>
      <c r="E139" s="245" t="s">
        <v>3355</v>
      </c>
      <c r="F139" s="246" t="s">
        <v>3356</v>
      </c>
      <c r="G139" s="247" t="s">
        <v>346</v>
      </c>
      <c r="H139" s="248">
        <v>400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264</v>
      </c>
    </row>
    <row r="140" s="2" customFormat="1" ht="16.5" customHeight="1">
      <c r="A140" s="39"/>
      <c r="B140" s="40"/>
      <c r="C140" s="244" t="s">
        <v>236</v>
      </c>
      <c r="D140" s="244" t="s">
        <v>231</v>
      </c>
      <c r="E140" s="245" t="s">
        <v>3357</v>
      </c>
      <c r="F140" s="246" t="s">
        <v>3358</v>
      </c>
      <c r="G140" s="247" t="s">
        <v>346</v>
      </c>
      <c r="H140" s="248">
        <v>100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319</v>
      </c>
    </row>
    <row r="141" s="2" customFormat="1" ht="16.5" customHeight="1">
      <c r="A141" s="39"/>
      <c r="B141" s="40"/>
      <c r="C141" s="244" t="s">
        <v>258</v>
      </c>
      <c r="D141" s="244" t="s">
        <v>231</v>
      </c>
      <c r="E141" s="245" t="s">
        <v>3359</v>
      </c>
      <c r="F141" s="246" t="s">
        <v>3360</v>
      </c>
      <c r="G141" s="247" t="s">
        <v>346</v>
      </c>
      <c r="H141" s="248">
        <v>500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322</v>
      </c>
    </row>
    <row r="142" s="2" customFormat="1" ht="16.5" customHeight="1">
      <c r="A142" s="39"/>
      <c r="B142" s="40"/>
      <c r="C142" s="244" t="s">
        <v>264</v>
      </c>
      <c r="D142" s="244" t="s">
        <v>231</v>
      </c>
      <c r="E142" s="245" t="s">
        <v>3361</v>
      </c>
      <c r="F142" s="246" t="s">
        <v>3362</v>
      </c>
      <c r="G142" s="247" t="s">
        <v>346</v>
      </c>
      <c r="H142" s="248">
        <v>30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325</v>
      </c>
    </row>
    <row r="143" s="2" customFormat="1" ht="16.5" customHeight="1">
      <c r="A143" s="39"/>
      <c r="B143" s="40"/>
      <c r="C143" s="244" t="s">
        <v>303</v>
      </c>
      <c r="D143" s="244" t="s">
        <v>231</v>
      </c>
      <c r="E143" s="245" t="s">
        <v>3363</v>
      </c>
      <c r="F143" s="246" t="s">
        <v>3364</v>
      </c>
      <c r="G143" s="247" t="s">
        <v>346</v>
      </c>
      <c r="H143" s="248">
        <v>100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89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328</v>
      </c>
    </row>
    <row r="144" s="2" customFormat="1" ht="16.5" customHeight="1">
      <c r="A144" s="39"/>
      <c r="B144" s="40"/>
      <c r="C144" s="244" t="s">
        <v>319</v>
      </c>
      <c r="D144" s="244" t="s">
        <v>231</v>
      </c>
      <c r="E144" s="245" t="s">
        <v>3365</v>
      </c>
      <c r="F144" s="246" t="s">
        <v>3366</v>
      </c>
      <c r="G144" s="247" t="s">
        <v>346</v>
      </c>
      <c r="H144" s="248">
        <v>80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331</v>
      </c>
    </row>
    <row r="145" s="2" customFormat="1" ht="16.5" customHeight="1">
      <c r="A145" s="39"/>
      <c r="B145" s="40"/>
      <c r="C145" s="244" t="s">
        <v>274</v>
      </c>
      <c r="D145" s="244" t="s">
        <v>231</v>
      </c>
      <c r="E145" s="245" t="s">
        <v>3367</v>
      </c>
      <c r="F145" s="246" t="s">
        <v>3368</v>
      </c>
      <c r="G145" s="247" t="s">
        <v>346</v>
      </c>
      <c r="H145" s="248">
        <v>60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511</v>
      </c>
    </row>
    <row r="146" s="2" customFormat="1" ht="16.5" customHeight="1">
      <c r="A146" s="39"/>
      <c r="B146" s="40"/>
      <c r="C146" s="244" t="s">
        <v>322</v>
      </c>
      <c r="D146" s="244" t="s">
        <v>231</v>
      </c>
      <c r="E146" s="245" t="s">
        <v>3216</v>
      </c>
      <c r="F146" s="246" t="s">
        <v>3369</v>
      </c>
      <c r="G146" s="247" t="s">
        <v>346</v>
      </c>
      <c r="H146" s="248">
        <v>150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522</v>
      </c>
    </row>
    <row r="147" s="2" customFormat="1" ht="16.5" customHeight="1">
      <c r="A147" s="39"/>
      <c r="B147" s="40"/>
      <c r="C147" s="244" t="s">
        <v>478</v>
      </c>
      <c r="D147" s="244" t="s">
        <v>231</v>
      </c>
      <c r="E147" s="245" t="s">
        <v>3218</v>
      </c>
      <c r="F147" s="246" t="s">
        <v>3370</v>
      </c>
      <c r="G147" s="247" t="s">
        <v>3170</v>
      </c>
      <c r="H147" s="248">
        <v>1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530</v>
      </c>
    </row>
    <row r="148" s="12" customFormat="1" ht="25.92" customHeight="1">
      <c r="A148" s="12"/>
      <c r="B148" s="228"/>
      <c r="C148" s="229"/>
      <c r="D148" s="230" t="s">
        <v>80</v>
      </c>
      <c r="E148" s="231" t="s">
        <v>91</v>
      </c>
      <c r="F148" s="231" t="s">
        <v>3371</v>
      </c>
      <c r="G148" s="229"/>
      <c r="H148" s="229"/>
      <c r="I148" s="232"/>
      <c r="J148" s="233">
        <f>BK148</f>
        <v>0</v>
      </c>
      <c r="K148" s="229"/>
      <c r="L148" s="234"/>
      <c r="M148" s="235"/>
      <c r="N148" s="236"/>
      <c r="O148" s="236"/>
      <c r="P148" s="237">
        <f>SUM(P149:P151)</f>
        <v>0</v>
      </c>
      <c r="Q148" s="236"/>
      <c r="R148" s="237">
        <f>SUM(R149:R151)</f>
        <v>0</v>
      </c>
      <c r="S148" s="236"/>
      <c r="T148" s="238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9" t="s">
        <v>89</v>
      </c>
      <c r="AT148" s="240" t="s">
        <v>80</v>
      </c>
      <c r="AU148" s="240" t="s">
        <v>81</v>
      </c>
      <c r="AY148" s="239" t="s">
        <v>229</v>
      </c>
      <c r="BK148" s="241">
        <f>SUM(BK149:BK151)</f>
        <v>0</v>
      </c>
    </row>
    <row r="149" s="2" customFormat="1" ht="16.5" customHeight="1">
      <c r="A149" s="39"/>
      <c r="B149" s="40"/>
      <c r="C149" s="244" t="s">
        <v>325</v>
      </c>
      <c r="D149" s="244" t="s">
        <v>231</v>
      </c>
      <c r="E149" s="245" t="s">
        <v>3372</v>
      </c>
      <c r="F149" s="246" t="s">
        <v>3373</v>
      </c>
      <c r="G149" s="247" t="s">
        <v>346</v>
      </c>
      <c r="H149" s="248">
        <v>600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89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540</v>
      </c>
    </row>
    <row r="150" s="2" customFormat="1" ht="16.5" customHeight="1">
      <c r="A150" s="39"/>
      <c r="B150" s="40"/>
      <c r="C150" s="244" t="s">
        <v>485</v>
      </c>
      <c r="D150" s="244" t="s">
        <v>231</v>
      </c>
      <c r="E150" s="245" t="s">
        <v>3374</v>
      </c>
      <c r="F150" s="246" t="s">
        <v>3375</v>
      </c>
      <c r="G150" s="247" t="s">
        <v>346</v>
      </c>
      <c r="H150" s="248">
        <v>500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236</v>
      </c>
      <c r="AT150" s="255" t="s">
        <v>231</v>
      </c>
      <c r="AU150" s="255" t="s">
        <v>89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236</v>
      </c>
      <c r="BM150" s="255" t="s">
        <v>552</v>
      </c>
    </row>
    <row r="151" s="2" customFormat="1" ht="16.5" customHeight="1">
      <c r="A151" s="39"/>
      <c r="B151" s="40"/>
      <c r="C151" s="244" t="s">
        <v>328</v>
      </c>
      <c r="D151" s="244" t="s">
        <v>231</v>
      </c>
      <c r="E151" s="245" t="s">
        <v>3376</v>
      </c>
      <c r="F151" s="246" t="s">
        <v>3370</v>
      </c>
      <c r="G151" s="247" t="s">
        <v>3170</v>
      </c>
      <c r="H151" s="248">
        <v>1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565</v>
      </c>
    </row>
    <row r="152" s="12" customFormat="1" ht="25.92" customHeight="1">
      <c r="A152" s="12"/>
      <c r="B152" s="228"/>
      <c r="C152" s="229"/>
      <c r="D152" s="230" t="s">
        <v>80</v>
      </c>
      <c r="E152" s="231" t="s">
        <v>244</v>
      </c>
      <c r="F152" s="231" t="s">
        <v>3377</v>
      </c>
      <c r="G152" s="229"/>
      <c r="H152" s="229"/>
      <c r="I152" s="232"/>
      <c r="J152" s="233">
        <f>BK152</f>
        <v>0</v>
      </c>
      <c r="K152" s="229"/>
      <c r="L152" s="234"/>
      <c r="M152" s="235"/>
      <c r="N152" s="236"/>
      <c r="O152" s="236"/>
      <c r="P152" s="237">
        <f>SUM(P153:P160)</f>
        <v>0</v>
      </c>
      <c r="Q152" s="236"/>
      <c r="R152" s="237">
        <f>SUM(R153:R160)</f>
        <v>0</v>
      </c>
      <c r="S152" s="236"/>
      <c r="T152" s="238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9" t="s">
        <v>89</v>
      </c>
      <c r="AT152" s="240" t="s">
        <v>80</v>
      </c>
      <c r="AU152" s="240" t="s">
        <v>81</v>
      </c>
      <c r="AY152" s="239" t="s">
        <v>229</v>
      </c>
      <c r="BK152" s="241">
        <f>SUM(BK153:BK160)</f>
        <v>0</v>
      </c>
    </row>
    <row r="153" s="2" customFormat="1" ht="21.75" customHeight="1">
      <c r="A153" s="39"/>
      <c r="B153" s="40"/>
      <c r="C153" s="244" t="s">
        <v>8</v>
      </c>
      <c r="D153" s="244" t="s">
        <v>231</v>
      </c>
      <c r="E153" s="245" t="s">
        <v>3378</v>
      </c>
      <c r="F153" s="246" t="s">
        <v>3379</v>
      </c>
      <c r="G153" s="247" t="s">
        <v>3170</v>
      </c>
      <c r="H153" s="248">
        <v>6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89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577</v>
      </c>
    </row>
    <row r="154" s="2" customFormat="1" ht="16.5" customHeight="1">
      <c r="A154" s="39"/>
      <c r="B154" s="40"/>
      <c r="C154" s="244" t="s">
        <v>331</v>
      </c>
      <c r="D154" s="244" t="s">
        <v>231</v>
      </c>
      <c r="E154" s="245" t="s">
        <v>3380</v>
      </c>
      <c r="F154" s="246" t="s">
        <v>3381</v>
      </c>
      <c r="G154" s="247" t="s">
        <v>3170</v>
      </c>
      <c r="H154" s="248">
        <v>1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89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587</v>
      </c>
    </row>
    <row r="155" s="2" customFormat="1" ht="16.5" customHeight="1">
      <c r="A155" s="39"/>
      <c r="B155" s="40"/>
      <c r="C155" s="244" t="s">
        <v>507</v>
      </c>
      <c r="D155" s="244" t="s">
        <v>231</v>
      </c>
      <c r="E155" s="245" t="s">
        <v>3382</v>
      </c>
      <c r="F155" s="246" t="s">
        <v>3383</v>
      </c>
      <c r="G155" s="247" t="s">
        <v>3170</v>
      </c>
      <c r="H155" s="248">
        <v>13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236</v>
      </c>
      <c r="AT155" s="255" t="s">
        <v>231</v>
      </c>
      <c r="AU155" s="255" t="s">
        <v>89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236</v>
      </c>
      <c r="BM155" s="255" t="s">
        <v>622</v>
      </c>
    </row>
    <row r="156" s="2" customFormat="1" ht="16.5" customHeight="1">
      <c r="A156" s="39"/>
      <c r="B156" s="40"/>
      <c r="C156" s="244" t="s">
        <v>511</v>
      </c>
      <c r="D156" s="244" t="s">
        <v>231</v>
      </c>
      <c r="E156" s="245" t="s">
        <v>3384</v>
      </c>
      <c r="F156" s="246" t="s">
        <v>3385</v>
      </c>
      <c r="G156" s="247" t="s">
        <v>3170</v>
      </c>
      <c r="H156" s="248">
        <v>7</v>
      </c>
      <c r="I156" s="249"/>
      <c r="J156" s="250">
        <f>ROUND(I156*H156,2)</f>
        <v>0</v>
      </c>
      <c r="K156" s="246" t="s">
        <v>1</v>
      </c>
      <c r="L156" s="45"/>
      <c r="M156" s="251" t="s">
        <v>1</v>
      </c>
      <c r="N156" s="252" t="s">
        <v>46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236</v>
      </c>
      <c r="AT156" s="255" t="s">
        <v>231</v>
      </c>
      <c r="AU156" s="255" t="s">
        <v>89</v>
      </c>
      <c r="AY156" s="18" t="s">
        <v>229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89</v>
      </c>
      <c r="BK156" s="256">
        <f>ROUND(I156*H156,2)</f>
        <v>0</v>
      </c>
      <c r="BL156" s="18" t="s">
        <v>236</v>
      </c>
      <c r="BM156" s="255" t="s">
        <v>635</v>
      </c>
    </row>
    <row r="157" s="2" customFormat="1" ht="16.5" customHeight="1">
      <c r="A157" s="39"/>
      <c r="B157" s="40"/>
      <c r="C157" s="244" t="s">
        <v>517</v>
      </c>
      <c r="D157" s="244" t="s">
        <v>231</v>
      </c>
      <c r="E157" s="245" t="s">
        <v>3386</v>
      </c>
      <c r="F157" s="246" t="s">
        <v>3387</v>
      </c>
      <c r="G157" s="247" t="s">
        <v>3170</v>
      </c>
      <c r="H157" s="248">
        <v>2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46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236</v>
      </c>
      <c r="AT157" s="255" t="s">
        <v>231</v>
      </c>
      <c r="AU157" s="255" t="s">
        <v>89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236</v>
      </c>
      <c r="BM157" s="255" t="s">
        <v>645</v>
      </c>
    </row>
    <row r="158" s="2" customFormat="1" ht="16.5" customHeight="1">
      <c r="A158" s="39"/>
      <c r="B158" s="40"/>
      <c r="C158" s="244" t="s">
        <v>522</v>
      </c>
      <c r="D158" s="244" t="s">
        <v>231</v>
      </c>
      <c r="E158" s="245" t="s">
        <v>3388</v>
      </c>
      <c r="F158" s="246" t="s">
        <v>3389</v>
      </c>
      <c r="G158" s="247" t="s">
        <v>3170</v>
      </c>
      <c r="H158" s="248">
        <v>1</v>
      </c>
      <c r="I158" s="249"/>
      <c r="J158" s="250">
        <f>ROUND(I158*H158,2)</f>
        <v>0</v>
      </c>
      <c r="K158" s="246" t="s">
        <v>1</v>
      </c>
      <c r="L158" s="45"/>
      <c r="M158" s="251" t="s">
        <v>1</v>
      </c>
      <c r="N158" s="252" t="s">
        <v>46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236</v>
      </c>
      <c r="AT158" s="255" t="s">
        <v>231</v>
      </c>
      <c r="AU158" s="255" t="s">
        <v>89</v>
      </c>
      <c r="AY158" s="18" t="s">
        <v>229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89</v>
      </c>
      <c r="BK158" s="256">
        <f>ROUND(I158*H158,2)</f>
        <v>0</v>
      </c>
      <c r="BL158" s="18" t="s">
        <v>236</v>
      </c>
      <c r="BM158" s="255" t="s">
        <v>658</v>
      </c>
    </row>
    <row r="159" s="2" customFormat="1" ht="16.5" customHeight="1">
      <c r="A159" s="39"/>
      <c r="B159" s="40"/>
      <c r="C159" s="244" t="s">
        <v>7</v>
      </c>
      <c r="D159" s="244" t="s">
        <v>231</v>
      </c>
      <c r="E159" s="245" t="s">
        <v>3390</v>
      </c>
      <c r="F159" s="246" t="s">
        <v>3391</v>
      </c>
      <c r="G159" s="247" t="s">
        <v>3170</v>
      </c>
      <c r="H159" s="248">
        <v>1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46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236</v>
      </c>
      <c r="AT159" s="255" t="s">
        <v>231</v>
      </c>
      <c r="AU159" s="255" t="s">
        <v>89</v>
      </c>
      <c r="AY159" s="18" t="s">
        <v>229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89</v>
      </c>
      <c r="BK159" s="256">
        <f>ROUND(I159*H159,2)</f>
        <v>0</v>
      </c>
      <c r="BL159" s="18" t="s">
        <v>236</v>
      </c>
      <c r="BM159" s="255" t="s">
        <v>676</v>
      </c>
    </row>
    <row r="160" s="2" customFormat="1" ht="16.5" customHeight="1">
      <c r="A160" s="39"/>
      <c r="B160" s="40"/>
      <c r="C160" s="244" t="s">
        <v>530</v>
      </c>
      <c r="D160" s="244" t="s">
        <v>231</v>
      </c>
      <c r="E160" s="245" t="s">
        <v>3392</v>
      </c>
      <c r="F160" s="246" t="s">
        <v>3370</v>
      </c>
      <c r="G160" s="247" t="s">
        <v>3393</v>
      </c>
      <c r="H160" s="248">
        <v>1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46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236</v>
      </c>
      <c r="AT160" s="255" t="s">
        <v>231</v>
      </c>
      <c r="AU160" s="255" t="s">
        <v>89</v>
      </c>
      <c r="AY160" s="18" t="s">
        <v>229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89</v>
      </c>
      <c r="BK160" s="256">
        <f>ROUND(I160*H160,2)</f>
        <v>0</v>
      </c>
      <c r="BL160" s="18" t="s">
        <v>236</v>
      </c>
      <c r="BM160" s="255" t="s">
        <v>717</v>
      </c>
    </row>
    <row r="161" s="12" customFormat="1" ht="25.92" customHeight="1">
      <c r="A161" s="12"/>
      <c r="B161" s="228"/>
      <c r="C161" s="229"/>
      <c r="D161" s="230" t="s">
        <v>80</v>
      </c>
      <c r="E161" s="231" t="s">
        <v>236</v>
      </c>
      <c r="F161" s="231" t="s">
        <v>3394</v>
      </c>
      <c r="G161" s="229"/>
      <c r="H161" s="229"/>
      <c r="I161" s="232"/>
      <c r="J161" s="233">
        <f>BK161</f>
        <v>0</v>
      </c>
      <c r="K161" s="229"/>
      <c r="L161" s="234"/>
      <c r="M161" s="235"/>
      <c r="N161" s="236"/>
      <c r="O161" s="236"/>
      <c r="P161" s="237">
        <f>SUM(P162:P166)</f>
        <v>0</v>
      </c>
      <c r="Q161" s="236"/>
      <c r="R161" s="237">
        <f>SUM(R162:R166)</f>
        <v>0</v>
      </c>
      <c r="S161" s="236"/>
      <c r="T161" s="238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9" t="s">
        <v>89</v>
      </c>
      <c r="AT161" s="240" t="s">
        <v>80</v>
      </c>
      <c r="AU161" s="240" t="s">
        <v>81</v>
      </c>
      <c r="AY161" s="239" t="s">
        <v>229</v>
      </c>
      <c r="BK161" s="241">
        <f>SUM(BK162:BK166)</f>
        <v>0</v>
      </c>
    </row>
    <row r="162" s="2" customFormat="1" ht="16.5" customHeight="1">
      <c r="A162" s="39"/>
      <c r="B162" s="40"/>
      <c r="C162" s="244" t="s">
        <v>534</v>
      </c>
      <c r="D162" s="244" t="s">
        <v>231</v>
      </c>
      <c r="E162" s="245" t="s">
        <v>3395</v>
      </c>
      <c r="F162" s="246" t="s">
        <v>3396</v>
      </c>
      <c r="G162" s="247" t="s">
        <v>3170</v>
      </c>
      <c r="H162" s="248">
        <v>2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46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236</v>
      </c>
      <c r="AT162" s="255" t="s">
        <v>231</v>
      </c>
      <c r="AU162" s="255" t="s">
        <v>89</v>
      </c>
      <c r="AY162" s="18" t="s">
        <v>229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89</v>
      </c>
      <c r="BK162" s="256">
        <f>ROUND(I162*H162,2)</f>
        <v>0</v>
      </c>
      <c r="BL162" s="18" t="s">
        <v>236</v>
      </c>
      <c r="BM162" s="255" t="s">
        <v>742</v>
      </c>
    </row>
    <row r="163" s="2" customFormat="1" ht="16.5" customHeight="1">
      <c r="A163" s="39"/>
      <c r="B163" s="40"/>
      <c r="C163" s="244" t="s">
        <v>540</v>
      </c>
      <c r="D163" s="244" t="s">
        <v>231</v>
      </c>
      <c r="E163" s="245" t="s">
        <v>3397</v>
      </c>
      <c r="F163" s="246" t="s">
        <v>3398</v>
      </c>
      <c r="G163" s="247" t="s">
        <v>3170</v>
      </c>
      <c r="H163" s="248">
        <v>7</v>
      </c>
      <c r="I163" s="249"/>
      <c r="J163" s="250">
        <f>ROUND(I163*H163,2)</f>
        <v>0</v>
      </c>
      <c r="K163" s="246" t="s">
        <v>1</v>
      </c>
      <c r="L163" s="45"/>
      <c r="M163" s="251" t="s">
        <v>1</v>
      </c>
      <c r="N163" s="252" t="s">
        <v>46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236</v>
      </c>
      <c r="AT163" s="255" t="s">
        <v>231</v>
      </c>
      <c r="AU163" s="255" t="s">
        <v>89</v>
      </c>
      <c r="AY163" s="18" t="s">
        <v>229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89</v>
      </c>
      <c r="BK163" s="256">
        <f>ROUND(I163*H163,2)</f>
        <v>0</v>
      </c>
      <c r="BL163" s="18" t="s">
        <v>236</v>
      </c>
      <c r="BM163" s="255" t="s">
        <v>755</v>
      </c>
    </row>
    <row r="164" s="2" customFormat="1" ht="16.5" customHeight="1">
      <c r="A164" s="39"/>
      <c r="B164" s="40"/>
      <c r="C164" s="244" t="s">
        <v>548</v>
      </c>
      <c r="D164" s="244" t="s">
        <v>231</v>
      </c>
      <c r="E164" s="245" t="s">
        <v>3399</v>
      </c>
      <c r="F164" s="246" t="s">
        <v>3400</v>
      </c>
      <c r="G164" s="247" t="s">
        <v>3170</v>
      </c>
      <c r="H164" s="248">
        <v>1</v>
      </c>
      <c r="I164" s="249"/>
      <c r="J164" s="250">
        <f>ROUND(I164*H164,2)</f>
        <v>0</v>
      </c>
      <c r="K164" s="246" t="s">
        <v>1</v>
      </c>
      <c r="L164" s="45"/>
      <c r="M164" s="251" t="s">
        <v>1</v>
      </c>
      <c r="N164" s="252" t="s">
        <v>46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236</v>
      </c>
      <c r="AT164" s="255" t="s">
        <v>231</v>
      </c>
      <c r="AU164" s="255" t="s">
        <v>89</v>
      </c>
      <c r="AY164" s="18" t="s">
        <v>229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89</v>
      </c>
      <c r="BK164" s="256">
        <f>ROUND(I164*H164,2)</f>
        <v>0</v>
      </c>
      <c r="BL164" s="18" t="s">
        <v>236</v>
      </c>
      <c r="BM164" s="255" t="s">
        <v>768</v>
      </c>
    </row>
    <row r="165" s="2" customFormat="1" ht="16.5" customHeight="1">
      <c r="A165" s="39"/>
      <c r="B165" s="40"/>
      <c r="C165" s="244" t="s">
        <v>552</v>
      </c>
      <c r="D165" s="244" t="s">
        <v>231</v>
      </c>
      <c r="E165" s="245" t="s">
        <v>3401</v>
      </c>
      <c r="F165" s="246" t="s">
        <v>3402</v>
      </c>
      <c r="G165" s="247" t="s">
        <v>3170</v>
      </c>
      <c r="H165" s="248">
        <v>2</v>
      </c>
      <c r="I165" s="249"/>
      <c r="J165" s="250">
        <f>ROUND(I165*H165,2)</f>
        <v>0</v>
      </c>
      <c r="K165" s="246" t="s">
        <v>1</v>
      </c>
      <c r="L165" s="45"/>
      <c r="M165" s="251" t="s">
        <v>1</v>
      </c>
      <c r="N165" s="252" t="s">
        <v>46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236</v>
      </c>
      <c r="AT165" s="255" t="s">
        <v>231</v>
      </c>
      <c r="AU165" s="255" t="s">
        <v>89</v>
      </c>
      <c r="AY165" s="18" t="s">
        <v>229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89</v>
      </c>
      <c r="BK165" s="256">
        <f>ROUND(I165*H165,2)</f>
        <v>0</v>
      </c>
      <c r="BL165" s="18" t="s">
        <v>236</v>
      </c>
      <c r="BM165" s="255" t="s">
        <v>778</v>
      </c>
    </row>
    <row r="166" s="2" customFormat="1" ht="16.5" customHeight="1">
      <c r="A166" s="39"/>
      <c r="B166" s="40"/>
      <c r="C166" s="244" t="s">
        <v>558</v>
      </c>
      <c r="D166" s="244" t="s">
        <v>231</v>
      </c>
      <c r="E166" s="245" t="s">
        <v>3403</v>
      </c>
      <c r="F166" s="246" t="s">
        <v>3370</v>
      </c>
      <c r="G166" s="247" t="s">
        <v>3393</v>
      </c>
      <c r="H166" s="248">
        <v>1</v>
      </c>
      <c r="I166" s="249"/>
      <c r="J166" s="250">
        <f>ROUND(I166*H166,2)</f>
        <v>0</v>
      </c>
      <c r="K166" s="246" t="s">
        <v>1</v>
      </c>
      <c r="L166" s="45"/>
      <c r="M166" s="251" t="s">
        <v>1</v>
      </c>
      <c r="N166" s="252" t="s">
        <v>46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236</v>
      </c>
      <c r="AT166" s="255" t="s">
        <v>231</v>
      </c>
      <c r="AU166" s="255" t="s">
        <v>89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790</v>
      </c>
    </row>
    <row r="167" s="12" customFormat="1" ht="25.92" customHeight="1">
      <c r="A167" s="12"/>
      <c r="B167" s="228"/>
      <c r="C167" s="229"/>
      <c r="D167" s="230" t="s">
        <v>80</v>
      </c>
      <c r="E167" s="231" t="s">
        <v>258</v>
      </c>
      <c r="F167" s="231" t="s">
        <v>3404</v>
      </c>
      <c r="G167" s="229"/>
      <c r="H167" s="229"/>
      <c r="I167" s="232"/>
      <c r="J167" s="233">
        <f>BK167</f>
        <v>0</v>
      </c>
      <c r="K167" s="229"/>
      <c r="L167" s="234"/>
      <c r="M167" s="235"/>
      <c r="N167" s="236"/>
      <c r="O167" s="236"/>
      <c r="P167" s="237">
        <f>SUM(P168:P172)</f>
        <v>0</v>
      </c>
      <c r="Q167" s="236"/>
      <c r="R167" s="237">
        <f>SUM(R168:R172)</f>
        <v>0</v>
      </c>
      <c r="S167" s="236"/>
      <c r="T167" s="238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9" t="s">
        <v>89</v>
      </c>
      <c r="AT167" s="240" t="s">
        <v>80</v>
      </c>
      <c r="AU167" s="240" t="s">
        <v>81</v>
      </c>
      <c r="AY167" s="239" t="s">
        <v>229</v>
      </c>
      <c r="BK167" s="241">
        <f>SUM(BK168:BK172)</f>
        <v>0</v>
      </c>
    </row>
    <row r="168" s="2" customFormat="1" ht="16.5" customHeight="1">
      <c r="A168" s="39"/>
      <c r="B168" s="40"/>
      <c r="C168" s="244" t="s">
        <v>565</v>
      </c>
      <c r="D168" s="244" t="s">
        <v>231</v>
      </c>
      <c r="E168" s="245" t="s">
        <v>3405</v>
      </c>
      <c r="F168" s="246" t="s">
        <v>3406</v>
      </c>
      <c r="G168" s="247" t="s">
        <v>3170</v>
      </c>
      <c r="H168" s="248">
        <v>2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46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236</v>
      </c>
      <c r="AT168" s="255" t="s">
        <v>231</v>
      </c>
      <c r="AU168" s="255" t="s">
        <v>89</v>
      </c>
      <c r="AY168" s="18" t="s">
        <v>229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89</v>
      </c>
      <c r="BK168" s="256">
        <f>ROUND(I168*H168,2)</f>
        <v>0</v>
      </c>
      <c r="BL168" s="18" t="s">
        <v>236</v>
      </c>
      <c r="BM168" s="255" t="s">
        <v>813</v>
      </c>
    </row>
    <row r="169" s="2" customFormat="1" ht="16.5" customHeight="1">
      <c r="A169" s="39"/>
      <c r="B169" s="40"/>
      <c r="C169" s="244" t="s">
        <v>572</v>
      </c>
      <c r="D169" s="244" t="s">
        <v>231</v>
      </c>
      <c r="E169" s="245" t="s">
        <v>3407</v>
      </c>
      <c r="F169" s="246" t="s">
        <v>3408</v>
      </c>
      <c r="G169" s="247" t="s">
        <v>3170</v>
      </c>
      <c r="H169" s="248">
        <v>39</v>
      </c>
      <c r="I169" s="249"/>
      <c r="J169" s="250">
        <f>ROUND(I169*H169,2)</f>
        <v>0</v>
      </c>
      <c r="K169" s="246" t="s">
        <v>1</v>
      </c>
      <c r="L169" s="45"/>
      <c r="M169" s="251" t="s">
        <v>1</v>
      </c>
      <c r="N169" s="252" t="s">
        <v>46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236</v>
      </c>
      <c r="AT169" s="255" t="s">
        <v>231</v>
      </c>
      <c r="AU169" s="255" t="s">
        <v>89</v>
      </c>
      <c r="AY169" s="18" t="s">
        <v>229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89</v>
      </c>
      <c r="BK169" s="256">
        <f>ROUND(I169*H169,2)</f>
        <v>0</v>
      </c>
      <c r="BL169" s="18" t="s">
        <v>236</v>
      </c>
      <c r="BM169" s="255" t="s">
        <v>834</v>
      </c>
    </row>
    <row r="170" s="2" customFormat="1" ht="16.5" customHeight="1">
      <c r="A170" s="39"/>
      <c r="B170" s="40"/>
      <c r="C170" s="244" t="s">
        <v>577</v>
      </c>
      <c r="D170" s="244" t="s">
        <v>231</v>
      </c>
      <c r="E170" s="245" t="s">
        <v>3409</v>
      </c>
      <c r="F170" s="246" t="s">
        <v>3410</v>
      </c>
      <c r="G170" s="247" t="s">
        <v>3170</v>
      </c>
      <c r="H170" s="248">
        <v>100</v>
      </c>
      <c r="I170" s="249"/>
      <c r="J170" s="250">
        <f>ROUND(I170*H170,2)</f>
        <v>0</v>
      </c>
      <c r="K170" s="246" t="s">
        <v>1</v>
      </c>
      <c r="L170" s="45"/>
      <c r="M170" s="251" t="s">
        <v>1</v>
      </c>
      <c r="N170" s="252" t="s">
        <v>46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236</v>
      </c>
      <c r="AT170" s="255" t="s">
        <v>231</v>
      </c>
      <c r="AU170" s="255" t="s">
        <v>89</v>
      </c>
      <c r="AY170" s="18" t="s">
        <v>229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89</v>
      </c>
      <c r="BK170" s="256">
        <f>ROUND(I170*H170,2)</f>
        <v>0</v>
      </c>
      <c r="BL170" s="18" t="s">
        <v>236</v>
      </c>
      <c r="BM170" s="255" t="s">
        <v>848</v>
      </c>
    </row>
    <row r="171" s="2" customFormat="1" ht="16.5" customHeight="1">
      <c r="A171" s="39"/>
      <c r="B171" s="40"/>
      <c r="C171" s="244" t="s">
        <v>581</v>
      </c>
      <c r="D171" s="244" t="s">
        <v>231</v>
      </c>
      <c r="E171" s="245" t="s">
        <v>3411</v>
      </c>
      <c r="F171" s="246" t="s">
        <v>3412</v>
      </c>
      <c r="G171" s="247" t="s">
        <v>3170</v>
      </c>
      <c r="H171" s="248">
        <v>10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46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236</v>
      </c>
      <c r="AT171" s="255" t="s">
        <v>231</v>
      </c>
      <c r="AU171" s="255" t="s">
        <v>89</v>
      </c>
      <c r="AY171" s="18" t="s">
        <v>229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89</v>
      </c>
      <c r="BK171" s="256">
        <f>ROUND(I171*H171,2)</f>
        <v>0</v>
      </c>
      <c r="BL171" s="18" t="s">
        <v>236</v>
      </c>
      <c r="BM171" s="255" t="s">
        <v>3413</v>
      </c>
    </row>
    <row r="172" s="2" customFormat="1" ht="16.5" customHeight="1">
      <c r="A172" s="39"/>
      <c r="B172" s="40"/>
      <c r="C172" s="244" t="s">
        <v>587</v>
      </c>
      <c r="D172" s="244" t="s">
        <v>231</v>
      </c>
      <c r="E172" s="245" t="s">
        <v>3414</v>
      </c>
      <c r="F172" s="246" t="s">
        <v>3370</v>
      </c>
      <c r="G172" s="247" t="s">
        <v>3393</v>
      </c>
      <c r="H172" s="248">
        <v>1</v>
      </c>
      <c r="I172" s="249"/>
      <c r="J172" s="250">
        <f>ROUND(I172*H172,2)</f>
        <v>0</v>
      </c>
      <c r="K172" s="246" t="s">
        <v>1</v>
      </c>
      <c r="L172" s="45"/>
      <c r="M172" s="251" t="s">
        <v>1</v>
      </c>
      <c r="N172" s="252" t="s">
        <v>46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236</v>
      </c>
      <c r="AT172" s="255" t="s">
        <v>231</v>
      </c>
      <c r="AU172" s="255" t="s">
        <v>89</v>
      </c>
      <c r="AY172" s="18" t="s">
        <v>229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89</v>
      </c>
      <c r="BK172" s="256">
        <f>ROUND(I172*H172,2)</f>
        <v>0</v>
      </c>
      <c r="BL172" s="18" t="s">
        <v>236</v>
      </c>
      <c r="BM172" s="255" t="s">
        <v>868</v>
      </c>
    </row>
    <row r="173" s="12" customFormat="1" ht="25.92" customHeight="1">
      <c r="A173" s="12"/>
      <c r="B173" s="228"/>
      <c r="C173" s="229"/>
      <c r="D173" s="230" t="s">
        <v>80</v>
      </c>
      <c r="E173" s="231" t="s">
        <v>264</v>
      </c>
      <c r="F173" s="231" t="s">
        <v>3415</v>
      </c>
      <c r="G173" s="229"/>
      <c r="H173" s="229"/>
      <c r="I173" s="232"/>
      <c r="J173" s="233">
        <f>BK173</f>
        <v>0</v>
      </c>
      <c r="K173" s="229"/>
      <c r="L173" s="234"/>
      <c r="M173" s="235"/>
      <c r="N173" s="236"/>
      <c r="O173" s="236"/>
      <c r="P173" s="237">
        <f>SUM(P174:P177)</f>
        <v>0</v>
      </c>
      <c r="Q173" s="236"/>
      <c r="R173" s="237">
        <f>SUM(R174:R177)</f>
        <v>0</v>
      </c>
      <c r="S173" s="236"/>
      <c r="T173" s="238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9" t="s">
        <v>89</v>
      </c>
      <c r="AT173" s="240" t="s">
        <v>80</v>
      </c>
      <c r="AU173" s="240" t="s">
        <v>81</v>
      </c>
      <c r="AY173" s="239" t="s">
        <v>229</v>
      </c>
      <c r="BK173" s="241">
        <f>SUM(BK174:BK177)</f>
        <v>0</v>
      </c>
    </row>
    <row r="174" s="2" customFormat="1" ht="16.5" customHeight="1">
      <c r="A174" s="39"/>
      <c r="B174" s="40"/>
      <c r="C174" s="244" t="s">
        <v>610</v>
      </c>
      <c r="D174" s="244" t="s">
        <v>231</v>
      </c>
      <c r="E174" s="245" t="s">
        <v>3416</v>
      </c>
      <c r="F174" s="246" t="s">
        <v>3417</v>
      </c>
      <c r="G174" s="247" t="s">
        <v>3170</v>
      </c>
      <c r="H174" s="248">
        <v>1</v>
      </c>
      <c r="I174" s="249"/>
      <c r="J174" s="250">
        <f>ROUND(I174*H174,2)</f>
        <v>0</v>
      </c>
      <c r="K174" s="246" t="s">
        <v>1</v>
      </c>
      <c r="L174" s="45"/>
      <c r="M174" s="251" t="s">
        <v>1</v>
      </c>
      <c r="N174" s="252" t="s">
        <v>46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236</v>
      </c>
      <c r="AT174" s="255" t="s">
        <v>231</v>
      </c>
      <c r="AU174" s="255" t="s">
        <v>89</v>
      </c>
      <c r="AY174" s="18" t="s">
        <v>229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89</v>
      </c>
      <c r="BK174" s="256">
        <f>ROUND(I174*H174,2)</f>
        <v>0</v>
      </c>
      <c r="BL174" s="18" t="s">
        <v>236</v>
      </c>
      <c r="BM174" s="255" t="s">
        <v>899</v>
      </c>
    </row>
    <row r="175" s="2" customFormat="1" ht="16.5" customHeight="1">
      <c r="A175" s="39"/>
      <c r="B175" s="40"/>
      <c r="C175" s="244" t="s">
        <v>622</v>
      </c>
      <c r="D175" s="244" t="s">
        <v>231</v>
      </c>
      <c r="E175" s="245" t="s">
        <v>3418</v>
      </c>
      <c r="F175" s="246" t="s">
        <v>3419</v>
      </c>
      <c r="G175" s="247" t="s">
        <v>3170</v>
      </c>
      <c r="H175" s="248">
        <v>1</v>
      </c>
      <c r="I175" s="249"/>
      <c r="J175" s="250">
        <f>ROUND(I175*H175,2)</f>
        <v>0</v>
      </c>
      <c r="K175" s="246" t="s">
        <v>1</v>
      </c>
      <c r="L175" s="45"/>
      <c r="M175" s="251" t="s">
        <v>1</v>
      </c>
      <c r="N175" s="252" t="s">
        <v>46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236</v>
      </c>
      <c r="AT175" s="255" t="s">
        <v>231</v>
      </c>
      <c r="AU175" s="255" t="s">
        <v>89</v>
      </c>
      <c r="AY175" s="18" t="s">
        <v>229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89</v>
      </c>
      <c r="BK175" s="256">
        <f>ROUND(I175*H175,2)</f>
        <v>0</v>
      </c>
      <c r="BL175" s="18" t="s">
        <v>236</v>
      </c>
      <c r="BM175" s="255" t="s">
        <v>923</v>
      </c>
    </row>
    <row r="176" s="2" customFormat="1" ht="16.5" customHeight="1">
      <c r="A176" s="39"/>
      <c r="B176" s="40"/>
      <c r="C176" s="244" t="s">
        <v>626</v>
      </c>
      <c r="D176" s="244" t="s">
        <v>231</v>
      </c>
      <c r="E176" s="245" t="s">
        <v>3420</v>
      </c>
      <c r="F176" s="246" t="s">
        <v>3421</v>
      </c>
      <c r="G176" s="247" t="s">
        <v>3170</v>
      </c>
      <c r="H176" s="248">
        <v>1</v>
      </c>
      <c r="I176" s="249"/>
      <c r="J176" s="250">
        <f>ROUND(I176*H176,2)</f>
        <v>0</v>
      </c>
      <c r="K176" s="246" t="s">
        <v>1</v>
      </c>
      <c r="L176" s="45"/>
      <c r="M176" s="251" t="s">
        <v>1</v>
      </c>
      <c r="N176" s="252" t="s">
        <v>46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236</v>
      </c>
      <c r="AT176" s="255" t="s">
        <v>231</v>
      </c>
      <c r="AU176" s="255" t="s">
        <v>89</v>
      </c>
      <c r="AY176" s="18" t="s">
        <v>229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89</v>
      </c>
      <c r="BK176" s="256">
        <f>ROUND(I176*H176,2)</f>
        <v>0</v>
      </c>
      <c r="BL176" s="18" t="s">
        <v>236</v>
      </c>
      <c r="BM176" s="255" t="s">
        <v>933</v>
      </c>
    </row>
    <row r="177" s="2" customFormat="1" ht="16.5" customHeight="1">
      <c r="A177" s="39"/>
      <c r="B177" s="40"/>
      <c r="C177" s="244" t="s">
        <v>635</v>
      </c>
      <c r="D177" s="244" t="s">
        <v>231</v>
      </c>
      <c r="E177" s="245" t="s">
        <v>3422</v>
      </c>
      <c r="F177" s="246" t="s">
        <v>3370</v>
      </c>
      <c r="G177" s="247" t="s">
        <v>3393</v>
      </c>
      <c r="H177" s="248">
        <v>1</v>
      </c>
      <c r="I177" s="249"/>
      <c r="J177" s="250">
        <f>ROUND(I177*H177,2)</f>
        <v>0</v>
      </c>
      <c r="K177" s="246" t="s">
        <v>1</v>
      </c>
      <c r="L177" s="45"/>
      <c r="M177" s="251" t="s">
        <v>1</v>
      </c>
      <c r="N177" s="252" t="s">
        <v>46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236</v>
      </c>
      <c r="AT177" s="255" t="s">
        <v>231</v>
      </c>
      <c r="AU177" s="255" t="s">
        <v>89</v>
      </c>
      <c r="AY177" s="18" t="s">
        <v>229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89</v>
      </c>
      <c r="BK177" s="256">
        <f>ROUND(I177*H177,2)</f>
        <v>0</v>
      </c>
      <c r="BL177" s="18" t="s">
        <v>236</v>
      </c>
      <c r="BM177" s="255" t="s">
        <v>941</v>
      </c>
    </row>
    <row r="178" s="12" customFormat="1" ht="25.92" customHeight="1">
      <c r="A178" s="12"/>
      <c r="B178" s="228"/>
      <c r="C178" s="229"/>
      <c r="D178" s="230" t="s">
        <v>80</v>
      </c>
      <c r="E178" s="231" t="s">
        <v>303</v>
      </c>
      <c r="F178" s="231" t="s">
        <v>3423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SUM(P179:P203)</f>
        <v>0</v>
      </c>
      <c r="Q178" s="236"/>
      <c r="R178" s="237">
        <f>SUM(R179:R203)</f>
        <v>0</v>
      </c>
      <c r="S178" s="236"/>
      <c r="T178" s="238">
        <f>SUM(T179:T203)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89</v>
      </c>
      <c r="AT178" s="240" t="s">
        <v>80</v>
      </c>
      <c r="AU178" s="240" t="s">
        <v>81</v>
      </c>
      <c r="AY178" s="239" t="s">
        <v>229</v>
      </c>
      <c r="BK178" s="241">
        <f>SUM(BK179:BK203)</f>
        <v>0</v>
      </c>
    </row>
    <row r="179" s="2" customFormat="1" ht="21.75" customHeight="1">
      <c r="A179" s="39"/>
      <c r="B179" s="40"/>
      <c r="C179" s="244" t="s">
        <v>641</v>
      </c>
      <c r="D179" s="244" t="s">
        <v>231</v>
      </c>
      <c r="E179" s="245" t="s">
        <v>3424</v>
      </c>
      <c r="F179" s="246" t="s">
        <v>3425</v>
      </c>
      <c r="G179" s="247" t="s">
        <v>3170</v>
      </c>
      <c r="H179" s="248">
        <v>8</v>
      </c>
      <c r="I179" s="249"/>
      <c r="J179" s="250">
        <f>ROUND(I179*H179,2)</f>
        <v>0</v>
      </c>
      <c r="K179" s="246" t="s">
        <v>1</v>
      </c>
      <c r="L179" s="45"/>
      <c r="M179" s="251" t="s">
        <v>1</v>
      </c>
      <c r="N179" s="252" t="s">
        <v>46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236</v>
      </c>
      <c r="AT179" s="255" t="s">
        <v>231</v>
      </c>
      <c r="AU179" s="255" t="s">
        <v>89</v>
      </c>
      <c r="AY179" s="18" t="s">
        <v>229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89</v>
      </c>
      <c r="BK179" s="256">
        <f>ROUND(I179*H179,2)</f>
        <v>0</v>
      </c>
      <c r="BL179" s="18" t="s">
        <v>236</v>
      </c>
      <c r="BM179" s="255" t="s">
        <v>951</v>
      </c>
    </row>
    <row r="180" s="2" customFormat="1" ht="21.75" customHeight="1">
      <c r="A180" s="39"/>
      <c r="B180" s="40"/>
      <c r="C180" s="244" t="s">
        <v>645</v>
      </c>
      <c r="D180" s="244" t="s">
        <v>231</v>
      </c>
      <c r="E180" s="245" t="s">
        <v>3426</v>
      </c>
      <c r="F180" s="246" t="s">
        <v>3427</v>
      </c>
      <c r="G180" s="247" t="s">
        <v>3170</v>
      </c>
      <c r="H180" s="248">
        <v>1</v>
      </c>
      <c r="I180" s="249"/>
      <c r="J180" s="250">
        <f>ROUND(I180*H180,2)</f>
        <v>0</v>
      </c>
      <c r="K180" s="246" t="s">
        <v>1</v>
      </c>
      <c r="L180" s="45"/>
      <c r="M180" s="251" t="s">
        <v>1</v>
      </c>
      <c r="N180" s="252" t="s">
        <v>46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236</v>
      </c>
      <c r="AT180" s="255" t="s">
        <v>231</v>
      </c>
      <c r="AU180" s="255" t="s">
        <v>89</v>
      </c>
      <c r="AY180" s="18" t="s">
        <v>229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89</v>
      </c>
      <c r="BK180" s="256">
        <f>ROUND(I180*H180,2)</f>
        <v>0</v>
      </c>
      <c r="BL180" s="18" t="s">
        <v>236</v>
      </c>
      <c r="BM180" s="255" t="s">
        <v>965</v>
      </c>
    </row>
    <row r="181" s="2" customFormat="1" ht="33" customHeight="1">
      <c r="A181" s="39"/>
      <c r="B181" s="40"/>
      <c r="C181" s="244" t="s">
        <v>653</v>
      </c>
      <c r="D181" s="244" t="s">
        <v>231</v>
      </c>
      <c r="E181" s="245" t="s">
        <v>3428</v>
      </c>
      <c r="F181" s="246" t="s">
        <v>3429</v>
      </c>
      <c r="G181" s="247" t="s">
        <v>3170</v>
      </c>
      <c r="H181" s="248">
        <v>1</v>
      </c>
      <c r="I181" s="249"/>
      <c r="J181" s="250">
        <f>ROUND(I181*H181,2)</f>
        <v>0</v>
      </c>
      <c r="K181" s="246" t="s">
        <v>1</v>
      </c>
      <c r="L181" s="45"/>
      <c r="M181" s="251" t="s">
        <v>1</v>
      </c>
      <c r="N181" s="252" t="s">
        <v>46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236</v>
      </c>
      <c r="AT181" s="255" t="s">
        <v>231</v>
      </c>
      <c r="AU181" s="255" t="s">
        <v>89</v>
      </c>
      <c r="AY181" s="18" t="s">
        <v>229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89</v>
      </c>
      <c r="BK181" s="256">
        <f>ROUND(I181*H181,2)</f>
        <v>0</v>
      </c>
      <c r="BL181" s="18" t="s">
        <v>236</v>
      </c>
      <c r="BM181" s="255" t="s">
        <v>999</v>
      </c>
    </row>
    <row r="182" s="2" customFormat="1" ht="21.75" customHeight="1">
      <c r="A182" s="39"/>
      <c r="B182" s="40"/>
      <c r="C182" s="244" t="s">
        <v>658</v>
      </c>
      <c r="D182" s="244" t="s">
        <v>231</v>
      </c>
      <c r="E182" s="245" t="s">
        <v>3430</v>
      </c>
      <c r="F182" s="246" t="s">
        <v>3431</v>
      </c>
      <c r="G182" s="247" t="s">
        <v>3170</v>
      </c>
      <c r="H182" s="248">
        <v>1</v>
      </c>
      <c r="I182" s="249"/>
      <c r="J182" s="250">
        <f>ROUND(I182*H182,2)</f>
        <v>0</v>
      </c>
      <c r="K182" s="246" t="s">
        <v>1</v>
      </c>
      <c r="L182" s="45"/>
      <c r="M182" s="251" t="s">
        <v>1</v>
      </c>
      <c r="N182" s="252" t="s">
        <v>46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236</v>
      </c>
      <c r="AT182" s="255" t="s">
        <v>231</v>
      </c>
      <c r="AU182" s="255" t="s">
        <v>89</v>
      </c>
      <c r="AY182" s="18" t="s">
        <v>229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89</v>
      </c>
      <c r="BK182" s="256">
        <f>ROUND(I182*H182,2)</f>
        <v>0</v>
      </c>
      <c r="BL182" s="18" t="s">
        <v>236</v>
      </c>
      <c r="BM182" s="255" t="s">
        <v>1008</v>
      </c>
    </row>
    <row r="183" s="2" customFormat="1" ht="21.75" customHeight="1">
      <c r="A183" s="39"/>
      <c r="B183" s="40"/>
      <c r="C183" s="244" t="s">
        <v>667</v>
      </c>
      <c r="D183" s="244" t="s">
        <v>231</v>
      </c>
      <c r="E183" s="245" t="s">
        <v>3432</v>
      </c>
      <c r="F183" s="246" t="s">
        <v>3433</v>
      </c>
      <c r="G183" s="247" t="s">
        <v>3170</v>
      </c>
      <c r="H183" s="248">
        <v>1</v>
      </c>
      <c r="I183" s="249"/>
      <c r="J183" s="250">
        <f>ROUND(I183*H183,2)</f>
        <v>0</v>
      </c>
      <c r="K183" s="246" t="s">
        <v>1</v>
      </c>
      <c r="L183" s="45"/>
      <c r="M183" s="251" t="s">
        <v>1</v>
      </c>
      <c r="N183" s="252" t="s">
        <v>46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236</v>
      </c>
      <c r="AT183" s="255" t="s">
        <v>231</v>
      </c>
      <c r="AU183" s="255" t="s">
        <v>89</v>
      </c>
      <c r="AY183" s="18" t="s">
        <v>229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89</v>
      </c>
      <c r="BK183" s="256">
        <f>ROUND(I183*H183,2)</f>
        <v>0</v>
      </c>
      <c r="BL183" s="18" t="s">
        <v>236</v>
      </c>
      <c r="BM183" s="255" t="s">
        <v>1018</v>
      </c>
    </row>
    <row r="184" s="2" customFormat="1" ht="55.5" customHeight="1">
      <c r="A184" s="39"/>
      <c r="B184" s="40"/>
      <c r="C184" s="244" t="s">
        <v>676</v>
      </c>
      <c r="D184" s="244" t="s">
        <v>231</v>
      </c>
      <c r="E184" s="245" t="s">
        <v>3434</v>
      </c>
      <c r="F184" s="246" t="s">
        <v>3435</v>
      </c>
      <c r="G184" s="247" t="s">
        <v>3170</v>
      </c>
      <c r="H184" s="248">
        <v>1</v>
      </c>
      <c r="I184" s="249"/>
      <c r="J184" s="250">
        <f>ROUND(I184*H184,2)</f>
        <v>0</v>
      </c>
      <c r="K184" s="246" t="s">
        <v>1</v>
      </c>
      <c r="L184" s="45"/>
      <c r="M184" s="251" t="s">
        <v>1</v>
      </c>
      <c r="N184" s="252" t="s">
        <v>46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236</v>
      </c>
      <c r="AT184" s="255" t="s">
        <v>231</v>
      </c>
      <c r="AU184" s="255" t="s">
        <v>89</v>
      </c>
      <c r="AY184" s="18" t="s">
        <v>229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89</v>
      </c>
      <c r="BK184" s="256">
        <f>ROUND(I184*H184,2)</f>
        <v>0</v>
      </c>
      <c r="BL184" s="18" t="s">
        <v>236</v>
      </c>
      <c r="BM184" s="255" t="s">
        <v>1046</v>
      </c>
    </row>
    <row r="185" s="2" customFormat="1" ht="21.75" customHeight="1">
      <c r="A185" s="39"/>
      <c r="B185" s="40"/>
      <c r="C185" s="244" t="s">
        <v>682</v>
      </c>
      <c r="D185" s="244" t="s">
        <v>231</v>
      </c>
      <c r="E185" s="245" t="s">
        <v>3436</v>
      </c>
      <c r="F185" s="246" t="s">
        <v>3437</v>
      </c>
      <c r="G185" s="247" t="s">
        <v>3170</v>
      </c>
      <c r="H185" s="248">
        <v>1</v>
      </c>
      <c r="I185" s="249"/>
      <c r="J185" s="250">
        <f>ROUND(I185*H185,2)</f>
        <v>0</v>
      </c>
      <c r="K185" s="246" t="s">
        <v>1</v>
      </c>
      <c r="L185" s="45"/>
      <c r="M185" s="251" t="s">
        <v>1</v>
      </c>
      <c r="N185" s="252" t="s">
        <v>46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236</v>
      </c>
      <c r="AT185" s="255" t="s">
        <v>231</v>
      </c>
      <c r="AU185" s="255" t="s">
        <v>89</v>
      </c>
      <c r="AY185" s="18" t="s">
        <v>229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89</v>
      </c>
      <c r="BK185" s="256">
        <f>ROUND(I185*H185,2)</f>
        <v>0</v>
      </c>
      <c r="BL185" s="18" t="s">
        <v>236</v>
      </c>
      <c r="BM185" s="255" t="s">
        <v>1060</v>
      </c>
    </row>
    <row r="186" s="2" customFormat="1" ht="44.25" customHeight="1">
      <c r="A186" s="39"/>
      <c r="B186" s="40"/>
      <c r="C186" s="244" t="s">
        <v>717</v>
      </c>
      <c r="D186" s="244" t="s">
        <v>231</v>
      </c>
      <c r="E186" s="245" t="s">
        <v>3438</v>
      </c>
      <c r="F186" s="246" t="s">
        <v>3439</v>
      </c>
      <c r="G186" s="247" t="s">
        <v>3170</v>
      </c>
      <c r="H186" s="248">
        <v>1</v>
      </c>
      <c r="I186" s="249"/>
      <c r="J186" s="250">
        <f>ROUND(I186*H186,2)</f>
        <v>0</v>
      </c>
      <c r="K186" s="246" t="s">
        <v>1</v>
      </c>
      <c r="L186" s="45"/>
      <c r="M186" s="251" t="s">
        <v>1</v>
      </c>
      <c r="N186" s="252" t="s">
        <v>46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236</v>
      </c>
      <c r="AT186" s="255" t="s">
        <v>231</v>
      </c>
      <c r="AU186" s="255" t="s">
        <v>89</v>
      </c>
      <c r="AY186" s="18" t="s">
        <v>229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89</v>
      </c>
      <c r="BK186" s="256">
        <f>ROUND(I186*H186,2)</f>
        <v>0</v>
      </c>
      <c r="BL186" s="18" t="s">
        <v>236</v>
      </c>
      <c r="BM186" s="255" t="s">
        <v>1070</v>
      </c>
    </row>
    <row r="187" s="2" customFormat="1" ht="16.5" customHeight="1">
      <c r="A187" s="39"/>
      <c r="B187" s="40"/>
      <c r="C187" s="244" t="s">
        <v>736</v>
      </c>
      <c r="D187" s="244" t="s">
        <v>231</v>
      </c>
      <c r="E187" s="245" t="s">
        <v>3440</v>
      </c>
      <c r="F187" s="246" t="s">
        <v>3441</v>
      </c>
      <c r="G187" s="247" t="s">
        <v>3170</v>
      </c>
      <c r="H187" s="248">
        <v>1</v>
      </c>
      <c r="I187" s="249"/>
      <c r="J187" s="250">
        <f>ROUND(I187*H187,2)</f>
        <v>0</v>
      </c>
      <c r="K187" s="246" t="s">
        <v>1</v>
      </c>
      <c r="L187" s="45"/>
      <c r="M187" s="251" t="s">
        <v>1</v>
      </c>
      <c r="N187" s="252" t="s">
        <v>46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236</v>
      </c>
      <c r="AT187" s="255" t="s">
        <v>231</v>
      </c>
      <c r="AU187" s="255" t="s">
        <v>89</v>
      </c>
      <c r="AY187" s="18" t="s">
        <v>229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89</v>
      </c>
      <c r="BK187" s="256">
        <f>ROUND(I187*H187,2)</f>
        <v>0</v>
      </c>
      <c r="BL187" s="18" t="s">
        <v>236</v>
      </c>
      <c r="BM187" s="255" t="s">
        <v>1090</v>
      </c>
    </row>
    <row r="188" s="2" customFormat="1" ht="21.75" customHeight="1">
      <c r="A188" s="39"/>
      <c r="B188" s="40"/>
      <c r="C188" s="244" t="s">
        <v>742</v>
      </c>
      <c r="D188" s="244" t="s">
        <v>231</v>
      </c>
      <c r="E188" s="245" t="s">
        <v>3442</v>
      </c>
      <c r="F188" s="246" t="s">
        <v>3443</v>
      </c>
      <c r="G188" s="247" t="s">
        <v>3444</v>
      </c>
      <c r="H188" s="248">
        <v>1</v>
      </c>
      <c r="I188" s="249"/>
      <c r="J188" s="250">
        <f>ROUND(I188*H188,2)</f>
        <v>0</v>
      </c>
      <c r="K188" s="246" t="s">
        <v>1</v>
      </c>
      <c r="L188" s="45"/>
      <c r="M188" s="251" t="s">
        <v>1</v>
      </c>
      <c r="N188" s="252" t="s">
        <v>46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236</v>
      </c>
      <c r="AT188" s="255" t="s">
        <v>231</v>
      </c>
      <c r="AU188" s="255" t="s">
        <v>89</v>
      </c>
      <c r="AY188" s="18" t="s">
        <v>229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89</v>
      </c>
      <c r="BK188" s="256">
        <f>ROUND(I188*H188,2)</f>
        <v>0</v>
      </c>
      <c r="BL188" s="18" t="s">
        <v>236</v>
      </c>
      <c r="BM188" s="255" t="s">
        <v>1114</v>
      </c>
    </row>
    <row r="189" s="2" customFormat="1" ht="16.5" customHeight="1">
      <c r="A189" s="39"/>
      <c r="B189" s="40"/>
      <c r="C189" s="244" t="s">
        <v>749</v>
      </c>
      <c r="D189" s="244" t="s">
        <v>231</v>
      </c>
      <c r="E189" s="245" t="s">
        <v>3445</v>
      </c>
      <c r="F189" s="246" t="s">
        <v>3446</v>
      </c>
      <c r="G189" s="247" t="s">
        <v>3170</v>
      </c>
      <c r="H189" s="248">
        <v>1</v>
      </c>
      <c r="I189" s="249"/>
      <c r="J189" s="250">
        <f>ROUND(I189*H189,2)</f>
        <v>0</v>
      </c>
      <c r="K189" s="246" t="s">
        <v>1</v>
      </c>
      <c r="L189" s="45"/>
      <c r="M189" s="251" t="s">
        <v>1</v>
      </c>
      <c r="N189" s="252" t="s">
        <v>46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236</v>
      </c>
      <c r="AT189" s="255" t="s">
        <v>231</v>
      </c>
      <c r="AU189" s="255" t="s">
        <v>89</v>
      </c>
      <c r="AY189" s="18" t="s">
        <v>229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89</v>
      </c>
      <c r="BK189" s="256">
        <f>ROUND(I189*H189,2)</f>
        <v>0</v>
      </c>
      <c r="BL189" s="18" t="s">
        <v>236</v>
      </c>
      <c r="BM189" s="255" t="s">
        <v>1126</v>
      </c>
    </row>
    <row r="190" s="2" customFormat="1" ht="21.75" customHeight="1">
      <c r="A190" s="39"/>
      <c r="B190" s="40"/>
      <c r="C190" s="244" t="s">
        <v>755</v>
      </c>
      <c r="D190" s="244" t="s">
        <v>231</v>
      </c>
      <c r="E190" s="245" t="s">
        <v>3447</v>
      </c>
      <c r="F190" s="246" t="s">
        <v>3448</v>
      </c>
      <c r="G190" s="247" t="s">
        <v>3170</v>
      </c>
      <c r="H190" s="248">
        <v>1</v>
      </c>
      <c r="I190" s="249"/>
      <c r="J190" s="250">
        <f>ROUND(I190*H190,2)</f>
        <v>0</v>
      </c>
      <c r="K190" s="246" t="s">
        <v>1</v>
      </c>
      <c r="L190" s="45"/>
      <c r="M190" s="251" t="s">
        <v>1</v>
      </c>
      <c r="N190" s="252" t="s">
        <v>46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236</v>
      </c>
      <c r="AT190" s="255" t="s">
        <v>231</v>
      </c>
      <c r="AU190" s="255" t="s">
        <v>89</v>
      </c>
      <c r="AY190" s="18" t="s">
        <v>229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89</v>
      </c>
      <c r="BK190" s="256">
        <f>ROUND(I190*H190,2)</f>
        <v>0</v>
      </c>
      <c r="BL190" s="18" t="s">
        <v>236</v>
      </c>
      <c r="BM190" s="255" t="s">
        <v>1135</v>
      </c>
    </row>
    <row r="191" s="2" customFormat="1" ht="16.5" customHeight="1">
      <c r="A191" s="39"/>
      <c r="B191" s="40"/>
      <c r="C191" s="244" t="s">
        <v>763</v>
      </c>
      <c r="D191" s="244" t="s">
        <v>231</v>
      </c>
      <c r="E191" s="245" t="s">
        <v>3449</v>
      </c>
      <c r="F191" s="246" t="s">
        <v>3450</v>
      </c>
      <c r="G191" s="247" t="s">
        <v>3170</v>
      </c>
      <c r="H191" s="248">
        <v>1</v>
      </c>
      <c r="I191" s="249"/>
      <c r="J191" s="250">
        <f>ROUND(I191*H191,2)</f>
        <v>0</v>
      </c>
      <c r="K191" s="246" t="s">
        <v>1</v>
      </c>
      <c r="L191" s="45"/>
      <c r="M191" s="251" t="s">
        <v>1</v>
      </c>
      <c r="N191" s="252" t="s">
        <v>46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236</v>
      </c>
      <c r="AT191" s="255" t="s">
        <v>231</v>
      </c>
      <c r="AU191" s="255" t="s">
        <v>89</v>
      </c>
      <c r="AY191" s="18" t="s">
        <v>229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89</v>
      </c>
      <c r="BK191" s="256">
        <f>ROUND(I191*H191,2)</f>
        <v>0</v>
      </c>
      <c r="BL191" s="18" t="s">
        <v>236</v>
      </c>
      <c r="BM191" s="255" t="s">
        <v>1145</v>
      </c>
    </row>
    <row r="192" s="2" customFormat="1" ht="16.5" customHeight="1">
      <c r="A192" s="39"/>
      <c r="B192" s="40"/>
      <c r="C192" s="244" t="s">
        <v>768</v>
      </c>
      <c r="D192" s="244" t="s">
        <v>231</v>
      </c>
      <c r="E192" s="245" t="s">
        <v>3451</v>
      </c>
      <c r="F192" s="246" t="s">
        <v>3452</v>
      </c>
      <c r="G192" s="247" t="s">
        <v>346</v>
      </c>
      <c r="H192" s="248">
        <v>200</v>
      </c>
      <c r="I192" s="249"/>
      <c r="J192" s="250">
        <f>ROUND(I192*H192,2)</f>
        <v>0</v>
      </c>
      <c r="K192" s="246" t="s">
        <v>1</v>
      </c>
      <c r="L192" s="45"/>
      <c r="M192" s="251" t="s">
        <v>1</v>
      </c>
      <c r="N192" s="252" t="s">
        <v>46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236</v>
      </c>
      <c r="AT192" s="255" t="s">
        <v>231</v>
      </c>
      <c r="AU192" s="255" t="s">
        <v>89</v>
      </c>
      <c r="AY192" s="18" t="s">
        <v>229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89</v>
      </c>
      <c r="BK192" s="256">
        <f>ROUND(I192*H192,2)</f>
        <v>0</v>
      </c>
      <c r="BL192" s="18" t="s">
        <v>236</v>
      </c>
      <c r="BM192" s="255" t="s">
        <v>1157</v>
      </c>
    </row>
    <row r="193" s="2" customFormat="1" ht="16.5" customHeight="1">
      <c r="A193" s="39"/>
      <c r="B193" s="40"/>
      <c r="C193" s="244" t="s">
        <v>774</v>
      </c>
      <c r="D193" s="244" t="s">
        <v>231</v>
      </c>
      <c r="E193" s="245" t="s">
        <v>3453</v>
      </c>
      <c r="F193" s="246" t="s">
        <v>3454</v>
      </c>
      <c r="G193" s="247" t="s">
        <v>3170</v>
      </c>
      <c r="H193" s="248">
        <v>1</v>
      </c>
      <c r="I193" s="249"/>
      <c r="J193" s="250">
        <f>ROUND(I193*H193,2)</f>
        <v>0</v>
      </c>
      <c r="K193" s="246" t="s">
        <v>1</v>
      </c>
      <c r="L193" s="45"/>
      <c r="M193" s="251" t="s">
        <v>1</v>
      </c>
      <c r="N193" s="252" t="s">
        <v>46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236</v>
      </c>
      <c r="AT193" s="255" t="s">
        <v>231</v>
      </c>
      <c r="AU193" s="255" t="s">
        <v>89</v>
      </c>
      <c r="AY193" s="18" t="s">
        <v>229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89</v>
      </c>
      <c r="BK193" s="256">
        <f>ROUND(I193*H193,2)</f>
        <v>0</v>
      </c>
      <c r="BL193" s="18" t="s">
        <v>236</v>
      </c>
      <c r="BM193" s="255" t="s">
        <v>251</v>
      </c>
    </row>
    <row r="194" s="2" customFormat="1" ht="16.5" customHeight="1">
      <c r="A194" s="39"/>
      <c r="B194" s="40"/>
      <c r="C194" s="244" t="s">
        <v>778</v>
      </c>
      <c r="D194" s="244" t="s">
        <v>231</v>
      </c>
      <c r="E194" s="245" t="s">
        <v>3455</v>
      </c>
      <c r="F194" s="246" t="s">
        <v>3456</v>
      </c>
      <c r="G194" s="247" t="s">
        <v>3170</v>
      </c>
      <c r="H194" s="248">
        <v>1</v>
      </c>
      <c r="I194" s="249"/>
      <c r="J194" s="250">
        <f>ROUND(I194*H194,2)</f>
        <v>0</v>
      </c>
      <c r="K194" s="246" t="s">
        <v>1</v>
      </c>
      <c r="L194" s="45"/>
      <c r="M194" s="251" t="s">
        <v>1</v>
      </c>
      <c r="N194" s="252" t="s">
        <v>46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236</v>
      </c>
      <c r="AT194" s="255" t="s">
        <v>231</v>
      </c>
      <c r="AU194" s="255" t="s">
        <v>89</v>
      </c>
      <c r="AY194" s="18" t="s">
        <v>229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89</v>
      </c>
      <c r="BK194" s="256">
        <f>ROUND(I194*H194,2)</f>
        <v>0</v>
      </c>
      <c r="BL194" s="18" t="s">
        <v>236</v>
      </c>
      <c r="BM194" s="255" t="s">
        <v>1194</v>
      </c>
    </row>
    <row r="195" s="2" customFormat="1" ht="16.5" customHeight="1">
      <c r="A195" s="39"/>
      <c r="B195" s="40"/>
      <c r="C195" s="244" t="s">
        <v>785</v>
      </c>
      <c r="D195" s="244" t="s">
        <v>231</v>
      </c>
      <c r="E195" s="245" t="s">
        <v>3457</v>
      </c>
      <c r="F195" s="246" t="s">
        <v>3458</v>
      </c>
      <c r="G195" s="247" t="s">
        <v>3170</v>
      </c>
      <c r="H195" s="248">
        <v>2</v>
      </c>
      <c r="I195" s="249"/>
      <c r="J195" s="250">
        <f>ROUND(I195*H195,2)</f>
        <v>0</v>
      </c>
      <c r="K195" s="246" t="s">
        <v>1</v>
      </c>
      <c r="L195" s="45"/>
      <c r="M195" s="251" t="s">
        <v>1</v>
      </c>
      <c r="N195" s="252" t="s">
        <v>46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236</v>
      </c>
      <c r="AT195" s="255" t="s">
        <v>231</v>
      </c>
      <c r="AU195" s="255" t="s">
        <v>89</v>
      </c>
      <c r="AY195" s="18" t="s">
        <v>229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89</v>
      </c>
      <c r="BK195" s="256">
        <f>ROUND(I195*H195,2)</f>
        <v>0</v>
      </c>
      <c r="BL195" s="18" t="s">
        <v>236</v>
      </c>
      <c r="BM195" s="255" t="s">
        <v>1212</v>
      </c>
    </row>
    <row r="196" s="2" customFormat="1" ht="16.5" customHeight="1">
      <c r="A196" s="39"/>
      <c r="B196" s="40"/>
      <c r="C196" s="244" t="s">
        <v>790</v>
      </c>
      <c r="D196" s="244" t="s">
        <v>231</v>
      </c>
      <c r="E196" s="245" t="s">
        <v>3459</v>
      </c>
      <c r="F196" s="246" t="s">
        <v>3460</v>
      </c>
      <c r="G196" s="247" t="s">
        <v>3170</v>
      </c>
      <c r="H196" s="248">
        <v>1</v>
      </c>
      <c r="I196" s="249"/>
      <c r="J196" s="250">
        <f>ROUND(I196*H196,2)</f>
        <v>0</v>
      </c>
      <c r="K196" s="246" t="s">
        <v>1</v>
      </c>
      <c r="L196" s="45"/>
      <c r="M196" s="251" t="s">
        <v>1</v>
      </c>
      <c r="N196" s="252" t="s">
        <v>46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236</v>
      </c>
      <c r="AT196" s="255" t="s">
        <v>231</v>
      </c>
      <c r="AU196" s="255" t="s">
        <v>89</v>
      </c>
      <c r="AY196" s="18" t="s">
        <v>229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89</v>
      </c>
      <c r="BK196" s="256">
        <f>ROUND(I196*H196,2)</f>
        <v>0</v>
      </c>
      <c r="BL196" s="18" t="s">
        <v>236</v>
      </c>
      <c r="BM196" s="255" t="s">
        <v>1222</v>
      </c>
    </row>
    <row r="197" s="2" customFormat="1" ht="16.5" customHeight="1">
      <c r="A197" s="39"/>
      <c r="B197" s="40"/>
      <c r="C197" s="244" t="s">
        <v>794</v>
      </c>
      <c r="D197" s="244" t="s">
        <v>231</v>
      </c>
      <c r="E197" s="245" t="s">
        <v>3461</v>
      </c>
      <c r="F197" s="246" t="s">
        <v>3462</v>
      </c>
      <c r="G197" s="247" t="s">
        <v>3170</v>
      </c>
      <c r="H197" s="248">
        <v>2</v>
      </c>
      <c r="I197" s="249"/>
      <c r="J197" s="250">
        <f>ROUND(I197*H197,2)</f>
        <v>0</v>
      </c>
      <c r="K197" s="246" t="s">
        <v>1</v>
      </c>
      <c r="L197" s="45"/>
      <c r="M197" s="251" t="s">
        <v>1</v>
      </c>
      <c r="N197" s="252" t="s">
        <v>46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236</v>
      </c>
      <c r="AT197" s="255" t="s">
        <v>231</v>
      </c>
      <c r="AU197" s="255" t="s">
        <v>89</v>
      </c>
      <c r="AY197" s="18" t="s">
        <v>229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89</v>
      </c>
      <c r="BK197" s="256">
        <f>ROUND(I197*H197,2)</f>
        <v>0</v>
      </c>
      <c r="BL197" s="18" t="s">
        <v>236</v>
      </c>
      <c r="BM197" s="255" t="s">
        <v>1246</v>
      </c>
    </row>
    <row r="198" s="2" customFormat="1" ht="16.5" customHeight="1">
      <c r="A198" s="39"/>
      <c r="B198" s="40"/>
      <c r="C198" s="244" t="s">
        <v>813</v>
      </c>
      <c r="D198" s="244" t="s">
        <v>231</v>
      </c>
      <c r="E198" s="245" t="s">
        <v>3463</v>
      </c>
      <c r="F198" s="246" t="s">
        <v>3464</v>
      </c>
      <c r="G198" s="247" t="s">
        <v>3170</v>
      </c>
      <c r="H198" s="248">
        <v>2</v>
      </c>
      <c r="I198" s="249"/>
      <c r="J198" s="250">
        <f>ROUND(I198*H198,2)</f>
        <v>0</v>
      </c>
      <c r="K198" s="246" t="s">
        <v>1</v>
      </c>
      <c r="L198" s="45"/>
      <c r="M198" s="251" t="s">
        <v>1</v>
      </c>
      <c r="N198" s="252" t="s">
        <v>46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236</v>
      </c>
      <c r="AT198" s="255" t="s">
        <v>231</v>
      </c>
      <c r="AU198" s="255" t="s">
        <v>89</v>
      </c>
      <c r="AY198" s="18" t="s">
        <v>229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89</v>
      </c>
      <c r="BK198" s="256">
        <f>ROUND(I198*H198,2)</f>
        <v>0</v>
      </c>
      <c r="BL198" s="18" t="s">
        <v>236</v>
      </c>
      <c r="BM198" s="255" t="s">
        <v>1268</v>
      </c>
    </row>
    <row r="199" s="2" customFormat="1" ht="21.75" customHeight="1">
      <c r="A199" s="39"/>
      <c r="B199" s="40"/>
      <c r="C199" s="244" t="s">
        <v>820</v>
      </c>
      <c r="D199" s="244" t="s">
        <v>231</v>
      </c>
      <c r="E199" s="245" t="s">
        <v>3465</v>
      </c>
      <c r="F199" s="246" t="s">
        <v>3466</v>
      </c>
      <c r="G199" s="247" t="s">
        <v>3170</v>
      </c>
      <c r="H199" s="248">
        <v>1</v>
      </c>
      <c r="I199" s="249"/>
      <c r="J199" s="250">
        <f>ROUND(I199*H199,2)</f>
        <v>0</v>
      </c>
      <c r="K199" s="246" t="s">
        <v>1</v>
      </c>
      <c r="L199" s="45"/>
      <c r="M199" s="251" t="s">
        <v>1</v>
      </c>
      <c r="N199" s="252" t="s">
        <v>46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236</v>
      </c>
      <c r="AT199" s="255" t="s">
        <v>231</v>
      </c>
      <c r="AU199" s="255" t="s">
        <v>89</v>
      </c>
      <c r="AY199" s="18" t="s">
        <v>229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89</v>
      </c>
      <c r="BK199" s="256">
        <f>ROUND(I199*H199,2)</f>
        <v>0</v>
      </c>
      <c r="BL199" s="18" t="s">
        <v>236</v>
      </c>
      <c r="BM199" s="255" t="s">
        <v>1301</v>
      </c>
    </row>
    <row r="200" s="2" customFormat="1" ht="16.5" customHeight="1">
      <c r="A200" s="39"/>
      <c r="B200" s="40"/>
      <c r="C200" s="244" t="s">
        <v>834</v>
      </c>
      <c r="D200" s="244" t="s">
        <v>231</v>
      </c>
      <c r="E200" s="245" t="s">
        <v>3467</v>
      </c>
      <c r="F200" s="246" t="s">
        <v>3468</v>
      </c>
      <c r="G200" s="247" t="s">
        <v>3170</v>
      </c>
      <c r="H200" s="248">
        <v>1</v>
      </c>
      <c r="I200" s="249"/>
      <c r="J200" s="250">
        <f>ROUND(I200*H200,2)</f>
        <v>0</v>
      </c>
      <c r="K200" s="246" t="s">
        <v>1</v>
      </c>
      <c r="L200" s="45"/>
      <c r="M200" s="251" t="s">
        <v>1</v>
      </c>
      <c r="N200" s="252" t="s">
        <v>46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236</v>
      </c>
      <c r="AT200" s="255" t="s">
        <v>231</v>
      </c>
      <c r="AU200" s="255" t="s">
        <v>89</v>
      </c>
      <c r="AY200" s="18" t="s">
        <v>229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89</v>
      </c>
      <c r="BK200" s="256">
        <f>ROUND(I200*H200,2)</f>
        <v>0</v>
      </c>
      <c r="BL200" s="18" t="s">
        <v>236</v>
      </c>
      <c r="BM200" s="255" t="s">
        <v>1328</v>
      </c>
    </row>
    <row r="201" s="2" customFormat="1" ht="21.75" customHeight="1">
      <c r="A201" s="39"/>
      <c r="B201" s="40"/>
      <c r="C201" s="244" t="s">
        <v>840</v>
      </c>
      <c r="D201" s="244" t="s">
        <v>231</v>
      </c>
      <c r="E201" s="245" t="s">
        <v>3469</v>
      </c>
      <c r="F201" s="246" t="s">
        <v>3470</v>
      </c>
      <c r="G201" s="247" t="s">
        <v>3170</v>
      </c>
      <c r="H201" s="248">
        <v>1</v>
      </c>
      <c r="I201" s="249"/>
      <c r="J201" s="250">
        <f>ROUND(I201*H201,2)</f>
        <v>0</v>
      </c>
      <c r="K201" s="246" t="s">
        <v>1</v>
      </c>
      <c r="L201" s="45"/>
      <c r="M201" s="251" t="s">
        <v>1</v>
      </c>
      <c r="N201" s="252" t="s">
        <v>46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236</v>
      </c>
      <c r="AT201" s="255" t="s">
        <v>231</v>
      </c>
      <c r="AU201" s="255" t="s">
        <v>89</v>
      </c>
      <c r="AY201" s="18" t="s">
        <v>229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89</v>
      </c>
      <c r="BK201" s="256">
        <f>ROUND(I201*H201,2)</f>
        <v>0</v>
      </c>
      <c r="BL201" s="18" t="s">
        <v>236</v>
      </c>
      <c r="BM201" s="255" t="s">
        <v>1351</v>
      </c>
    </row>
    <row r="202" s="2" customFormat="1" ht="16.5" customHeight="1">
      <c r="A202" s="39"/>
      <c r="B202" s="40"/>
      <c r="C202" s="244" t="s">
        <v>848</v>
      </c>
      <c r="D202" s="244" t="s">
        <v>231</v>
      </c>
      <c r="E202" s="245" t="s">
        <v>3471</v>
      </c>
      <c r="F202" s="246" t="s">
        <v>3472</v>
      </c>
      <c r="G202" s="247" t="s">
        <v>3170</v>
      </c>
      <c r="H202" s="248">
        <v>1</v>
      </c>
      <c r="I202" s="249"/>
      <c r="J202" s="250">
        <f>ROUND(I202*H202,2)</f>
        <v>0</v>
      </c>
      <c r="K202" s="246" t="s">
        <v>1</v>
      </c>
      <c r="L202" s="45"/>
      <c r="M202" s="251" t="s">
        <v>1</v>
      </c>
      <c r="N202" s="252" t="s">
        <v>46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236</v>
      </c>
      <c r="AT202" s="255" t="s">
        <v>231</v>
      </c>
      <c r="AU202" s="255" t="s">
        <v>89</v>
      </c>
      <c r="AY202" s="18" t="s">
        <v>229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89</v>
      </c>
      <c r="BK202" s="256">
        <f>ROUND(I202*H202,2)</f>
        <v>0</v>
      </c>
      <c r="BL202" s="18" t="s">
        <v>236</v>
      </c>
      <c r="BM202" s="255" t="s">
        <v>1365</v>
      </c>
    </row>
    <row r="203" s="2" customFormat="1" ht="16.5" customHeight="1">
      <c r="A203" s="39"/>
      <c r="B203" s="40"/>
      <c r="C203" s="244" t="s">
        <v>854</v>
      </c>
      <c r="D203" s="244" t="s">
        <v>231</v>
      </c>
      <c r="E203" s="245" t="s">
        <v>3473</v>
      </c>
      <c r="F203" s="246" t="s">
        <v>3370</v>
      </c>
      <c r="G203" s="247" t="s">
        <v>3393</v>
      </c>
      <c r="H203" s="248">
        <v>1</v>
      </c>
      <c r="I203" s="249"/>
      <c r="J203" s="250">
        <f>ROUND(I203*H203,2)</f>
        <v>0</v>
      </c>
      <c r="K203" s="246" t="s">
        <v>1</v>
      </c>
      <c r="L203" s="45"/>
      <c r="M203" s="251" t="s">
        <v>1</v>
      </c>
      <c r="N203" s="252" t="s">
        <v>46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236</v>
      </c>
      <c r="AT203" s="255" t="s">
        <v>231</v>
      </c>
      <c r="AU203" s="255" t="s">
        <v>89</v>
      </c>
      <c r="AY203" s="18" t="s">
        <v>229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89</v>
      </c>
      <c r="BK203" s="256">
        <f>ROUND(I203*H203,2)</f>
        <v>0</v>
      </c>
      <c r="BL203" s="18" t="s">
        <v>236</v>
      </c>
      <c r="BM203" s="255" t="s">
        <v>240</v>
      </c>
    </row>
    <row r="204" s="12" customFormat="1" ht="25.92" customHeight="1">
      <c r="A204" s="12"/>
      <c r="B204" s="228"/>
      <c r="C204" s="229"/>
      <c r="D204" s="230" t="s">
        <v>80</v>
      </c>
      <c r="E204" s="231" t="s">
        <v>319</v>
      </c>
      <c r="F204" s="231" t="s">
        <v>3474</v>
      </c>
      <c r="G204" s="229"/>
      <c r="H204" s="229"/>
      <c r="I204" s="232"/>
      <c r="J204" s="233">
        <f>BK204</f>
        <v>0</v>
      </c>
      <c r="K204" s="229"/>
      <c r="L204" s="234"/>
      <c r="M204" s="235"/>
      <c r="N204" s="236"/>
      <c r="O204" s="236"/>
      <c r="P204" s="237">
        <f>SUM(P205:P208)</f>
        <v>0</v>
      </c>
      <c r="Q204" s="236"/>
      <c r="R204" s="237">
        <f>SUM(R205:R208)</f>
        <v>0</v>
      </c>
      <c r="S204" s="236"/>
      <c r="T204" s="238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9" t="s">
        <v>89</v>
      </c>
      <c r="AT204" s="240" t="s">
        <v>80</v>
      </c>
      <c r="AU204" s="240" t="s">
        <v>81</v>
      </c>
      <c r="AY204" s="239" t="s">
        <v>229</v>
      </c>
      <c r="BK204" s="241">
        <f>SUM(BK205:BK208)</f>
        <v>0</v>
      </c>
    </row>
    <row r="205" s="2" customFormat="1" ht="16.5" customHeight="1">
      <c r="A205" s="39"/>
      <c r="B205" s="40"/>
      <c r="C205" s="244" t="s">
        <v>868</v>
      </c>
      <c r="D205" s="244" t="s">
        <v>231</v>
      </c>
      <c r="E205" s="245" t="s">
        <v>3475</v>
      </c>
      <c r="F205" s="246" t="s">
        <v>3476</v>
      </c>
      <c r="G205" s="247" t="s">
        <v>3170</v>
      </c>
      <c r="H205" s="248">
        <v>6</v>
      </c>
      <c r="I205" s="249"/>
      <c r="J205" s="250">
        <f>ROUND(I205*H205,2)</f>
        <v>0</v>
      </c>
      <c r="K205" s="246" t="s">
        <v>1</v>
      </c>
      <c r="L205" s="45"/>
      <c r="M205" s="251" t="s">
        <v>1</v>
      </c>
      <c r="N205" s="252" t="s">
        <v>46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236</v>
      </c>
      <c r="AT205" s="255" t="s">
        <v>231</v>
      </c>
      <c r="AU205" s="255" t="s">
        <v>89</v>
      </c>
      <c r="AY205" s="18" t="s">
        <v>229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89</v>
      </c>
      <c r="BK205" s="256">
        <f>ROUND(I205*H205,2)</f>
        <v>0</v>
      </c>
      <c r="BL205" s="18" t="s">
        <v>236</v>
      </c>
      <c r="BM205" s="255" t="s">
        <v>1380</v>
      </c>
    </row>
    <row r="206" s="2" customFormat="1" ht="16.5" customHeight="1">
      <c r="A206" s="39"/>
      <c r="B206" s="40"/>
      <c r="C206" s="244" t="s">
        <v>892</v>
      </c>
      <c r="D206" s="244" t="s">
        <v>231</v>
      </c>
      <c r="E206" s="245" t="s">
        <v>3477</v>
      </c>
      <c r="F206" s="246" t="s">
        <v>3478</v>
      </c>
      <c r="G206" s="247" t="s">
        <v>3170</v>
      </c>
      <c r="H206" s="248">
        <v>1</v>
      </c>
      <c r="I206" s="249"/>
      <c r="J206" s="250">
        <f>ROUND(I206*H206,2)</f>
        <v>0</v>
      </c>
      <c r="K206" s="246" t="s">
        <v>1</v>
      </c>
      <c r="L206" s="45"/>
      <c r="M206" s="251" t="s">
        <v>1</v>
      </c>
      <c r="N206" s="252" t="s">
        <v>46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236</v>
      </c>
      <c r="AT206" s="255" t="s">
        <v>231</v>
      </c>
      <c r="AU206" s="255" t="s">
        <v>89</v>
      </c>
      <c r="AY206" s="18" t="s">
        <v>229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89</v>
      </c>
      <c r="BK206" s="256">
        <f>ROUND(I206*H206,2)</f>
        <v>0</v>
      </c>
      <c r="BL206" s="18" t="s">
        <v>236</v>
      </c>
      <c r="BM206" s="255" t="s">
        <v>1388</v>
      </c>
    </row>
    <row r="207" s="2" customFormat="1" ht="16.5" customHeight="1">
      <c r="A207" s="39"/>
      <c r="B207" s="40"/>
      <c r="C207" s="244" t="s">
        <v>899</v>
      </c>
      <c r="D207" s="244" t="s">
        <v>231</v>
      </c>
      <c r="E207" s="245" t="s">
        <v>3479</v>
      </c>
      <c r="F207" s="246" t="s">
        <v>3480</v>
      </c>
      <c r="G207" s="247" t="s">
        <v>3170</v>
      </c>
      <c r="H207" s="248">
        <v>1</v>
      </c>
      <c r="I207" s="249"/>
      <c r="J207" s="250">
        <f>ROUND(I207*H207,2)</f>
        <v>0</v>
      </c>
      <c r="K207" s="246" t="s">
        <v>1</v>
      </c>
      <c r="L207" s="45"/>
      <c r="M207" s="251" t="s">
        <v>1</v>
      </c>
      <c r="N207" s="252" t="s">
        <v>46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236</v>
      </c>
      <c r="AT207" s="255" t="s">
        <v>231</v>
      </c>
      <c r="AU207" s="255" t="s">
        <v>89</v>
      </c>
      <c r="AY207" s="18" t="s">
        <v>229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89</v>
      </c>
      <c r="BK207" s="256">
        <f>ROUND(I207*H207,2)</f>
        <v>0</v>
      </c>
      <c r="BL207" s="18" t="s">
        <v>236</v>
      </c>
      <c r="BM207" s="255" t="s">
        <v>1396</v>
      </c>
    </row>
    <row r="208" s="2" customFormat="1" ht="16.5" customHeight="1">
      <c r="A208" s="39"/>
      <c r="B208" s="40"/>
      <c r="C208" s="244" t="s">
        <v>919</v>
      </c>
      <c r="D208" s="244" t="s">
        <v>231</v>
      </c>
      <c r="E208" s="245" t="s">
        <v>3481</v>
      </c>
      <c r="F208" s="246" t="s">
        <v>3370</v>
      </c>
      <c r="G208" s="247" t="s">
        <v>3393</v>
      </c>
      <c r="H208" s="248">
        <v>1</v>
      </c>
      <c r="I208" s="249"/>
      <c r="J208" s="250">
        <f>ROUND(I208*H208,2)</f>
        <v>0</v>
      </c>
      <c r="K208" s="246" t="s">
        <v>1</v>
      </c>
      <c r="L208" s="45"/>
      <c r="M208" s="251" t="s">
        <v>1</v>
      </c>
      <c r="N208" s="252" t="s">
        <v>46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236</v>
      </c>
      <c r="AT208" s="255" t="s">
        <v>231</v>
      </c>
      <c r="AU208" s="255" t="s">
        <v>89</v>
      </c>
      <c r="AY208" s="18" t="s">
        <v>229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89</v>
      </c>
      <c r="BK208" s="256">
        <f>ROUND(I208*H208,2)</f>
        <v>0</v>
      </c>
      <c r="BL208" s="18" t="s">
        <v>236</v>
      </c>
      <c r="BM208" s="255" t="s">
        <v>1406</v>
      </c>
    </row>
    <row r="209" s="12" customFormat="1" ht="25.92" customHeight="1">
      <c r="A209" s="12"/>
      <c r="B209" s="228"/>
      <c r="C209" s="229"/>
      <c r="D209" s="230" t="s">
        <v>80</v>
      </c>
      <c r="E209" s="231" t="s">
        <v>274</v>
      </c>
      <c r="F209" s="231" t="s">
        <v>3482</v>
      </c>
      <c r="G209" s="229"/>
      <c r="H209" s="229"/>
      <c r="I209" s="232"/>
      <c r="J209" s="233">
        <f>BK209</f>
        <v>0</v>
      </c>
      <c r="K209" s="229"/>
      <c r="L209" s="234"/>
      <c r="M209" s="235"/>
      <c r="N209" s="236"/>
      <c r="O209" s="236"/>
      <c r="P209" s="237">
        <f>SUM(P210:P259)</f>
        <v>0</v>
      </c>
      <c r="Q209" s="236"/>
      <c r="R209" s="237">
        <f>SUM(R210:R259)</f>
        <v>0</v>
      </c>
      <c r="S209" s="236"/>
      <c r="T209" s="238">
        <f>SUM(T210:T259)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9" t="s">
        <v>89</v>
      </c>
      <c r="AT209" s="240" t="s">
        <v>80</v>
      </c>
      <c r="AU209" s="240" t="s">
        <v>81</v>
      </c>
      <c r="AY209" s="239" t="s">
        <v>229</v>
      </c>
      <c r="BK209" s="241">
        <f>SUM(BK210:BK259)</f>
        <v>0</v>
      </c>
    </row>
    <row r="210" s="2" customFormat="1" ht="44.25" customHeight="1">
      <c r="A210" s="39"/>
      <c r="B210" s="40"/>
      <c r="C210" s="244" t="s">
        <v>923</v>
      </c>
      <c r="D210" s="244" t="s">
        <v>231</v>
      </c>
      <c r="E210" s="245" t="s">
        <v>3483</v>
      </c>
      <c r="F210" s="246" t="s">
        <v>3484</v>
      </c>
      <c r="G210" s="247" t="s">
        <v>3170</v>
      </c>
      <c r="H210" s="248">
        <v>2</v>
      </c>
      <c r="I210" s="249"/>
      <c r="J210" s="250">
        <f>ROUND(I210*H210,2)</f>
        <v>0</v>
      </c>
      <c r="K210" s="246" t="s">
        <v>1</v>
      </c>
      <c r="L210" s="45"/>
      <c r="M210" s="251" t="s">
        <v>1</v>
      </c>
      <c r="N210" s="252" t="s">
        <v>46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236</v>
      </c>
      <c r="AT210" s="255" t="s">
        <v>231</v>
      </c>
      <c r="AU210" s="255" t="s">
        <v>89</v>
      </c>
      <c r="AY210" s="18" t="s">
        <v>229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89</v>
      </c>
      <c r="BK210" s="256">
        <f>ROUND(I210*H210,2)</f>
        <v>0</v>
      </c>
      <c r="BL210" s="18" t="s">
        <v>236</v>
      </c>
      <c r="BM210" s="255" t="s">
        <v>1415</v>
      </c>
    </row>
    <row r="211" s="2" customFormat="1">
      <c r="A211" s="39"/>
      <c r="B211" s="40"/>
      <c r="C211" s="41"/>
      <c r="D211" s="259" t="s">
        <v>262</v>
      </c>
      <c r="E211" s="41"/>
      <c r="F211" s="290" t="s">
        <v>3485</v>
      </c>
      <c r="G211" s="41"/>
      <c r="H211" s="41"/>
      <c r="I211" s="155"/>
      <c r="J211" s="41"/>
      <c r="K211" s="41"/>
      <c r="L211" s="45"/>
      <c r="M211" s="291"/>
      <c r="N211" s="292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262</v>
      </c>
      <c r="AU211" s="18" t="s">
        <v>89</v>
      </c>
    </row>
    <row r="212" s="2" customFormat="1" ht="44.25" customHeight="1">
      <c r="A212" s="39"/>
      <c r="B212" s="40"/>
      <c r="C212" s="244" t="s">
        <v>929</v>
      </c>
      <c r="D212" s="244" t="s">
        <v>231</v>
      </c>
      <c r="E212" s="245" t="s">
        <v>3486</v>
      </c>
      <c r="F212" s="246" t="s">
        <v>3487</v>
      </c>
      <c r="G212" s="247" t="s">
        <v>3170</v>
      </c>
      <c r="H212" s="248">
        <v>4</v>
      </c>
      <c r="I212" s="249"/>
      <c r="J212" s="250">
        <f>ROUND(I212*H212,2)</f>
        <v>0</v>
      </c>
      <c r="K212" s="246" t="s">
        <v>1</v>
      </c>
      <c r="L212" s="45"/>
      <c r="M212" s="251" t="s">
        <v>1</v>
      </c>
      <c r="N212" s="252" t="s">
        <v>46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236</v>
      </c>
      <c r="AT212" s="255" t="s">
        <v>231</v>
      </c>
      <c r="AU212" s="255" t="s">
        <v>89</v>
      </c>
      <c r="AY212" s="18" t="s">
        <v>229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89</v>
      </c>
      <c r="BK212" s="256">
        <f>ROUND(I212*H212,2)</f>
        <v>0</v>
      </c>
      <c r="BL212" s="18" t="s">
        <v>236</v>
      </c>
      <c r="BM212" s="255" t="s">
        <v>1423</v>
      </c>
    </row>
    <row r="213" s="2" customFormat="1">
      <c r="A213" s="39"/>
      <c r="B213" s="40"/>
      <c r="C213" s="41"/>
      <c r="D213" s="259" t="s">
        <v>262</v>
      </c>
      <c r="E213" s="41"/>
      <c r="F213" s="290" t="s">
        <v>3488</v>
      </c>
      <c r="G213" s="41"/>
      <c r="H213" s="41"/>
      <c r="I213" s="155"/>
      <c r="J213" s="41"/>
      <c r="K213" s="41"/>
      <c r="L213" s="45"/>
      <c r="M213" s="291"/>
      <c r="N213" s="292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262</v>
      </c>
      <c r="AU213" s="18" t="s">
        <v>89</v>
      </c>
    </row>
    <row r="214" s="2" customFormat="1" ht="44.25" customHeight="1">
      <c r="A214" s="39"/>
      <c r="B214" s="40"/>
      <c r="C214" s="244" t="s">
        <v>933</v>
      </c>
      <c r="D214" s="244" t="s">
        <v>231</v>
      </c>
      <c r="E214" s="245" t="s">
        <v>3489</v>
      </c>
      <c r="F214" s="246" t="s">
        <v>3490</v>
      </c>
      <c r="G214" s="247" t="s">
        <v>3170</v>
      </c>
      <c r="H214" s="248">
        <v>4</v>
      </c>
      <c r="I214" s="249"/>
      <c r="J214" s="250">
        <f>ROUND(I214*H214,2)</f>
        <v>0</v>
      </c>
      <c r="K214" s="246" t="s">
        <v>1</v>
      </c>
      <c r="L214" s="45"/>
      <c r="M214" s="251" t="s">
        <v>1</v>
      </c>
      <c r="N214" s="252" t="s">
        <v>46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236</v>
      </c>
      <c r="AT214" s="255" t="s">
        <v>231</v>
      </c>
      <c r="AU214" s="255" t="s">
        <v>89</v>
      </c>
      <c r="AY214" s="18" t="s">
        <v>229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89</v>
      </c>
      <c r="BK214" s="256">
        <f>ROUND(I214*H214,2)</f>
        <v>0</v>
      </c>
      <c r="BL214" s="18" t="s">
        <v>236</v>
      </c>
      <c r="BM214" s="255" t="s">
        <v>1431</v>
      </c>
    </row>
    <row r="215" s="2" customFormat="1">
      <c r="A215" s="39"/>
      <c r="B215" s="40"/>
      <c r="C215" s="41"/>
      <c r="D215" s="259" t="s">
        <v>262</v>
      </c>
      <c r="E215" s="41"/>
      <c r="F215" s="290" t="s">
        <v>3491</v>
      </c>
      <c r="G215" s="41"/>
      <c r="H215" s="41"/>
      <c r="I215" s="155"/>
      <c r="J215" s="41"/>
      <c r="K215" s="41"/>
      <c r="L215" s="45"/>
      <c r="M215" s="291"/>
      <c r="N215" s="292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262</v>
      </c>
      <c r="AU215" s="18" t="s">
        <v>89</v>
      </c>
    </row>
    <row r="216" s="2" customFormat="1" ht="33" customHeight="1">
      <c r="A216" s="39"/>
      <c r="B216" s="40"/>
      <c r="C216" s="244" t="s">
        <v>937</v>
      </c>
      <c r="D216" s="244" t="s">
        <v>231</v>
      </c>
      <c r="E216" s="245" t="s">
        <v>3492</v>
      </c>
      <c r="F216" s="246" t="s">
        <v>3493</v>
      </c>
      <c r="G216" s="247" t="s">
        <v>3170</v>
      </c>
      <c r="H216" s="248">
        <v>2</v>
      </c>
      <c r="I216" s="249"/>
      <c r="J216" s="250">
        <f>ROUND(I216*H216,2)</f>
        <v>0</v>
      </c>
      <c r="K216" s="246" t="s">
        <v>1</v>
      </c>
      <c r="L216" s="45"/>
      <c r="M216" s="251" t="s">
        <v>1</v>
      </c>
      <c r="N216" s="252" t="s">
        <v>46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236</v>
      </c>
      <c r="AT216" s="255" t="s">
        <v>231</v>
      </c>
      <c r="AU216" s="255" t="s">
        <v>89</v>
      </c>
      <c r="AY216" s="18" t="s">
        <v>229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89</v>
      </c>
      <c r="BK216" s="256">
        <f>ROUND(I216*H216,2)</f>
        <v>0</v>
      </c>
      <c r="BL216" s="18" t="s">
        <v>236</v>
      </c>
      <c r="BM216" s="255" t="s">
        <v>1439</v>
      </c>
    </row>
    <row r="217" s="2" customFormat="1">
      <c r="A217" s="39"/>
      <c r="B217" s="40"/>
      <c r="C217" s="41"/>
      <c r="D217" s="259" t="s">
        <v>262</v>
      </c>
      <c r="E217" s="41"/>
      <c r="F217" s="290" t="s">
        <v>3494</v>
      </c>
      <c r="G217" s="41"/>
      <c r="H217" s="41"/>
      <c r="I217" s="155"/>
      <c r="J217" s="41"/>
      <c r="K217" s="41"/>
      <c r="L217" s="45"/>
      <c r="M217" s="291"/>
      <c r="N217" s="292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262</v>
      </c>
      <c r="AU217" s="18" t="s">
        <v>89</v>
      </c>
    </row>
    <row r="218" s="2" customFormat="1" ht="44.25" customHeight="1">
      <c r="A218" s="39"/>
      <c r="B218" s="40"/>
      <c r="C218" s="244" t="s">
        <v>941</v>
      </c>
      <c r="D218" s="244" t="s">
        <v>231</v>
      </c>
      <c r="E218" s="245" t="s">
        <v>3495</v>
      </c>
      <c r="F218" s="246" t="s">
        <v>3496</v>
      </c>
      <c r="G218" s="247" t="s">
        <v>3170</v>
      </c>
      <c r="H218" s="248">
        <v>2</v>
      </c>
      <c r="I218" s="249"/>
      <c r="J218" s="250">
        <f>ROUND(I218*H218,2)</f>
        <v>0</v>
      </c>
      <c r="K218" s="246" t="s">
        <v>1</v>
      </c>
      <c r="L218" s="45"/>
      <c r="M218" s="251" t="s">
        <v>1</v>
      </c>
      <c r="N218" s="252" t="s">
        <v>46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236</v>
      </c>
      <c r="AT218" s="255" t="s">
        <v>231</v>
      </c>
      <c r="AU218" s="255" t="s">
        <v>89</v>
      </c>
      <c r="AY218" s="18" t="s">
        <v>229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89</v>
      </c>
      <c r="BK218" s="256">
        <f>ROUND(I218*H218,2)</f>
        <v>0</v>
      </c>
      <c r="BL218" s="18" t="s">
        <v>236</v>
      </c>
      <c r="BM218" s="255" t="s">
        <v>1447</v>
      </c>
    </row>
    <row r="219" s="2" customFormat="1">
      <c r="A219" s="39"/>
      <c r="B219" s="40"/>
      <c r="C219" s="41"/>
      <c r="D219" s="259" t="s">
        <v>262</v>
      </c>
      <c r="E219" s="41"/>
      <c r="F219" s="290" t="s">
        <v>3497</v>
      </c>
      <c r="G219" s="41"/>
      <c r="H219" s="41"/>
      <c r="I219" s="155"/>
      <c r="J219" s="41"/>
      <c r="K219" s="41"/>
      <c r="L219" s="45"/>
      <c r="M219" s="291"/>
      <c r="N219" s="292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262</v>
      </c>
      <c r="AU219" s="18" t="s">
        <v>89</v>
      </c>
    </row>
    <row r="220" s="2" customFormat="1" ht="44.25" customHeight="1">
      <c r="A220" s="39"/>
      <c r="B220" s="40"/>
      <c r="C220" s="244" t="s">
        <v>947</v>
      </c>
      <c r="D220" s="244" t="s">
        <v>231</v>
      </c>
      <c r="E220" s="245" t="s">
        <v>3498</v>
      </c>
      <c r="F220" s="246" t="s">
        <v>3490</v>
      </c>
      <c r="G220" s="247" t="s">
        <v>3170</v>
      </c>
      <c r="H220" s="248">
        <v>2</v>
      </c>
      <c r="I220" s="249"/>
      <c r="J220" s="250">
        <f>ROUND(I220*H220,2)</f>
        <v>0</v>
      </c>
      <c r="K220" s="246" t="s">
        <v>1</v>
      </c>
      <c r="L220" s="45"/>
      <c r="M220" s="251" t="s">
        <v>1</v>
      </c>
      <c r="N220" s="252" t="s">
        <v>46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236</v>
      </c>
      <c r="AT220" s="255" t="s">
        <v>231</v>
      </c>
      <c r="AU220" s="255" t="s">
        <v>89</v>
      </c>
      <c r="AY220" s="18" t="s">
        <v>229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89</v>
      </c>
      <c r="BK220" s="256">
        <f>ROUND(I220*H220,2)</f>
        <v>0</v>
      </c>
      <c r="BL220" s="18" t="s">
        <v>236</v>
      </c>
      <c r="BM220" s="255" t="s">
        <v>1457</v>
      </c>
    </row>
    <row r="221" s="2" customFormat="1">
      <c r="A221" s="39"/>
      <c r="B221" s="40"/>
      <c r="C221" s="41"/>
      <c r="D221" s="259" t="s">
        <v>262</v>
      </c>
      <c r="E221" s="41"/>
      <c r="F221" s="290" t="s">
        <v>3499</v>
      </c>
      <c r="G221" s="41"/>
      <c r="H221" s="41"/>
      <c r="I221" s="155"/>
      <c r="J221" s="41"/>
      <c r="K221" s="41"/>
      <c r="L221" s="45"/>
      <c r="M221" s="291"/>
      <c r="N221" s="292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262</v>
      </c>
      <c r="AU221" s="18" t="s">
        <v>89</v>
      </c>
    </row>
    <row r="222" s="2" customFormat="1" ht="44.25" customHeight="1">
      <c r="A222" s="39"/>
      <c r="B222" s="40"/>
      <c r="C222" s="244" t="s">
        <v>951</v>
      </c>
      <c r="D222" s="244" t="s">
        <v>231</v>
      </c>
      <c r="E222" s="245" t="s">
        <v>3500</v>
      </c>
      <c r="F222" s="246" t="s">
        <v>3490</v>
      </c>
      <c r="G222" s="247" t="s">
        <v>3170</v>
      </c>
      <c r="H222" s="248">
        <v>2</v>
      </c>
      <c r="I222" s="249"/>
      <c r="J222" s="250">
        <f>ROUND(I222*H222,2)</f>
        <v>0</v>
      </c>
      <c r="K222" s="246" t="s">
        <v>1</v>
      </c>
      <c r="L222" s="45"/>
      <c r="M222" s="251" t="s">
        <v>1</v>
      </c>
      <c r="N222" s="252" t="s">
        <v>46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236</v>
      </c>
      <c r="AT222" s="255" t="s">
        <v>231</v>
      </c>
      <c r="AU222" s="255" t="s">
        <v>89</v>
      </c>
      <c r="AY222" s="18" t="s">
        <v>229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89</v>
      </c>
      <c r="BK222" s="256">
        <f>ROUND(I222*H222,2)</f>
        <v>0</v>
      </c>
      <c r="BL222" s="18" t="s">
        <v>236</v>
      </c>
      <c r="BM222" s="255" t="s">
        <v>1490</v>
      </c>
    </row>
    <row r="223" s="2" customFormat="1">
      <c r="A223" s="39"/>
      <c r="B223" s="40"/>
      <c r="C223" s="41"/>
      <c r="D223" s="259" t="s">
        <v>262</v>
      </c>
      <c r="E223" s="41"/>
      <c r="F223" s="290" t="s">
        <v>3501</v>
      </c>
      <c r="G223" s="41"/>
      <c r="H223" s="41"/>
      <c r="I223" s="155"/>
      <c r="J223" s="41"/>
      <c r="K223" s="41"/>
      <c r="L223" s="45"/>
      <c r="M223" s="291"/>
      <c r="N223" s="292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262</v>
      </c>
      <c r="AU223" s="18" t="s">
        <v>89</v>
      </c>
    </row>
    <row r="224" s="2" customFormat="1" ht="44.25" customHeight="1">
      <c r="A224" s="39"/>
      <c r="B224" s="40"/>
      <c r="C224" s="244" t="s">
        <v>958</v>
      </c>
      <c r="D224" s="244" t="s">
        <v>231</v>
      </c>
      <c r="E224" s="245" t="s">
        <v>3502</v>
      </c>
      <c r="F224" s="246" t="s">
        <v>3490</v>
      </c>
      <c r="G224" s="247" t="s">
        <v>3170</v>
      </c>
      <c r="H224" s="248">
        <v>3</v>
      </c>
      <c r="I224" s="249"/>
      <c r="J224" s="250">
        <f>ROUND(I224*H224,2)</f>
        <v>0</v>
      </c>
      <c r="K224" s="246" t="s">
        <v>1</v>
      </c>
      <c r="L224" s="45"/>
      <c r="M224" s="251" t="s">
        <v>1</v>
      </c>
      <c r="N224" s="252" t="s">
        <v>46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236</v>
      </c>
      <c r="AT224" s="255" t="s">
        <v>231</v>
      </c>
      <c r="AU224" s="255" t="s">
        <v>89</v>
      </c>
      <c r="AY224" s="18" t="s">
        <v>229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89</v>
      </c>
      <c r="BK224" s="256">
        <f>ROUND(I224*H224,2)</f>
        <v>0</v>
      </c>
      <c r="BL224" s="18" t="s">
        <v>236</v>
      </c>
      <c r="BM224" s="255" t="s">
        <v>1499</v>
      </c>
    </row>
    <row r="225" s="2" customFormat="1">
      <c r="A225" s="39"/>
      <c r="B225" s="40"/>
      <c r="C225" s="41"/>
      <c r="D225" s="259" t="s">
        <v>262</v>
      </c>
      <c r="E225" s="41"/>
      <c r="F225" s="290" t="s">
        <v>3503</v>
      </c>
      <c r="G225" s="41"/>
      <c r="H225" s="41"/>
      <c r="I225" s="155"/>
      <c r="J225" s="41"/>
      <c r="K225" s="41"/>
      <c r="L225" s="45"/>
      <c r="M225" s="291"/>
      <c r="N225" s="292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262</v>
      </c>
      <c r="AU225" s="18" t="s">
        <v>89</v>
      </c>
    </row>
    <row r="226" s="2" customFormat="1" ht="33" customHeight="1">
      <c r="A226" s="39"/>
      <c r="B226" s="40"/>
      <c r="C226" s="244" t="s">
        <v>965</v>
      </c>
      <c r="D226" s="244" t="s">
        <v>231</v>
      </c>
      <c r="E226" s="245" t="s">
        <v>3504</v>
      </c>
      <c r="F226" s="246" t="s">
        <v>3505</v>
      </c>
      <c r="G226" s="247" t="s">
        <v>3170</v>
      </c>
      <c r="H226" s="248">
        <v>2</v>
      </c>
      <c r="I226" s="249"/>
      <c r="J226" s="250">
        <f>ROUND(I226*H226,2)</f>
        <v>0</v>
      </c>
      <c r="K226" s="246" t="s">
        <v>1</v>
      </c>
      <c r="L226" s="45"/>
      <c r="M226" s="251" t="s">
        <v>1</v>
      </c>
      <c r="N226" s="252" t="s">
        <v>46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236</v>
      </c>
      <c r="AT226" s="255" t="s">
        <v>231</v>
      </c>
      <c r="AU226" s="255" t="s">
        <v>89</v>
      </c>
      <c r="AY226" s="18" t="s">
        <v>229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89</v>
      </c>
      <c r="BK226" s="256">
        <f>ROUND(I226*H226,2)</f>
        <v>0</v>
      </c>
      <c r="BL226" s="18" t="s">
        <v>236</v>
      </c>
      <c r="BM226" s="255" t="s">
        <v>1511</v>
      </c>
    </row>
    <row r="227" s="2" customFormat="1">
      <c r="A227" s="39"/>
      <c r="B227" s="40"/>
      <c r="C227" s="41"/>
      <c r="D227" s="259" t="s">
        <v>262</v>
      </c>
      <c r="E227" s="41"/>
      <c r="F227" s="290" t="s">
        <v>3506</v>
      </c>
      <c r="G227" s="41"/>
      <c r="H227" s="41"/>
      <c r="I227" s="155"/>
      <c r="J227" s="41"/>
      <c r="K227" s="41"/>
      <c r="L227" s="45"/>
      <c r="M227" s="291"/>
      <c r="N227" s="292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262</v>
      </c>
      <c r="AU227" s="18" t="s">
        <v>89</v>
      </c>
    </row>
    <row r="228" s="2" customFormat="1" ht="33" customHeight="1">
      <c r="A228" s="39"/>
      <c r="B228" s="40"/>
      <c r="C228" s="244" t="s">
        <v>979</v>
      </c>
      <c r="D228" s="244" t="s">
        <v>231</v>
      </c>
      <c r="E228" s="245" t="s">
        <v>3507</v>
      </c>
      <c r="F228" s="246" t="s">
        <v>3508</v>
      </c>
      <c r="G228" s="247" t="s">
        <v>3170</v>
      </c>
      <c r="H228" s="248">
        <v>1</v>
      </c>
      <c r="I228" s="249"/>
      <c r="J228" s="250">
        <f>ROUND(I228*H228,2)</f>
        <v>0</v>
      </c>
      <c r="K228" s="246" t="s">
        <v>1</v>
      </c>
      <c r="L228" s="45"/>
      <c r="M228" s="251" t="s">
        <v>1</v>
      </c>
      <c r="N228" s="252" t="s">
        <v>46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236</v>
      </c>
      <c r="AT228" s="255" t="s">
        <v>231</v>
      </c>
      <c r="AU228" s="255" t="s">
        <v>89</v>
      </c>
      <c r="AY228" s="18" t="s">
        <v>229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89</v>
      </c>
      <c r="BK228" s="256">
        <f>ROUND(I228*H228,2)</f>
        <v>0</v>
      </c>
      <c r="BL228" s="18" t="s">
        <v>236</v>
      </c>
      <c r="BM228" s="255" t="s">
        <v>1519</v>
      </c>
    </row>
    <row r="229" s="2" customFormat="1">
      <c r="A229" s="39"/>
      <c r="B229" s="40"/>
      <c r="C229" s="41"/>
      <c r="D229" s="259" t="s">
        <v>262</v>
      </c>
      <c r="E229" s="41"/>
      <c r="F229" s="290" t="s">
        <v>3509</v>
      </c>
      <c r="G229" s="41"/>
      <c r="H229" s="41"/>
      <c r="I229" s="155"/>
      <c r="J229" s="41"/>
      <c r="K229" s="41"/>
      <c r="L229" s="45"/>
      <c r="M229" s="291"/>
      <c r="N229" s="292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262</v>
      </c>
      <c r="AU229" s="18" t="s">
        <v>89</v>
      </c>
    </row>
    <row r="230" s="2" customFormat="1" ht="44.25" customHeight="1">
      <c r="A230" s="39"/>
      <c r="B230" s="40"/>
      <c r="C230" s="244" t="s">
        <v>999</v>
      </c>
      <c r="D230" s="244" t="s">
        <v>231</v>
      </c>
      <c r="E230" s="245" t="s">
        <v>3510</v>
      </c>
      <c r="F230" s="246" t="s">
        <v>3490</v>
      </c>
      <c r="G230" s="247" t="s">
        <v>3170</v>
      </c>
      <c r="H230" s="248">
        <v>1</v>
      </c>
      <c r="I230" s="249"/>
      <c r="J230" s="250">
        <f>ROUND(I230*H230,2)</f>
        <v>0</v>
      </c>
      <c r="K230" s="246" t="s">
        <v>1</v>
      </c>
      <c r="L230" s="45"/>
      <c r="M230" s="251" t="s">
        <v>1</v>
      </c>
      <c r="N230" s="252" t="s">
        <v>46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236</v>
      </c>
      <c r="AT230" s="255" t="s">
        <v>231</v>
      </c>
      <c r="AU230" s="255" t="s">
        <v>89</v>
      </c>
      <c r="AY230" s="18" t="s">
        <v>229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89</v>
      </c>
      <c r="BK230" s="256">
        <f>ROUND(I230*H230,2)</f>
        <v>0</v>
      </c>
      <c r="BL230" s="18" t="s">
        <v>236</v>
      </c>
      <c r="BM230" s="255" t="s">
        <v>1527</v>
      </c>
    </row>
    <row r="231" s="2" customFormat="1">
      <c r="A231" s="39"/>
      <c r="B231" s="40"/>
      <c r="C231" s="41"/>
      <c r="D231" s="259" t="s">
        <v>262</v>
      </c>
      <c r="E231" s="41"/>
      <c r="F231" s="290" t="s">
        <v>3511</v>
      </c>
      <c r="G231" s="41"/>
      <c r="H231" s="41"/>
      <c r="I231" s="155"/>
      <c r="J231" s="41"/>
      <c r="K231" s="41"/>
      <c r="L231" s="45"/>
      <c r="M231" s="291"/>
      <c r="N231" s="292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262</v>
      </c>
      <c r="AU231" s="18" t="s">
        <v>89</v>
      </c>
    </row>
    <row r="232" s="2" customFormat="1" ht="33" customHeight="1">
      <c r="A232" s="39"/>
      <c r="B232" s="40"/>
      <c r="C232" s="244" t="s">
        <v>1004</v>
      </c>
      <c r="D232" s="244" t="s">
        <v>231</v>
      </c>
      <c r="E232" s="245" t="s">
        <v>3512</v>
      </c>
      <c r="F232" s="246" t="s">
        <v>3513</v>
      </c>
      <c r="G232" s="247" t="s">
        <v>3170</v>
      </c>
      <c r="H232" s="248">
        <v>3</v>
      </c>
      <c r="I232" s="249"/>
      <c r="J232" s="250">
        <f>ROUND(I232*H232,2)</f>
        <v>0</v>
      </c>
      <c r="K232" s="246" t="s">
        <v>1</v>
      </c>
      <c r="L232" s="45"/>
      <c r="M232" s="251" t="s">
        <v>1</v>
      </c>
      <c r="N232" s="252" t="s">
        <v>46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236</v>
      </c>
      <c r="AT232" s="255" t="s">
        <v>231</v>
      </c>
      <c r="AU232" s="255" t="s">
        <v>89</v>
      </c>
      <c r="AY232" s="18" t="s">
        <v>229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89</v>
      </c>
      <c r="BK232" s="256">
        <f>ROUND(I232*H232,2)</f>
        <v>0</v>
      </c>
      <c r="BL232" s="18" t="s">
        <v>236</v>
      </c>
      <c r="BM232" s="255" t="s">
        <v>1536</v>
      </c>
    </row>
    <row r="233" s="2" customFormat="1">
      <c r="A233" s="39"/>
      <c r="B233" s="40"/>
      <c r="C233" s="41"/>
      <c r="D233" s="259" t="s">
        <v>262</v>
      </c>
      <c r="E233" s="41"/>
      <c r="F233" s="290" t="s">
        <v>3514</v>
      </c>
      <c r="G233" s="41"/>
      <c r="H233" s="41"/>
      <c r="I233" s="155"/>
      <c r="J233" s="41"/>
      <c r="K233" s="41"/>
      <c r="L233" s="45"/>
      <c r="M233" s="291"/>
      <c r="N233" s="292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262</v>
      </c>
      <c r="AU233" s="18" t="s">
        <v>89</v>
      </c>
    </row>
    <row r="234" s="2" customFormat="1" ht="44.25" customHeight="1">
      <c r="A234" s="39"/>
      <c r="B234" s="40"/>
      <c r="C234" s="244" t="s">
        <v>1008</v>
      </c>
      <c r="D234" s="244" t="s">
        <v>231</v>
      </c>
      <c r="E234" s="245" t="s">
        <v>3515</v>
      </c>
      <c r="F234" s="246" t="s">
        <v>3490</v>
      </c>
      <c r="G234" s="247" t="s">
        <v>3170</v>
      </c>
      <c r="H234" s="248">
        <v>2</v>
      </c>
      <c r="I234" s="249"/>
      <c r="J234" s="250">
        <f>ROUND(I234*H234,2)</f>
        <v>0</v>
      </c>
      <c r="K234" s="246" t="s">
        <v>1</v>
      </c>
      <c r="L234" s="45"/>
      <c r="M234" s="251" t="s">
        <v>1</v>
      </c>
      <c r="N234" s="252" t="s">
        <v>46</v>
      </c>
      <c r="O234" s="92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236</v>
      </c>
      <c r="AT234" s="255" t="s">
        <v>231</v>
      </c>
      <c r="AU234" s="255" t="s">
        <v>89</v>
      </c>
      <c r="AY234" s="18" t="s">
        <v>229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89</v>
      </c>
      <c r="BK234" s="256">
        <f>ROUND(I234*H234,2)</f>
        <v>0</v>
      </c>
      <c r="BL234" s="18" t="s">
        <v>236</v>
      </c>
      <c r="BM234" s="255" t="s">
        <v>1546</v>
      </c>
    </row>
    <row r="235" s="2" customFormat="1">
      <c r="A235" s="39"/>
      <c r="B235" s="40"/>
      <c r="C235" s="41"/>
      <c r="D235" s="259" t="s">
        <v>262</v>
      </c>
      <c r="E235" s="41"/>
      <c r="F235" s="290" t="s">
        <v>3516</v>
      </c>
      <c r="G235" s="41"/>
      <c r="H235" s="41"/>
      <c r="I235" s="155"/>
      <c r="J235" s="41"/>
      <c r="K235" s="41"/>
      <c r="L235" s="45"/>
      <c r="M235" s="291"/>
      <c r="N235" s="292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262</v>
      </c>
      <c r="AU235" s="18" t="s">
        <v>89</v>
      </c>
    </row>
    <row r="236" s="2" customFormat="1" ht="33" customHeight="1">
      <c r="A236" s="39"/>
      <c r="B236" s="40"/>
      <c r="C236" s="244" t="s">
        <v>1013</v>
      </c>
      <c r="D236" s="244" t="s">
        <v>231</v>
      </c>
      <c r="E236" s="245" t="s">
        <v>3517</v>
      </c>
      <c r="F236" s="246" t="s">
        <v>3518</v>
      </c>
      <c r="G236" s="247" t="s">
        <v>3170</v>
      </c>
      <c r="H236" s="248">
        <v>1</v>
      </c>
      <c r="I236" s="249"/>
      <c r="J236" s="250">
        <f>ROUND(I236*H236,2)</f>
        <v>0</v>
      </c>
      <c r="K236" s="246" t="s">
        <v>1</v>
      </c>
      <c r="L236" s="45"/>
      <c r="M236" s="251" t="s">
        <v>1</v>
      </c>
      <c r="N236" s="252" t="s">
        <v>46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236</v>
      </c>
      <c r="AT236" s="255" t="s">
        <v>231</v>
      </c>
      <c r="AU236" s="255" t="s">
        <v>89</v>
      </c>
      <c r="AY236" s="18" t="s">
        <v>229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89</v>
      </c>
      <c r="BK236" s="256">
        <f>ROUND(I236*H236,2)</f>
        <v>0</v>
      </c>
      <c r="BL236" s="18" t="s">
        <v>236</v>
      </c>
      <c r="BM236" s="255" t="s">
        <v>1558</v>
      </c>
    </row>
    <row r="237" s="2" customFormat="1">
      <c r="A237" s="39"/>
      <c r="B237" s="40"/>
      <c r="C237" s="41"/>
      <c r="D237" s="259" t="s">
        <v>262</v>
      </c>
      <c r="E237" s="41"/>
      <c r="F237" s="290" t="s">
        <v>3519</v>
      </c>
      <c r="G237" s="41"/>
      <c r="H237" s="41"/>
      <c r="I237" s="155"/>
      <c r="J237" s="41"/>
      <c r="K237" s="41"/>
      <c r="L237" s="45"/>
      <c r="M237" s="291"/>
      <c r="N237" s="292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262</v>
      </c>
      <c r="AU237" s="18" t="s">
        <v>89</v>
      </c>
    </row>
    <row r="238" s="2" customFormat="1" ht="33" customHeight="1">
      <c r="A238" s="39"/>
      <c r="B238" s="40"/>
      <c r="C238" s="244" t="s">
        <v>1018</v>
      </c>
      <c r="D238" s="244" t="s">
        <v>231</v>
      </c>
      <c r="E238" s="245" t="s">
        <v>3520</v>
      </c>
      <c r="F238" s="246" t="s">
        <v>3518</v>
      </c>
      <c r="G238" s="247" t="s">
        <v>3170</v>
      </c>
      <c r="H238" s="248">
        <v>1</v>
      </c>
      <c r="I238" s="249"/>
      <c r="J238" s="250">
        <f>ROUND(I238*H238,2)</f>
        <v>0</v>
      </c>
      <c r="K238" s="246" t="s">
        <v>1</v>
      </c>
      <c r="L238" s="45"/>
      <c r="M238" s="251" t="s">
        <v>1</v>
      </c>
      <c r="N238" s="252" t="s">
        <v>46</v>
      </c>
      <c r="O238" s="92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236</v>
      </c>
      <c r="AT238" s="255" t="s">
        <v>231</v>
      </c>
      <c r="AU238" s="255" t="s">
        <v>89</v>
      </c>
      <c r="AY238" s="18" t="s">
        <v>229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89</v>
      </c>
      <c r="BK238" s="256">
        <f>ROUND(I238*H238,2)</f>
        <v>0</v>
      </c>
      <c r="BL238" s="18" t="s">
        <v>236</v>
      </c>
      <c r="BM238" s="255" t="s">
        <v>1568</v>
      </c>
    </row>
    <row r="239" s="2" customFormat="1">
      <c r="A239" s="39"/>
      <c r="B239" s="40"/>
      <c r="C239" s="41"/>
      <c r="D239" s="259" t="s">
        <v>262</v>
      </c>
      <c r="E239" s="41"/>
      <c r="F239" s="290" t="s">
        <v>3521</v>
      </c>
      <c r="G239" s="41"/>
      <c r="H239" s="41"/>
      <c r="I239" s="155"/>
      <c r="J239" s="41"/>
      <c r="K239" s="41"/>
      <c r="L239" s="45"/>
      <c r="M239" s="291"/>
      <c r="N239" s="292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262</v>
      </c>
      <c r="AU239" s="18" t="s">
        <v>89</v>
      </c>
    </row>
    <row r="240" s="2" customFormat="1" ht="44.25" customHeight="1">
      <c r="A240" s="39"/>
      <c r="B240" s="40"/>
      <c r="C240" s="244" t="s">
        <v>1033</v>
      </c>
      <c r="D240" s="244" t="s">
        <v>231</v>
      </c>
      <c r="E240" s="245" t="s">
        <v>3522</v>
      </c>
      <c r="F240" s="246" t="s">
        <v>3523</v>
      </c>
      <c r="G240" s="247" t="s">
        <v>3170</v>
      </c>
      <c r="H240" s="248">
        <v>21</v>
      </c>
      <c r="I240" s="249"/>
      <c r="J240" s="250">
        <f>ROUND(I240*H240,2)</f>
        <v>0</v>
      </c>
      <c r="K240" s="246" t="s">
        <v>1</v>
      </c>
      <c r="L240" s="45"/>
      <c r="M240" s="251" t="s">
        <v>1</v>
      </c>
      <c r="N240" s="252" t="s">
        <v>46</v>
      </c>
      <c r="O240" s="92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236</v>
      </c>
      <c r="AT240" s="255" t="s">
        <v>231</v>
      </c>
      <c r="AU240" s="255" t="s">
        <v>89</v>
      </c>
      <c r="AY240" s="18" t="s">
        <v>229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89</v>
      </c>
      <c r="BK240" s="256">
        <f>ROUND(I240*H240,2)</f>
        <v>0</v>
      </c>
      <c r="BL240" s="18" t="s">
        <v>236</v>
      </c>
      <c r="BM240" s="255" t="s">
        <v>1576</v>
      </c>
    </row>
    <row r="241" s="2" customFormat="1">
      <c r="A241" s="39"/>
      <c r="B241" s="40"/>
      <c r="C241" s="41"/>
      <c r="D241" s="259" t="s">
        <v>262</v>
      </c>
      <c r="E241" s="41"/>
      <c r="F241" s="290" t="s">
        <v>3524</v>
      </c>
      <c r="G241" s="41"/>
      <c r="H241" s="41"/>
      <c r="I241" s="155"/>
      <c r="J241" s="41"/>
      <c r="K241" s="41"/>
      <c r="L241" s="45"/>
      <c r="M241" s="291"/>
      <c r="N241" s="292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262</v>
      </c>
      <c r="AU241" s="18" t="s">
        <v>89</v>
      </c>
    </row>
    <row r="242" s="2" customFormat="1" ht="16.5" customHeight="1">
      <c r="A242" s="39"/>
      <c r="B242" s="40"/>
      <c r="C242" s="244" t="s">
        <v>1046</v>
      </c>
      <c r="D242" s="244" t="s">
        <v>231</v>
      </c>
      <c r="E242" s="245" t="s">
        <v>3525</v>
      </c>
      <c r="F242" s="246" t="s">
        <v>3526</v>
      </c>
      <c r="G242" s="247" t="s">
        <v>3170</v>
      </c>
      <c r="H242" s="248">
        <v>2</v>
      </c>
      <c r="I242" s="249"/>
      <c r="J242" s="250">
        <f>ROUND(I242*H242,2)</f>
        <v>0</v>
      </c>
      <c r="K242" s="246" t="s">
        <v>1</v>
      </c>
      <c r="L242" s="45"/>
      <c r="M242" s="251" t="s">
        <v>1</v>
      </c>
      <c r="N242" s="252" t="s">
        <v>46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236</v>
      </c>
      <c r="AT242" s="255" t="s">
        <v>231</v>
      </c>
      <c r="AU242" s="255" t="s">
        <v>89</v>
      </c>
      <c r="AY242" s="18" t="s">
        <v>229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89</v>
      </c>
      <c r="BK242" s="256">
        <f>ROUND(I242*H242,2)</f>
        <v>0</v>
      </c>
      <c r="BL242" s="18" t="s">
        <v>236</v>
      </c>
      <c r="BM242" s="255" t="s">
        <v>1584</v>
      </c>
    </row>
    <row r="243" s="2" customFormat="1">
      <c r="A243" s="39"/>
      <c r="B243" s="40"/>
      <c r="C243" s="41"/>
      <c r="D243" s="259" t="s">
        <v>262</v>
      </c>
      <c r="E243" s="41"/>
      <c r="F243" s="290" t="s">
        <v>3524</v>
      </c>
      <c r="G243" s="41"/>
      <c r="H243" s="41"/>
      <c r="I243" s="155"/>
      <c r="J243" s="41"/>
      <c r="K243" s="41"/>
      <c r="L243" s="45"/>
      <c r="M243" s="291"/>
      <c r="N243" s="292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262</v>
      </c>
      <c r="AU243" s="18" t="s">
        <v>89</v>
      </c>
    </row>
    <row r="244" s="2" customFormat="1" ht="33" customHeight="1">
      <c r="A244" s="39"/>
      <c r="B244" s="40"/>
      <c r="C244" s="244" t="s">
        <v>1051</v>
      </c>
      <c r="D244" s="244" t="s">
        <v>231</v>
      </c>
      <c r="E244" s="245" t="s">
        <v>3527</v>
      </c>
      <c r="F244" s="246" t="s">
        <v>3528</v>
      </c>
      <c r="G244" s="247" t="s">
        <v>3170</v>
      </c>
      <c r="H244" s="248">
        <v>1</v>
      </c>
      <c r="I244" s="249"/>
      <c r="J244" s="250">
        <f>ROUND(I244*H244,2)</f>
        <v>0</v>
      </c>
      <c r="K244" s="246" t="s">
        <v>1</v>
      </c>
      <c r="L244" s="45"/>
      <c r="M244" s="251" t="s">
        <v>1</v>
      </c>
      <c r="N244" s="252" t="s">
        <v>46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236</v>
      </c>
      <c r="AT244" s="255" t="s">
        <v>231</v>
      </c>
      <c r="AU244" s="255" t="s">
        <v>89</v>
      </c>
      <c r="AY244" s="18" t="s">
        <v>229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89</v>
      </c>
      <c r="BK244" s="256">
        <f>ROUND(I244*H244,2)</f>
        <v>0</v>
      </c>
      <c r="BL244" s="18" t="s">
        <v>236</v>
      </c>
      <c r="BM244" s="255" t="s">
        <v>1593</v>
      </c>
    </row>
    <row r="245" s="2" customFormat="1">
      <c r="A245" s="39"/>
      <c r="B245" s="40"/>
      <c r="C245" s="41"/>
      <c r="D245" s="259" t="s">
        <v>262</v>
      </c>
      <c r="E245" s="41"/>
      <c r="F245" s="290" t="s">
        <v>3529</v>
      </c>
      <c r="G245" s="41"/>
      <c r="H245" s="41"/>
      <c r="I245" s="155"/>
      <c r="J245" s="41"/>
      <c r="K245" s="41"/>
      <c r="L245" s="45"/>
      <c r="M245" s="291"/>
      <c r="N245" s="292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262</v>
      </c>
      <c r="AU245" s="18" t="s">
        <v>89</v>
      </c>
    </row>
    <row r="246" s="2" customFormat="1" ht="16.5" customHeight="1">
      <c r="A246" s="39"/>
      <c r="B246" s="40"/>
      <c r="C246" s="244" t="s">
        <v>1060</v>
      </c>
      <c r="D246" s="244" t="s">
        <v>231</v>
      </c>
      <c r="E246" s="245" t="s">
        <v>3530</v>
      </c>
      <c r="F246" s="246" t="s">
        <v>3531</v>
      </c>
      <c r="G246" s="247" t="s">
        <v>3170</v>
      </c>
      <c r="H246" s="248">
        <v>2</v>
      </c>
      <c r="I246" s="249"/>
      <c r="J246" s="250">
        <f>ROUND(I246*H246,2)</f>
        <v>0</v>
      </c>
      <c r="K246" s="246" t="s">
        <v>1</v>
      </c>
      <c r="L246" s="45"/>
      <c r="M246" s="251" t="s">
        <v>1</v>
      </c>
      <c r="N246" s="252" t="s">
        <v>46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236</v>
      </c>
      <c r="AT246" s="255" t="s">
        <v>231</v>
      </c>
      <c r="AU246" s="255" t="s">
        <v>89</v>
      </c>
      <c r="AY246" s="18" t="s">
        <v>229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89</v>
      </c>
      <c r="BK246" s="256">
        <f>ROUND(I246*H246,2)</f>
        <v>0</v>
      </c>
      <c r="BL246" s="18" t="s">
        <v>236</v>
      </c>
      <c r="BM246" s="255" t="s">
        <v>1603</v>
      </c>
    </row>
    <row r="247" s="2" customFormat="1">
      <c r="A247" s="39"/>
      <c r="B247" s="40"/>
      <c r="C247" s="41"/>
      <c r="D247" s="259" t="s">
        <v>262</v>
      </c>
      <c r="E247" s="41"/>
      <c r="F247" s="290" t="s">
        <v>3529</v>
      </c>
      <c r="G247" s="41"/>
      <c r="H247" s="41"/>
      <c r="I247" s="155"/>
      <c r="J247" s="41"/>
      <c r="K247" s="41"/>
      <c r="L247" s="45"/>
      <c r="M247" s="291"/>
      <c r="N247" s="292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262</v>
      </c>
      <c r="AU247" s="18" t="s">
        <v>89</v>
      </c>
    </row>
    <row r="248" s="2" customFormat="1" ht="21.75" customHeight="1">
      <c r="A248" s="39"/>
      <c r="B248" s="40"/>
      <c r="C248" s="244" t="s">
        <v>1065</v>
      </c>
      <c r="D248" s="244" t="s">
        <v>231</v>
      </c>
      <c r="E248" s="245" t="s">
        <v>3532</v>
      </c>
      <c r="F248" s="246" t="s">
        <v>3533</v>
      </c>
      <c r="G248" s="247" t="s">
        <v>3170</v>
      </c>
      <c r="H248" s="248">
        <v>1</v>
      </c>
      <c r="I248" s="249"/>
      <c r="J248" s="250">
        <f>ROUND(I248*H248,2)</f>
        <v>0</v>
      </c>
      <c r="K248" s="246" t="s">
        <v>1</v>
      </c>
      <c r="L248" s="45"/>
      <c r="M248" s="251" t="s">
        <v>1</v>
      </c>
      <c r="N248" s="252" t="s">
        <v>46</v>
      </c>
      <c r="O248" s="92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236</v>
      </c>
      <c r="AT248" s="255" t="s">
        <v>231</v>
      </c>
      <c r="AU248" s="255" t="s">
        <v>89</v>
      </c>
      <c r="AY248" s="18" t="s">
        <v>229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89</v>
      </c>
      <c r="BK248" s="256">
        <f>ROUND(I248*H248,2)</f>
        <v>0</v>
      </c>
      <c r="BL248" s="18" t="s">
        <v>236</v>
      </c>
      <c r="BM248" s="255" t="s">
        <v>1610</v>
      </c>
    </row>
    <row r="249" s="2" customFormat="1">
      <c r="A249" s="39"/>
      <c r="B249" s="40"/>
      <c r="C249" s="41"/>
      <c r="D249" s="259" t="s">
        <v>262</v>
      </c>
      <c r="E249" s="41"/>
      <c r="F249" s="290" t="s">
        <v>3534</v>
      </c>
      <c r="G249" s="41"/>
      <c r="H249" s="41"/>
      <c r="I249" s="155"/>
      <c r="J249" s="41"/>
      <c r="K249" s="41"/>
      <c r="L249" s="45"/>
      <c r="M249" s="291"/>
      <c r="N249" s="292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262</v>
      </c>
      <c r="AU249" s="18" t="s">
        <v>89</v>
      </c>
    </row>
    <row r="250" s="2" customFormat="1" ht="33" customHeight="1">
      <c r="A250" s="39"/>
      <c r="B250" s="40"/>
      <c r="C250" s="244" t="s">
        <v>1070</v>
      </c>
      <c r="D250" s="244" t="s">
        <v>231</v>
      </c>
      <c r="E250" s="245" t="s">
        <v>3535</v>
      </c>
      <c r="F250" s="246" t="s">
        <v>3536</v>
      </c>
      <c r="G250" s="247" t="s">
        <v>3170</v>
      </c>
      <c r="H250" s="248">
        <v>3</v>
      </c>
      <c r="I250" s="249"/>
      <c r="J250" s="250">
        <f>ROUND(I250*H250,2)</f>
        <v>0</v>
      </c>
      <c r="K250" s="246" t="s">
        <v>1</v>
      </c>
      <c r="L250" s="45"/>
      <c r="M250" s="251" t="s">
        <v>1</v>
      </c>
      <c r="N250" s="252" t="s">
        <v>46</v>
      </c>
      <c r="O250" s="92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236</v>
      </c>
      <c r="AT250" s="255" t="s">
        <v>231</v>
      </c>
      <c r="AU250" s="255" t="s">
        <v>89</v>
      </c>
      <c r="AY250" s="18" t="s">
        <v>229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89</v>
      </c>
      <c r="BK250" s="256">
        <f>ROUND(I250*H250,2)</f>
        <v>0</v>
      </c>
      <c r="BL250" s="18" t="s">
        <v>236</v>
      </c>
      <c r="BM250" s="255" t="s">
        <v>1618</v>
      </c>
    </row>
    <row r="251" s="2" customFormat="1">
      <c r="A251" s="39"/>
      <c r="B251" s="40"/>
      <c r="C251" s="41"/>
      <c r="D251" s="259" t="s">
        <v>262</v>
      </c>
      <c r="E251" s="41"/>
      <c r="F251" s="290" t="s">
        <v>3537</v>
      </c>
      <c r="G251" s="41"/>
      <c r="H251" s="41"/>
      <c r="I251" s="155"/>
      <c r="J251" s="41"/>
      <c r="K251" s="41"/>
      <c r="L251" s="45"/>
      <c r="M251" s="291"/>
      <c r="N251" s="292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262</v>
      </c>
      <c r="AU251" s="18" t="s">
        <v>89</v>
      </c>
    </row>
    <row r="252" s="2" customFormat="1" ht="16.5" customHeight="1">
      <c r="A252" s="39"/>
      <c r="B252" s="40"/>
      <c r="C252" s="244" t="s">
        <v>1080</v>
      </c>
      <c r="D252" s="244" t="s">
        <v>231</v>
      </c>
      <c r="E252" s="245" t="s">
        <v>3538</v>
      </c>
      <c r="F252" s="246" t="s">
        <v>3539</v>
      </c>
      <c r="G252" s="247" t="s">
        <v>3170</v>
      </c>
      <c r="H252" s="248">
        <v>27</v>
      </c>
      <c r="I252" s="249"/>
      <c r="J252" s="250">
        <f>ROUND(I252*H252,2)</f>
        <v>0</v>
      </c>
      <c r="K252" s="246" t="s">
        <v>1</v>
      </c>
      <c r="L252" s="45"/>
      <c r="M252" s="251" t="s">
        <v>1</v>
      </c>
      <c r="N252" s="252" t="s">
        <v>46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236</v>
      </c>
      <c r="AT252" s="255" t="s">
        <v>231</v>
      </c>
      <c r="AU252" s="255" t="s">
        <v>89</v>
      </c>
      <c r="AY252" s="18" t="s">
        <v>229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89</v>
      </c>
      <c r="BK252" s="256">
        <f>ROUND(I252*H252,2)</f>
        <v>0</v>
      </c>
      <c r="BL252" s="18" t="s">
        <v>236</v>
      </c>
      <c r="BM252" s="255" t="s">
        <v>1630</v>
      </c>
    </row>
    <row r="253" s="2" customFormat="1" ht="16.5" customHeight="1">
      <c r="A253" s="39"/>
      <c r="B253" s="40"/>
      <c r="C253" s="244" t="s">
        <v>1090</v>
      </c>
      <c r="D253" s="244" t="s">
        <v>231</v>
      </c>
      <c r="E253" s="245" t="s">
        <v>3540</v>
      </c>
      <c r="F253" s="246" t="s">
        <v>3541</v>
      </c>
      <c r="G253" s="247" t="s">
        <v>3170</v>
      </c>
      <c r="H253" s="248">
        <v>3</v>
      </c>
      <c r="I253" s="249"/>
      <c r="J253" s="250">
        <f>ROUND(I253*H253,2)</f>
        <v>0</v>
      </c>
      <c r="K253" s="246" t="s">
        <v>1</v>
      </c>
      <c r="L253" s="45"/>
      <c r="M253" s="251" t="s">
        <v>1</v>
      </c>
      <c r="N253" s="252" t="s">
        <v>46</v>
      </c>
      <c r="O253" s="92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236</v>
      </c>
      <c r="AT253" s="255" t="s">
        <v>231</v>
      </c>
      <c r="AU253" s="255" t="s">
        <v>89</v>
      </c>
      <c r="AY253" s="18" t="s">
        <v>229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89</v>
      </c>
      <c r="BK253" s="256">
        <f>ROUND(I253*H253,2)</f>
        <v>0</v>
      </c>
      <c r="BL253" s="18" t="s">
        <v>236</v>
      </c>
      <c r="BM253" s="255" t="s">
        <v>1644</v>
      </c>
    </row>
    <row r="254" s="2" customFormat="1" ht="16.5" customHeight="1">
      <c r="A254" s="39"/>
      <c r="B254" s="40"/>
      <c r="C254" s="244" t="s">
        <v>1106</v>
      </c>
      <c r="D254" s="244" t="s">
        <v>231</v>
      </c>
      <c r="E254" s="245" t="s">
        <v>3542</v>
      </c>
      <c r="F254" s="246" t="s">
        <v>3543</v>
      </c>
      <c r="G254" s="247" t="s">
        <v>234</v>
      </c>
      <c r="H254" s="248">
        <v>4</v>
      </c>
      <c r="I254" s="249"/>
      <c r="J254" s="250">
        <f>ROUND(I254*H254,2)</f>
        <v>0</v>
      </c>
      <c r="K254" s="246" t="s">
        <v>1</v>
      </c>
      <c r="L254" s="45"/>
      <c r="M254" s="251" t="s">
        <v>1</v>
      </c>
      <c r="N254" s="252" t="s">
        <v>46</v>
      </c>
      <c r="O254" s="92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236</v>
      </c>
      <c r="AT254" s="255" t="s">
        <v>231</v>
      </c>
      <c r="AU254" s="255" t="s">
        <v>89</v>
      </c>
      <c r="AY254" s="18" t="s">
        <v>229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89</v>
      </c>
      <c r="BK254" s="256">
        <f>ROUND(I254*H254,2)</f>
        <v>0</v>
      </c>
      <c r="BL254" s="18" t="s">
        <v>236</v>
      </c>
      <c r="BM254" s="255" t="s">
        <v>1665</v>
      </c>
    </row>
    <row r="255" s="2" customFormat="1" ht="21.75" customHeight="1">
      <c r="A255" s="39"/>
      <c r="B255" s="40"/>
      <c r="C255" s="244" t="s">
        <v>1114</v>
      </c>
      <c r="D255" s="244" t="s">
        <v>231</v>
      </c>
      <c r="E255" s="245" t="s">
        <v>3544</v>
      </c>
      <c r="F255" s="246" t="s">
        <v>3545</v>
      </c>
      <c r="G255" s="247" t="s">
        <v>346</v>
      </c>
      <c r="H255" s="248">
        <v>10</v>
      </c>
      <c r="I255" s="249"/>
      <c r="J255" s="250">
        <f>ROUND(I255*H255,2)</f>
        <v>0</v>
      </c>
      <c r="K255" s="246" t="s">
        <v>1</v>
      </c>
      <c r="L255" s="45"/>
      <c r="M255" s="251" t="s">
        <v>1</v>
      </c>
      <c r="N255" s="252" t="s">
        <v>46</v>
      </c>
      <c r="O255" s="92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236</v>
      </c>
      <c r="AT255" s="255" t="s">
        <v>231</v>
      </c>
      <c r="AU255" s="255" t="s">
        <v>89</v>
      </c>
      <c r="AY255" s="18" t="s">
        <v>229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89</v>
      </c>
      <c r="BK255" s="256">
        <f>ROUND(I255*H255,2)</f>
        <v>0</v>
      </c>
      <c r="BL255" s="18" t="s">
        <v>236</v>
      </c>
      <c r="BM255" s="255" t="s">
        <v>1691</v>
      </c>
    </row>
    <row r="256" s="2" customFormat="1" ht="16.5" customHeight="1">
      <c r="A256" s="39"/>
      <c r="B256" s="40"/>
      <c r="C256" s="244" t="s">
        <v>1121</v>
      </c>
      <c r="D256" s="244" t="s">
        <v>231</v>
      </c>
      <c r="E256" s="245" t="s">
        <v>3546</v>
      </c>
      <c r="F256" s="246" t="s">
        <v>3547</v>
      </c>
      <c r="G256" s="247" t="s">
        <v>346</v>
      </c>
      <c r="H256" s="248">
        <v>10</v>
      </c>
      <c r="I256" s="249"/>
      <c r="J256" s="250">
        <f>ROUND(I256*H256,2)</f>
        <v>0</v>
      </c>
      <c r="K256" s="246" t="s">
        <v>1</v>
      </c>
      <c r="L256" s="45"/>
      <c r="M256" s="251" t="s">
        <v>1</v>
      </c>
      <c r="N256" s="252" t="s">
        <v>46</v>
      </c>
      <c r="O256" s="92"/>
      <c r="P256" s="253">
        <f>O256*H256</f>
        <v>0</v>
      </c>
      <c r="Q256" s="253">
        <v>0</v>
      </c>
      <c r="R256" s="253">
        <f>Q256*H256</f>
        <v>0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236</v>
      </c>
      <c r="AT256" s="255" t="s">
        <v>231</v>
      </c>
      <c r="AU256" s="255" t="s">
        <v>89</v>
      </c>
      <c r="AY256" s="18" t="s">
        <v>229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89</v>
      </c>
      <c r="BK256" s="256">
        <f>ROUND(I256*H256,2)</f>
        <v>0</v>
      </c>
      <c r="BL256" s="18" t="s">
        <v>236</v>
      </c>
      <c r="BM256" s="255" t="s">
        <v>1705</v>
      </c>
    </row>
    <row r="257" s="2" customFormat="1" ht="16.5" customHeight="1">
      <c r="A257" s="39"/>
      <c r="B257" s="40"/>
      <c r="C257" s="244" t="s">
        <v>1126</v>
      </c>
      <c r="D257" s="244" t="s">
        <v>231</v>
      </c>
      <c r="E257" s="245" t="s">
        <v>3548</v>
      </c>
      <c r="F257" s="246" t="s">
        <v>3549</v>
      </c>
      <c r="G257" s="247" t="s">
        <v>346</v>
      </c>
      <c r="H257" s="248">
        <v>10</v>
      </c>
      <c r="I257" s="249"/>
      <c r="J257" s="250">
        <f>ROUND(I257*H257,2)</f>
        <v>0</v>
      </c>
      <c r="K257" s="246" t="s">
        <v>1</v>
      </c>
      <c r="L257" s="45"/>
      <c r="M257" s="251" t="s">
        <v>1</v>
      </c>
      <c r="N257" s="252" t="s">
        <v>46</v>
      </c>
      <c r="O257" s="9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236</v>
      </c>
      <c r="AT257" s="255" t="s">
        <v>231</v>
      </c>
      <c r="AU257" s="255" t="s">
        <v>89</v>
      </c>
      <c r="AY257" s="18" t="s">
        <v>229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89</v>
      </c>
      <c r="BK257" s="256">
        <f>ROUND(I257*H257,2)</f>
        <v>0</v>
      </c>
      <c r="BL257" s="18" t="s">
        <v>236</v>
      </c>
      <c r="BM257" s="255" t="s">
        <v>1715</v>
      </c>
    </row>
    <row r="258" s="2" customFormat="1" ht="16.5" customHeight="1">
      <c r="A258" s="39"/>
      <c r="B258" s="40"/>
      <c r="C258" s="244" t="s">
        <v>1130</v>
      </c>
      <c r="D258" s="244" t="s">
        <v>231</v>
      </c>
      <c r="E258" s="245" t="s">
        <v>3550</v>
      </c>
      <c r="F258" s="246" t="s">
        <v>3551</v>
      </c>
      <c r="G258" s="247" t="s">
        <v>346</v>
      </c>
      <c r="H258" s="248">
        <v>10</v>
      </c>
      <c r="I258" s="249"/>
      <c r="J258" s="250">
        <f>ROUND(I258*H258,2)</f>
        <v>0</v>
      </c>
      <c r="K258" s="246" t="s">
        <v>1</v>
      </c>
      <c r="L258" s="45"/>
      <c r="M258" s="251" t="s">
        <v>1</v>
      </c>
      <c r="N258" s="252" t="s">
        <v>46</v>
      </c>
      <c r="O258" s="92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236</v>
      </c>
      <c r="AT258" s="255" t="s">
        <v>231</v>
      </c>
      <c r="AU258" s="255" t="s">
        <v>89</v>
      </c>
      <c r="AY258" s="18" t="s">
        <v>229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89</v>
      </c>
      <c r="BK258" s="256">
        <f>ROUND(I258*H258,2)</f>
        <v>0</v>
      </c>
      <c r="BL258" s="18" t="s">
        <v>236</v>
      </c>
      <c r="BM258" s="255" t="s">
        <v>1726</v>
      </c>
    </row>
    <row r="259" s="2" customFormat="1" ht="16.5" customHeight="1">
      <c r="A259" s="39"/>
      <c r="B259" s="40"/>
      <c r="C259" s="244" t="s">
        <v>1135</v>
      </c>
      <c r="D259" s="244" t="s">
        <v>231</v>
      </c>
      <c r="E259" s="245" t="s">
        <v>3552</v>
      </c>
      <c r="F259" s="246" t="s">
        <v>3553</v>
      </c>
      <c r="G259" s="247" t="s">
        <v>1718</v>
      </c>
      <c r="H259" s="248">
        <v>1</v>
      </c>
      <c r="I259" s="249"/>
      <c r="J259" s="250">
        <f>ROUND(I259*H259,2)</f>
        <v>0</v>
      </c>
      <c r="K259" s="246" t="s">
        <v>1</v>
      </c>
      <c r="L259" s="45"/>
      <c r="M259" s="251" t="s">
        <v>1</v>
      </c>
      <c r="N259" s="252" t="s">
        <v>46</v>
      </c>
      <c r="O259" s="92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236</v>
      </c>
      <c r="AT259" s="255" t="s">
        <v>231</v>
      </c>
      <c r="AU259" s="255" t="s">
        <v>89</v>
      </c>
      <c r="AY259" s="18" t="s">
        <v>229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89</v>
      </c>
      <c r="BK259" s="256">
        <f>ROUND(I259*H259,2)</f>
        <v>0</v>
      </c>
      <c r="BL259" s="18" t="s">
        <v>236</v>
      </c>
      <c r="BM259" s="255" t="s">
        <v>1737</v>
      </c>
    </row>
    <row r="260" s="12" customFormat="1" ht="25.92" customHeight="1">
      <c r="A260" s="12"/>
      <c r="B260" s="228"/>
      <c r="C260" s="229"/>
      <c r="D260" s="230" t="s">
        <v>80</v>
      </c>
      <c r="E260" s="231" t="s">
        <v>322</v>
      </c>
      <c r="F260" s="231" t="s">
        <v>3554</v>
      </c>
      <c r="G260" s="229"/>
      <c r="H260" s="229"/>
      <c r="I260" s="232"/>
      <c r="J260" s="233">
        <f>BK260</f>
        <v>0</v>
      </c>
      <c r="K260" s="229"/>
      <c r="L260" s="234"/>
      <c r="M260" s="235"/>
      <c r="N260" s="236"/>
      <c r="O260" s="236"/>
      <c r="P260" s="237">
        <f>SUM(P261:P267)</f>
        <v>0</v>
      </c>
      <c r="Q260" s="236"/>
      <c r="R260" s="237">
        <f>SUM(R261:R267)</f>
        <v>0</v>
      </c>
      <c r="S260" s="236"/>
      <c r="T260" s="238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9" t="s">
        <v>89</v>
      </c>
      <c r="AT260" s="240" t="s">
        <v>80</v>
      </c>
      <c r="AU260" s="240" t="s">
        <v>81</v>
      </c>
      <c r="AY260" s="239" t="s">
        <v>229</v>
      </c>
      <c r="BK260" s="241">
        <f>SUM(BK261:BK267)</f>
        <v>0</v>
      </c>
    </row>
    <row r="261" s="2" customFormat="1" ht="16.5" customHeight="1">
      <c r="A261" s="39"/>
      <c r="B261" s="40"/>
      <c r="C261" s="244" t="s">
        <v>1140</v>
      </c>
      <c r="D261" s="244" t="s">
        <v>231</v>
      </c>
      <c r="E261" s="245" t="s">
        <v>3555</v>
      </c>
      <c r="F261" s="246" t="s">
        <v>3556</v>
      </c>
      <c r="G261" s="247" t="s">
        <v>3170</v>
      </c>
      <c r="H261" s="248">
        <v>10</v>
      </c>
      <c r="I261" s="249"/>
      <c r="J261" s="250">
        <f>ROUND(I261*H261,2)</f>
        <v>0</v>
      </c>
      <c r="K261" s="246" t="s">
        <v>1</v>
      </c>
      <c r="L261" s="45"/>
      <c r="M261" s="251" t="s">
        <v>1</v>
      </c>
      <c r="N261" s="252" t="s">
        <v>46</v>
      </c>
      <c r="O261" s="92"/>
      <c r="P261" s="253">
        <f>O261*H261</f>
        <v>0</v>
      </c>
      <c r="Q261" s="253">
        <v>0</v>
      </c>
      <c r="R261" s="253">
        <f>Q261*H261</f>
        <v>0</v>
      </c>
      <c r="S261" s="253">
        <v>0</v>
      </c>
      <c r="T261" s="25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236</v>
      </c>
      <c r="AT261" s="255" t="s">
        <v>231</v>
      </c>
      <c r="AU261" s="255" t="s">
        <v>89</v>
      </c>
      <c r="AY261" s="18" t="s">
        <v>229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89</v>
      </c>
      <c r="BK261" s="256">
        <f>ROUND(I261*H261,2)</f>
        <v>0</v>
      </c>
      <c r="BL261" s="18" t="s">
        <v>236</v>
      </c>
      <c r="BM261" s="255" t="s">
        <v>1746</v>
      </c>
    </row>
    <row r="262" s="2" customFormat="1" ht="21.75" customHeight="1">
      <c r="A262" s="39"/>
      <c r="B262" s="40"/>
      <c r="C262" s="244" t="s">
        <v>1145</v>
      </c>
      <c r="D262" s="244" t="s">
        <v>231</v>
      </c>
      <c r="E262" s="245" t="s">
        <v>3557</v>
      </c>
      <c r="F262" s="246" t="s">
        <v>3558</v>
      </c>
      <c r="G262" s="247" t="s">
        <v>3170</v>
      </c>
      <c r="H262" s="248">
        <v>13</v>
      </c>
      <c r="I262" s="249"/>
      <c r="J262" s="250">
        <f>ROUND(I262*H262,2)</f>
        <v>0</v>
      </c>
      <c r="K262" s="246" t="s">
        <v>1</v>
      </c>
      <c r="L262" s="45"/>
      <c r="M262" s="251" t="s">
        <v>1</v>
      </c>
      <c r="N262" s="252" t="s">
        <v>46</v>
      </c>
      <c r="O262" s="92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5" t="s">
        <v>236</v>
      </c>
      <c r="AT262" s="255" t="s">
        <v>231</v>
      </c>
      <c r="AU262" s="255" t="s">
        <v>89</v>
      </c>
      <c r="AY262" s="18" t="s">
        <v>229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8" t="s">
        <v>89</v>
      </c>
      <c r="BK262" s="256">
        <f>ROUND(I262*H262,2)</f>
        <v>0</v>
      </c>
      <c r="BL262" s="18" t="s">
        <v>236</v>
      </c>
      <c r="BM262" s="255" t="s">
        <v>1751</v>
      </c>
    </row>
    <row r="263" s="2" customFormat="1" ht="33" customHeight="1">
      <c r="A263" s="39"/>
      <c r="B263" s="40"/>
      <c r="C263" s="244" t="s">
        <v>1153</v>
      </c>
      <c r="D263" s="244" t="s">
        <v>231</v>
      </c>
      <c r="E263" s="245" t="s">
        <v>3559</v>
      </c>
      <c r="F263" s="246" t="s">
        <v>3560</v>
      </c>
      <c r="G263" s="247" t="s">
        <v>3170</v>
      </c>
      <c r="H263" s="248">
        <v>1</v>
      </c>
      <c r="I263" s="249"/>
      <c r="J263" s="250">
        <f>ROUND(I263*H263,2)</f>
        <v>0</v>
      </c>
      <c r="K263" s="246" t="s">
        <v>1</v>
      </c>
      <c r="L263" s="45"/>
      <c r="M263" s="251" t="s">
        <v>1</v>
      </c>
      <c r="N263" s="252" t="s">
        <v>46</v>
      </c>
      <c r="O263" s="92"/>
      <c r="P263" s="253">
        <f>O263*H263</f>
        <v>0</v>
      </c>
      <c r="Q263" s="253">
        <v>0</v>
      </c>
      <c r="R263" s="253">
        <f>Q263*H263</f>
        <v>0</v>
      </c>
      <c r="S263" s="253">
        <v>0</v>
      </c>
      <c r="T263" s="25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5" t="s">
        <v>236</v>
      </c>
      <c r="AT263" s="255" t="s">
        <v>231</v>
      </c>
      <c r="AU263" s="255" t="s">
        <v>89</v>
      </c>
      <c r="AY263" s="18" t="s">
        <v>229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8" t="s">
        <v>89</v>
      </c>
      <c r="BK263" s="256">
        <f>ROUND(I263*H263,2)</f>
        <v>0</v>
      </c>
      <c r="BL263" s="18" t="s">
        <v>236</v>
      </c>
      <c r="BM263" s="255" t="s">
        <v>1772</v>
      </c>
    </row>
    <row r="264" s="2" customFormat="1" ht="21.75" customHeight="1">
      <c r="A264" s="39"/>
      <c r="B264" s="40"/>
      <c r="C264" s="244" t="s">
        <v>1157</v>
      </c>
      <c r="D264" s="244" t="s">
        <v>231</v>
      </c>
      <c r="E264" s="245" t="s">
        <v>3561</v>
      </c>
      <c r="F264" s="246" t="s">
        <v>3562</v>
      </c>
      <c r="G264" s="247" t="s">
        <v>3170</v>
      </c>
      <c r="H264" s="248">
        <v>2</v>
      </c>
      <c r="I264" s="249"/>
      <c r="J264" s="250">
        <f>ROUND(I264*H264,2)</f>
        <v>0</v>
      </c>
      <c r="K264" s="246" t="s">
        <v>1</v>
      </c>
      <c r="L264" s="45"/>
      <c r="M264" s="251" t="s">
        <v>1</v>
      </c>
      <c r="N264" s="252" t="s">
        <v>46</v>
      </c>
      <c r="O264" s="92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236</v>
      </c>
      <c r="AT264" s="255" t="s">
        <v>231</v>
      </c>
      <c r="AU264" s="255" t="s">
        <v>89</v>
      </c>
      <c r="AY264" s="18" t="s">
        <v>229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89</v>
      </c>
      <c r="BK264" s="256">
        <f>ROUND(I264*H264,2)</f>
        <v>0</v>
      </c>
      <c r="BL264" s="18" t="s">
        <v>236</v>
      </c>
      <c r="BM264" s="255" t="s">
        <v>1781</v>
      </c>
    </row>
    <row r="265" s="2" customFormat="1" ht="21.75" customHeight="1">
      <c r="A265" s="39"/>
      <c r="B265" s="40"/>
      <c r="C265" s="244" t="s">
        <v>1161</v>
      </c>
      <c r="D265" s="244" t="s">
        <v>231</v>
      </c>
      <c r="E265" s="245" t="s">
        <v>3563</v>
      </c>
      <c r="F265" s="246" t="s">
        <v>3564</v>
      </c>
      <c r="G265" s="247" t="s">
        <v>3170</v>
      </c>
      <c r="H265" s="248">
        <v>1</v>
      </c>
      <c r="I265" s="249"/>
      <c r="J265" s="250">
        <f>ROUND(I265*H265,2)</f>
        <v>0</v>
      </c>
      <c r="K265" s="246" t="s">
        <v>1</v>
      </c>
      <c r="L265" s="45"/>
      <c r="M265" s="251" t="s">
        <v>1</v>
      </c>
      <c r="N265" s="252" t="s">
        <v>46</v>
      </c>
      <c r="O265" s="92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5" t="s">
        <v>236</v>
      </c>
      <c r="AT265" s="255" t="s">
        <v>231</v>
      </c>
      <c r="AU265" s="255" t="s">
        <v>89</v>
      </c>
      <c r="AY265" s="18" t="s">
        <v>229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8" t="s">
        <v>89</v>
      </c>
      <c r="BK265" s="256">
        <f>ROUND(I265*H265,2)</f>
        <v>0</v>
      </c>
      <c r="BL265" s="18" t="s">
        <v>236</v>
      </c>
      <c r="BM265" s="255" t="s">
        <v>1793</v>
      </c>
    </row>
    <row r="266" s="2" customFormat="1" ht="21.75" customHeight="1">
      <c r="A266" s="39"/>
      <c r="B266" s="40"/>
      <c r="C266" s="244" t="s">
        <v>251</v>
      </c>
      <c r="D266" s="244" t="s">
        <v>231</v>
      </c>
      <c r="E266" s="245" t="s">
        <v>3565</v>
      </c>
      <c r="F266" s="246" t="s">
        <v>3566</v>
      </c>
      <c r="G266" s="247" t="s">
        <v>3567</v>
      </c>
      <c r="H266" s="248">
        <v>36</v>
      </c>
      <c r="I266" s="249"/>
      <c r="J266" s="250">
        <f>ROUND(I266*H266,2)</f>
        <v>0</v>
      </c>
      <c r="K266" s="246" t="s">
        <v>1</v>
      </c>
      <c r="L266" s="45"/>
      <c r="M266" s="251" t="s">
        <v>1</v>
      </c>
      <c r="N266" s="252" t="s">
        <v>46</v>
      </c>
      <c r="O266" s="92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5" t="s">
        <v>236</v>
      </c>
      <c r="AT266" s="255" t="s">
        <v>231</v>
      </c>
      <c r="AU266" s="255" t="s">
        <v>89</v>
      </c>
      <c r="AY266" s="18" t="s">
        <v>229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8" t="s">
        <v>89</v>
      </c>
      <c r="BK266" s="256">
        <f>ROUND(I266*H266,2)</f>
        <v>0</v>
      </c>
      <c r="BL266" s="18" t="s">
        <v>236</v>
      </c>
      <c r="BM266" s="255" t="s">
        <v>1808</v>
      </c>
    </row>
    <row r="267" s="2" customFormat="1" ht="16.5" customHeight="1">
      <c r="A267" s="39"/>
      <c r="B267" s="40"/>
      <c r="C267" s="244" t="s">
        <v>1183</v>
      </c>
      <c r="D267" s="244" t="s">
        <v>231</v>
      </c>
      <c r="E267" s="245" t="s">
        <v>3568</v>
      </c>
      <c r="F267" s="246" t="s">
        <v>3370</v>
      </c>
      <c r="G267" s="247" t="s">
        <v>3393</v>
      </c>
      <c r="H267" s="248">
        <v>1</v>
      </c>
      <c r="I267" s="249"/>
      <c r="J267" s="250">
        <f>ROUND(I267*H267,2)</f>
        <v>0</v>
      </c>
      <c r="K267" s="246" t="s">
        <v>1</v>
      </c>
      <c r="L267" s="45"/>
      <c r="M267" s="251" t="s">
        <v>1</v>
      </c>
      <c r="N267" s="252" t="s">
        <v>46</v>
      </c>
      <c r="O267" s="92"/>
      <c r="P267" s="253">
        <f>O267*H267</f>
        <v>0</v>
      </c>
      <c r="Q267" s="253">
        <v>0</v>
      </c>
      <c r="R267" s="253">
        <f>Q267*H267</f>
        <v>0</v>
      </c>
      <c r="S267" s="253">
        <v>0</v>
      </c>
      <c r="T267" s="25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5" t="s">
        <v>236</v>
      </c>
      <c r="AT267" s="255" t="s">
        <v>231</v>
      </c>
      <c r="AU267" s="255" t="s">
        <v>89</v>
      </c>
      <c r="AY267" s="18" t="s">
        <v>229</v>
      </c>
      <c r="BE267" s="256">
        <f>IF(N267="základní",J267,0)</f>
        <v>0</v>
      </c>
      <c r="BF267" s="256">
        <f>IF(N267="snížená",J267,0)</f>
        <v>0</v>
      </c>
      <c r="BG267" s="256">
        <f>IF(N267="zákl. přenesená",J267,0)</f>
        <v>0</v>
      </c>
      <c r="BH267" s="256">
        <f>IF(N267="sníž. přenesená",J267,0)</f>
        <v>0</v>
      </c>
      <c r="BI267" s="256">
        <f>IF(N267="nulová",J267,0)</f>
        <v>0</v>
      </c>
      <c r="BJ267" s="18" t="s">
        <v>89</v>
      </c>
      <c r="BK267" s="256">
        <f>ROUND(I267*H267,2)</f>
        <v>0</v>
      </c>
      <c r="BL267" s="18" t="s">
        <v>236</v>
      </c>
      <c r="BM267" s="255" t="s">
        <v>1817</v>
      </c>
    </row>
    <row r="268" s="12" customFormat="1" ht="25.92" customHeight="1">
      <c r="A268" s="12"/>
      <c r="B268" s="228"/>
      <c r="C268" s="229"/>
      <c r="D268" s="230" t="s">
        <v>80</v>
      </c>
      <c r="E268" s="231" t="s">
        <v>478</v>
      </c>
      <c r="F268" s="231" t="s">
        <v>3569</v>
      </c>
      <c r="G268" s="229"/>
      <c r="H268" s="229"/>
      <c r="I268" s="232"/>
      <c r="J268" s="233">
        <f>BK268</f>
        <v>0</v>
      </c>
      <c r="K268" s="229"/>
      <c r="L268" s="234"/>
      <c r="M268" s="235"/>
      <c r="N268" s="236"/>
      <c r="O268" s="236"/>
      <c r="P268" s="237">
        <f>SUM(P269:P286)</f>
        <v>0</v>
      </c>
      <c r="Q268" s="236"/>
      <c r="R268" s="237">
        <f>SUM(R269:R286)</f>
        <v>0</v>
      </c>
      <c r="S268" s="236"/>
      <c r="T268" s="238">
        <f>SUM(T269:T286)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39" t="s">
        <v>89</v>
      </c>
      <c r="AT268" s="240" t="s">
        <v>80</v>
      </c>
      <c r="AU268" s="240" t="s">
        <v>81</v>
      </c>
      <c r="AY268" s="239" t="s">
        <v>229</v>
      </c>
      <c r="BK268" s="241">
        <f>SUM(BK269:BK286)</f>
        <v>0</v>
      </c>
    </row>
    <row r="269" s="2" customFormat="1" ht="16.5" customHeight="1">
      <c r="A269" s="39"/>
      <c r="B269" s="40"/>
      <c r="C269" s="244" t="s">
        <v>1194</v>
      </c>
      <c r="D269" s="244" t="s">
        <v>231</v>
      </c>
      <c r="E269" s="245" t="s">
        <v>3570</v>
      </c>
      <c r="F269" s="246" t="s">
        <v>3571</v>
      </c>
      <c r="G269" s="247" t="s">
        <v>3170</v>
      </c>
      <c r="H269" s="248">
        <v>100</v>
      </c>
      <c r="I269" s="249"/>
      <c r="J269" s="250">
        <f>ROUND(I269*H269,2)</f>
        <v>0</v>
      </c>
      <c r="K269" s="246" t="s">
        <v>1</v>
      </c>
      <c r="L269" s="45"/>
      <c r="M269" s="251" t="s">
        <v>1</v>
      </c>
      <c r="N269" s="252" t="s">
        <v>46</v>
      </c>
      <c r="O269" s="92"/>
      <c r="P269" s="253">
        <f>O269*H269</f>
        <v>0</v>
      </c>
      <c r="Q269" s="253">
        <v>0</v>
      </c>
      <c r="R269" s="253">
        <f>Q269*H269</f>
        <v>0</v>
      </c>
      <c r="S269" s="253">
        <v>0</v>
      </c>
      <c r="T269" s="25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5" t="s">
        <v>236</v>
      </c>
      <c r="AT269" s="255" t="s">
        <v>231</v>
      </c>
      <c r="AU269" s="255" t="s">
        <v>89</v>
      </c>
      <c r="AY269" s="18" t="s">
        <v>229</v>
      </c>
      <c r="BE269" s="256">
        <f>IF(N269="základní",J269,0)</f>
        <v>0</v>
      </c>
      <c r="BF269" s="256">
        <f>IF(N269="snížená",J269,0)</f>
        <v>0</v>
      </c>
      <c r="BG269" s="256">
        <f>IF(N269="zákl. přenesená",J269,0)</f>
        <v>0</v>
      </c>
      <c r="BH269" s="256">
        <f>IF(N269="sníž. přenesená",J269,0)</f>
        <v>0</v>
      </c>
      <c r="BI269" s="256">
        <f>IF(N269="nulová",J269,0)</f>
        <v>0</v>
      </c>
      <c r="BJ269" s="18" t="s">
        <v>89</v>
      </c>
      <c r="BK269" s="256">
        <f>ROUND(I269*H269,2)</f>
        <v>0</v>
      </c>
      <c r="BL269" s="18" t="s">
        <v>236</v>
      </c>
      <c r="BM269" s="255" t="s">
        <v>1827</v>
      </c>
    </row>
    <row r="270" s="2" customFormat="1" ht="16.5" customHeight="1">
      <c r="A270" s="39"/>
      <c r="B270" s="40"/>
      <c r="C270" s="244" t="s">
        <v>1207</v>
      </c>
      <c r="D270" s="244" t="s">
        <v>231</v>
      </c>
      <c r="E270" s="245" t="s">
        <v>3572</v>
      </c>
      <c r="F270" s="246" t="s">
        <v>3573</v>
      </c>
      <c r="G270" s="247" t="s">
        <v>3170</v>
      </c>
      <c r="H270" s="248">
        <v>165</v>
      </c>
      <c r="I270" s="249"/>
      <c r="J270" s="250">
        <f>ROUND(I270*H270,2)</f>
        <v>0</v>
      </c>
      <c r="K270" s="246" t="s">
        <v>1</v>
      </c>
      <c r="L270" s="45"/>
      <c r="M270" s="251" t="s">
        <v>1</v>
      </c>
      <c r="N270" s="252" t="s">
        <v>46</v>
      </c>
      <c r="O270" s="92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236</v>
      </c>
      <c r="AT270" s="255" t="s">
        <v>231</v>
      </c>
      <c r="AU270" s="255" t="s">
        <v>89</v>
      </c>
      <c r="AY270" s="18" t="s">
        <v>229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89</v>
      </c>
      <c r="BK270" s="256">
        <f>ROUND(I270*H270,2)</f>
        <v>0</v>
      </c>
      <c r="BL270" s="18" t="s">
        <v>236</v>
      </c>
      <c r="BM270" s="255" t="s">
        <v>1835</v>
      </c>
    </row>
    <row r="271" s="2" customFormat="1" ht="16.5" customHeight="1">
      <c r="A271" s="39"/>
      <c r="B271" s="40"/>
      <c r="C271" s="244" t="s">
        <v>1212</v>
      </c>
      <c r="D271" s="244" t="s">
        <v>231</v>
      </c>
      <c r="E271" s="245" t="s">
        <v>3574</v>
      </c>
      <c r="F271" s="246" t="s">
        <v>3575</v>
      </c>
      <c r="G271" s="247" t="s">
        <v>3170</v>
      </c>
      <c r="H271" s="248">
        <v>2</v>
      </c>
      <c r="I271" s="249"/>
      <c r="J271" s="250">
        <f>ROUND(I271*H271,2)</f>
        <v>0</v>
      </c>
      <c r="K271" s="246" t="s">
        <v>1</v>
      </c>
      <c r="L271" s="45"/>
      <c r="M271" s="251" t="s">
        <v>1</v>
      </c>
      <c r="N271" s="252" t="s">
        <v>46</v>
      </c>
      <c r="O271" s="92"/>
      <c r="P271" s="253">
        <f>O271*H271</f>
        <v>0</v>
      </c>
      <c r="Q271" s="253">
        <v>0</v>
      </c>
      <c r="R271" s="253">
        <f>Q271*H271</f>
        <v>0</v>
      </c>
      <c r="S271" s="253">
        <v>0</v>
      </c>
      <c r="T271" s="25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5" t="s">
        <v>236</v>
      </c>
      <c r="AT271" s="255" t="s">
        <v>231</v>
      </c>
      <c r="AU271" s="255" t="s">
        <v>89</v>
      </c>
      <c r="AY271" s="18" t="s">
        <v>229</v>
      </c>
      <c r="BE271" s="256">
        <f>IF(N271="základní",J271,0)</f>
        <v>0</v>
      </c>
      <c r="BF271" s="256">
        <f>IF(N271="snížená",J271,0)</f>
        <v>0</v>
      </c>
      <c r="BG271" s="256">
        <f>IF(N271="zákl. přenesená",J271,0)</f>
        <v>0</v>
      </c>
      <c r="BH271" s="256">
        <f>IF(N271="sníž. přenesená",J271,0)</f>
        <v>0</v>
      </c>
      <c r="BI271" s="256">
        <f>IF(N271="nulová",J271,0)</f>
        <v>0</v>
      </c>
      <c r="BJ271" s="18" t="s">
        <v>89</v>
      </c>
      <c r="BK271" s="256">
        <f>ROUND(I271*H271,2)</f>
        <v>0</v>
      </c>
      <c r="BL271" s="18" t="s">
        <v>236</v>
      </c>
      <c r="BM271" s="255" t="s">
        <v>1843</v>
      </c>
    </row>
    <row r="272" s="2" customFormat="1" ht="16.5" customHeight="1">
      <c r="A272" s="39"/>
      <c r="B272" s="40"/>
      <c r="C272" s="244" t="s">
        <v>1218</v>
      </c>
      <c r="D272" s="244" t="s">
        <v>231</v>
      </c>
      <c r="E272" s="245" t="s">
        <v>3576</v>
      </c>
      <c r="F272" s="246" t="s">
        <v>3577</v>
      </c>
      <c r="G272" s="247" t="s">
        <v>3170</v>
      </c>
      <c r="H272" s="248">
        <v>21</v>
      </c>
      <c r="I272" s="249"/>
      <c r="J272" s="250">
        <f>ROUND(I272*H272,2)</f>
        <v>0</v>
      </c>
      <c r="K272" s="246" t="s">
        <v>1</v>
      </c>
      <c r="L272" s="45"/>
      <c r="M272" s="251" t="s">
        <v>1</v>
      </c>
      <c r="N272" s="252" t="s">
        <v>46</v>
      </c>
      <c r="O272" s="92"/>
      <c r="P272" s="253">
        <f>O272*H272</f>
        <v>0</v>
      </c>
      <c r="Q272" s="253">
        <v>0</v>
      </c>
      <c r="R272" s="253">
        <f>Q272*H272</f>
        <v>0</v>
      </c>
      <c r="S272" s="253">
        <v>0</v>
      </c>
      <c r="T272" s="25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5" t="s">
        <v>236</v>
      </c>
      <c r="AT272" s="255" t="s">
        <v>231</v>
      </c>
      <c r="AU272" s="255" t="s">
        <v>89</v>
      </c>
      <c r="AY272" s="18" t="s">
        <v>229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8" t="s">
        <v>89</v>
      </c>
      <c r="BK272" s="256">
        <f>ROUND(I272*H272,2)</f>
        <v>0</v>
      </c>
      <c r="BL272" s="18" t="s">
        <v>236</v>
      </c>
      <c r="BM272" s="255" t="s">
        <v>1857</v>
      </c>
    </row>
    <row r="273" s="2" customFormat="1" ht="16.5" customHeight="1">
      <c r="A273" s="39"/>
      <c r="B273" s="40"/>
      <c r="C273" s="244" t="s">
        <v>1222</v>
      </c>
      <c r="D273" s="244" t="s">
        <v>231</v>
      </c>
      <c r="E273" s="245" t="s">
        <v>3578</v>
      </c>
      <c r="F273" s="246" t="s">
        <v>3579</v>
      </c>
      <c r="G273" s="247" t="s">
        <v>3170</v>
      </c>
      <c r="H273" s="248">
        <v>6</v>
      </c>
      <c r="I273" s="249"/>
      <c r="J273" s="250">
        <f>ROUND(I273*H273,2)</f>
        <v>0</v>
      </c>
      <c r="K273" s="246" t="s">
        <v>1</v>
      </c>
      <c r="L273" s="45"/>
      <c r="M273" s="251" t="s">
        <v>1</v>
      </c>
      <c r="N273" s="252" t="s">
        <v>46</v>
      </c>
      <c r="O273" s="92"/>
      <c r="P273" s="253">
        <f>O273*H273</f>
        <v>0</v>
      </c>
      <c r="Q273" s="253">
        <v>0</v>
      </c>
      <c r="R273" s="253">
        <f>Q273*H273</f>
        <v>0</v>
      </c>
      <c r="S273" s="253">
        <v>0</v>
      </c>
      <c r="T273" s="25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5" t="s">
        <v>236</v>
      </c>
      <c r="AT273" s="255" t="s">
        <v>231</v>
      </c>
      <c r="AU273" s="255" t="s">
        <v>89</v>
      </c>
      <c r="AY273" s="18" t="s">
        <v>229</v>
      </c>
      <c r="BE273" s="256">
        <f>IF(N273="základní",J273,0)</f>
        <v>0</v>
      </c>
      <c r="BF273" s="256">
        <f>IF(N273="snížená",J273,0)</f>
        <v>0</v>
      </c>
      <c r="BG273" s="256">
        <f>IF(N273="zákl. přenesená",J273,0)</f>
        <v>0</v>
      </c>
      <c r="BH273" s="256">
        <f>IF(N273="sníž. přenesená",J273,0)</f>
        <v>0</v>
      </c>
      <c r="BI273" s="256">
        <f>IF(N273="nulová",J273,0)</f>
        <v>0</v>
      </c>
      <c r="BJ273" s="18" t="s">
        <v>89</v>
      </c>
      <c r="BK273" s="256">
        <f>ROUND(I273*H273,2)</f>
        <v>0</v>
      </c>
      <c r="BL273" s="18" t="s">
        <v>236</v>
      </c>
      <c r="BM273" s="255" t="s">
        <v>1869</v>
      </c>
    </row>
    <row r="274" s="2" customFormat="1" ht="16.5" customHeight="1">
      <c r="A274" s="39"/>
      <c r="B274" s="40"/>
      <c r="C274" s="244" t="s">
        <v>1239</v>
      </c>
      <c r="D274" s="244" t="s">
        <v>231</v>
      </c>
      <c r="E274" s="245" t="s">
        <v>3580</v>
      </c>
      <c r="F274" s="246" t="s">
        <v>3581</v>
      </c>
      <c r="G274" s="247" t="s">
        <v>3170</v>
      </c>
      <c r="H274" s="248">
        <v>8</v>
      </c>
      <c r="I274" s="249"/>
      <c r="J274" s="250">
        <f>ROUND(I274*H274,2)</f>
        <v>0</v>
      </c>
      <c r="K274" s="246" t="s">
        <v>1</v>
      </c>
      <c r="L274" s="45"/>
      <c r="M274" s="251" t="s">
        <v>1</v>
      </c>
      <c r="N274" s="252" t="s">
        <v>46</v>
      </c>
      <c r="O274" s="92"/>
      <c r="P274" s="253">
        <f>O274*H274</f>
        <v>0</v>
      </c>
      <c r="Q274" s="253">
        <v>0</v>
      </c>
      <c r="R274" s="253">
        <f>Q274*H274</f>
        <v>0</v>
      </c>
      <c r="S274" s="253">
        <v>0</v>
      </c>
      <c r="T274" s="25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5" t="s">
        <v>236</v>
      </c>
      <c r="AT274" s="255" t="s">
        <v>231</v>
      </c>
      <c r="AU274" s="255" t="s">
        <v>89</v>
      </c>
      <c r="AY274" s="18" t="s">
        <v>229</v>
      </c>
      <c r="BE274" s="256">
        <f>IF(N274="základní",J274,0)</f>
        <v>0</v>
      </c>
      <c r="BF274" s="256">
        <f>IF(N274="snížená",J274,0)</f>
        <v>0</v>
      </c>
      <c r="BG274" s="256">
        <f>IF(N274="zákl. přenesená",J274,0)</f>
        <v>0</v>
      </c>
      <c r="BH274" s="256">
        <f>IF(N274="sníž. přenesená",J274,0)</f>
        <v>0</v>
      </c>
      <c r="BI274" s="256">
        <f>IF(N274="nulová",J274,0)</f>
        <v>0</v>
      </c>
      <c r="BJ274" s="18" t="s">
        <v>89</v>
      </c>
      <c r="BK274" s="256">
        <f>ROUND(I274*H274,2)</f>
        <v>0</v>
      </c>
      <c r="BL274" s="18" t="s">
        <v>236</v>
      </c>
      <c r="BM274" s="255" t="s">
        <v>1880</v>
      </c>
    </row>
    <row r="275" s="2" customFormat="1" ht="16.5" customHeight="1">
      <c r="A275" s="39"/>
      <c r="B275" s="40"/>
      <c r="C275" s="244" t="s">
        <v>1246</v>
      </c>
      <c r="D275" s="244" t="s">
        <v>231</v>
      </c>
      <c r="E275" s="245" t="s">
        <v>3582</v>
      </c>
      <c r="F275" s="246" t="s">
        <v>3583</v>
      </c>
      <c r="G275" s="247" t="s">
        <v>3170</v>
      </c>
      <c r="H275" s="248">
        <v>7</v>
      </c>
      <c r="I275" s="249"/>
      <c r="J275" s="250">
        <f>ROUND(I275*H275,2)</f>
        <v>0</v>
      </c>
      <c r="K275" s="246" t="s">
        <v>1</v>
      </c>
      <c r="L275" s="45"/>
      <c r="M275" s="251" t="s">
        <v>1</v>
      </c>
      <c r="N275" s="252" t="s">
        <v>46</v>
      </c>
      <c r="O275" s="92"/>
      <c r="P275" s="253">
        <f>O275*H275</f>
        <v>0</v>
      </c>
      <c r="Q275" s="253">
        <v>0</v>
      </c>
      <c r="R275" s="253">
        <f>Q275*H275</f>
        <v>0</v>
      </c>
      <c r="S275" s="253">
        <v>0</v>
      </c>
      <c r="T275" s="25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5" t="s">
        <v>236</v>
      </c>
      <c r="AT275" s="255" t="s">
        <v>231</v>
      </c>
      <c r="AU275" s="255" t="s">
        <v>89</v>
      </c>
      <c r="AY275" s="18" t="s">
        <v>229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8" t="s">
        <v>89</v>
      </c>
      <c r="BK275" s="256">
        <f>ROUND(I275*H275,2)</f>
        <v>0</v>
      </c>
      <c r="BL275" s="18" t="s">
        <v>236</v>
      </c>
      <c r="BM275" s="255" t="s">
        <v>1895</v>
      </c>
    </row>
    <row r="276" s="2" customFormat="1" ht="16.5" customHeight="1">
      <c r="A276" s="39"/>
      <c r="B276" s="40"/>
      <c r="C276" s="244" t="s">
        <v>1263</v>
      </c>
      <c r="D276" s="244" t="s">
        <v>231</v>
      </c>
      <c r="E276" s="245" t="s">
        <v>3584</v>
      </c>
      <c r="F276" s="246" t="s">
        <v>3585</v>
      </c>
      <c r="G276" s="247" t="s">
        <v>3170</v>
      </c>
      <c r="H276" s="248">
        <v>1</v>
      </c>
      <c r="I276" s="249"/>
      <c r="J276" s="250">
        <f>ROUND(I276*H276,2)</f>
        <v>0</v>
      </c>
      <c r="K276" s="246" t="s">
        <v>1</v>
      </c>
      <c r="L276" s="45"/>
      <c r="M276" s="251" t="s">
        <v>1</v>
      </c>
      <c r="N276" s="252" t="s">
        <v>46</v>
      </c>
      <c r="O276" s="92"/>
      <c r="P276" s="253">
        <f>O276*H276</f>
        <v>0</v>
      </c>
      <c r="Q276" s="253">
        <v>0</v>
      </c>
      <c r="R276" s="253">
        <f>Q276*H276</f>
        <v>0</v>
      </c>
      <c r="S276" s="253">
        <v>0</v>
      </c>
      <c r="T276" s="25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5" t="s">
        <v>236</v>
      </c>
      <c r="AT276" s="255" t="s">
        <v>231</v>
      </c>
      <c r="AU276" s="255" t="s">
        <v>89</v>
      </c>
      <c r="AY276" s="18" t="s">
        <v>229</v>
      </c>
      <c r="BE276" s="256">
        <f>IF(N276="základní",J276,0)</f>
        <v>0</v>
      </c>
      <c r="BF276" s="256">
        <f>IF(N276="snížená",J276,0)</f>
        <v>0</v>
      </c>
      <c r="BG276" s="256">
        <f>IF(N276="zákl. přenesená",J276,0)</f>
        <v>0</v>
      </c>
      <c r="BH276" s="256">
        <f>IF(N276="sníž. přenesená",J276,0)</f>
        <v>0</v>
      </c>
      <c r="BI276" s="256">
        <f>IF(N276="nulová",J276,0)</f>
        <v>0</v>
      </c>
      <c r="BJ276" s="18" t="s">
        <v>89</v>
      </c>
      <c r="BK276" s="256">
        <f>ROUND(I276*H276,2)</f>
        <v>0</v>
      </c>
      <c r="BL276" s="18" t="s">
        <v>236</v>
      </c>
      <c r="BM276" s="255" t="s">
        <v>1904</v>
      </c>
    </row>
    <row r="277" s="2" customFormat="1" ht="16.5" customHeight="1">
      <c r="A277" s="39"/>
      <c r="B277" s="40"/>
      <c r="C277" s="244" t="s">
        <v>1268</v>
      </c>
      <c r="D277" s="244" t="s">
        <v>231</v>
      </c>
      <c r="E277" s="245" t="s">
        <v>3586</v>
      </c>
      <c r="F277" s="246" t="s">
        <v>3587</v>
      </c>
      <c r="G277" s="247" t="s">
        <v>3170</v>
      </c>
      <c r="H277" s="248">
        <v>6</v>
      </c>
      <c r="I277" s="249"/>
      <c r="J277" s="250">
        <f>ROUND(I277*H277,2)</f>
        <v>0</v>
      </c>
      <c r="K277" s="246" t="s">
        <v>1</v>
      </c>
      <c r="L277" s="45"/>
      <c r="M277" s="251" t="s">
        <v>1</v>
      </c>
      <c r="N277" s="252" t="s">
        <v>46</v>
      </c>
      <c r="O277" s="92"/>
      <c r="P277" s="253">
        <f>O277*H277</f>
        <v>0</v>
      </c>
      <c r="Q277" s="253">
        <v>0</v>
      </c>
      <c r="R277" s="253">
        <f>Q277*H277</f>
        <v>0</v>
      </c>
      <c r="S277" s="253">
        <v>0</v>
      </c>
      <c r="T277" s="25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5" t="s">
        <v>236</v>
      </c>
      <c r="AT277" s="255" t="s">
        <v>231</v>
      </c>
      <c r="AU277" s="255" t="s">
        <v>89</v>
      </c>
      <c r="AY277" s="18" t="s">
        <v>229</v>
      </c>
      <c r="BE277" s="256">
        <f>IF(N277="základní",J277,0)</f>
        <v>0</v>
      </c>
      <c r="BF277" s="256">
        <f>IF(N277="snížená",J277,0)</f>
        <v>0</v>
      </c>
      <c r="BG277" s="256">
        <f>IF(N277="zákl. přenesená",J277,0)</f>
        <v>0</v>
      </c>
      <c r="BH277" s="256">
        <f>IF(N277="sníž. přenesená",J277,0)</f>
        <v>0</v>
      </c>
      <c r="BI277" s="256">
        <f>IF(N277="nulová",J277,0)</f>
        <v>0</v>
      </c>
      <c r="BJ277" s="18" t="s">
        <v>89</v>
      </c>
      <c r="BK277" s="256">
        <f>ROUND(I277*H277,2)</f>
        <v>0</v>
      </c>
      <c r="BL277" s="18" t="s">
        <v>236</v>
      </c>
      <c r="BM277" s="255" t="s">
        <v>1915</v>
      </c>
    </row>
    <row r="278" s="2" customFormat="1" ht="16.5" customHeight="1">
      <c r="A278" s="39"/>
      <c r="B278" s="40"/>
      <c r="C278" s="244" t="s">
        <v>1276</v>
      </c>
      <c r="D278" s="244" t="s">
        <v>231</v>
      </c>
      <c r="E278" s="245" t="s">
        <v>3588</v>
      </c>
      <c r="F278" s="246" t="s">
        <v>3589</v>
      </c>
      <c r="G278" s="247" t="s">
        <v>3170</v>
      </c>
      <c r="H278" s="248">
        <v>2</v>
      </c>
      <c r="I278" s="249"/>
      <c r="J278" s="250">
        <f>ROUND(I278*H278,2)</f>
        <v>0</v>
      </c>
      <c r="K278" s="246" t="s">
        <v>1</v>
      </c>
      <c r="L278" s="45"/>
      <c r="M278" s="251" t="s">
        <v>1</v>
      </c>
      <c r="N278" s="252" t="s">
        <v>46</v>
      </c>
      <c r="O278" s="92"/>
      <c r="P278" s="253">
        <f>O278*H278</f>
        <v>0</v>
      </c>
      <c r="Q278" s="253">
        <v>0</v>
      </c>
      <c r="R278" s="253">
        <f>Q278*H278</f>
        <v>0</v>
      </c>
      <c r="S278" s="253">
        <v>0</v>
      </c>
      <c r="T278" s="25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5" t="s">
        <v>236</v>
      </c>
      <c r="AT278" s="255" t="s">
        <v>231</v>
      </c>
      <c r="AU278" s="255" t="s">
        <v>89</v>
      </c>
      <c r="AY278" s="18" t="s">
        <v>229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8" t="s">
        <v>89</v>
      </c>
      <c r="BK278" s="256">
        <f>ROUND(I278*H278,2)</f>
        <v>0</v>
      </c>
      <c r="BL278" s="18" t="s">
        <v>236</v>
      </c>
      <c r="BM278" s="255" t="s">
        <v>1926</v>
      </c>
    </row>
    <row r="279" s="2" customFormat="1" ht="16.5" customHeight="1">
      <c r="A279" s="39"/>
      <c r="B279" s="40"/>
      <c r="C279" s="244" t="s">
        <v>1301</v>
      </c>
      <c r="D279" s="244" t="s">
        <v>231</v>
      </c>
      <c r="E279" s="245" t="s">
        <v>3590</v>
      </c>
      <c r="F279" s="246" t="s">
        <v>3591</v>
      </c>
      <c r="G279" s="247" t="s">
        <v>3170</v>
      </c>
      <c r="H279" s="248">
        <v>2</v>
      </c>
      <c r="I279" s="249"/>
      <c r="J279" s="250">
        <f>ROUND(I279*H279,2)</f>
        <v>0</v>
      </c>
      <c r="K279" s="246" t="s">
        <v>1</v>
      </c>
      <c r="L279" s="45"/>
      <c r="M279" s="251" t="s">
        <v>1</v>
      </c>
      <c r="N279" s="252" t="s">
        <v>46</v>
      </c>
      <c r="O279" s="92"/>
      <c r="P279" s="253">
        <f>O279*H279</f>
        <v>0</v>
      </c>
      <c r="Q279" s="253">
        <v>0</v>
      </c>
      <c r="R279" s="253">
        <f>Q279*H279</f>
        <v>0</v>
      </c>
      <c r="S279" s="253">
        <v>0</v>
      </c>
      <c r="T279" s="25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5" t="s">
        <v>236</v>
      </c>
      <c r="AT279" s="255" t="s">
        <v>231</v>
      </c>
      <c r="AU279" s="255" t="s">
        <v>89</v>
      </c>
      <c r="AY279" s="18" t="s">
        <v>229</v>
      </c>
      <c r="BE279" s="256">
        <f>IF(N279="základní",J279,0)</f>
        <v>0</v>
      </c>
      <c r="BF279" s="256">
        <f>IF(N279="snížená",J279,0)</f>
        <v>0</v>
      </c>
      <c r="BG279" s="256">
        <f>IF(N279="zákl. přenesená",J279,0)</f>
        <v>0</v>
      </c>
      <c r="BH279" s="256">
        <f>IF(N279="sníž. přenesená",J279,0)</f>
        <v>0</v>
      </c>
      <c r="BI279" s="256">
        <f>IF(N279="nulová",J279,0)</f>
        <v>0</v>
      </c>
      <c r="BJ279" s="18" t="s">
        <v>89</v>
      </c>
      <c r="BK279" s="256">
        <f>ROUND(I279*H279,2)</f>
        <v>0</v>
      </c>
      <c r="BL279" s="18" t="s">
        <v>236</v>
      </c>
      <c r="BM279" s="255" t="s">
        <v>1937</v>
      </c>
    </row>
    <row r="280" s="2" customFormat="1" ht="16.5" customHeight="1">
      <c r="A280" s="39"/>
      <c r="B280" s="40"/>
      <c r="C280" s="244" t="s">
        <v>1324</v>
      </c>
      <c r="D280" s="244" t="s">
        <v>231</v>
      </c>
      <c r="E280" s="245" t="s">
        <v>3592</v>
      </c>
      <c r="F280" s="246" t="s">
        <v>3593</v>
      </c>
      <c r="G280" s="247" t="s">
        <v>3170</v>
      </c>
      <c r="H280" s="248">
        <v>7</v>
      </c>
      <c r="I280" s="249"/>
      <c r="J280" s="250">
        <f>ROUND(I280*H280,2)</f>
        <v>0</v>
      </c>
      <c r="K280" s="246" t="s">
        <v>1</v>
      </c>
      <c r="L280" s="45"/>
      <c r="M280" s="251" t="s">
        <v>1</v>
      </c>
      <c r="N280" s="252" t="s">
        <v>46</v>
      </c>
      <c r="O280" s="92"/>
      <c r="P280" s="253">
        <f>O280*H280</f>
        <v>0</v>
      </c>
      <c r="Q280" s="253">
        <v>0</v>
      </c>
      <c r="R280" s="253">
        <f>Q280*H280</f>
        <v>0</v>
      </c>
      <c r="S280" s="253">
        <v>0</v>
      </c>
      <c r="T280" s="25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5" t="s">
        <v>236</v>
      </c>
      <c r="AT280" s="255" t="s">
        <v>231</v>
      </c>
      <c r="AU280" s="255" t="s">
        <v>89</v>
      </c>
      <c r="AY280" s="18" t="s">
        <v>229</v>
      </c>
      <c r="BE280" s="256">
        <f>IF(N280="základní",J280,0)</f>
        <v>0</v>
      </c>
      <c r="BF280" s="256">
        <f>IF(N280="snížená",J280,0)</f>
        <v>0</v>
      </c>
      <c r="BG280" s="256">
        <f>IF(N280="zákl. přenesená",J280,0)</f>
        <v>0</v>
      </c>
      <c r="BH280" s="256">
        <f>IF(N280="sníž. přenesená",J280,0)</f>
        <v>0</v>
      </c>
      <c r="BI280" s="256">
        <f>IF(N280="nulová",J280,0)</f>
        <v>0</v>
      </c>
      <c r="BJ280" s="18" t="s">
        <v>89</v>
      </c>
      <c r="BK280" s="256">
        <f>ROUND(I280*H280,2)</f>
        <v>0</v>
      </c>
      <c r="BL280" s="18" t="s">
        <v>236</v>
      </c>
      <c r="BM280" s="255" t="s">
        <v>1947</v>
      </c>
    </row>
    <row r="281" s="2" customFormat="1" ht="16.5" customHeight="1">
      <c r="A281" s="39"/>
      <c r="B281" s="40"/>
      <c r="C281" s="244" t="s">
        <v>1328</v>
      </c>
      <c r="D281" s="244" t="s">
        <v>231</v>
      </c>
      <c r="E281" s="245" t="s">
        <v>3594</v>
      </c>
      <c r="F281" s="246" t="s">
        <v>3595</v>
      </c>
      <c r="G281" s="247" t="s">
        <v>346</v>
      </c>
      <c r="H281" s="248">
        <v>200</v>
      </c>
      <c r="I281" s="249"/>
      <c r="J281" s="250">
        <f>ROUND(I281*H281,2)</f>
        <v>0</v>
      </c>
      <c r="K281" s="246" t="s">
        <v>1</v>
      </c>
      <c r="L281" s="45"/>
      <c r="M281" s="251" t="s">
        <v>1</v>
      </c>
      <c r="N281" s="252" t="s">
        <v>46</v>
      </c>
      <c r="O281" s="92"/>
      <c r="P281" s="253">
        <f>O281*H281</f>
        <v>0</v>
      </c>
      <c r="Q281" s="253">
        <v>0</v>
      </c>
      <c r="R281" s="253">
        <f>Q281*H281</f>
        <v>0</v>
      </c>
      <c r="S281" s="253">
        <v>0</v>
      </c>
      <c r="T281" s="25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5" t="s">
        <v>236</v>
      </c>
      <c r="AT281" s="255" t="s">
        <v>231</v>
      </c>
      <c r="AU281" s="255" t="s">
        <v>89</v>
      </c>
      <c r="AY281" s="18" t="s">
        <v>229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8" t="s">
        <v>89</v>
      </c>
      <c r="BK281" s="256">
        <f>ROUND(I281*H281,2)</f>
        <v>0</v>
      </c>
      <c r="BL281" s="18" t="s">
        <v>236</v>
      </c>
      <c r="BM281" s="255" t="s">
        <v>1989</v>
      </c>
    </row>
    <row r="282" s="2" customFormat="1" ht="16.5" customHeight="1">
      <c r="A282" s="39"/>
      <c r="B282" s="40"/>
      <c r="C282" s="244" t="s">
        <v>1332</v>
      </c>
      <c r="D282" s="244" t="s">
        <v>231</v>
      </c>
      <c r="E282" s="245" t="s">
        <v>3596</v>
      </c>
      <c r="F282" s="246" t="s">
        <v>3597</v>
      </c>
      <c r="G282" s="247" t="s">
        <v>346</v>
      </c>
      <c r="H282" s="248">
        <v>70</v>
      </c>
      <c r="I282" s="249"/>
      <c r="J282" s="250">
        <f>ROUND(I282*H282,2)</f>
        <v>0</v>
      </c>
      <c r="K282" s="246" t="s">
        <v>1</v>
      </c>
      <c r="L282" s="45"/>
      <c r="M282" s="251" t="s">
        <v>1</v>
      </c>
      <c r="N282" s="252" t="s">
        <v>46</v>
      </c>
      <c r="O282" s="92"/>
      <c r="P282" s="253">
        <f>O282*H282</f>
        <v>0</v>
      </c>
      <c r="Q282" s="253">
        <v>0</v>
      </c>
      <c r="R282" s="253">
        <f>Q282*H282</f>
        <v>0</v>
      </c>
      <c r="S282" s="253">
        <v>0</v>
      </c>
      <c r="T282" s="25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5" t="s">
        <v>236</v>
      </c>
      <c r="AT282" s="255" t="s">
        <v>231</v>
      </c>
      <c r="AU282" s="255" t="s">
        <v>89</v>
      </c>
      <c r="AY282" s="18" t="s">
        <v>229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8" t="s">
        <v>89</v>
      </c>
      <c r="BK282" s="256">
        <f>ROUND(I282*H282,2)</f>
        <v>0</v>
      </c>
      <c r="BL282" s="18" t="s">
        <v>236</v>
      </c>
      <c r="BM282" s="255" t="s">
        <v>2001</v>
      </c>
    </row>
    <row r="283" s="2" customFormat="1" ht="16.5" customHeight="1">
      <c r="A283" s="39"/>
      <c r="B283" s="40"/>
      <c r="C283" s="244" t="s">
        <v>1351</v>
      </c>
      <c r="D283" s="244" t="s">
        <v>231</v>
      </c>
      <c r="E283" s="245" t="s">
        <v>3598</v>
      </c>
      <c r="F283" s="246" t="s">
        <v>3599</v>
      </c>
      <c r="G283" s="247" t="s">
        <v>346</v>
      </c>
      <c r="H283" s="248">
        <v>20</v>
      </c>
      <c r="I283" s="249"/>
      <c r="J283" s="250">
        <f>ROUND(I283*H283,2)</f>
        <v>0</v>
      </c>
      <c r="K283" s="246" t="s">
        <v>1</v>
      </c>
      <c r="L283" s="45"/>
      <c r="M283" s="251" t="s">
        <v>1</v>
      </c>
      <c r="N283" s="252" t="s">
        <v>46</v>
      </c>
      <c r="O283" s="92"/>
      <c r="P283" s="253">
        <f>O283*H283</f>
        <v>0</v>
      </c>
      <c r="Q283" s="253">
        <v>0</v>
      </c>
      <c r="R283" s="253">
        <f>Q283*H283</f>
        <v>0</v>
      </c>
      <c r="S283" s="253">
        <v>0</v>
      </c>
      <c r="T283" s="25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5" t="s">
        <v>236</v>
      </c>
      <c r="AT283" s="255" t="s">
        <v>231</v>
      </c>
      <c r="AU283" s="255" t="s">
        <v>89</v>
      </c>
      <c r="AY283" s="18" t="s">
        <v>229</v>
      </c>
      <c r="BE283" s="256">
        <f>IF(N283="základní",J283,0)</f>
        <v>0</v>
      </c>
      <c r="BF283" s="256">
        <f>IF(N283="snížená",J283,0)</f>
        <v>0</v>
      </c>
      <c r="BG283" s="256">
        <f>IF(N283="zákl. přenesená",J283,0)</f>
        <v>0</v>
      </c>
      <c r="BH283" s="256">
        <f>IF(N283="sníž. přenesená",J283,0)</f>
        <v>0</v>
      </c>
      <c r="BI283" s="256">
        <f>IF(N283="nulová",J283,0)</f>
        <v>0</v>
      </c>
      <c r="BJ283" s="18" t="s">
        <v>89</v>
      </c>
      <c r="BK283" s="256">
        <f>ROUND(I283*H283,2)</f>
        <v>0</v>
      </c>
      <c r="BL283" s="18" t="s">
        <v>236</v>
      </c>
      <c r="BM283" s="255" t="s">
        <v>2030</v>
      </c>
    </row>
    <row r="284" s="2" customFormat="1" ht="16.5" customHeight="1">
      <c r="A284" s="39"/>
      <c r="B284" s="40"/>
      <c r="C284" s="244" t="s">
        <v>1361</v>
      </c>
      <c r="D284" s="244" t="s">
        <v>231</v>
      </c>
      <c r="E284" s="245" t="s">
        <v>3600</v>
      </c>
      <c r="F284" s="246" t="s">
        <v>3601</v>
      </c>
      <c r="G284" s="247" t="s">
        <v>346</v>
      </c>
      <c r="H284" s="248">
        <v>140</v>
      </c>
      <c r="I284" s="249"/>
      <c r="J284" s="250">
        <f>ROUND(I284*H284,2)</f>
        <v>0</v>
      </c>
      <c r="K284" s="246" t="s">
        <v>1</v>
      </c>
      <c r="L284" s="45"/>
      <c r="M284" s="251" t="s">
        <v>1</v>
      </c>
      <c r="N284" s="252" t="s">
        <v>46</v>
      </c>
      <c r="O284" s="92"/>
      <c r="P284" s="253">
        <f>O284*H284</f>
        <v>0</v>
      </c>
      <c r="Q284" s="253">
        <v>0</v>
      </c>
      <c r="R284" s="253">
        <f>Q284*H284</f>
        <v>0</v>
      </c>
      <c r="S284" s="253">
        <v>0</v>
      </c>
      <c r="T284" s="25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5" t="s">
        <v>236</v>
      </c>
      <c r="AT284" s="255" t="s">
        <v>231</v>
      </c>
      <c r="AU284" s="255" t="s">
        <v>89</v>
      </c>
      <c r="AY284" s="18" t="s">
        <v>229</v>
      </c>
      <c r="BE284" s="256">
        <f>IF(N284="základní",J284,0)</f>
        <v>0</v>
      </c>
      <c r="BF284" s="256">
        <f>IF(N284="snížená",J284,0)</f>
        <v>0</v>
      </c>
      <c r="BG284" s="256">
        <f>IF(N284="zákl. přenesená",J284,0)</f>
        <v>0</v>
      </c>
      <c r="BH284" s="256">
        <f>IF(N284="sníž. přenesená",J284,0)</f>
        <v>0</v>
      </c>
      <c r="BI284" s="256">
        <f>IF(N284="nulová",J284,0)</f>
        <v>0</v>
      </c>
      <c r="BJ284" s="18" t="s">
        <v>89</v>
      </c>
      <c r="BK284" s="256">
        <f>ROUND(I284*H284,2)</f>
        <v>0</v>
      </c>
      <c r="BL284" s="18" t="s">
        <v>236</v>
      </c>
      <c r="BM284" s="255" t="s">
        <v>2050</v>
      </c>
    </row>
    <row r="285" s="2" customFormat="1" ht="16.5" customHeight="1">
      <c r="A285" s="39"/>
      <c r="B285" s="40"/>
      <c r="C285" s="244" t="s">
        <v>1365</v>
      </c>
      <c r="D285" s="244" t="s">
        <v>231</v>
      </c>
      <c r="E285" s="245" t="s">
        <v>3602</v>
      </c>
      <c r="F285" s="246" t="s">
        <v>3370</v>
      </c>
      <c r="G285" s="247" t="s">
        <v>3170</v>
      </c>
      <c r="H285" s="248">
        <v>1</v>
      </c>
      <c r="I285" s="249"/>
      <c r="J285" s="250">
        <f>ROUND(I285*H285,2)</f>
        <v>0</v>
      </c>
      <c r="K285" s="246" t="s">
        <v>1</v>
      </c>
      <c r="L285" s="45"/>
      <c r="M285" s="251" t="s">
        <v>1</v>
      </c>
      <c r="N285" s="252" t="s">
        <v>46</v>
      </c>
      <c r="O285" s="92"/>
      <c r="P285" s="253">
        <f>O285*H285</f>
        <v>0</v>
      </c>
      <c r="Q285" s="253">
        <v>0</v>
      </c>
      <c r="R285" s="253">
        <f>Q285*H285</f>
        <v>0</v>
      </c>
      <c r="S285" s="253">
        <v>0</v>
      </c>
      <c r="T285" s="25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5" t="s">
        <v>236</v>
      </c>
      <c r="AT285" s="255" t="s">
        <v>231</v>
      </c>
      <c r="AU285" s="255" t="s">
        <v>89</v>
      </c>
      <c r="AY285" s="18" t="s">
        <v>229</v>
      </c>
      <c r="BE285" s="256">
        <f>IF(N285="základní",J285,0)</f>
        <v>0</v>
      </c>
      <c r="BF285" s="256">
        <f>IF(N285="snížená",J285,0)</f>
        <v>0</v>
      </c>
      <c r="BG285" s="256">
        <f>IF(N285="zákl. přenesená",J285,0)</f>
        <v>0</v>
      </c>
      <c r="BH285" s="256">
        <f>IF(N285="sníž. přenesená",J285,0)</f>
        <v>0</v>
      </c>
      <c r="BI285" s="256">
        <f>IF(N285="nulová",J285,0)</f>
        <v>0</v>
      </c>
      <c r="BJ285" s="18" t="s">
        <v>89</v>
      </c>
      <c r="BK285" s="256">
        <f>ROUND(I285*H285,2)</f>
        <v>0</v>
      </c>
      <c r="BL285" s="18" t="s">
        <v>236</v>
      </c>
      <c r="BM285" s="255" t="s">
        <v>2061</v>
      </c>
    </row>
    <row r="286" s="2" customFormat="1">
      <c r="A286" s="39"/>
      <c r="B286" s="40"/>
      <c r="C286" s="41"/>
      <c r="D286" s="259" t="s">
        <v>262</v>
      </c>
      <c r="E286" s="41"/>
      <c r="F286" s="290" t="s">
        <v>3603</v>
      </c>
      <c r="G286" s="41"/>
      <c r="H286" s="41"/>
      <c r="I286" s="155"/>
      <c r="J286" s="41"/>
      <c r="K286" s="41"/>
      <c r="L286" s="45"/>
      <c r="M286" s="291"/>
      <c r="N286" s="292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262</v>
      </c>
      <c r="AU286" s="18" t="s">
        <v>89</v>
      </c>
    </row>
    <row r="287" s="12" customFormat="1" ht="25.92" customHeight="1">
      <c r="A287" s="12"/>
      <c r="B287" s="228"/>
      <c r="C287" s="229"/>
      <c r="D287" s="230" t="s">
        <v>80</v>
      </c>
      <c r="E287" s="231" t="s">
        <v>325</v>
      </c>
      <c r="F287" s="231" t="s">
        <v>3604</v>
      </c>
      <c r="G287" s="229"/>
      <c r="H287" s="229"/>
      <c r="I287" s="232"/>
      <c r="J287" s="233">
        <f>BK287</f>
        <v>0</v>
      </c>
      <c r="K287" s="229"/>
      <c r="L287" s="234"/>
      <c r="M287" s="235"/>
      <c r="N287" s="236"/>
      <c r="O287" s="236"/>
      <c r="P287" s="237">
        <f>P288</f>
        <v>0</v>
      </c>
      <c r="Q287" s="236"/>
      <c r="R287" s="237">
        <f>R288</f>
        <v>0</v>
      </c>
      <c r="S287" s="236"/>
      <c r="T287" s="238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9" t="s">
        <v>89</v>
      </c>
      <c r="AT287" s="240" t="s">
        <v>80</v>
      </c>
      <c r="AU287" s="240" t="s">
        <v>81</v>
      </c>
      <c r="AY287" s="239" t="s">
        <v>229</v>
      </c>
      <c r="BK287" s="241">
        <f>BK288</f>
        <v>0</v>
      </c>
    </row>
    <row r="288" s="2" customFormat="1" ht="21.75" customHeight="1">
      <c r="A288" s="39"/>
      <c r="B288" s="40"/>
      <c r="C288" s="244" t="s">
        <v>1369</v>
      </c>
      <c r="D288" s="244" t="s">
        <v>231</v>
      </c>
      <c r="E288" s="245" t="s">
        <v>3605</v>
      </c>
      <c r="F288" s="246" t="s">
        <v>3606</v>
      </c>
      <c r="G288" s="247" t="s">
        <v>3170</v>
      </c>
      <c r="H288" s="248">
        <v>1</v>
      </c>
      <c r="I288" s="249"/>
      <c r="J288" s="250">
        <f>ROUND(I288*H288,2)</f>
        <v>0</v>
      </c>
      <c r="K288" s="246" t="s">
        <v>1</v>
      </c>
      <c r="L288" s="45"/>
      <c r="M288" s="251" t="s">
        <v>1</v>
      </c>
      <c r="N288" s="252" t="s">
        <v>46</v>
      </c>
      <c r="O288" s="92"/>
      <c r="P288" s="253">
        <f>O288*H288</f>
        <v>0</v>
      </c>
      <c r="Q288" s="253">
        <v>0</v>
      </c>
      <c r="R288" s="253">
        <f>Q288*H288</f>
        <v>0</v>
      </c>
      <c r="S288" s="253">
        <v>0</v>
      </c>
      <c r="T288" s="25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5" t="s">
        <v>236</v>
      </c>
      <c r="AT288" s="255" t="s">
        <v>231</v>
      </c>
      <c r="AU288" s="255" t="s">
        <v>89</v>
      </c>
      <c r="AY288" s="18" t="s">
        <v>229</v>
      </c>
      <c r="BE288" s="256">
        <f>IF(N288="základní",J288,0)</f>
        <v>0</v>
      </c>
      <c r="BF288" s="256">
        <f>IF(N288="snížená",J288,0)</f>
        <v>0</v>
      </c>
      <c r="BG288" s="256">
        <f>IF(N288="zákl. přenesená",J288,0)</f>
        <v>0</v>
      </c>
      <c r="BH288" s="256">
        <f>IF(N288="sníž. přenesená",J288,0)</f>
        <v>0</v>
      </c>
      <c r="BI288" s="256">
        <f>IF(N288="nulová",J288,0)</f>
        <v>0</v>
      </c>
      <c r="BJ288" s="18" t="s">
        <v>89</v>
      </c>
      <c r="BK288" s="256">
        <f>ROUND(I288*H288,2)</f>
        <v>0</v>
      </c>
      <c r="BL288" s="18" t="s">
        <v>236</v>
      </c>
      <c r="BM288" s="255" t="s">
        <v>2072</v>
      </c>
    </row>
    <row r="289" s="12" customFormat="1" ht="25.92" customHeight="1">
      <c r="A289" s="12"/>
      <c r="B289" s="228"/>
      <c r="C289" s="229"/>
      <c r="D289" s="230" t="s">
        <v>80</v>
      </c>
      <c r="E289" s="231" t="s">
        <v>3193</v>
      </c>
      <c r="F289" s="231" t="s">
        <v>3607</v>
      </c>
      <c r="G289" s="229"/>
      <c r="H289" s="229"/>
      <c r="I289" s="232"/>
      <c r="J289" s="233">
        <f>BK289</f>
        <v>0</v>
      </c>
      <c r="K289" s="229"/>
      <c r="L289" s="234"/>
      <c r="M289" s="235"/>
      <c r="N289" s="236"/>
      <c r="O289" s="236"/>
      <c r="P289" s="237">
        <f>SUM(P290:P303)</f>
        <v>0</v>
      </c>
      <c r="Q289" s="236"/>
      <c r="R289" s="237">
        <f>SUM(R290:R303)</f>
        <v>0</v>
      </c>
      <c r="S289" s="236"/>
      <c r="T289" s="238">
        <f>SUM(T290:T303)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39" t="s">
        <v>89</v>
      </c>
      <c r="AT289" s="240" t="s">
        <v>80</v>
      </c>
      <c r="AU289" s="240" t="s">
        <v>81</v>
      </c>
      <c r="AY289" s="239" t="s">
        <v>229</v>
      </c>
      <c r="BK289" s="241">
        <f>SUM(BK290:BK303)</f>
        <v>0</v>
      </c>
    </row>
    <row r="290" s="2" customFormat="1" ht="16.5" customHeight="1">
      <c r="A290" s="39"/>
      <c r="B290" s="40"/>
      <c r="C290" s="244" t="s">
        <v>240</v>
      </c>
      <c r="D290" s="244" t="s">
        <v>231</v>
      </c>
      <c r="E290" s="245" t="s">
        <v>3608</v>
      </c>
      <c r="F290" s="246" t="s">
        <v>3609</v>
      </c>
      <c r="G290" s="247" t="s">
        <v>3170</v>
      </c>
      <c r="H290" s="248">
        <v>5</v>
      </c>
      <c r="I290" s="249"/>
      <c r="J290" s="250">
        <f>ROUND(I290*H290,2)</f>
        <v>0</v>
      </c>
      <c r="K290" s="246" t="s">
        <v>1</v>
      </c>
      <c r="L290" s="45"/>
      <c r="M290" s="251" t="s">
        <v>1</v>
      </c>
      <c r="N290" s="252" t="s">
        <v>46</v>
      </c>
      <c r="O290" s="92"/>
      <c r="P290" s="253">
        <f>O290*H290</f>
        <v>0</v>
      </c>
      <c r="Q290" s="253">
        <v>0</v>
      </c>
      <c r="R290" s="253">
        <f>Q290*H290</f>
        <v>0</v>
      </c>
      <c r="S290" s="253">
        <v>0</v>
      </c>
      <c r="T290" s="25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5" t="s">
        <v>236</v>
      </c>
      <c r="AT290" s="255" t="s">
        <v>231</v>
      </c>
      <c r="AU290" s="255" t="s">
        <v>89</v>
      </c>
      <c r="AY290" s="18" t="s">
        <v>229</v>
      </c>
      <c r="BE290" s="256">
        <f>IF(N290="základní",J290,0)</f>
        <v>0</v>
      </c>
      <c r="BF290" s="256">
        <f>IF(N290="snížená",J290,0)</f>
        <v>0</v>
      </c>
      <c r="BG290" s="256">
        <f>IF(N290="zákl. přenesená",J290,0)</f>
        <v>0</v>
      </c>
      <c r="BH290" s="256">
        <f>IF(N290="sníž. přenesená",J290,0)</f>
        <v>0</v>
      </c>
      <c r="BI290" s="256">
        <f>IF(N290="nulová",J290,0)</f>
        <v>0</v>
      </c>
      <c r="BJ290" s="18" t="s">
        <v>89</v>
      </c>
      <c r="BK290" s="256">
        <f>ROUND(I290*H290,2)</f>
        <v>0</v>
      </c>
      <c r="BL290" s="18" t="s">
        <v>236</v>
      </c>
      <c r="BM290" s="255" t="s">
        <v>2085</v>
      </c>
    </row>
    <row r="291" s="2" customFormat="1" ht="16.5" customHeight="1">
      <c r="A291" s="39"/>
      <c r="B291" s="40"/>
      <c r="C291" s="244" t="s">
        <v>1376</v>
      </c>
      <c r="D291" s="244" t="s">
        <v>231</v>
      </c>
      <c r="E291" s="245" t="s">
        <v>3610</v>
      </c>
      <c r="F291" s="246" t="s">
        <v>3611</v>
      </c>
      <c r="G291" s="247" t="s">
        <v>3170</v>
      </c>
      <c r="H291" s="248">
        <v>1</v>
      </c>
      <c r="I291" s="249"/>
      <c r="J291" s="250">
        <f>ROUND(I291*H291,2)</f>
        <v>0</v>
      </c>
      <c r="K291" s="246" t="s">
        <v>1</v>
      </c>
      <c r="L291" s="45"/>
      <c r="M291" s="251" t="s">
        <v>1</v>
      </c>
      <c r="N291" s="252" t="s">
        <v>46</v>
      </c>
      <c r="O291" s="92"/>
      <c r="P291" s="253">
        <f>O291*H291</f>
        <v>0</v>
      </c>
      <c r="Q291" s="253">
        <v>0</v>
      </c>
      <c r="R291" s="253">
        <f>Q291*H291</f>
        <v>0</v>
      </c>
      <c r="S291" s="253">
        <v>0</v>
      </c>
      <c r="T291" s="25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5" t="s">
        <v>236</v>
      </c>
      <c r="AT291" s="255" t="s">
        <v>231</v>
      </c>
      <c r="AU291" s="255" t="s">
        <v>89</v>
      </c>
      <c r="AY291" s="18" t="s">
        <v>229</v>
      </c>
      <c r="BE291" s="256">
        <f>IF(N291="základní",J291,0)</f>
        <v>0</v>
      </c>
      <c r="BF291" s="256">
        <f>IF(N291="snížená",J291,0)</f>
        <v>0</v>
      </c>
      <c r="BG291" s="256">
        <f>IF(N291="zákl. přenesená",J291,0)</f>
        <v>0</v>
      </c>
      <c r="BH291" s="256">
        <f>IF(N291="sníž. přenesená",J291,0)</f>
        <v>0</v>
      </c>
      <c r="BI291" s="256">
        <f>IF(N291="nulová",J291,0)</f>
        <v>0</v>
      </c>
      <c r="BJ291" s="18" t="s">
        <v>89</v>
      </c>
      <c r="BK291" s="256">
        <f>ROUND(I291*H291,2)</f>
        <v>0</v>
      </c>
      <c r="BL291" s="18" t="s">
        <v>236</v>
      </c>
      <c r="BM291" s="255" t="s">
        <v>2101</v>
      </c>
    </row>
    <row r="292" s="2" customFormat="1" ht="16.5" customHeight="1">
      <c r="A292" s="39"/>
      <c r="B292" s="40"/>
      <c r="C292" s="244" t="s">
        <v>1380</v>
      </c>
      <c r="D292" s="244" t="s">
        <v>231</v>
      </c>
      <c r="E292" s="245" t="s">
        <v>3612</v>
      </c>
      <c r="F292" s="246" t="s">
        <v>3613</v>
      </c>
      <c r="G292" s="247" t="s">
        <v>3170</v>
      </c>
      <c r="H292" s="248">
        <v>7</v>
      </c>
      <c r="I292" s="249"/>
      <c r="J292" s="250">
        <f>ROUND(I292*H292,2)</f>
        <v>0</v>
      </c>
      <c r="K292" s="246" t="s">
        <v>1</v>
      </c>
      <c r="L292" s="45"/>
      <c r="M292" s="251" t="s">
        <v>1</v>
      </c>
      <c r="N292" s="252" t="s">
        <v>46</v>
      </c>
      <c r="O292" s="92"/>
      <c r="P292" s="253">
        <f>O292*H292</f>
        <v>0</v>
      </c>
      <c r="Q292" s="253">
        <v>0</v>
      </c>
      <c r="R292" s="253">
        <f>Q292*H292</f>
        <v>0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236</v>
      </c>
      <c r="AT292" s="255" t="s">
        <v>231</v>
      </c>
      <c r="AU292" s="255" t="s">
        <v>89</v>
      </c>
      <c r="AY292" s="18" t="s">
        <v>229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89</v>
      </c>
      <c r="BK292" s="256">
        <f>ROUND(I292*H292,2)</f>
        <v>0</v>
      </c>
      <c r="BL292" s="18" t="s">
        <v>236</v>
      </c>
      <c r="BM292" s="255" t="s">
        <v>2114</v>
      </c>
    </row>
    <row r="293" s="2" customFormat="1" ht="16.5" customHeight="1">
      <c r="A293" s="39"/>
      <c r="B293" s="40"/>
      <c r="C293" s="244" t="s">
        <v>1384</v>
      </c>
      <c r="D293" s="244" t="s">
        <v>231</v>
      </c>
      <c r="E293" s="245" t="s">
        <v>3614</v>
      </c>
      <c r="F293" s="246" t="s">
        <v>3615</v>
      </c>
      <c r="G293" s="247" t="s">
        <v>3170</v>
      </c>
      <c r="H293" s="248">
        <v>11</v>
      </c>
      <c r="I293" s="249"/>
      <c r="J293" s="250">
        <f>ROUND(I293*H293,2)</f>
        <v>0</v>
      </c>
      <c r="K293" s="246" t="s">
        <v>1</v>
      </c>
      <c r="L293" s="45"/>
      <c r="M293" s="251" t="s">
        <v>1</v>
      </c>
      <c r="N293" s="252" t="s">
        <v>46</v>
      </c>
      <c r="O293" s="92"/>
      <c r="P293" s="253">
        <f>O293*H293</f>
        <v>0</v>
      </c>
      <c r="Q293" s="253">
        <v>0</v>
      </c>
      <c r="R293" s="253">
        <f>Q293*H293</f>
        <v>0</v>
      </c>
      <c r="S293" s="253">
        <v>0</v>
      </c>
      <c r="T293" s="25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5" t="s">
        <v>236</v>
      </c>
      <c r="AT293" s="255" t="s">
        <v>231</v>
      </c>
      <c r="AU293" s="255" t="s">
        <v>89</v>
      </c>
      <c r="AY293" s="18" t="s">
        <v>229</v>
      </c>
      <c r="BE293" s="256">
        <f>IF(N293="základní",J293,0)</f>
        <v>0</v>
      </c>
      <c r="BF293" s="256">
        <f>IF(N293="snížená",J293,0)</f>
        <v>0</v>
      </c>
      <c r="BG293" s="256">
        <f>IF(N293="zákl. přenesená",J293,0)</f>
        <v>0</v>
      </c>
      <c r="BH293" s="256">
        <f>IF(N293="sníž. přenesená",J293,0)</f>
        <v>0</v>
      </c>
      <c r="BI293" s="256">
        <f>IF(N293="nulová",J293,0)</f>
        <v>0</v>
      </c>
      <c r="BJ293" s="18" t="s">
        <v>89</v>
      </c>
      <c r="BK293" s="256">
        <f>ROUND(I293*H293,2)</f>
        <v>0</v>
      </c>
      <c r="BL293" s="18" t="s">
        <v>236</v>
      </c>
      <c r="BM293" s="255" t="s">
        <v>2123</v>
      </c>
    </row>
    <row r="294" s="2" customFormat="1" ht="16.5" customHeight="1">
      <c r="A294" s="39"/>
      <c r="B294" s="40"/>
      <c r="C294" s="244" t="s">
        <v>1388</v>
      </c>
      <c r="D294" s="244" t="s">
        <v>231</v>
      </c>
      <c r="E294" s="245" t="s">
        <v>3616</v>
      </c>
      <c r="F294" s="246" t="s">
        <v>3617</v>
      </c>
      <c r="G294" s="247" t="s">
        <v>3170</v>
      </c>
      <c r="H294" s="248">
        <v>3</v>
      </c>
      <c r="I294" s="249"/>
      <c r="J294" s="250">
        <f>ROUND(I294*H294,2)</f>
        <v>0</v>
      </c>
      <c r="K294" s="246" t="s">
        <v>1</v>
      </c>
      <c r="L294" s="45"/>
      <c r="M294" s="251" t="s">
        <v>1</v>
      </c>
      <c r="N294" s="252" t="s">
        <v>46</v>
      </c>
      <c r="O294" s="92"/>
      <c r="P294" s="253">
        <f>O294*H294</f>
        <v>0</v>
      </c>
      <c r="Q294" s="253">
        <v>0</v>
      </c>
      <c r="R294" s="253">
        <f>Q294*H294</f>
        <v>0</v>
      </c>
      <c r="S294" s="253">
        <v>0</v>
      </c>
      <c r="T294" s="25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5" t="s">
        <v>236</v>
      </c>
      <c r="AT294" s="255" t="s">
        <v>231</v>
      </c>
      <c r="AU294" s="255" t="s">
        <v>89</v>
      </c>
      <c r="AY294" s="18" t="s">
        <v>229</v>
      </c>
      <c r="BE294" s="256">
        <f>IF(N294="základní",J294,0)</f>
        <v>0</v>
      </c>
      <c r="BF294" s="256">
        <f>IF(N294="snížená",J294,0)</f>
        <v>0</v>
      </c>
      <c r="BG294" s="256">
        <f>IF(N294="zákl. přenesená",J294,0)</f>
        <v>0</v>
      </c>
      <c r="BH294" s="256">
        <f>IF(N294="sníž. přenesená",J294,0)</f>
        <v>0</v>
      </c>
      <c r="BI294" s="256">
        <f>IF(N294="nulová",J294,0)</f>
        <v>0</v>
      </c>
      <c r="BJ294" s="18" t="s">
        <v>89</v>
      </c>
      <c r="BK294" s="256">
        <f>ROUND(I294*H294,2)</f>
        <v>0</v>
      </c>
      <c r="BL294" s="18" t="s">
        <v>236</v>
      </c>
      <c r="BM294" s="255" t="s">
        <v>2136</v>
      </c>
    </row>
    <row r="295" s="2" customFormat="1" ht="16.5" customHeight="1">
      <c r="A295" s="39"/>
      <c r="B295" s="40"/>
      <c r="C295" s="244" t="s">
        <v>1392</v>
      </c>
      <c r="D295" s="244" t="s">
        <v>231</v>
      </c>
      <c r="E295" s="245" t="s">
        <v>3618</v>
      </c>
      <c r="F295" s="246" t="s">
        <v>3619</v>
      </c>
      <c r="G295" s="247" t="s">
        <v>3170</v>
      </c>
      <c r="H295" s="248">
        <v>1</v>
      </c>
      <c r="I295" s="249"/>
      <c r="J295" s="250">
        <f>ROUND(I295*H295,2)</f>
        <v>0</v>
      </c>
      <c r="K295" s="246" t="s">
        <v>1</v>
      </c>
      <c r="L295" s="45"/>
      <c r="M295" s="251" t="s">
        <v>1</v>
      </c>
      <c r="N295" s="252" t="s">
        <v>46</v>
      </c>
      <c r="O295" s="92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5" t="s">
        <v>236</v>
      </c>
      <c r="AT295" s="255" t="s">
        <v>231</v>
      </c>
      <c r="AU295" s="255" t="s">
        <v>89</v>
      </c>
      <c r="AY295" s="18" t="s">
        <v>229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8" t="s">
        <v>89</v>
      </c>
      <c r="BK295" s="256">
        <f>ROUND(I295*H295,2)</f>
        <v>0</v>
      </c>
      <c r="BL295" s="18" t="s">
        <v>236</v>
      </c>
      <c r="BM295" s="255" t="s">
        <v>2148</v>
      </c>
    </row>
    <row r="296" s="2" customFormat="1" ht="16.5" customHeight="1">
      <c r="A296" s="39"/>
      <c r="B296" s="40"/>
      <c r="C296" s="244" t="s">
        <v>1396</v>
      </c>
      <c r="D296" s="244" t="s">
        <v>231</v>
      </c>
      <c r="E296" s="245" t="s">
        <v>3620</v>
      </c>
      <c r="F296" s="246" t="s">
        <v>3621</v>
      </c>
      <c r="G296" s="247" t="s">
        <v>3170</v>
      </c>
      <c r="H296" s="248">
        <v>3</v>
      </c>
      <c r="I296" s="249"/>
      <c r="J296" s="250">
        <f>ROUND(I296*H296,2)</f>
        <v>0</v>
      </c>
      <c r="K296" s="246" t="s">
        <v>1</v>
      </c>
      <c r="L296" s="45"/>
      <c r="M296" s="251" t="s">
        <v>1</v>
      </c>
      <c r="N296" s="252" t="s">
        <v>46</v>
      </c>
      <c r="O296" s="92"/>
      <c r="P296" s="253">
        <f>O296*H296</f>
        <v>0</v>
      </c>
      <c r="Q296" s="253">
        <v>0</v>
      </c>
      <c r="R296" s="253">
        <f>Q296*H296</f>
        <v>0</v>
      </c>
      <c r="S296" s="253">
        <v>0</v>
      </c>
      <c r="T296" s="25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5" t="s">
        <v>236</v>
      </c>
      <c r="AT296" s="255" t="s">
        <v>231</v>
      </c>
      <c r="AU296" s="255" t="s">
        <v>89</v>
      </c>
      <c r="AY296" s="18" t="s">
        <v>229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8" t="s">
        <v>89</v>
      </c>
      <c r="BK296" s="256">
        <f>ROUND(I296*H296,2)</f>
        <v>0</v>
      </c>
      <c r="BL296" s="18" t="s">
        <v>236</v>
      </c>
      <c r="BM296" s="255" t="s">
        <v>2158</v>
      </c>
    </row>
    <row r="297" s="2" customFormat="1" ht="16.5" customHeight="1">
      <c r="A297" s="39"/>
      <c r="B297" s="40"/>
      <c r="C297" s="244" t="s">
        <v>1401</v>
      </c>
      <c r="D297" s="244" t="s">
        <v>231</v>
      </c>
      <c r="E297" s="245" t="s">
        <v>3622</v>
      </c>
      <c r="F297" s="246" t="s">
        <v>3623</v>
      </c>
      <c r="G297" s="247" t="s">
        <v>3170</v>
      </c>
      <c r="H297" s="248">
        <v>1</v>
      </c>
      <c r="I297" s="249"/>
      <c r="J297" s="250">
        <f>ROUND(I297*H297,2)</f>
        <v>0</v>
      </c>
      <c r="K297" s="246" t="s">
        <v>1</v>
      </c>
      <c r="L297" s="45"/>
      <c r="M297" s="251" t="s">
        <v>1</v>
      </c>
      <c r="N297" s="252" t="s">
        <v>46</v>
      </c>
      <c r="O297" s="92"/>
      <c r="P297" s="253">
        <f>O297*H297</f>
        <v>0</v>
      </c>
      <c r="Q297" s="253">
        <v>0</v>
      </c>
      <c r="R297" s="253">
        <f>Q297*H297</f>
        <v>0</v>
      </c>
      <c r="S297" s="253">
        <v>0</v>
      </c>
      <c r="T297" s="25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5" t="s">
        <v>236</v>
      </c>
      <c r="AT297" s="255" t="s">
        <v>231</v>
      </c>
      <c r="AU297" s="255" t="s">
        <v>89</v>
      </c>
      <c r="AY297" s="18" t="s">
        <v>229</v>
      </c>
      <c r="BE297" s="256">
        <f>IF(N297="základní",J297,0)</f>
        <v>0</v>
      </c>
      <c r="BF297" s="256">
        <f>IF(N297="snížená",J297,0)</f>
        <v>0</v>
      </c>
      <c r="BG297" s="256">
        <f>IF(N297="zákl. přenesená",J297,0)</f>
        <v>0</v>
      </c>
      <c r="BH297" s="256">
        <f>IF(N297="sníž. přenesená",J297,0)</f>
        <v>0</v>
      </c>
      <c r="BI297" s="256">
        <f>IF(N297="nulová",J297,0)</f>
        <v>0</v>
      </c>
      <c r="BJ297" s="18" t="s">
        <v>89</v>
      </c>
      <c r="BK297" s="256">
        <f>ROUND(I297*H297,2)</f>
        <v>0</v>
      </c>
      <c r="BL297" s="18" t="s">
        <v>236</v>
      </c>
      <c r="BM297" s="255" t="s">
        <v>2169</v>
      </c>
    </row>
    <row r="298" s="2" customFormat="1" ht="16.5" customHeight="1">
      <c r="A298" s="39"/>
      <c r="B298" s="40"/>
      <c r="C298" s="244" t="s">
        <v>1406</v>
      </c>
      <c r="D298" s="244" t="s">
        <v>231</v>
      </c>
      <c r="E298" s="245" t="s">
        <v>3624</v>
      </c>
      <c r="F298" s="246" t="s">
        <v>3619</v>
      </c>
      <c r="G298" s="247" t="s">
        <v>3170</v>
      </c>
      <c r="H298" s="248">
        <v>2</v>
      </c>
      <c r="I298" s="249"/>
      <c r="J298" s="250">
        <f>ROUND(I298*H298,2)</f>
        <v>0</v>
      </c>
      <c r="K298" s="246" t="s">
        <v>1</v>
      </c>
      <c r="L298" s="45"/>
      <c r="M298" s="251" t="s">
        <v>1</v>
      </c>
      <c r="N298" s="252" t="s">
        <v>46</v>
      </c>
      <c r="O298" s="92"/>
      <c r="P298" s="253">
        <f>O298*H298</f>
        <v>0</v>
      </c>
      <c r="Q298" s="253">
        <v>0</v>
      </c>
      <c r="R298" s="253">
        <f>Q298*H298</f>
        <v>0</v>
      </c>
      <c r="S298" s="253">
        <v>0</v>
      </c>
      <c r="T298" s="25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5" t="s">
        <v>236</v>
      </c>
      <c r="AT298" s="255" t="s">
        <v>231</v>
      </c>
      <c r="AU298" s="255" t="s">
        <v>89</v>
      </c>
      <c r="AY298" s="18" t="s">
        <v>229</v>
      </c>
      <c r="BE298" s="256">
        <f>IF(N298="základní",J298,0)</f>
        <v>0</v>
      </c>
      <c r="BF298" s="256">
        <f>IF(N298="snížená",J298,0)</f>
        <v>0</v>
      </c>
      <c r="BG298" s="256">
        <f>IF(N298="zákl. přenesená",J298,0)</f>
        <v>0</v>
      </c>
      <c r="BH298" s="256">
        <f>IF(N298="sníž. přenesená",J298,0)</f>
        <v>0</v>
      </c>
      <c r="BI298" s="256">
        <f>IF(N298="nulová",J298,0)</f>
        <v>0</v>
      </c>
      <c r="BJ298" s="18" t="s">
        <v>89</v>
      </c>
      <c r="BK298" s="256">
        <f>ROUND(I298*H298,2)</f>
        <v>0</v>
      </c>
      <c r="BL298" s="18" t="s">
        <v>236</v>
      </c>
      <c r="BM298" s="255" t="s">
        <v>2179</v>
      </c>
    </row>
    <row r="299" s="2" customFormat="1" ht="16.5" customHeight="1">
      <c r="A299" s="39"/>
      <c r="B299" s="40"/>
      <c r="C299" s="244" t="s">
        <v>1411</v>
      </c>
      <c r="D299" s="244" t="s">
        <v>231</v>
      </c>
      <c r="E299" s="245" t="s">
        <v>3625</v>
      </c>
      <c r="F299" s="246" t="s">
        <v>3626</v>
      </c>
      <c r="G299" s="247" t="s">
        <v>3170</v>
      </c>
      <c r="H299" s="248">
        <v>1</v>
      </c>
      <c r="I299" s="249"/>
      <c r="J299" s="250">
        <f>ROUND(I299*H299,2)</f>
        <v>0</v>
      </c>
      <c r="K299" s="246" t="s">
        <v>1</v>
      </c>
      <c r="L299" s="45"/>
      <c r="M299" s="251" t="s">
        <v>1</v>
      </c>
      <c r="N299" s="252" t="s">
        <v>46</v>
      </c>
      <c r="O299" s="92"/>
      <c r="P299" s="253">
        <f>O299*H299</f>
        <v>0</v>
      </c>
      <c r="Q299" s="253">
        <v>0</v>
      </c>
      <c r="R299" s="253">
        <f>Q299*H299</f>
        <v>0</v>
      </c>
      <c r="S299" s="253">
        <v>0</v>
      </c>
      <c r="T299" s="25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5" t="s">
        <v>236</v>
      </c>
      <c r="AT299" s="255" t="s">
        <v>231</v>
      </c>
      <c r="AU299" s="255" t="s">
        <v>89</v>
      </c>
      <c r="AY299" s="18" t="s">
        <v>229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8" t="s">
        <v>89</v>
      </c>
      <c r="BK299" s="256">
        <f>ROUND(I299*H299,2)</f>
        <v>0</v>
      </c>
      <c r="BL299" s="18" t="s">
        <v>236</v>
      </c>
      <c r="BM299" s="255" t="s">
        <v>2190</v>
      </c>
    </row>
    <row r="300" s="2" customFormat="1" ht="16.5" customHeight="1">
      <c r="A300" s="39"/>
      <c r="B300" s="40"/>
      <c r="C300" s="244" t="s">
        <v>1415</v>
      </c>
      <c r="D300" s="244" t="s">
        <v>231</v>
      </c>
      <c r="E300" s="245" t="s">
        <v>3627</v>
      </c>
      <c r="F300" s="246" t="s">
        <v>3628</v>
      </c>
      <c r="G300" s="247" t="s">
        <v>3170</v>
      </c>
      <c r="H300" s="248">
        <v>1</v>
      </c>
      <c r="I300" s="249"/>
      <c r="J300" s="250">
        <f>ROUND(I300*H300,2)</f>
        <v>0</v>
      </c>
      <c r="K300" s="246" t="s">
        <v>1</v>
      </c>
      <c r="L300" s="45"/>
      <c r="M300" s="251" t="s">
        <v>1</v>
      </c>
      <c r="N300" s="252" t="s">
        <v>46</v>
      </c>
      <c r="O300" s="92"/>
      <c r="P300" s="253">
        <f>O300*H300</f>
        <v>0</v>
      </c>
      <c r="Q300" s="253">
        <v>0</v>
      </c>
      <c r="R300" s="253">
        <f>Q300*H300</f>
        <v>0</v>
      </c>
      <c r="S300" s="253">
        <v>0</v>
      </c>
      <c r="T300" s="25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5" t="s">
        <v>236</v>
      </c>
      <c r="AT300" s="255" t="s">
        <v>231</v>
      </c>
      <c r="AU300" s="255" t="s">
        <v>89</v>
      </c>
      <c r="AY300" s="18" t="s">
        <v>229</v>
      </c>
      <c r="BE300" s="256">
        <f>IF(N300="základní",J300,0)</f>
        <v>0</v>
      </c>
      <c r="BF300" s="256">
        <f>IF(N300="snížená",J300,0)</f>
        <v>0</v>
      </c>
      <c r="BG300" s="256">
        <f>IF(N300="zákl. přenesená",J300,0)</f>
        <v>0</v>
      </c>
      <c r="BH300" s="256">
        <f>IF(N300="sníž. přenesená",J300,0)</f>
        <v>0</v>
      </c>
      <c r="BI300" s="256">
        <f>IF(N300="nulová",J300,0)</f>
        <v>0</v>
      </c>
      <c r="BJ300" s="18" t="s">
        <v>89</v>
      </c>
      <c r="BK300" s="256">
        <f>ROUND(I300*H300,2)</f>
        <v>0</v>
      </c>
      <c r="BL300" s="18" t="s">
        <v>236</v>
      </c>
      <c r="BM300" s="255" t="s">
        <v>2199</v>
      </c>
    </row>
    <row r="301" s="2" customFormat="1" ht="16.5" customHeight="1">
      <c r="A301" s="39"/>
      <c r="B301" s="40"/>
      <c r="C301" s="244" t="s">
        <v>1419</v>
      </c>
      <c r="D301" s="244" t="s">
        <v>231</v>
      </c>
      <c r="E301" s="245" t="s">
        <v>3629</v>
      </c>
      <c r="F301" s="246" t="s">
        <v>3630</v>
      </c>
      <c r="G301" s="247" t="s">
        <v>3170</v>
      </c>
      <c r="H301" s="248">
        <v>2</v>
      </c>
      <c r="I301" s="249"/>
      <c r="J301" s="250">
        <f>ROUND(I301*H301,2)</f>
        <v>0</v>
      </c>
      <c r="K301" s="246" t="s">
        <v>1</v>
      </c>
      <c r="L301" s="45"/>
      <c r="M301" s="251" t="s">
        <v>1</v>
      </c>
      <c r="N301" s="252" t="s">
        <v>46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236</v>
      </c>
      <c r="AT301" s="255" t="s">
        <v>231</v>
      </c>
      <c r="AU301" s="255" t="s">
        <v>89</v>
      </c>
      <c r="AY301" s="18" t="s">
        <v>229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89</v>
      </c>
      <c r="BK301" s="256">
        <f>ROUND(I301*H301,2)</f>
        <v>0</v>
      </c>
      <c r="BL301" s="18" t="s">
        <v>236</v>
      </c>
      <c r="BM301" s="255" t="s">
        <v>2215</v>
      </c>
    </row>
    <row r="302" s="2" customFormat="1" ht="16.5" customHeight="1">
      <c r="A302" s="39"/>
      <c r="B302" s="40"/>
      <c r="C302" s="244" t="s">
        <v>1423</v>
      </c>
      <c r="D302" s="244" t="s">
        <v>231</v>
      </c>
      <c r="E302" s="245" t="s">
        <v>3631</v>
      </c>
      <c r="F302" s="246" t="s">
        <v>3632</v>
      </c>
      <c r="G302" s="247" t="s">
        <v>3170</v>
      </c>
      <c r="H302" s="248">
        <v>6</v>
      </c>
      <c r="I302" s="249"/>
      <c r="J302" s="250">
        <f>ROUND(I302*H302,2)</f>
        <v>0</v>
      </c>
      <c r="K302" s="246" t="s">
        <v>1</v>
      </c>
      <c r="L302" s="45"/>
      <c r="M302" s="251" t="s">
        <v>1</v>
      </c>
      <c r="N302" s="252" t="s">
        <v>46</v>
      </c>
      <c r="O302" s="92"/>
      <c r="P302" s="253">
        <f>O302*H302</f>
        <v>0</v>
      </c>
      <c r="Q302" s="253">
        <v>0</v>
      </c>
      <c r="R302" s="253">
        <f>Q302*H302</f>
        <v>0</v>
      </c>
      <c r="S302" s="253">
        <v>0</v>
      </c>
      <c r="T302" s="25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5" t="s">
        <v>236</v>
      </c>
      <c r="AT302" s="255" t="s">
        <v>231</v>
      </c>
      <c r="AU302" s="255" t="s">
        <v>89</v>
      </c>
      <c r="AY302" s="18" t="s">
        <v>229</v>
      </c>
      <c r="BE302" s="256">
        <f>IF(N302="základní",J302,0)</f>
        <v>0</v>
      </c>
      <c r="BF302" s="256">
        <f>IF(N302="snížená",J302,0)</f>
        <v>0</v>
      </c>
      <c r="BG302" s="256">
        <f>IF(N302="zákl. přenesená",J302,0)</f>
        <v>0</v>
      </c>
      <c r="BH302" s="256">
        <f>IF(N302="sníž. přenesená",J302,0)</f>
        <v>0</v>
      </c>
      <c r="BI302" s="256">
        <f>IF(N302="nulová",J302,0)</f>
        <v>0</v>
      </c>
      <c r="BJ302" s="18" t="s">
        <v>89</v>
      </c>
      <c r="BK302" s="256">
        <f>ROUND(I302*H302,2)</f>
        <v>0</v>
      </c>
      <c r="BL302" s="18" t="s">
        <v>236</v>
      </c>
      <c r="BM302" s="255" t="s">
        <v>2228</v>
      </c>
    </row>
    <row r="303" s="2" customFormat="1" ht="16.5" customHeight="1">
      <c r="A303" s="39"/>
      <c r="B303" s="40"/>
      <c r="C303" s="244" t="s">
        <v>1427</v>
      </c>
      <c r="D303" s="244" t="s">
        <v>231</v>
      </c>
      <c r="E303" s="245" t="s">
        <v>3633</v>
      </c>
      <c r="F303" s="246" t="s">
        <v>3634</v>
      </c>
      <c r="G303" s="247" t="s">
        <v>3393</v>
      </c>
      <c r="H303" s="248">
        <v>1</v>
      </c>
      <c r="I303" s="249"/>
      <c r="J303" s="250">
        <f>ROUND(I303*H303,2)</f>
        <v>0</v>
      </c>
      <c r="K303" s="246" t="s">
        <v>1</v>
      </c>
      <c r="L303" s="45"/>
      <c r="M303" s="251" t="s">
        <v>1</v>
      </c>
      <c r="N303" s="252" t="s">
        <v>46</v>
      </c>
      <c r="O303" s="92"/>
      <c r="P303" s="253">
        <f>O303*H303</f>
        <v>0</v>
      </c>
      <c r="Q303" s="253">
        <v>0</v>
      </c>
      <c r="R303" s="253">
        <f>Q303*H303</f>
        <v>0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236</v>
      </c>
      <c r="AT303" s="255" t="s">
        <v>231</v>
      </c>
      <c r="AU303" s="255" t="s">
        <v>89</v>
      </c>
      <c r="AY303" s="18" t="s">
        <v>229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89</v>
      </c>
      <c r="BK303" s="256">
        <f>ROUND(I303*H303,2)</f>
        <v>0</v>
      </c>
      <c r="BL303" s="18" t="s">
        <v>236</v>
      </c>
      <c r="BM303" s="255" t="s">
        <v>2239</v>
      </c>
    </row>
    <row r="304" s="12" customFormat="1" ht="25.92" customHeight="1">
      <c r="A304" s="12"/>
      <c r="B304" s="228"/>
      <c r="C304" s="229"/>
      <c r="D304" s="230" t="s">
        <v>80</v>
      </c>
      <c r="E304" s="231" t="s">
        <v>3635</v>
      </c>
      <c r="F304" s="231" t="s">
        <v>3636</v>
      </c>
      <c r="G304" s="229"/>
      <c r="H304" s="229"/>
      <c r="I304" s="232"/>
      <c r="J304" s="233">
        <f>BK304</f>
        <v>0</v>
      </c>
      <c r="K304" s="229"/>
      <c r="L304" s="234"/>
      <c r="M304" s="235"/>
      <c r="N304" s="236"/>
      <c r="O304" s="236"/>
      <c r="P304" s="237">
        <f>SUM(P305:P306)</f>
        <v>0</v>
      </c>
      <c r="Q304" s="236"/>
      <c r="R304" s="237">
        <f>SUM(R305:R306)</f>
        <v>0</v>
      </c>
      <c r="S304" s="236"/>
      <c r="T304" s="238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9" t="s">
        <v>89</v>
      </c>
      <c r="AT304" s="240" t="s">
        <v>80</v>
      </c>
      <c r="AU304" s="240" t="s">
        <v>81</v>
      </c>
      <c r="AY304" s="239" t="s">
        <v>229</v>
      </c>
      <c r="BK304" s="241">
        <f>SUM(BK305:BK306)</f>
        <v>0</v>
      </c>
    </row>
    <row r="305" s="2" customFormat="1" ht="16.5" customHeight="1">
      <c r="A305" s="39"/>
      <c r="B305" s="40"/>
      <c r="C305" s="244" t="s">
        <v>1435</v>
      </c>
      <c r="D305" s="244" t="s">
        <v>231</v>
      </c>
      <c r="E305" s="245" t="s">
        <v>3637</v>
      </c>
      <c r="F305" s="246" t="s">
        <v>3638</v>
      </c>
      <c r="G305" s="247" t="s">
        <v>771</v>
      </c>
      <c r="H305" s="248">
        <v>1</v>
      </c>
      <c r="I305" s="249"/>
      <c r="J305" s="250">
        <f>ROUND(I305*H305,2)</f>
        <v>0</v>
      </c>
      <c r="K305" s="246" t="s">
        <v>1</v>
      </c>
      <c r="L305" s="45"/>
      <c r="M305" s="251" t="s">
        <v>1</v>
      </c>
      <c r="N305" s="252" t="s">
        <v>46</v>
      </c>
      <c r="O305" s="92"/>
      <c r="P305" s="253">
        <f>O305*H305</f>
        <v>0</v>
      </c>
      <c r="Q305" s="253">
        <v>0</v>
      </c>
      <c r="R305" s="253">
        <f>Q305*H305</f>
        <v>0</v>
      </c>
      <c r="S305" s="253">
        <v>0</v>
      </c>
      <c r="T305" s="25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5" t="s">
        <v>236</v>
      </c>
      <c r="AT305" s="255" t="s">
        <v>231</v>
      </c>
      <c r="AU305" s="255" t="s">
        <v>89</v>
      </c>
      <c r="AY305" s="18" t="s">
        <v>229</v>
      </c>
      <c r="BE305" s="256">
        <f>IF(N305="základní",J305,0)</f>
        <v>0</v>
      </c>
      <c r="BF305" s="256">
        <f>IF(N305="snížená",J305,0)</f>
        <v>0</v>
      </c>
      <c r="BG305" s="256">
        <f>IF(N305="zákl. přenesená",J305,0)</f>
        <v>0</v>
      </c>
      <c r="BH305" s="256">
        <f>IF(N305="sníž. přenesená",J305,0)</f>
        <v>0</v>
      </c>
      <c r="BI305" s="256">
        <f>IF(N305="nulová",J305,0)</f>
        <v>0</v>
      </c>
      <c r="BJ305" s="18" t="s">
        <v>89</v>
      </c>
      <c r="BK305" s="256">
        <f>ROUND(I305*H305,2)</f>
        <v>0</v>
      </c>
      <c r="BL305" s="18" t="s">
        <v>236</v>
      </c>
      <c r="BM305" s="255" t="s">
        <v>3639</v>
      </c>
    </row>
    <row r="306" s="2" customFormat="1">
      <c r="A306" s="39"/>
      <c r="B306" s="40"/>
      <c r="C306" s="41"/>
      <c r="D306" s="259" t="s">
        <v>262</v>
      </c>
      <c r="E306" s="41"/>
      <c r="F306" s="290" t="s">
        <v>3640</v>
      </c>
      <c r="G306" s="41"/>
      <c r="H306" s="41"/>
      <c r="I306" s="155"/>
      <c r="J306" s="41"/>
      <c r="K306" s="41"/>
      <c r="L306" s="45"/>
      <c r="M306" s="291"/>
      <c r="N306" s="292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262</v>
      </c>
      <c r="AU306" s="18" t="s">
        <v>89</v>
      </c>
    </row>
    <row r="307" s="12" customFormat="1" ht="25.92" customHeight="1">
      <c r="A307" s="12"/>
      <c r="B307" s="228"/>
      <c r="C307" s="229"/>
      <c r="D307" s="230" t="s">
        <v>80</v>
      </c>
      <c r="E307" s="231" t="s">
        <v>3641</v>
      </c>
      <c r="F307" s="231" t="s">
        <v>3642</v>
      </c>
      <c r="G307" s="229"/>
      <c r="H307" s="229"/>
      <c r="I307" s="232"/>
      <c r="J307" s="233">
        <f>BK307</f>
        <v>0</v>
      </c>
      <c r="K307" s="229"/>
      <c r="L307" s="234"/>
      <c r="M307" s="235"/>
      <c r="N307" s="236"/>
      <c r="O307" s="236"/>
      <c r="P307" s="237">
        <f>P308</f>
        <v>0</v>
      </c>
      <c r="Q307" s="236"/>
      <c r="R307" s="237">
        <f>R308</f>
        <v>0</v>
      </c>
      <c r="S307" s="236"/>
      <c r="T307" s="238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39" t="s">
        <v>89</v>
      </c>
      <c r="AT307" s="240" t="s">
        <v>80</v>
      </c>
      <c r="AU307" s="240" t="s">
        <v>81</v>
      </c>
      <c r="AY307" s="239" t="s">
        <v>229</v>
      </c>
      <c r="BK307" s="241">
        <f>BK308</f>
        <v>0</v>
      </c>
    </row>
    <row r="308" s="2" customFormat="1" ht="16.5" customHeight="1">
      <c r="A308" s="39"/>
      <c r="B308" s="40"/>
      <c r="C308" s="244" t="s">
        <v>1431</v>
      </c>
      <c r="D308" s="244" t="s">
        <v>231</v>
      </c>
      <c r="E308" s="245" t="s">
        <v>3643</v>
      </c>
      <c r="F308" s="246" t="s">
        <v>3642</v>
      </c>
      <c r="G308" s="247" t="s">
        <v>3644</v>
      </c>
      <c r="H308" s="248">
        <v>1</v>
      </c>
      <c r="I308" s="249"/>
      <c r="J308" s="250">
        <f>ROUND(I308*H308,2)</f>
        <v>0</v>
      </c>
      <c r="K308" s="246" t="s">
        <v>1</v>
      </c>
      <c r="L308" s="45"/>
      <c r="M308" s="296" t="s">
        <v>1</v>
      </c>
      <c r="N308" s="297" t="s">
        <v>46</v>
      </c>
      <c r="O308" s="298"/>
      <c r="P308" s="299">
        <f>O308*H308</f>
        <v>0</v>
      </c>
      <c r="Q308" s="299">
        <v>0</v>
      </c>
      <c r="R308" s="299">
        <f>Q308*H308</f>
        <v>0</v>
      </c>
      <c r="S308" s="299">
        <v>0</v>
      </c>
      <c r="T308" s="30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5" t="s">
        <v>236</v>
      </c>
      <c r="AT308" s="255" t="s">
        <v>231</v>
      </c>
      <c r="AU308" s="255" t="s">
        <v>89</v>
      </c>
      <c r="AY308" s="18" t="s">
        <v>229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8" t="s">
        <v>89</v>
      </c>
      <c r="BK308" s="256">
        <f>ROUND(I308*H308,2)</f>
        <v>0</v>
      </c>
      <c r="BL308" s="18" t="s">
        <v>236</v>
      </c>
      <c r="BM308" s="255" t="s">
        <v>2249</v>
      </c>
    </row>
    <row r="309" s="2" customFormat="1" ht="6.96" customHeight="1">
      <c r="A309" s="39"/>
      <c r="B309" s="67"/>
      <c r="C309" s="68"/>
      <c r="D309" s="68"/>
      <c r="E309" s="68"/>
      <c r="F309" s="68"/>
      <c r="G309" s="68"/>
      <c r="H309" s="68"/>
      <c r="I309" s="193"/>
      <c r="J309" s="68"/>
      <c r="K309" s="68"/>
      <c r="L309" s="45"/>
      <c r="M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</sheetData>
  <sheetProtection sheet="1" autoFilter="0" formatColumns="0" formatRows="0" objects="1" scenarios="1" spinCount="100000" saltValue="Gpye5r/qlkmuLdKo8+S+/pk2ZWMdjFGw8J/mbgbsHkeQkfamkvDEIIIFLuWOO+JMKJlzw9hj7yDwcBwwcZxLDg==" hashValue="wVCdA7UmYYttSFw9vl2RB+qGU8OLE8oicwfsch9Uy/8qLBrZJy4Ot2kenj4ltE+NO8lbQPZsR6C6BMRBUOE/zA==" algorithmName="SHA-512" password="CC35"/>
  <autoFilter ref="C134:K3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391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3645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ROUND((SUM(BE123:BE192)),  2)</f>
        <v>0</v>
      </c>
      <c r="G35" s="39"/>
      <c r="H35" s="39"/>
      <c r="I35" s="172">
        <v>0.20999999999999999</v>
      </c>
      <c r="J35" s="171">
        <f>ROUND(((SUM(BE123:BE192))*I35),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ROUND((SUM(BF123:BF192)),  2)</f>
        <v>0</v>
      </c>
      <c r="G36" s="39"/>
      <c r="H36" s="39"/>
      <c r="I36" s="172">
        <v>0.14999999999999999</v>
      </c>
      <c r="J36" s="171">
        <f>ROUND(((SUM(BF123:BF192))*I36),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ROUND((SUM(BG123:BG192)),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ROUND((SUM(BH123:BH192)),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ROUND((SUM(BI123:BI192)),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391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 - Zdravotechnické instalace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3646</v>
      </c>
      <c r="E99" s="206"/>
      <c r="F99" s="206"/>
      <c r="G99" s="206"/>
      <c r="H99" s="206"/>
      <c r="I99" s="207"/>
      <c r="J99" s="208">
        <f>J124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3647</v>
      </c>
      <c r="E100" s="206"/>
      <c r="F100" s="206"/>
      <c r="G100" s="206"/>
      <c r="H100" s="206"/>
      <c r="I100" s="207"/>
      <c r="J100" s="208">
        <f>J139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3648</v>
      </c>
      <c r="E101" s="206"/>
      <c r="F101" s="206"/>
      <c r="G101" s="206"/>
      <c r="H101" s="206"/>
      <c r="I101" s="207"/>
      <c r="J101" s="208">
        <f>J160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214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7" t="str">
        <f>E7</f>
        <v>Smuteční síň na Novém hřbitově v Tišnově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205</v>
      </c>
      <c r="D112" s="23"/>
      <c r="E112" s="23"/>
      <c r="F112" s="23"/>
      <c r="G112" s="23"/>
      <c r="H112" s="23"/>
      <c r="I112" s="147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97" t="s">
        <v>391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270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ZTI - Zdravotechnické instalace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Tišnov</v>
      </c>
      <c r="G117" s="41"/>
      <c r="H117" s="41"/>
      <c r="I117" s="157" t="s">
        <v>22</v>
      </c>
      <c r="J117" s="80" t="str">
        <f>IF(J14="","",J14)</f>
        <v>22. 3. 2019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Město Tišnov</v>
      </c>
      <c r="G119" s="41"/>
      <c r="H119" s="41"/>
      <c r="I119" s="157" t="s">
        <v>32</v>
      </c>
      <c r="J119" s="37" t="str">
        <f>E23</f>
        <v>Ing. Arch. Pavel Jura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157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6"/>
      <c r="B122" s="217"/>
      <c r="C122" s="218" t="s">
        <v>215</v>
      </c>
      <c r="D122" s="219" t="s">
        <v>66</v>
      </c>
      <c r="E122" s="219" t="s">
        <v>62</v>
      </c>
      <c r="F122" s="219" t="s">
        <v>63</v>
      </c>
      <c r="G122" s="219" t="s">
        <v>216</v>
      </c>
      <c r="H122" s="219" t="s">
        <v>217</v>
      </c>
      <c r="I122" s="220" t="s">
        <v>218</v>
      </c>
      <c r="J122" s="219" t="s">
        <v>209</v>
      </c>
      <c r="K122" s="221" t="s">
        <v>219</v>
      </c>
      <c r="L122" s="222"/>
      <c r="M122" s="101" t="s">
        <v>1</v>
      </c>
      <c r="N122" s="102" t="s">
        <v>45</v>
      </c>
      <c r="O122" s="102" t="s">
        <v>220</v>
      </c>
      <c r="P122" s="102" t="s">
        <v>221</v>
      </c>
      <c r="Q122" s="102" t="s">
        <v>222</v>
      </c>
      <c r="R122" s="102" t="s">
        <v>223</v>
      </c>
      <c r="S122" s="102" t="s">
        <v>224</v>
      </c>
      <c r="T122" s="103" t="s">
        <v>225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9"/>
      <c r="B123" s="40"/>
      <c r="C123" s="108" t="s">
        <v>226</v>
      </c>
      <c r="D123" s="41"/>
      <c r="E123" s="41"/>
      <c r="F123" s="41"/>
      <c r="G123" s="41"/>
      <c r="H123" s="41"/>
      <c r="I123" s="155"/>
      <c r="J123" s="223">
        <f>BK123</f>
        <v>0</v>
      </c>
      <c r="K123" s="41"/>
      <c r="L123" s="45"/>
      <c r="M123" s="104"/>
      <c r="N123" s="224"/>
      <c r="O123" s="105"/>
      <c r="P123" s="225">
        <f>P124+P139+P160</f>
        <v>0</v>
      </c>
      <c r="Q123" s="105"/>
      <c r="R123" s="225">
        <f>R124+R139+R160</f>
        <v>0</v>
      </c>
      <c r="S123" s="105"/>
      <c r="T123" s="226">
        <f>T124+T139+T160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80</v>
      </c>
      <c r="AU123" s="18" t="s">
        <v>211</v>
      </c>
      <c r="BK123" s="227">
        <f>BK124+BK139+BK160</f>
        <v>0</v>
      </c>
    </row>
    <row r="124" s="12" customFormat="1" ht="25.92" customHeight="1">
      <c r="A124" s="12"/>
      <c r="B124" s="228"/>
      <c r="C124" s="229"/>
      <c r="D124" s="230" t="s">
        <v>80</v>
      </c>
      <c r="E124" s="231" t="s">
        <v>2162</v>
      </c>
      <c r="F124" s="231" t="s">
        <v>3649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SUM(P125:P138)</f>
        <v>0</v>
      </c>
      <c r="Q124" s="236"/>
      <c r="R124" s="237">
        <f>SUM(R125:R138)</f>
        <v>0</v>
      </c>
      <c r="S124" s="236"/>
      <c r="T124" s="238">
        <f>SUM(T125:T138)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89</v>
      </c>
      <c r="AT124" s="240" t="s">
        <v>80</v>
      </c>
      <c r="AU124" s="240" t="s">
        <v>81</v>
      </c>
      <c r="AY124" s="239" t="s">
        <v>229</v>
      </c>
      <c r="BK124" s="241">
        <f>SUM(BK125:BK138)</f>
        <v>0</v>
      </c>
    </row>
    <row r="125" s="2" customFormat="1" ht="16.5" customHeight="1">
      <c r="A125" s="39"/>
      <c r="B125" s="40"/>
      <c r="C125" s="244" t="s">
        <v>89</v>
      </c>
      <c r="D125" s="244" t="s">
        <v>231</v>
      </c>
      <c r="E125" s="245" t="s">
        <v>3650</v>
      </c>
      <c r="F125" s="246" t="s">
        <v>3651</v>
      </c>
      <c r="G125" s="247" t="s">
        <v>314</v>
      </c>
      <c r="H125" s="248">
        <v>4</v>
      </c>
      <c r="I125" s="249"/>
      <c r="J125" s="250">
        <f>ROUND(I125*H125,2)</f>
        <v>0</v>
      </c>
      <c r="K125" s="246" t="s">
        <v>1</v>
      </c>
      <c r="L125" s="45"/>
      <c r="M125" s="251" t="s">
        <v>1</v>
      </c>
      <c r="N125" s="252" t="s">
        <v>46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236</v>
      </c>
      <c r="AT125" s="255" t="s">
        <v>231</v>
      </c>
      <c r="AU125" s="255" t="s">
        <v>89</v>
      </c>
      <c r="AY125" s="18" t="s">
        <v>229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89</v>
      </c>
      <c r="BK125" s="256">
        <f>ROUND(I125*H125,2)</f>
        <v>0</v>
      </c>
      <c r="BL125" s="18" t="s">
        <v>236</v>
      </c>
      <c r="BM125" s="255" t="s">
        <v>91</v>
      </c>
    </row>
    <row r="126" s="2" customFormat="1" ht="16.5" customHeight="1">
      <c r="A126" s="39"/>
      <c r="B126" s="40"/>
      <c r="C126" s="244" t="s">
        <v>91</v>
      </c>
      <c r="D126" s="244" t="s">
        <v>231</v>
      </c>
      <c r="E126" s="245" t="s">
        <v>3652</v>
      </c>
      <c r="F126" s="246" t="s">
        <v>3653</v>
      </c>
      <c r="G126" s="247" t="s">
        <v>314</v>
      </c>
      <c r="H126" s="248">
        <v>4</v>
      </c>
      <c r="I126" s="249"/>
      <c r="J126" s="250">
        <f>ROUND(I126*H126,2)</f>
        <v>0</v>
      </c>
      <c r="K126" s="246" t="s">
        <v>1</v>
      </c>
      <c r="L126" s="45"/>
      <c r="M126" s="251" t="s">
        <v>1</v>
      </c>
      <c r="N126" s="252" t="s">
        <v>46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236</v>
      </c>
      <c r="AT126" s="255" t="s">
        <v>231</v>
      </c>
      <c r="AU126" s="255" t="s">
        <v>89</v>
      </c>
      <c r="AY126" s="18" t="s">
        <v>229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89</v>
      </c>
      <c r="BK126" s="256">
        <f>ROUND(I126*H126,2)</f>
        <v>0</v>
      </c>
      <c r="BL126" s="18" t="s">
        <v>236</v>
      </c>
      <c r="BM126" s="255" t="s">
        <v>236</v>
      </c>
    </row>
    <row r="127" s="2" customFormat="1" ht="16.5" customHeight="1">
      <c r="A127" s="39"/>
      <c r="B127" s="40"/>
      <c r="C127" s="244" t="s">
        <v>244</v>
      </c>
      <c r="D127" s="244" t="s">
        <v>231</v>
      </c>
      <c r="E127" s="245" t="s">
        <v>3654</v>
      </c>
      <c r="F127" s="246" t="s">
        <v>3655</v>
      </c>
      <c r="G127" s="247" t="s">
        <v>346</v>
      </c>
      <c r="H127" s="248">
        <v>80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89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264</v>
      </c>
    </row>
    <row r="128" s="2" customFormat="1" ht="16.5" customHeight="1">
      <c r="A128" s="39"/>
      <c r="B128" s="40"/>
      <c r="C128" s="244" t="s">
        <v>236</v>
      </c>
      <c r="D128" s="244" t="s">
        <v>231</v>
      </c>
      <c r="E128" s="245" t="s">
        <v>3656</v>
      </c>
      <c r="F128" s="246" t="s">
        <v>3657</v>
      </c>
      <c r="G128" s="247" t="s">
        <v>346</v>
      </c>
      <c r="H128" s="248">
        <v>5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319</v>
      </c>
    </row>
    <row r="129" s="2" customFormat="1" ht="16.5" customHeight="1">
      <c r="A129" s="39"/>
      <c r="B129" s="40"/>
      <c r="C129" s="244" t="s">
        <v>258</v>
      </c>
      <c r="D129" s="244" t="s">
        <v>231</v>
      </c>
      <c r="E129" s="245" t="s">
        <v>3658</v>
      </c>
      <c r="F129" s="246" t="s">
        <v>3659</v>
      </c>
      <c r="G129" s="247" t="s">
        <v>346</v>
      </c>
      <c r="H129" s="248">
        <v>5</v>
      </c>
      <c r="I129" s="249"/>
      <c r="J129" s="250">
        <f>ROUND(I129*H129,2)</f>
        <v>0</v>
      </c>
      <c r="K129" s="246" t="s">
        <v>1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89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322</v>
      </c>
    </row>
    <row r="130" s="2" customFormat="1" ht="16.5" customHeight="1">
      <c r="A130" s="39"/>
      <c r="B130" s="40"/>
      <c r="C130" s="244" t="s">
        <v>264</v>
      </c>
      <c r="D130" s="244" t="s">
        <v>231</v>
      </c>
      <c r="E130" s="245" t="s">
        <v>3660</v>
      </c>
      <c r="F130" s="246" t="s">
        <v>3661</v>
      </c>
      <c r="G130" s="247" t="s">
        <v>346</v>
      </c>
      <c r="H130" s="248">
        <v>10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89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325</v>
      </c>
    </row>
    <row r="131" s="2" customFormat="1" ht="16.5" customHeight="1">
      <c r="A131" s="39"/>
      <c r="B131" s="40"/>
      <c r="C131" s="244" t="s">
        <v>303</v>
      </c>
      <c r="D131" s="244" t="s">
        <v>231</v>
      </c>
      <c r="E131" s="245" t="s">
        <v>3662</v>
      </c>
      <c r="F131" s="246" t="s">
        <v>3663</v>
      </c>
      <c r="G131" s="247" t="s">
        <v>346</v>
      </c>
      <c r="H131" s="248">
        <v>25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328</v>
      </c>
    </row>
    <row r="132" s="2" customFormat="1" ht="16.5" customHeight="1">
      <c r="A132" s="39"/>
      <c r="B132" s="40"/>
      <c r="C132" s="244" t="s">
        <v>319</v>
      </c>
      <c r="D132" s="244" t="s">
        <v>231</v>
      </c>
      <c r="E132" s="245" t="s">
        <v>3664</v>
      </c>
      <c r="F132" s="246" t="s">
        <v>3665</v>
      </c>
      <c r="G132" s="247" t="s">
        <v>346</v>
      </c>
      <c r="H132" s="248">
        <v>15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331</v>
      </c>
    </row>
    <row r="133" s="2" customFormat="1" ht="21.75" customHeight="1">
      <c r="A133" s="39"/>
      <c r="B133" s="40"/>
      <c r="C133" s="244" t="s">
        <v>274</v>
      </c>
      <c r="D133" s="244" t="s">
        <v>231</v>
      </c>
      <c r="E133" s="245" t="s">
        <v>3666</v>
      </c>
      <c r="F133" s="246" t="s">
        <v>3667</v>
      </c>
      <c r="G133" s="247" t="s">
        <v>314</v>
      </c>
      <c r="H133" s="248">
        <v>20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89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511</v>
      </c>
    </row>
    <row r="134" s="2" customFormat="1" ht="16.5" customHeight="1">
      <c r="A134" s="39"/>
      <c r="B134" s="40"/>
      <c r="C134" s="244" t="s">
        <v>322</v>
      </c>
      <c r="D134" s="244" t="s">
        <v>231</v>
      </c>
      <c r="E134" s="245" t="s">
        <v>3668</v>
      </c>
      <c r="F134" s="246" t="s">
        <v>3669</v>
      </c>
      <c r="G134" s="247" t="s">
        <v>314</v>
      </c>
      <c r="H134" s="248">
        <v>2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522</v>
      </c>
    </row>
    <row r="135" s="2" customFormat="1" ht="21.75" customHeight="1">
      <c r="A135" s="39"/>
      <c r="B135" s="40"/>
      <c r="C135" s="244" t="s">
        <v>478</v>
      </c>
      <c r="D135" s="244" t="s">
        <v>231</v>
      </c>
      <c r="E135" s="245" t="s">
        <v>3670</v>
      </c>
      <c r="F135" s="246" t="s">
        <v>3671</v>
      </c>
      <c r="G135" s="247" t="s">
        <v>314</v>
      </c>
      <c r="H135" s="248">
        <v>4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530</v>
      </c>
    </row>
    <row r="136" s="2" customFormat="1" ht="21.75" customHeight="1">
      <c r="A136" s="39"/>
      <c r="B136" s="40"/>
      <c r="C136" s="244" t="s">
        <v>325</v>
      </c>
      <c r="D136" s="244" t="s">
        <v>231</v>
      </c>
      <c r="E136" s="245" t="s">
        <v>3672</v>
      </c>
      <c r="F136" s="246" t="s">
        <v>3673</v>
      </c>
      <c r="G136" s="247" t="s">
        <v>314</v>
      </c>
      <c r="H136" s="248">
        <v>3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540</v>
      </c>
    </row>
    <row r="137" s="2" customFormat="1" ht="21.75" customHeight="1">
      <c r="A137" s="39"/>
      <c r="B137" s="40"/>
      <c r="C137" s="244" t="s">
        <v>485</v>
      </c>
      <c r="D137" s="244" t="s">
        <v>231</v>
      </c>
      <c r="E137" s="245" t="s">
        <v>3674</v>
      </c>
      <c r="F137" s="246" t="s">
        <v>3675</v>
      </c>
      <c r="G137" s="247" t="s">
        <v>314</v>
      </c>
      <c r="H137" s="248">
        <v>1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552</v>
      </c>
    </row>
    <row r="138" s="2" customFormat="1" ht="16.5" customHeight="1">
      <c r="A138" s="39"/>
      <c r="B138" s="40"/>
      <c r="C138" s="244" t="s">
        <v>328</v>
      </c>
      <c r="D138" s="244" t="s">
        <v>231</v>
      </c>
      <c r="E138" s="245" t="s">
        <v>3676</v>
      </c>
      <c r="F138" s="246" t="s">
        <v>3677</v>
      </c>
      <c r="G138" s="247" t="s">
        <v>1784</v>
      </c>
      <c r="H138" s="328"/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565</v>
      </c>
    </row>
    <row r="139" s="12" customFormat="1" ht="25.92" customHeight="1">
      <c r="A139" s="12"/>
      <c r="B139" s="228"/>
      <c r="C139" s="229"/>
      <c r="D139" s="230" t="s">
        <v>80</v>
      </c>
      <c r="E139" s="231" t="s">
        <v>3678</v>
      </c>
      <c r="F139" s="231" t="s">
        <v>3679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SUM(P140:P159)</f>
        <v>0</v>
      </c>
      <c r="Q139" s="236"/>
      <c r="R139" s="237">
        <f>SUM(R140:R159)</f>
        <v>0</v>
      </c>
      <c r="S139" s="236"/>
      <c r="T139" s="238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89</v>
      </c>
      <c r="AT139" s="240" t="s">
        <v>80</v>
      </c>
      <c r="AU139" s="240" t="s">
        <v>81</v>
      </c>
      <c r="AY139" s="239" t="s">
        <v>229</v>
      </c>
      <c r="BK139" s="241">
        <f>SUM(BK140:BK159)</f>
        <v>0</v>
      </c>
    </row>
    <row r="140" s="2" customFormat="1" ht="16.5" customHeight="1">
      <c r="A140" s="39"/>
      <c r="B140" s="40"/>
      <c r="C140" s="244" t="s">
        <v>8</v>
      </c>
      <c r="D140" s="244" t="s">
        <v>231</v>
      </c>
      <c r="E140" s="245" t="s">
        <v>3680</v>
      </c>
      <c r="F140" s="246" t="s">
        <v>3681</v>
      </c>
      <c r="G140" s="247" t="s">
        <v>314</v>
      </c>
      <c r="H140" s="248">
        <v>15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577</v>
      </c>
    </row>
    <row r="141" s="2" customFormat="1" ht="16.5" customHeight="1">
      <c r="A141" s="39"/>
      <c r="B141" s="40"/>
      <c r="C141" s="244" t="s">
        <v>331</v>
      </c>
      <c r="D141" s="244" t="s">
        <v>231</v>
      </c>
      <c r="E141" s="245" t="s">
        <v>3682</v>
      </c>
      <c r="F141" s="246" t="s">
        <v>3683</v>
      </c>
      <c r="G141" s="247" t="s">
        <v>346</v>
      </c>
      <c r="H141" s="248">
        <v>85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587</v>
      </c>
    </row>
    <row r="142" s="2" customFormat="1" ht="16.5" customHeight="1">
      <c r="A142" s="39"/>
      <c r="B142" s="40"/>
      <c r="C142" s="244" t="s">
        <v>507</v>
      </c>
      <c r="D142" s="244" t="s">
        <v>231</v>
      </c>
      <c r="E142" s="245" t="s">
        <v>3684</v>
      </c>
      <c r="F142" s="246" t="s">
        <v>3685</v>
      </c>
      <c r="G142" s="247" t="s">
        <v>346</v>
      </c>
      <c r="H142" s="248">
        <v>85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622</v>
      </c>
    </row>
    <row r="143" s="2" customFormat="1" ht="16.5" customHeight="1">
      <c r="A143" s="39"/>
      <c r="B143" s="40"/>
      <c r="C143" s="244" t="s">
        <v>511</v>
      </c>
      <c r="D143" s="244" t="s">
        <v>231</v>
      </c>
      <c r="E143" s="245" t="s">
        <v>3686</v>
      </c>
      <c r="F143" s="246" t="s">
        <v>3687</v>
      </c>
      <c r="G143" s="247" t="s">
        <v>346</v>
      </c>
      <c r="H143" s="248">
        <v>60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89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635</v>
      </c>
    </row>
    <row r="144" s="2" customFormat="1" ht="16.5" customHeight="1">
      <c r="A144" s="39"/>
      <c r="B144" s="40"/>
      <c r="C144" s="244" t="s">
        <v>517</v>
      </c>
      <c r="D144" s="244" t="s">
        <v>231</v>
      </c>
      <c r="E144" s="245" t="s">
        <v>3688</v>
      </c>
      <c r="F144" s="246" t="s">
        <v>3689</v>
      </c>
      <c r="G144" s="247" t="s">
        <v>346</v>
      </c>
      <c r="H144" s="248">
        <v>15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645</v>
      </c>
    </row>
    <row r="145" s="2" customFormat="1" ht="16.5" customHeight="1">
      <c r="A145" s="39"/>
      <c r="B145" s="40"/>
      <c r="C145" s="244" t="s">
        <v>522</v>
      </c>
      <c r="D145" s="244" t="s">
        <v>231</v>
      </c>
      <c r="E145" s="245" t="s">
        <v>3690</v>
      </c>
      <c r="F145" s="246" t="s">
        <v>3691</v>
      </c>
      <c r="G145" s="247" t="s">
        <v>346</v>
      </c>
      <c r="H145" s="248">
        <v>10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658</v>
      </c>
    </row>
    <row r="146" s="2" customFormat="1" ht="16.5" customHeight="1">
      <c r="A146" s="39"/>
      <c r="B146" s="40"/>
      <c r="C146" s="244" t="s">
        <v>7</v>
      </c>
      <c r="D146" s="244" t="s">
        <v>231</v>
      </c>
      <c r="E146" s="245" t="s">
        <v>3692</v>
      </c>
      <c r="F146" s="246" t="s">
        <v>3693</v>
      </c>
      <c r="G146" s="247" t="s">
        <v>346</v>
      </c>
      <c r="H146" s="248">
        <v>70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676</v>
      </c>
    </row>
    <row r="147" s="2" customFormat="1" ht="16.5" customHeight="1">
      <c r="A147" s="39"/>
      <c r="B147" s="40"/>
      <c r="C147" s="244" t="s">
        <v>530</v>
      </c>
      <c r="D147" s="244" t="s">
        <v>231</v>
      </c>
      <c r="E147" s="245" t="s">
        <v>3694</v>
      </c>
      <c r="F147" s="246" t="s">
        <v>3695</v>
      </c>
      <c r="G147" s="247" t="s">
        <v>346</v>
      </c>
      <c r="H147" s="248">
        <v>15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717</v>
      </c>
    </row>
    <row r="148" s="2" customFormat="1" ht="16.5" customHeight="1">
      <c r="A148" s="39"/>
      <c r="B148" s="40"/>
      <c r="C148" s="244" t="s">
        <v>534</v>
      </c>
      <c r="D148" s="244" t="s">
        <v>231</v>
      </c>
      <c r="E148" s="245" t="s">
        <v>3696</v>
      </c>
      <c r="F148" s="246" t="s">
        <v>3697</v>
      </c>
      <c r="G148" s="247" t="s">
        <v>346</v>
      </c>
      <c r="H148" s="248">
        <v>70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742</v>
      </c>
    </row>
    <row r="149" s="2" customFormat="1" ht="16.5" customHeight="1">
      <c r="A149" s="39"/>
      <c r="B149" s="40"/>
      <c r="C149" s="244" t="s">
        <v>540</v>
      </c>
      <c r="D149" s="244" t="s">
        <v>231</v>
      </c>
      <c r="E149" s="245" t="s">
        <v>3698</v>
      </c>
      <c r="F149" s="246" t="s">
        <v>3699</v>
      </c>
      <c r="G149" s="247" t="s">
        <v>346</v>
      </c>
      <c r="H149" s="248">
        <v>15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89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755</v>
      </c>
    </row>
    <row r="150" s="2" customFormat="1" ht="16.5" customHeight="1">
      <c r="A150" s="39"/>
      <c r="B150" s="40"/>
      <c r="C150" s="244" t="s">
        <v>548</v>
      </c>
      <c r="D150" s="244" t="s">
        <v>231</v>
      </c>
      <c r="E150" s="245" t="s">
        <v>3700</v>
      </c>
      <c r="F150" s="246" t="s">
        <v>3701</v>
      </c>
      <c r="G150" s="247" t="s">
        <v>314</v>
      </c>
      <c r="H150" s="248">
        <v>3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236</v>
      </c>
      <c r="AT150" s="255" t="s">
        <v>231</v>
      </c>
      <c r="AU150" s="255" t="s">
        <v>89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236</v>
      </c>
      <c r="BM150" s="255" t="s">
        <v>768</v>
      </c>
    </row>
    <row r="151" s="2" customFormat="1" ht="16.5" customHeight="1">
      <c r="A151" s="39"/>
      <c r="B151" s="40"/>
      <c r="C151" s="244" t="s">
        <v>552</v>
      </c>
      <c r="D151" s="244" t="s">
        <v>231</v>
      </c>
      <c r="E151" s="245" t="s">
        <v>3702</v>
      </c>
      <c r="F151" s="246" t="s">
        <v>3703</v>
      </c>
      <c r="G151" s="247" t="s">
        <v>314</v>
      </c>
      <c r="H151" s="248">
        <v>1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778</v>
      </c>
    </row>
    <row r="152" s="2" customFormat="1" ht="16.5" customHeight="1">
      <c r="A152" s="39"/>
      <c r="B152" s="40"/>
      <c r="C152" s="244" t="s">
        <v>558</v>
      </c>
      <c r="D152" s="244" t="s">
        <v>231</v>
      </c>
      <c r="E152" s="245" t="s">
        <v>3704</v>
      </c>
      <c r="F152" s="246" t="s">
        <v>3705</v>
      </c>
      <c r="G152" s="247" t="s">
        <v>314</v>
      </c>
      <c r="H152" s="248">
        <v>1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46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236</v>
      </c>
      <c r="AT152" s="255" t="s">
        <v>231</v>
      </c>
      <c r="AU152" s="255" t="s">
        <v>89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236</v>
      </c>
      <c r="BM152" s="255" t="s">
        <v>790</v>
      </c>
    </row>
    <row r="153" s="2" customFormat="1" ht="16.5" customHeight="1">
      <c r="A153" s="39"/>
      <c r="B153" s="40"/>
      <c r="C153" s="244" t="s">
        <v>565</v>
      </c>
      <c r="D153" s="244" t="s">
        <v>231</v>
      </c>
      <c r="E153" s="245" t="s">
        <v>3706</v>
      </c>
      <c r="F153" s="246" t="s">
        <v>3707</v>
      </c>
      <c r="G153" s="247" t="s">
        <v>314</v>
      </c>
      <c r="H153" s="248">
        <v>1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89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813</v>
      </c>
    </row>
    <row r="154" s="2" customFormat="1" ht="16.5" customHeight="1">
      <c r="A154" s="39"/>
      <c r="B154" s="40"/>
      <c r="C154" s="244" t="s">
        <v>572</v>
      </c>
      <c r="D154" s="244" t="s">
        <v>231</v>
      </c>
      <c r="E154" s="245" t="s">
        <v>3708</v>
      </c>
      <c r="F154" s="246" t="s">
        <v>3709</v>
      </c>
      <c r="G154" s="247" t="s">
        <v>314</v>
      </c>
      <c r="H154" s="248">
        <v>1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89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834</v>
      </c>
    </row>
    <row r="155" s="2" customFormat="1" ht="16.5" customHeight="1">
      <c r="A155" s="39"/>
      <c r="B155" s="40"/>
      <c r="C155" s="244" t="s">
        <v>577</v>
      </c>
      <c r="D155" s="244" t="s">
        <v>231</v>
      </c>
      <c r="E155" s="245" t="s">
        <v>3710</v>
      </c>
      <c r="F155" s="246" t="s">
        <v>3711</v>
      </c>
      <c r="G155" s="247" t="s">
        <v>314</v>
      </c>
      <c r="H155" s="248">
        <v>6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236</v>
      </c>
      <c r="AT155" s="255" t="s">
        <v>231</v>
      </c>
      <c r="AU155" s="255" t="s">
        <v>89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236</v>
      </c>
      <c r="BM155" s="255" t="s">
        <v>848</v>
      </c>
    </row>
    <row r="156" s="2" customFormat="1" ht="16.5" customHeight="1">
      <c r="A156" s="39"/>
      <c r="B156" s="40"/>
      <c r="C156" s="244" t="s">
        <v>581</v>
      </c>
      <c r="D156" s="244" t="s">
        <v>231</v>
      </c>
      <c r="E156" s="245" t="s">
        <v>3712</v>
      </c>
      <c r="F156" s="246" t="s">
        <v>3713</v>
      </c>
      <c r="G156" s="247" t="s">
        <v>314</v>
      </c>
      <c r="H156" s="248">
        <v>1</v>
      </c>
      <c r="I156" s="249"/>
      <c r="J156" s="250">
        <f>ROUND(I156*H156,2)</f>
        <v>0</v>
      </c>
      <c r="K156" s="246" t="s">
        <v>1</v>
      </c>
      <c r="L156" s="45"/>
      <c r="M156" s="251" t="s">
        <v>1</v>
      </c>
      <c r="N156" s="252" t="s">
        <v>46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236</v>
      </c>
      <c r="AT156" s="255" t="s">
        <v>231</v>
      </c>
      <c r="AU156" s="255" t="s">
        <v>89</v>
      </c>
      <c r="AY156" s="18" t="s">
        <v>229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89</v>
      </c>
      <c r="BK156" s="256">
        <f>ROUND(I156*H156,2)</f>
        <v>0</v>
      </c>
      <c r="BL156" s="18" t="s">
        <v>236</v>
      </c>
      <c r="BM156" s="255" t="s">
        <v>868</v>
      </c>
    </row>
    <row r="157" s="2" customFormat="1" ht="16.5" customHeight="1">
      <c r="A157" s="39"/>
      <c r="B157" s="40"/>
      <c r="C157" s="244" t="s">
        <v>587</v>
      </c>
      <c r="D157" s="244" t="s">
        <v>231</v>
      </c>
      <c r="E157" s="245" t="s">
        <v>3714</v>
      </c>
      <c r="F157" s="246" t="s">
        <v>3715</v>
      </c>
      <c r="G157" s="247" t="s">
        <v>314</v>
      </c>
      <c r="H157" s="248">
        <v>1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46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236</v>
      </c>
      <c r="AT157" s="255" t="s">
        <v>231</v>
      </c>
      <c r="AU157" s="255" t="s">
        <v>89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236</v>
      </c>
      <c r="BM157" s="255" t="s">
        <v>899</v>
      </c>
    </row>
    <row r="158" s="2" customFormat="1" ht="21.75" customHeight="1">
      <c r="A158" s="39"/>
      <c r="B158" s="40"/>
      <c r="C158" s="244" t="s">
        <v>610</v>
      </c>
      <c r="D158" s="244" t="s">
        <v>231</v>
      </c>
      <c r="E158" s="245" t="s">
        <v>3716</v>
      </c>
      <c r="F158" s="246" t="s">
        <v>3717</v>
      </c>
      <c r="G158" s="247" t="s">
        <v>314</v>
      </c>
      <c r="H158" s="248">
        <v>1</v>
      </c>
      <c r="I158" s="249"/>
      <c r="J158" s="250">
        <f>ROUND(I158*H158,2)</f>
        <v>0</v>
      </c>
      <c r="K158" s="246" t="s">
        <v>1</v>
      </c>
      <c r="L158" s="45"/>
      <c r="M158" s="251" t="s">
        <v>1</v>
      </c>
      <c r="N158" s="252" t="s">
        <v>46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236</v>
      </c>
      <c r="AT158" s="255" t="s">
        <v>231</v>
      </c>
      <c r="AU158" s="255" t="s">
        <v>89</v>
      </c>
      <c r="AY158" s="18" t="s">
        <v>229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89</v>
      </c>
      <c r="BK158" s="256">
        <f>ROUND(I158*H158,2)</f>
        <v>0</v>
      </c>
      <c r="BL158" s="18" t="s">
        <v>236</v>
      </c>
      <c r="BM158" s="255" t="s">
        <v>923</v>
      </c>
    </row>
    <row r="159" s="2" customFormat="1" ht="16.5" customHeight="1">
      <c r="A159" s="39"/>
      <c r="B159" s="40"/>
      <c r="C159" s="244" t="s">
        <v>622</v>
      </c>
      <c r="D159" s="244" t="s">
        <v>231</v>
      </c>
      <c r="E159" s="245" t="s">
        <v>3718</v>
      </c>
      <c r="F159" s="246" t="s">
        <v>3719</v>
      </c>
      <c r="G159" s="247" t="s">
        <v>1784</v>
      </c>
      <c r="H159" s="328"/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46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236</v>
      </c>
      <c r="AT159" s="255" t="s">
        <v>231</v>
      </c>
      <c r="AU159" s="255" t="s">
        <v>89</v>
      </c>
      <c r="AY159" s="18" t="s">
        <v>229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89</v>
      </c>
      <c r="BK159" s="256">
        <f>ROUND(I159*H159,2)</f>
        <v>0</v>
      </c>
      <c r="BL159" s="18" t="s">
        <v>236</v>
      </c>
      <c r="BM159" s="255" t="s">
        <v>933</v>
      </c>
    </row>
    <row r="160" s="12" customFormat="1" ht="25.92" customHeight="1">
      <c r="A160" s="12"/>
      <c r="B160" s="228"/>
      <c r="C160" s="229"/>
      <c r="D160" s="230" t="s">
        <v>80</v>
      </c>
      <c r="E160" s="231" t="s">
        <v>2173</v>
      </c>
      <c r="F160" s="231" t="s">
        <v>3720</v>
      </c>
      <c r="G160" s="229"/>
      <c r="H160" s="229"/>
      <c r="I160" s="232"/>
      <c r="J160" s="233">
        <f>BK160</f>
        <v>0</v>
      </c>
      <c r="K160" s="229"/>
      <c r="L160" s="234"/>
      <c r="M160" s="235"/>
      <c r="N160" s="236"/>
      <c r="O160" s="236"/>
      <c r="P160" s="237">
        <f>SUM(P161:P192)</f>
        <v>0</v>
      </c>
      <c r="Q160" s="236"/>
      <c r="R160" s="237">
        <f>SUM(R161:R192)</f>
        <v>0</v>
      </c>
      <c r="S160" s="236"/>
      <c r="T160" s="238">
        <f>SUM(T161:T192)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89</v>
      </c>
      <c r="AT160" s="240" t="s">
        <v>80</v>
      </c>
      <c r="AU160" s="240" t="s">
        <v>81</v>
      </c>
      <c r="AY160" s="239" t="s">
        <v>229</v>
      </c>
      <c r="BK160" s="241">
        <f>SUM(BK161:BK192)</f>
        <v>0</v>
      </c>
    </row>
    <row r="161" s="2" customFormat="1" ht="21.75" customHeight="1">
      <c r="A161" s="39"/>
      <c r="B161" s="40"/>
      <c r="C161" s="244" t="s">
        <v>626</v>
      </c>
      <c r="D161" s="244" t="s">
        <v>231</v>
      </c>
      <c r="E161" s="245" t="s">
        <v>3721</v>
      </c>
      <c r="F161" s="246" t="s">
        <v>3722</v>
      </c>
      <c r="G161" s="247" t="s">
        <v>771</v>
      </c>
      <c r="H161" s="248">
        <v>1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236</v>
      </c>
      <c r="AT161" s="255" t="s">
        <v>231</v>
      </c>
      <c r="AU161" s="255" t="s">
        <v>89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236</v>
      </c>
      <c r="BM161" s="255" t="s">
        <v>941</v>
      </c>
    </row>
    <row r="162" s="2" customFormat="1" ht="16.5" customHeight="1">
      <c r="A162" s="39"/>
      <c r="B162" s="40"/>
      <c r="C162" s="244" t="s">
        <v>635</v>
      </c>
      <c r="D162" s="244" t="s">
        <v>231</v>
      </c>
      <c r="E162" s="245" t="s">
        <v>3723</v>
      </c>
      <c r="F162" s="246" t="s">
        <v>3724</v>
      </c>
      <c r="G162" s="247" t="s">
        <v>771</v>
      </c>
      <c r="H162" s="248">
        <v>1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46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236</v>
      </c>
      <c r="AT162" s="255" t="s">
        <v>231</v>
      </c>
      <c r="AU162" s="255" t="s">
        <v>89</v>
      </c>
      <c r="AY162" s="18" t="s">
        <v>229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89</v>
      </c>
      <c r="BK162" s="256">
        <f>ROUND(I162*H162,2)</f>
        <v>0</v>
      </c>
      <c r="BL162" s="18" t="s">
        <v>236</v>
      </c>
      <c r="BM162" s="255" t="s">
        <v>951</v>
      </c>
    </row>
    <row r="163" s="2" customFormat="1" ht="16.5" customHeight="1">
      <c r="A163" s="39"/>
      <c r="B163" s="40"/>
      <c r="C163" s="244" t="s">
        <v>641</v>
      </c>
      <c r="D163" s="244" t="s">
        <v>231</v>
      </c>
      <c r="E163" s="245" t="s">
        <v>3725</v>
      </c>
      <c r="F163" s="246" t="s">
        <v>3726</v>
      </c>
      <c r="G163" s="247" t="s">
        <v>314</v>
      </c>
      <c r="H163" s="248">
        <v>1</v>
      </c>
      <c r="I163" s="249"/>
      <c r="J163" s="250">
        <f>ROUND(I163*H163,2)</f>
        <v>0</v>
      </c>
      <c r="K163" s="246" t="s">
        <v>1</v>
      </c>
      <c r="L163" s="45"/>
      <c r="M163" s="251" t="s">
        <v>1</v>
      </c>
      <c r="N163" s="252" t="s">
        <v>46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236</v>
      </c>
      <c r="AT163" s="255" t="s">
        <v>231</v>
      </c>
      <c r="AU163" s="255" t="s">
        <v>89</v>
      </c>
      <c r="AY163" s="18" t="s">
        <v>229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89</v>
      </c>
      <c r="BK163" s="256">
        <f>ROUND(I163*H163,2)</f>
        <v>0</v>
      </c>
      <c r="BL163" s="18" t="s">
        <v>236</v>
      </c>
      <c r="BM163" s="255" t="s">
        <v>965</v>
      </c>
    </row>
    <row r="164" s="2" customFormat="1" ht="21.75" customHeight="1">
      <c r="A164" s="39"/>
      <c r="B164" s="40"/>
      <c r="C164" s="244" t="s">
        <v>645</v>
      </c>
      <c r="D164" s="244" t="s">
        <v>231</v>
      </c>
      <c r="E164" s="245" t="s">
        <v>3727</v>
      </c>
      <c r="F164" s="246" t="s">
        <v>3728</v>
      </c>
      <c r="G164" s="247" t="s">
        <v>314</v>
      </c>
      <c r="H164" s="248">
        <v>1</v>
      </c>
      <c r="I164" s="249"/>
      <c r="J164" s="250">
        <f>ROUND(I164*H164,2)</f>
        <v>0</v>
      </c>
      <c r="K164" s="246" t="s">
        <v>1</v>
      </c>
      <c r="L164" s="45"/>
      <c r="M164" s="251" t="s">
        <v>1</v>
      </c>
      <c r="N164" s="252" t="s">
        <v>46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236</v>
      </c>
      <c r="AT164" s="255" t="s">
        <v>231</v>
      </c>
      <c r="AU164" s="255" t="s">
        <v>89</v>
      </c>
      <c r="AY164" s="18" t="s">
        <v>229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89</v>
      </c>
      <c r="BK164" s="256">
        <f>ROUND(I164*H164,2)</f>
        <v>0</v>
      </c>
      <c r="BL164" s="18" t="s">
        <v>236</v>
      </c>
      <c r="BM164" s="255" t="s">
        <v>999</v>
      </c>
    </row>
    <row r="165" s="2" customFormat="1" ht="16.5" customHeight="1">
      <c r="A165" s="39"/>
      <c r="B165" s="40"/>
      <c r="C165" s="244" t="s">
        <v>653</v>
      </c>
      <c r="D165" s="244" t="s">
        <v>231</v>
      </c>
      <c r="E165" s="245" t="s">
        <v>3729</v>
      </c>
      <c r="F165" s="246" t="s">
        <v>3730</v>
      </c>
      <c r="G165" s="247" t="s">
        <v>771</v>
      </c>
      <c r="H165" s="248">
        <v>1</v>
      </c>
      <c r="I165" s="249"/>
      <c r="J165" s="250">
        <f>ROUND(I165*H165,2)</f>
        <v>0</v>
      </c>
      <c r="K165" s="246" t="s">
        <v>1</v>
      </c>
      <c r="L165" s="45"/>
      <c r="M165" s="251" t="s">
        <v>1</v>
      </c>
      <c r="N165" s="252" t="s">
        <v>46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236</v>
      </c>
      <c r="AT165" s="255" t="s">
        <v>231</v>
      </c>
      <c r="AU165" s="255" t="s">
        <v>89</v>
      </c>
      <c r="AY165" s="18" t="s">
        <v>229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89</v>
      </c>
      <c r="BK165" s="256">
        <f>ROUND(I165*H165,2)</f>
        <v>0</v>
      </c>
      <c r="BL165" s="18" t="s">
        <v>236</v>
      </c>
      <c r="BM165" s="255" t="s">
        <v>1008</v>
      </c>
    </row>
    <row r="166" s="2" customFormat="1" ht="21.75" customHeight="1">
      <c r="A166" s="39"/>
      <c r="B166" s="40"/>
      <c r="C166" s="244" t="s">
        <v>658</v>
      </c>
      <c r="D166" s="244" t="s">
        <v>231</v>
      </c>
      <c r="E166" s="245" t="s">
        <v>3731</v>
      </c>
      <c r="F166" s="246" t="s">
        <v>3732</v>
      </c>
      <c r="G166" s="247" t="s">
        <v>771</v>
      </c>
      <c r="H166" s="248">
        <v>1</v>
      </c>
      <c r="I166" s="249"/>
      <c r="J166" s="250">
        <f>ROUND(I166*H166,2)</f>
        <v>0</v>
      </c>
      <c r="K166" s="246" t="s">
        <v>1</v>
      </c>
      <c r="L166" s="45"/>
      <c r="M166" s="251" t="s">
        <v>1</v>
      </c>
      <c r="N166" s="252" t="s">
        <v>46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236</v>
      </c>
      <c r="AT166" s="255" t="s">
        <v>231</v>
      </c>
      <c r="AU166" s="255" t="s">
        <v>89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1018</v>
      </c>
    </row>
    <row r="167" s="2" customFormat="1" ht="21.75" customHeight="1">
      <c r="A167" s="39"/>
      <c r="B167" s="40"/>
      <c r="C167" s="244" t="s">
        <v>667</v>
      </c>
      <c r="D167" s="244" t="s">
        <v>231</v>
      </c>
      <c r="E167" s="245" t="s">
        <v>3733</v>
      </c>
      <c r="F167" s="246" t="s">
        <v>3734</v>
      </c>
      <c r="G167" s="247" t="s">
        <v>771</v>
      </c>
      <c r="H167" s="248">
        <v>1</v>
      </c>
      <c r="I167" s="249"/>
      <c r="J167" s="250">
        <f>ROUND(I167*H167,2)</f>
        <v>0</v>
      </c>
      <c r="K167" s="246" t="s">
        <v>1</v>
      </c>
      <c r="L167" s="45"/>
      <c r="M167" s="251" t="s">
        <v>1</v>
      </c>
      <c r="N167" s="252" t="s">
        <v>46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236</v>
      </c>
      <c r="AT167" s="255" t="s">
        <v>231</v>
      </c>
      <c r="AU167" s="255" t="s">
        <v>89</v>
      </c>
      <c r="AY167" s="18" t="s">
        <v>229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89</v>
      </c>
      <c r="BK167" s="256">
        <f>ROUND(I167*H167,2)</f>
        <v>0</v>
      </c>
      <c r="BL167" s="18" t="s">
        <v>236</v>
      </c>
      <c r="BM167" s="255" t="s">
        <v>1046</v>
      </c>
    </row>
    <row r="168" s="2" customFormat="1" ht="21.75" customHeight="1">
      <c r="A168" s="39"/>
      <c r="B168" s="40"/>
      <c r="C168" s="244" t="s">
        <v>676</v>
      </c>
      <c r="D168" s="244" t="s">
        <v>231</v>
      </c>
      <c r="E168" s="245" t="s">
        <v>3735</v>
      </c>
      <c r="F168" s="246" t="s">
        <v>3736</v>
      </c>
      <c r="G168" s="247" t="s">
        <v>771</v>
      </c>
      <c r="H168" s="248">
        <v>1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46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236</v>
      </c>
      <c r="AT168" s="255" t="s">
        <v>231</v>
      </c>
      <c r="AU168" s="255" t="s">
        <v>89</v>
      </c>
      <c r="AY168" s="18" t="s">
        <v>229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89</v>
      </c>
      <c r="BK168" s="256">
        <f>ROUND(I168*H168,2)</f>
        <v>0</v>
      </c>
      <c r="BL168" s="18" t="s">
        <v>236</v>
      </c>
      <c r="BM168" s="255" t="s">
        <v>1060</v>
      </c>
    </row>
    <row r="169" s="2" customFormat="1" ht="21.75" customHeight="1">
      <c r="A169" s="39"/>
      <c r="B169" s="40"/>
      <c r="C169" s="244" t="s">
        <v>682</v>
      </c>
      <c r="D169" s="244" t="s">
        <v>231</v>
      </c>
      <c r="E169" s="245" t="s">
        <v>3737</v>
      </c>
      <c r="F169" s="246" t="s">
        <v>3738</v>
      </c>
      <c r="G169" s="247" t="s">
        <v>771</v>
      </c>
      <c r="H169" s="248">
        <v>1</v>
      </c>
      <c r="I169" s="249"/>
      <c r="J169" s="250">
        <f>ROUND(I169*H169,2)</f>
        <v>0</v>
      </c>
      <c r="K169" s="246" t="s">
        <v>1</v>
      </c>
      <c r="L169" s="45"/>
      <c r="M169" s="251" t="s">
        <v>1</v>
      </c>
      <c r="N169" s="252" t="s">
        <v>46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236</v>
      </c>
      <c r="AT169" s="255" t="s">
        <v>231</v>
      </c>
      <c r="AU169" s="255" t="s">
        <v>89</v>
      </c>
      <c r="AY169" s="18" t="s">
        <v>229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89</v>
      </c>
      <c r="BK169" s="256">
        <f>ROUND(I169*H169,2)</f>
        <v>0</v>
      </c>
      <c r="BL169" s="18" t="s">
        <v>236</v>
      </c>
      <c r="BM169" s="255" t="s">
        <v>1070</v>
      </c>
    </row>
    <row r="170" s="2" customFormat="1" ht="16.5" customHeight="1">
      <c r="A170" s="39"/>
      <c r="B170" s="40"/>
      <c r="C170" s="244" t="s">
        <v>717</v>
      </c>
      <c r="D170" s="244" t="s">
        <v>231</v>
      </c>
      <c r="E170" s="245" t="s">
        <v>3739</v>
      </c>
      <c r="F170" s="246" t="s">
        <v>3740</v>
      </c>
      <c r="G170" s="247" t="s">
        <v>771</v>
      </c>
      <c r="H170" s="248">
        <v>3</v>
      </c>
      <c r="I170" s="249"/>
      <c r="J170" s="250">
        <f>ROUND(I170*H170,2)</f>
        <v>0</v>
      </c>
      <c r="K170" s="246" t="s">
        <v>1</v>
      </c>
      <c r="L170" s="45"/>
      <c r="M170" s="251" t="s">
        <v>1</v>
      </c>
      <c r="N170" s="252" t="s">
        <v>46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236</v>
      </c>
      <c r="AT170" s="255" t="s">
        <v>231</v>
      </c>
      <c r="AU170" s="255" t="s">
        <v>89</v>
      </c>
      <c r="AY170" s="18" t="s">
        <v>229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89</v>
      </c>
      <c r="BK170" s="256">
        <f>ROUND(I170*H170,2)</f>
        <v>0</v>
      </c>
      <c r="BL170" s="18" t="s">
        <v>236</v>
      </c>
      <c r="BM170" s="255" t="s">
        <v>1090</v>
      </c>
    </row>
    <row r="171" s="2" customFormat="1" ht="16.5" customHeight="1">
      <c r="A171" s="39"/>
      <c r="B171" s="40"/>
      <c r="C171" s="244" t="s">
        <v>736</v>
      </c>
      <c r="D171" s="244" t="s">
        <v>231</v>
      </c>
      <c r="E171" s="245" t="s">
        <v>3741</v>
      </c>
      <c r="F171" s="246" t="s">
        <v>3742</v>
      </c>
      <c r="G171" s="247" t="s">
        <v>314</v>
      </c>
      <c r="H171" s="248">
        <v>1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46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236</v>
      </c>
      <c r="AT171" s="255" t="s">
        <v>231</v>
      </c>
      <c r="AU171" s="255" t="s">
        <v>89</v>
      </c>
      <c r="AY171" s="18" t="s">
        <v>229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89</v>
      </c>
      <c r="BK171" s="256">
        <f>ROUND(I171*H171,2)</f>
        <v>0</v>
      </c>
      <c r="BL171" s="18" t="s">
        <v>236</v>
      </c>
      <c r="BM171" s="255" t="s">
        <v>1114</v>
      </c>
    </row>
    <row r="172" s="2" customFormat="1" ht="16.5" customHeight="1">
      <c r="A172" s="39"/>
      <c r="B172" s="40"/>
      <c r="C172" s="244" t="s">
        <v>742</v>
      </c>
      <c r="D172" s="244" t="s">
        <v>231</v>
      </c>
      <c r="E172" s="245" t="s">
        <v>3743</v>
      </c>
      <c r="F172" s="246" t="s">
        <v>3744</v>
      </c>
      <c r="G172" s="247" t="s">
        <v>314</v>
      </c>
      <c r="H172" s="248">
        <v>1</v>
      </c>
      <c r="I172" s="249"/>
      <c r="J172" s="250">
        <f>ROUND(I172*H172,2)</f>
        <v>0</v>
      </c>
      <c r="K172" s="246" t="s">
        <v>1</v>
      </c>
      <c r="L172" s="45"/>
      <c r="M172" s="251" t="s">
        <v>1</v>
      </c>
      <c r="N172" s="252" t="s">
        <v>46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236</v>
      </c>
      <c r="AT172" s="255" t="s">
        <v>231</v>
      </c>
      <c r="AU172" s="255" t="s">
        <v>89</v>
      </c>
      <c r="AY172" s="18" t="s">
        <v>229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89</v>
      </c>
      <c r="BK172" s="256">
        <f>ROUND(I172*H172,2)</f>
        <v>0</v>
      </c>
      <c r="BL172" s="18" t="s">
        <v>236</v>
      </c>
      <c r="BM172" s="255" t="s">
        <v>1126</v>
      </c>
    </row>
    <row r="173" s="2" customFormat="1" ht="21.75" customHeight="1">
      <c r="A173" s="39"/>
      <c r="B173" s="40"/>
      <c r="C173" s="244" t="s">
        <v>749</v>
      </c>
      <c r="D173" s="244" t="s">
        <v>231</v>
      </c>
      <c r="E173" s="245" t="s">
        <v>3745</v>
      </c>
      <c r="F173" s="246" t="s">
        <v>3746</v>
      </c>
      <c r="G173" s="247" t="s">
        <v>771</v>
      </c>
      <c r="H173" s="248">
        <v>1</v>
      </c>
      <c r="I173" s="249"/>
      <c r="J173" s="250">
        <f>ROUND(I173*H173,2)</f>
        <v>0</v>
      </c>
      <c r="K173" s="246" t="s">
        <v>1</v>
      </c>
      <c r="L173" s="45"/>
      <c r="M173" s="251" t="s">
        <v>1</v>
      </c>
      <c r="N173" s="252" t="s">
        <v>46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236</v>
      </c>
      <c r="AT173" s="255" t="s">
        <v>231</v>
      </c>
      <c r="AU173" s="255" t="s">
        <v>89</v>
      </c>
      <c r="AY173" s="18" t="s">
        <v>229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89</v>
      </c>
      <c r="BK173" s="256">
        <f>ROUND(I173*H173,2)</f>
        <v>0</v>
      </c>
      <c r="BL173" s="18" t="s">
        <v>236</v>
      </c>
      <c r="BM173" s="255" t="s">
        <v>1135</v>
      </c>
    </row>
    <row r="174" s="2" customFormat="1" ht="21.75" customHeight="1">
      <c r="A174" s="39"/>
      <c r="B174" s="40"/>
      <c r="C174" s="244" t="s">
        <v>755</v>
      </c>
      <c r="D174" s="244" t="s">
        <v>231</v>
      </c>
      <c r="E174" s="245" t="s">
        <v>3747</v>
      </c>
      <c r="F174" s="246" t="s">
        <v>3748</v>
      </c>
      <c r="G174" s="247" t="s">
        <v>771</v>
      </c>
      <c r="H174" s="248">
        <v>2</v>
      </c>
      <c r="I174" s="249"/>
      <c r="J174" s="250">
        <f>ROUND(I174*H174,2)</f>
        <v>0</v>
      </c>
      <c r="K174" s="246" t="s">
        <v>1</v>
      </c>
      <c r="L174" s="45"/>
      <c r="M174" s="251" t="s">
        <v>1</v>
      </c>
      <c r="N174" s="252" t="s">
        <v>46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236</v>
      </c>
      <c r="AT174" s="255" t="s">
        <v>231</v>
      </c>
      <c r="AU174" s="255" t="s">
        <v>89</v>
      </c>
      <c r="AY174" s="18" t="s">
        <v>229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89</v>
      </c>
      <c r="BK174" s="256">
        <f>ROUND(I174*H174,2)</f>
        <v>0</v>
      </c>
      <c r="BL174" s="18" t="s">
        <v>236</v>
      </c>
      <c r="BM174" s="255" t="s">
        <v>1145</v>
      </c>
    </row>
    <row r="175" s="2" customFormat="1" ht="21.75" customHeight="1">
      <c r="A175" s="39"/>
      <c r="B175" s="40"/>
      <c r="C175" s="244" t="s">
        <v>763</v>
      </c>
      <c r="D175" s="244" t="s">
        <v>231</v>
      </c>
      <c r="E175" s="245" t="s">
        <v>3749</v>
      </c>
      <c r="F175" s="246" t="s">
        <v>3750</v>
      </c>
      <c r="G175" s="247" t="s">
        <v>771</v>
      </c>
      <c r="H175" s="248">
        <v>1</v>
      </c>
      <c r="I175" s="249"/>
      <c r="J175" s="250">
        <f>ROUND(I175*H175,2)</f>
        <v>0</v>
      </c>
      <c r="K175" s="246" t="s">
        <v>1</v>
      </c>
      <c r="L175" s="45"/>
      <c r="M175" s="251" t="s">
        <v>1</v>
      </c>
      <c r="N175" s="252" t="s">
        <v>46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236</v>
      </c>
      <c r="AT175" s="255" t="s">
        <v>231</v>
      </c>
      <c r="AU175" s="255" t="s">
        <v>89</v>
      </c>
      <c r="AY175" s="18" t="s">
        <v>229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89</v>
      </c>
      <c r="BK175" s="256">
        <f>ROUND(I175*H175,2)</f>
        <v>0</v>
      </c>
      <c r="BL175" s="18" t="s">
        <v>236</v>
      </c>
      <c r="BM175" s="255" t="s">
        <v>1157</v>
      </c>
    </row>
    <row r="176" s="2" customFormat="1" ht="16.5" customHeight="1">
      <c r="A176" s="39"/>
      <c r="B176" s="40"/>
      <c r="C176" s="244" t="s">
        <v>768</v>
      </c>
      <c r="D176" s="244" t="s">
        <v>231</v>
      </c>
      <c r="E176" s="245" t="s">
        <v>3751</v>
      </c>
      <c r="F176" s="246" t="s">
        <v>3752</v>
      </c>
      <c r="G176" s="247" t="s">
        <v>771</v>
      </c>
      <c r="H176" s="248">
        <v>4</v>
      </c>
      <c r="I176" s="249"/>
      <c r="J176" s="250">
        <f>ROUND(I176*H176,2)</f>
        <v>0</v>
      </c>
      <c r="K176" s="246" t="s">
        <v>1</v>
      </c>
      <c r="L176" s="45"/>
      <c r="M176" s="251" t="s">
        <v>1</v>
      </c>
      <c r="N176" s="252" t="s">
        <v>46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236</v>
      </c>
      <c r="AT176" s="255" t="s">
        <v>231</v>
      </c>
      <c r="AU176" s="255" t="s">
        <v>89</v>
      </c>
      <c r="AY176" s="18" t="s">
        <v>229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89</v>
      </c>
      <c r="BK176" s="256">
        <f>ROUND(I176*H176,2)</f>
        <v>0</v>
      </c>
      <c r="BL176" s="18" t="s">
        <v>236</v>
      </c>
      <c r="BM176" s="255" t="s">
        <v>251</v>
      </c>
    </row>
    <row r="177" s="2" customFormat="1" ht="21.75" customHeight="1">
      <c r="A177" s="39"/>
      <c r="B177" s="40"/>
      <c r="C177" s="244" t="s">
        <v>774</v>
      </c>
      <c r="D177" s="244" t="s">
        <v>231</v>
      </c>
      <c r="E177" s="245" t="s">
        <v>3753</v>
      </c>
      <c r="F177" s="246" t="s">
        <v>3754</v>
      </c>
      <c r="G177" s="247" t="s">
        <v>314</v>
      </c>
      <c r="H177" s="248">
        <v>1</v>
      </c>
      <c r="I177" s="249"/>
      <c r="J177" s="250">
        <f>ROUND(I177*H177,2)</f>
        <v>0</v>
      </c>
      <c r="K177" s="246" t="s">
        <v>1</v>
      </c>
      <c r="L177" s="45"/>
      <c r="M177" s="251" t="s">
        <v>1</v>
      </c>
      <c r="N177" s="252" t="s">
        <v>46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236</v>
      </c>
      <c r="AT177" s="255" t="s">
        <v>231</v>
      </c>
      <c r="AU177" s="255" t="s">
        <v>89</v>
      </c>
      <c r="AY177" s="18" t="s">
        <v>229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89</v>
      </c>
      <c r="BK177" s="256">
        <f>ROUND(I177*H177,2)</f>
        <v>0</v>
      </c>
      <c r="BL177" s="18" t="s">
        <v>236</v>
      </c>
      <c r="BM177" s="255" t="s">
        <v>1194</v>
      </c>
    </row>
    <row r="178" s="2" customFormat="1" ht="21.75" customHeight="1">
      <c r="A178" s="39"/>
      <c r="B178" s="40"/>
      <c r="C178" s="244" t="s">
        <v>778</v>
      </c>
      <c r="D178" s="244" t="s">
        <v>231</v>
      </c>
      <c r="E178" s="245" t="s">
        <v>3755</v>
      </c>
      <c r="F178" s="246" t="s">
        <v>3756</v>
      </c>
      <c r="G178" s="247" t="s">
        <v>314</v>
      </c>
      <c r="H178" s="248">
        <v>2</v>
      </c>
      <c r="I178" s="249"/>
      <c r="J178" s="250">
        <f>ROUND(I178*H178,2)</f>
        <v>0</v>
      </c>
      <c r="K178" s="246" t="s">
        <v>1</v>
      </c>
      <c r="L178" s="45"/>
      <c r="M178" s="251" t="s">
        <v>1</v>
      </c>
      <c r="N178" s="252" t="s">
        <v>46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236</v>
      </c>
      <c r="AT178" s="255" t="s">
        <v>231</v>
      </c>
      <c r="AU178" s="255" t="s">
        <v>89</v>
      </c>
      <c r="AY178" s="18" t="s">
        <v>229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89</v>
      </c>
      <c r="BK178" s="256">
        <f>ROUND(I178*H178,2)</f>
        <v>0</v>
      </c>
      <c r="BL178" s="18" t="s">
        <v>236</v>
      </c>
      <c r="BM178" s="255" t="s">
        <v>1212</v>
      </c>
    </row>
    <row r="179" s="2" customFormat="1" ht="21.75" customHeight="1">
      <c r="A179" s="39"/>
      <c r="B179" s="40"/>
      <c r="C179" s="244" t="s">
        <v>785</v>
      </c>
      <c r="D179" s="244" t="s">
        <v>231</v>
      </c>
      <c r="E179" s="245" t="s">
        <v>3757</v>
      </c>
      <c r="F179" s="246" t="s">
        <v>3758</v>
      </c>
      <c r="G179" s="247" t="s">
        <v>314</v>
      </c>
      <c r="H179" s="248">
        <v>1</v>
      </c>
      <c r="I179" s="249"/>
      <c r="J179" s="250">
        <f>ROUND(I179*H179,2)</f>
        <v>0</v>
      </c>
      <c r="K179" s="246" t="s">
        <v>1</v>
      </c>
      <c r="L179" s="45"/>
      <c r="M179" s="251" t="s">
        <v>1</v>
      </c>
      <c r="N179" s="252" t="s">
        <v>46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236</v>
      </c>
      <c r="AT179" s="255" t="s">
        <v>231</v>
      </c>
      <c r="AU179" s="255" t="s">
        <v>89</v>
      </c>
      <c r="AY179" s="18" t="s">
        <v>229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89</v>
      </c>
      <c r="BK179" s="256">
        <f>ROUND(I179*H179,2)</f>
        <v>0</v>
      </c>
      <c r="BL179" s="18" t="s">
        <v>236</v>
      </c>
      <c r="BM179" s="255" t="s">
        <v>1222</v>
      </c>
    </row>
    <row r="180" s="2" customFormat="1" ht="16.5" customHeight="1">
      <c r="A180" s="39"/>
      <c r="B180" s="40"/>
      <c r="C180" s="244" t="s">
        <v>790</v>
      </c>
      <c r="D180" s="244" t="s">
        <v>231</v>
      </c>
      <c r="E180" s="245" t="s">
        <v>3759</v>
      </c>
      <c r="F180" s="246" t="s">
        <v>3760</v>
      </c>
      <c r="G180" s="247" t="s">
        <v>314</v>
      </c>
      <c r="H180" s="248">
        <v>4</v>
      </c>
      <c r="I180" s="249"/>
      <c r="J180" s="250">
        <f>ROUND(I180*H180,2)</f>
        <v>0</v>
      </c>
      <c r="K180" s="246" t="s">
        <v>1</v>
      </c>
      <c r="L180" s="45"/>
      <c r="M180" s="251" t="s">
        <v>1</v>
      </c>
      <c r="N180" s="252" t="s">
        <v>46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236</v>
      </c>
      <c r="AT180" s="255" t="s">
        <v>231</v>
      </c>
      <c r="AU180" s="255" t="s">
        <v>89</v>
      </c>
      <c r="AY180" s="18" t="s">
        <v>229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89</v>
      </c>
      <c r="BK180" s="256">
        <f>ROUND(I180*H180,2)</f>
        <v>0</v>
      </c>
      <c r="BL180" s="18" t="s">
        <v>236</v>
      </c>
      <c r="BM180" s="255" t="s">
        <v>1246</v>
      </c>
    </row>
    <row r="181" s="2" customFormat="1" ht="16.5" customHeight="1">
      <c r="A181" s="39"/>
      <c r="B181" s="40"/>
      <c r="C181" s="244" t="s">
        <v>794</v>
      </c>
      <c r="D181" s="244" t="s">
        <v>231</v>
      </c>
      <c r="E181" s="245" t="s">
        <v>3761</v>
      </c>
      <c r="F181" s="246" t="s">
        <v>3762</v>
      </c>
      <c r="G181" s="247" t="s">
        <v>314</v>
      </c>
      <c r="H181" s="248">
        <v>2</v>
      </c>
      <c r="I181" s="249"/>
      <c r="J181" s="250">
        <f>ROUND(I181*H181,2)</f>
        <v>0</v>
      </c>
      <c r="K181" s="246" t="s">
        <v>1</v>
      </c>
      <c r="L181" s="45"/>
      <c r="M181" s="251" t="s">
        <v>1</v>
      </c>
      <c r="N181" s="252" t="s">
        <v>46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236</v>
      </c>
      <c r="AT181" s="255" t="s">
        <v>231</v>
      </c>
      <c r="AU181" s="255" t="s">
        <v>89</v>
      </c>
      <c r="AY181" s="18" t="s">
        <v>229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89</v>
      </c>
      <c r="BK181" s="256">
        <f>ROUND(I181*H181,2)</f>
        <v>0</v>
      </c>
      <c r="BL181" s="18" t="s">
        <v>236</v>
      </c>
      <c r="BM181" s="255" t="s">
        <v>1268</v>
      </c>
    </row>
    <row r="182" s="2" customFormat="1" ht="16.5" customHeight="1">
      <c r="A182" s="39"/>
      <c r="B182" s="40"/>
      <c r="C182" s="244" t="s">
        <v>813</v>
      </c>
      <c r="D182" s="244" t="s">
        <v>231</v>
      </c>
      <c r="E182" s="245" t="s">
        <v>3763</v>
      </c>
      <c r="F182" s="246" t="s">
        <v>3764</v>
      </c>
      <c r="G182" s="247" t="s">
        <v>314</v>
      </c>
      <c r="H182" s="248">
        <v>2</v>
      </c>
      <c r="I182" s="249"/>
      <c r="J182" s="250">
        <f>ROUND(I182*H182,2)</f>
        <v>0</v>
      </c>
      <c r="K182" s="246" t="s">
        <v>1</v>
      </c>
      <c r="L182" s="45"/>
      <c r="M182" s="251" t="s">
        <v>1</v>
      </c>
      <c r="N182" s="252" t="s">
        <v>46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236</v>
      </c>
      <c r="AT182" s="255" t="s">
        <v>231</v>
      </c>
      <c r="AU182" s="255" t="s">
        <v>89</v>
      </c>
      <c r="AY182" s="18" t="s">
        <v>229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89</v>
      </c>
      <c r="BK182" s="256">
        <f>ROUND(I182*H182,2)</f>
        <v>0</v>
      </c>
      <c r="BL182" s="18" t="s">
        <v>236</v>
      </c>
      <c r="BM182" s="255" t="s">
        <v>1301</v>
      </c>
    </row>
    <row r="183" s="2" customFormat="1" ht="16.5" customHeight="1">
      <c r="A183" s="39"/>
      <c r="B183" s="40"/>
      <c r="C183" s="244" t="s">
        <v>820</v>
      </c>
      <c r="D183" s="244" t="s">
        <v>231</v>
      </c>
      <c r="E183" s="245" t="s">
        <v>3765</v>
      </c>
      <c r="F183" s="246" t="s">
        <v>3766</v>
      </c>
      <c r="G183" s="247" t="s">
        <v>314</v>
      </c>
      <c r="H183" s="248">
        <v>1</v>
      </c>
      <c r="I183" s="249"/>
      <c r="J183" s="250">
        <f>ROUND(I183*H183,2)</f>
        <v>0</v>
      </c>
      <c r="K183" s="246" t="s">
        <v>1</v>
      </c>
      <c r="L183" s="45"/>
      <c r="M183" s="251" t="s">
        <v>1</v>
      </c>
      <c r="N183" s="252" t="s">
        <v>46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236</v>
      </c>
      <c r="AT183" s="255" t="s">
        <v>231</v>
      </c>
      <c r="AU183" s="255" t="s">
        <v>89</v>
      </c>
      <c r="AY183" s="18" t="s">
        <v>229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89</v>
      </c>
      <c r="BK183" s="256">
        <f>ROUND(I183*H183,2)</f>
        <v>0</v>
      </c>
      <c r="BL183" s="18" t="s">
        <v>236</v>
      </c>
      <c r="BM183" s="255" t="s">
        <v>1328</v>
      </c>
    </row>
    <row r="184" s="2" customFormat="1" ht="16.5" customHeight="1">
      <c r="A184" s="39"/>
      <c r="B184" s="40"/>
      <c r="C184" s="244" t="s">
        <v>834</v>
      </c>
      <c r="D184" s="244" t="s">
        <v>231</v>
      </c>
      <c r="E184" s="245" t="s">
        <v>3767</v>
      </c>
      <c r="F184" s="246" t="s">
        <v>3768</v>
      </c>
      <c r="G184" s="247" t="s">
        <v>771</v>
      </c>
      <c r="H184" s="248">
        <v>6</v>
      </c>
      <c r="I184" s="249"/>
      <c r="J184" s="250">
        <f>ROUND(I184*H184,2)</f>
        <v>0</v>
      </c>
      <c r="K184" s="246" t="s">
        <v>1</v>
      </c>
      <c r="L184" s="45"/>
      <c r="M184" s="251" t="s">
        <v>1</v>
      </c>
      <c r="N184" s="252" t="s">
        <v>46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236</v>
      </c>
      <c r="AT184" s="255" t="s">
        <v>231</v>
      </c>
      <c r="AU184" s="255" t="s">
        <v>89</v>
      </c>
      <c r="AY184" s="18" t="s">
        <v>229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89</v>
      </c>
      <c r="BK184" s="256">
        <f>ROUND(I184*H184,2)</f>
        <v>0</v>
      </c>
      <c r="BL184" s="18" t="s">
        <v>236</v>
      </c>
      <c r="BM184" s="255" t="s">
        <v>1351</v>
      </c>
    </row>
    <row r="185" s="2" customFormat="1" ht="16.5" customHeight="1">
      <c r="A185" s="39"/>
      <c r="B185" s="40"/>
      <c r="C185" s="244" t="s">
        <v>840</v>
      </c>
      <c r="D185" s="244" t="s">
        <v>231</v>
      </c>
      <c r="E185" s="245" t="s">
        <v>3769</v>
      </c>
      <c r="F185" s="246" t="s">
        <v>3770</v>
      </c>
      <c r="G185" s="247" t="s">
        <v>771</v>
      </c>
      <c r="H185" s="248">
        <v>6</v>
      </c>
      <c r="I185" s="249"/>
      <c r="J185" s="250">
        <f>ROUND(I185*H185,2)</f>
        <v>0</v>
      </c>
      <c r="K185" s="246" t="s">
        <v>1</v>
      </c>
      <c r="L185" s="45"/>
      <c r="M185" s="251" t="s">
        <v>1</v>
      </c>
      <c r="N185" s="252" t="s">
        <v>46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236</v>
      </c>
      <c r="AT185" s="255" t="s">
        <v>231</v>
      </c>
      <c r="AU185" s="255" t="s">
        <v>89</v>
      </c>
      <c r="AY185" s="18" t="s">
        <v>229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89</v>
      </c>
      <c r="BK185" s="256">
        <f>ROUND(I185*H185,2)</f>
        <v>0</v>
      </c>
      <c r="BL185" s="18" t="s">
        <v>236</v>
      </c>
      <c r="BM185" s="255" t="s">
        <v>1365</v>
      </c>
    </row>
    <row r="186" s="2" customFormat="1" ht="16.5" customHeight="1">
      <c r="A186" s="39"/>
      <c r="B186" s="40"/>
      <c r="C186" s="244" t="s">
        <v>848</v>
      </c>
      <c r="D186" s="244" t="s">
        <v>231</v>
      </c>
      <c r="E186" s="245" t="s">
        <v>3771</v>
      </c>
      <c r="F186" s="246" t="s">
        <v>3772</v>
      </c>
      <c r="G186" s="247" t="s">
        <v>346</v>
      </c>
      <c r="H186" s="248">
        <v>6</v>
      </c>
      <c r="I186" s="249"/>
      <c r="J186" s="250">
        <f>ROUND(I186*H186,2)</f>
        <v>0</v>
      </c>
      <c r="K186" s="246" t="s">
        <v>1</v>
      </c>
      <c r="L186" s="45"/>
      <c r="M186" s="251" t="s">
        <v>1</v>
      </c>
      <c r="N186" s="252" t="s">
        <v>46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236</v>
      </c>
      <c r="AT186" s="255" t="s">
        <v>231</v>
      </c>
      <c r="AU186" s="255" t="s">
        <v>89</v>
      </c>
      <c r="AY186" s="18" t="s">
        <v>229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89</v>
      </c>
      <c r="BK186" s="256">
        <f>ROUND(I186*H186,2)</f>
        <v>0</v>
      </c>
      <c r="BL186" s="18" t="s">
        <v>236</v>
      </c>
      <c r="BM186" s="255" t="s">
        <v>240</v>
      </c>
    </row>
    <row r="187" s="2" customFormat="1" ht="16.5" customHeight="1">
      <c r="A187" s="39"/>
      <c r="B187" s="40"/>
      <c r="C187" s="244" t="s">
        <v>854</v>
      </c>
      <c r="D187" s="244" t="s">
        <v>231</v>
      </c>
      <c r="E187" s="245" t="s">
        <v>3773</v>
      </c>
      <c r="F187" s="246" t="s">
        <v>3774</v>
      </c>
      <c r="G187" s="247" t="s">
        <v>771</v>
      </c>
      <c r="H187" s="248">
        <v>2</v>
      </c>
      <c r="I187" s="249"/>
      <c r="J187" s="250">
        <f>ROUND(I187*H187,2)</f>
        <v>0</v>
      </c>
      <c r="K187" s="246" t="s">
        <v>1</v>
      </c>
      <c r="L187" s="45"/>
      <c r="M187" s="251" t="s">
        <v>1</v>
      </c>
      <c r="N187" s="252" t="s">
        <v>46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236</v>
      </c>
      <c r="AT187" s="255" t="s">
        <v>231</v>
      </c>
      <c r="AU187" s="255" t="s">
        <v>89</v>
      </c>
      <c r="AY187" s="18" t="s">
        <v>229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89</v>
      </c>
      <c r="BK187" s="256">
        <f>ROUND(I187*H187,2)</f>
        <v>0</v>
      </c>
      <c r="BL187" s="18" t="s">
        <v>236</v>
      </c>
      <c r="BM187" s="255" t="s">
        <v>1380</v>
      </c>
    </row>
    <row r="188" s="2" customFormat="1" ht="16.5" customHeight="1">
      <c r="A188" s="39"/>
      <c r="B188" s="40"/>
      <c r="C188" s="244" t="s">
        <v>868</v>
      </c>
      <c r="D188" s="244" t="s">
        <v>231</v>
      </c>
      <c r="E188" s="245" t="s">
        <v>3775</v>
      </c>
      <c r="F188" s="246" t="s">
        <v>3776</v>
      </c>
      <c r="G188" s="247" t="s">
        <v>771</v>
      </c>
      <c r="H188" s="248">
        <v>1</v>
      </c>
      <c r="I188" s="249"/>
      <c r="J188" s="250">
        <f>ROUND(I188*H188,2)</f>
        <v>0</v>
      </c>
      <c r="K188" s="246" t="s">
        <v>1</v>
      </c>
      <c r="L188" s="45"/>
      <c r="M188" s="251" t="s">
        <v>1</v>
      </c>
      <c r="N188" s="252" t="s">
        <v>46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236</v>
      </c>
      <c r="AT188" s="255" t="s">
        <v>231</v>
      </c>
      <c r="AU188" s="255" t="s">
        <v>89</v>
      </c>
      <c r="AY188" s="18" t="s">
        <v>229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89</v>
      </c>
      <c r="BK188" s="256">
        <f>ROUND(I188*H188,2)</f>
        <v>0</v>
      </c>
      <c r="BL188" s="18" t="s">
        <v>236</v>
      </c>
      <c r="BM188" s="255" t="s">
        <v>1388</v>
      </c>
    </row>
    <row r="189" s="2" customFormat="1" ht="16.5" customHeight="1">
      <c r="A189" s="39"/>
      <c r="B189" s="40"/>
      <c r="C189" s="244" t="s">
        <v>892</v>
      </c>
      <c r="D189" s="244" t="s">
        <v>231</v>
      </c>
      <c r="E189" s="245" t="s">
        <v>3777</v>
      </c>
      <c r="F189" s="246" t="s">
        <v>3778</v>
      </c>
      <c r="G189" s="247" t="s">
        <v>314</v>
      </c>
      <c r="H189" s="248">
        <v>1</v>
      </c>
      <c r="I189" s="249"/>
      <c r="J189" s="250">
        <f>ROUND(I189*H189,2)</f>
        <v>0</v>
      </c>
      <c r="K189" s="246" t="s">
        <v>1</v>
      </c>
      <c r="L189" s="45"/>
      <c r="M189" s="251" t="s">
        <v>1</v>
      </c>
      <c r="N189" s="252" t="s">
        <v>46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236</v>
      </c>
      <c r="AT189" s="255" t="s">
        <v>231</v>
      </c>
      <c r="AU189" s="255" t="s">
        <v>89</v>
      </c>
      <c r="AY189" s="18" t="s">
        <v>229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89</v>
      </c>
      <c r="BK189" s="256">
        <f>ROUND(I189*H189,2)</f>
        <v>0</v>
      </c>
      <c r="BL189" s="18" t="s">
        <v>236</v>
      </c>
      <c r="BM189" s="255" t="s">
        <v>1406</v>
      </c>
    </row>
    <row r="190" s="2" customFormat="1" ht="21.75" customHeight="1">
      <c r="A190" s="39"/>
      <c r="B190" s="40"/>
      <c r="C190" s="244" t="s">
        <v>899</v>
      </c>
      <c r="D190" s="244" t="s">
        <v>231</v>
      </c>
      <c r="E190" s="245" t="s">
        <v>3779</v>
      </c>
      <c r="F190" s="246" t="s">
        <v>3780</v>
      </c>
      <c r="G190" s="247" t="s">
        <v>3170</v>
      </c>
      <c r="H190" s="248">
        <v>1</v>
      </c>
      <c r="I190" s="249"/>
      <c r="J190" s="250">
        <f>ROUND(I190*H190,2)</f>
        <v>0</v>
      </c>
      <c r="K190" s="246" t="s">
        <v>1</v>
      </c>
      <c r="L190" s="45"/>
      <c r="M190" s="251" t="s">
        <v>1</v>
      </c>
      <c r="N190" s="252" t="s">
        <v>46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236</v>
      </c>
      <c r="AT190" s="255" t="s">
        <v>231</v>
      </c>
      <c r="AU190" s="255" t="s">
        <v>89</v>
      </c>
      <c r="AY190" s="18" t="s">
        <v>229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89</v>
      </c>
      <c r="BK190" s="256">
        <f>ROUND(I190*H190,2)</f>
        <v>0</v>
      </c>
      <c r="BL190" s="18" t="s">
        <v>236</v>
      </c>
      <c r="BM190" s="255" t="s">
        <v>1415</v>
      </c>
    </row>
    <row r="191" s="2" customFormat="1" ht="16.5" customHeight="1">
      <c r="A191" s="39"/>
      <c r="B191" s="40"/>
      <c r="C191" s="244" t="s">
        <v>919</v>
      </c>
      <c r="D191" s="244" t="s">
        <v>231</v>
      </c>
      <c r="E191" s="245" t="s">
        <v>3781</v>
      </c>
      <c r="F191" s="246" t="s">
        <v>3782</v>
      </c>
      <c r="G191" s="247" t="s">
        <v>314</v>
      </c>
      <c r="H191" s="248">
        <v>1</v>
      </c>
      <c r="I191" s="249"/>
      <c r="J191" s="250">
        <f>ROUND(I191*H191,2)</f>
        <v>0</v>
      </c>
      <c r="K191" s="246" t="s">
        <v>1</v>
      </c>
      <c r="L191" s="45"/>
      <c r="M191" s="251" t="s">
        <v>1</v>
      </c>
      <c r="N191" s="252" t="s">
        <v>46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236</v>
      </c>
      <c r="AT191" s="255" t="s">
        <v>231</v>
      </c>
      <c r="AU191" s="255" t="s">
        <v>89</v>
      </c>
      <c r="AY191" s="18" t="s">
        <v>229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89</v>
      </c>
      <c r="BK191" s="256">
        <f>ROUND(I191*H191,2)</f>
        <v>0</v>
      </c>
      <c r="BL191" s="18" t="s">
        <v>236</v>
      </c>
      <c r="BM191" s="255" t="s">
        <v>1423</v>
      </c>
    </row>
    <row r="192" s="2" customFormat="1" ht="16.5" customHeight="1">
      <c r="A192" s="39"/>
      <c r="B192" s="40"/>
      <c r="C192" s="244" t="s">
        <v>923</v>
      </c>
      <c r="D192" s="244" t="s">
        <v>231</v>
      </c>
      <c r="E192" s="245" t="s">
        <v>3783</v>
      </c>
      <c r="F192" s="246" t="s">
        <v>3784</v>
      </c>
      <c r="G192" s="247" t="s">
        <v>1784</v>
      </c>
      <c r="H192" s="328"/>
      <c r="I192" s="249"/>
      <c r="J192" s="250">
        <f>ROUND(I192*H192,2)</f>
        <v>0</v>
      </c>
      <c r="K192" s="246" t="s">
        <v>1</v>
      </c>
      <c r="L192" s="45"/>
      <c r="M192" s="296" t="s">
        <v>1</v>
      </c>
      <c r="N192" s="297" t="s">
        <v>46</v>
      </c>
      <c r="O192" s="298"/>
      <c r="P192" s="299">
        <f>O192*H192</f>
        <v>0</v>
      </c>
      <c r="Q192" s="299">
        <v>0</v>
      </c>
      <c r="R192" s="299">
        <f>Q192*H192</f>
        <v>0</v>
      </c>
      <c r="S192" s="299">
        <v>0</v>
      </c>
      <c r="T192" s="30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236</v>
      </c>
      <c r="AT192" s="255" t="s">
        <v>231</v>
      </c>
      <c r="AU192" s="255" t="s">
        <v>89</v>
      </c>
      <c r="AY192" s="18" t="s">
        <v>229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89</v>
      </c>
      <c r="BK192" s="256">
        <f>ROUND(I192*H192,2)</f>
        <v>0</v>
      </c>
      <c r="BL192" s="18" t="s">
        <v>236</v>
      </c>
      <c r="BM192" s="255" t="s">
        <v>1431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193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rTJhGm/yfpwZDVJFmXYY16p7xZjVyB0cfeGNxcUvs4M9a1uEsZRx5j1eeyPstM/ccS+LyCLJ69u79M/gOwoIDQ==" hashValue="I9BWdeTrcOcyG6HKggUlkiLDSDB4LKqU+WUL9gkdik2hZXmVwrng7MICDRkhAc+smehcePxOATwSQ1g2RdvVCw==" algorithmName="SHA-512" password="CC35"/>
  <autoFilter ref="C122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3785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ROUND((SUM(BE128:BE356)),  2)</f>
        <v>0</v>
      </c>
      <c r="G33" s="39"/>
      <c r="H33" s="39"/>
      <c r="I33" s="172">
        <v>0.20999999999999999</v>
      </c>
      <c r="J33" s="171">
        <f>ROUND(((SUM(BE128:BE356))*I33),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ROUND((SUM(BF128:BF356)),  2)</f>
        <v>0</v>
      </c>
      <c r="G34" s="39"/>
      <c r="H34" s="39"/>
      <c r="I34" s="172">
        <v>0.14999999999999999</v>
      </c>
      <c r="J34" s="171">
        <f>ROUND(((SUM(BF128:BF356))*I34),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ROUND((SUM(BG128:BG356)),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ROUND((SUM(BH128:BH356)),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ROUND((SUM(BI128:BI356)),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102 - Dělící stěny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212</v>
      </c>
      <c r="E97" s="206"/>
      <c r="F97" s="206"/>
      <c r="G97" s="206"/>
      <c r="H97" s="206"/>
      <c r="I97" s="207"/>
      <c r="J97" s="208">
        <f>J129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213</v>
      </c>
      <c r="E98" s="212"/>
      <c r="F98" s="212"/>
      <c r="G98" s="212"/>
      <c r="H98" s="212"/>
      <c r="I98" s="213"/>
      <c r="J98" s="214">
        <f>J130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393</v>
      </c>
      <c r="E99" s="212"/>
      <c r="F99" s="212"/>
      <c r="G99" s="212"/>
      <c r="H99" s="212"/>
      <c r="I99" s="213"/>
      <c r="J99" s="214">
        <f>J174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394</v>
      </c>
      <c r="E100" s="212"/>
      <c r="F100" s="212"/>
      <c r="G100" s="212"/>
      <c r="H100" s="212"/>
      <c r="I100" s="213"/>
      <c r="J100" s="214">
        <f>J225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395</v>
      </c>
      <c r="E101" s="212"/>
      <c r="F101" s="212"/>
      <c r="G101" s="212"/>
      <c r="H101" s="212"/>
      <c r="I101" s="213"/>
      <c r="J101" s="214">
        <f>J276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396</v>
      </c>
      <c r="E102" s="212"/>
      <c r="F102" s="212"/>
      <c r="G102" s="212"/>
      <c r="H102" s="212"/>
      <c r="I102" s="213"/>
      <c r="J102" s="214">
        <f>J282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272</v>
      </c>
      <c r="E103" s="212"/>
      <c r="F103" s="212"/>
      <c r="G103" s="212"/>
      <c r="H103" s="212"/>
      <c r="I103" s="213"/>
      <c r="J103" s="214">
        <f>J291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398</v>
      </c>
      <c r="E104" s="212"/>
      <c r="F104" s="212"/>
      <c r="G104" s="212"/>
      <c r="H104" s="212"/>
      <c r="I104" s="213"/>
      <c r="J104" s="214">
        <f>J300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3"/>
      <c r="C105" s="204"/>
      <c r="D105" s="205" t="s">
        <v>399</v>
      </c>
      <c r="E105" s="206"/>
      <c r="F105" s="206"/>
      <c r="G105" s="206"/>
      <c r="H105" s="206"/>
      <c r="I105" s="207"/>
      <c r="J105" s="208">
        <f>J302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0"/>
      <c r="C106" s="134"/>
      <c r="D106" s="211" t="s">
        <v>400</v>
      </c>
      <c r="E106" s="212"/>
      <c r="F106" s="212"/>
      <c r="G106" s="212"/>
      <c r="H106" s="212"/>
      <c r="I106" s="213"/>
      <c r="J106" s="214">
        <f>J303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4"/>
      <c r="D107" s="211" t="s">
        <v>410</v>
      </c>
      <c r="E107" s="212"/>
      <c r="F107" s="212"/>
      <c r="G107" s="212"/>
      <c r="H107" s="212"/>
      <c r="I107" s="213"/>
      <c r="J107" s="214">
        <f>J335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4"/>
      <c r="D108" s="211" t="s">
        <v>416</v>
      </c>
      <c r="E108" s="212"/>
      <c r="F108" s="212"/>
      <c r="G108" s="212"/>
      <c r="H108" s="212"/>
      <c r="I108" s="213"/>
      <c r="J108" s="214">
        <f>J339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193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196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214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97" t="str">
        <f>E7</f>
        <v>Smuteční síň na Novém hřbitově v Tišnově</v>
      </c>
      <c r="F118" s="33"/>
      <c r="G118" s="33"/>
      <c r="H118" s="33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205</v>
      </c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102 - Dělící stěny</v>
      </c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Tišnov</v>
      </c>
      <c r="G122" s="41"/>
      <c r="H122" s="41"/>
      <c r="I122" s="157" t="s">
        <v>22</v>
      </c>
      <c r="J122" s="80" t="str">
        <f>IF(J12="","",J12)</f>
        <v>22. 3. 2019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E15</f>
        <v>Město Tišnov</v>
      </c>
      <c r="G124" s="41"/>
      <c r="H124" s="41"/>
      <c r="I124" s="157" t="s">
        <v>32</v>
      </c>
      <c r="J124" s="37" t="str">
        <f>E21</f>
        <v>Ing. Arch. Pavel Jura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IF(E18="","",E18)</f>
        <v>Vyplň údaj</v>
      </c>
      <c r="G125" s="41"/>
      <c r="H125" s="41"/>
      <c r="I125" s="157" t="s">
        <v>37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6"/>
      <c r="B127" s="217"/>
      <c r="C127" s="218" t="s">
        <v>215</v>
      </c>
      <c r="D127" s="219" t="s">
        <v>66</v>
      </c>
      <c r="E127" s="219" t="s">
        <v>62</v>
      </c>
      <c r="F127" s="219" t="s">
        <v>63</v>
      </c>
      <c r="G127" s="219" t="s">
        <v>216</v>
      </c>
      <c r="H127" s="219" t="s">
        <v>217</v>
      </c>
      <c r="I127" s="220" t="s">
        <v>218</v>
      </c>
      <c r="J127" s="219" t="s">
        <v>209</v>
      </c>
      <c r="K127" s="221" t="s">
        <v>219</v>
      </c>
      <c r="L127" s="222"/>
      <c r="M127" s="101" t="s">
        <v>1</v>
      </c>
      <c r="N127" s="102" t="s">
        <v>45</v>
      </c>
      <c r="O127" s="102" t="s">
        <v>220</v>
      </c>
      <c r="P127" s="102" t="s">
        <v>221</v>
      </c>
      <c r="Q127" s="102" t="s">
        <v>222</v>
      </c>
      <c r="R127" s="102" t="s">
        <v>223</v>
      </c>
      <c r="S127" s="102" t="s">
        <v>224</v>
      </c>
      <c r="T127" s="103" t="s">
        <v>225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9"/>
      <c r="B128" s="40"/>
      <c r="C128" s="108" t="s">
        <v>226</v>
      </c>
      <c r="D128" s="41"/>
      <c r="E128" s="41"/>
      <c r="F128" s="41"/>
      <c r="G128" s="41"/>
      <c r="H128" s="41"/>
      <c r="I128" s="155"/>
      <c r="J128" s="223">
        <f>BK128</f>
        <v>0</v>
      </c>
      <c r="K128" s="41"/>
      <c r="L128" s="45"/>
      <c r="M128" s="104"/>
      <c r="N128" s="224"/>
      <c r="O128" s="105"/>
      <c r="P128" s="225">
        <f>P129+P302</f>
        <v>0</v>
      </c>
      <c r="Q128" s="105"/>
      <c r="R128" s="225">
        <f>R129+R302</f>
        <v>176.41028456999999</v>
      </c>
      <c r="S128" s="105"/>
      <c r="T128" s="226">
        <f>T129+T302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211</v>
      </c>
      <c r="BK128" s="227">
        <f>BK129+BK302</f>
        <v>0</v>
      </c>
    </row>
    <row r="129" s="12" customFormat="1" ht="25.92" customHeight="1">
      <c r="A129" s="12"/>
      <c r="B129" s="228"/>
      <c r="C129" s="229"/>
      <c r="D129" s="230" t="s">
        <v>80</v>
      </c>
      <c r="E129" s="231" t="s">
        <v>227</v>
      </c>
      <c r="F129" s="231" t="s">
        <v>228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P130+P174+P225+P276+P282+P291+P300</f>
        <v>0</v>
      </c>
      <c r="Q129" s="236"/>
      <c r="R129" s="237">
        <f>R130+R174+R225+R276+R282+R291+R300</f>
        <v>175.63398647</v>
      </c>
      <c r="S129" s="236"/>
      <c r="T129" s="238">
        <f>T130+T174+T225+T276+T282+T291+T300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89</v>
      </c>
      <c r="AT129" s="240" t="s">
        <v>80</v>
      </c>
      <c r="AU129" s="240" t="s">
        <v>81</v>
      </c>
      <c r="AY129" s="239" t="s">
        <v>229</v>
      </c>
      <c r="BK129" s="241">
        <f>BK130+BK174+BK225+BK276+BK282+BK291+BK300</f>
        <v>0</v>
      </c>
    </row>
    <row r="130" s="12" customFormat="1" ht="22.8" customHeight="1">
      <c r="A130" s="12"/>
      <c r="B130" s="228"/>
      <c r="C130" s="229"/>
      <c r="D130" s="230" t="s">
        <v>80</v>
      </c>
      <c r="E130" s="242" t="s">
        <v>89</v>
      </c>
      <c r="F130" s="242" t="s">
        <v>230</v>
      </c>
      <c r="G130" s="229"/>
      <c r="H130" s="229"/>
      <c r="I130" s="232"/>
      <c r="J130" s="243">
        <f>BK130</f>
        <v>0</v>
      </c>
      <c r="K130" s="229"/>
      <c r="L130" s="234"/>
      <c r="M130" s="235"/>
      <c r="N130" s="236"/>
      <c r="O130" s="236"/>
      <c r="P130" s="237">
        <f>SUM(P131:P173)</f>
        <v>0</v>
      </c>
      <c r="Q130" s="236"/>
      <c r="R130" s="237">
        <f>SUM(R131:R173)</f>
        <v>2.4024000000000001</v>
      </c>
      <c r="S130" s="236"/>
      <c r="T130" s="238">
        <f>SUM(T131:T173)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9" t="s">
        <v>89</v>
      </c>
      <c r="AT130" s="240" t="s">
        <v>80</v>
      </c>
      <c r="AU130" s="240" t="s">
        <v>89</v>
      </c>
      <c r="AY130" s="239" t="s">
        <v>229</v>
      </c>
      <c r="BK130" s="241">
        <f>SUM(BK131:BK173)</f>
        <v>0</v>
      </c>
    </row>
    <row r="131" s="2" customFormat="1" ht="21.75" customHeight="1">
      <c r="A131" s="39"/>
      <c r="B131" s="40"/>
      <c r="C131" s="244" t="s">
        <v>89</v>
      </c>
      <c r="D131" s="244" t="s">
        <v>231</v>
      </c>
      <c r="E131" s="245" t="s">
        <v>3786</v>
      </c>
      <c r="F131" s="246" t="s">
        <v>3787</v>
      </c>
      <c r="G131" s="247" t="s">
        <v>234</v>
      </c>
      <c r="H131" s="248">
        <v>18.734999999999999</v>
      </c>
      <c r="I131" s="249"/>
      <c r="J131" s="250">
        <f>ROUND(I131*H131,2)</f>
        <v>0</v>
      </c>
      <c r="K131" s="246" t="s">
        <v>235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91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3788</v>
      </c>
    </row>
    <row r="132" s="13" customFormat="1">
      <c r="A132" s="13"/>
      <c r="B132" s="257"/>
      <c r="C132" s="258"/>
      <c r="D132" s="259" t="s">
        <v>238</v>
      </c>
      <c r="E132" s="260" t="s">
        <v>1</v>
      </c>
      <c r="F132" s="261" t="s">
        <v>3789</v>
      </c>
      <c r="G132" s="258"/>
      <c r="H132" s="260" t="s">
        <v>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7" t="s">
        <v>238</v>
      </c>
      <c r="AU132" s="267" t="s">
        <v>91</v>
      </c>
      <c r="AV132" s="13" t="s">
        <v>89</v>
      </c>
      <c r="AW132" s="13" t="s">
        <v>36</v>
      </c>
      <c r="AX132" s="13" t="s">
        <v>81</v>
      </c>
      <c r="AY132" s="267" t="s">
        <v>229</v>
      </c>
    </row>
    <row r="133" s="14" customFormat="1">
      <c r="A133" s="14"/>
      <c r="B133" s="268"/>
      <c r="C133" s="269"/>
      <c r="D133" s="259" t="s">
        <v>238</v>
      </c>
      <c r="E133" s="270" t="s">
        <v>1</v>
      </c>
      <c r="F133" s="271" t="s">
        <v>3790</v>
      </c>
      <c r="G133" s="269"/>
      <c r="H133" s="272">
        <v>8.5609999999999999</v>
      </c>
      <c r="I133" s="273"/>
      <c r="J133" s="269"/>
      <c r="K133" s="269"/>
      <c r="L133" s="274"/>
      <c r="M133" s="275"/>
      <c r="N133" s="276"/>
      <c r="O133" s="276"/>
      <c r="P133" s="276"/>
      <c r="Q133" s="276"/>
      <c r="R133" s="276"/>
      <c r="S133" s="276"/>
      <c r="T133" s="27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8" t="s">
        <v>238</v>
      </c>
      <c r="AU133" s="278" t="s">
        <v>91</v>
      </c>
      <c r="AV133" s="14" t="s">
        <v>91</v>
      </c>
      <c r="AW133" s="14" t="s">
        <v>36</v>
      </c>
      <c r="AX133" s="14" t="s">
        <v>81</v>
      </c>
      <c r="AY133" s="278" t="s">
        <v>229</v>
      </c>
    </row>
    <row r="134" s="14" customFormat="1">
      <c r="A134" s="14"/>
      <c r="B134" s="268"/>
      <c r="C134" s="269"/>
      <c r="D134" s="259" t="s">
        <v>238</v>
      </c>
      <c r="E134" s="270" t="s">
        <v>1</v>
      </c>
      <c r="F134" s="271" t="s">
        <v>3791</v>
      </c>
      <c r="G134" s="269"/>
      <c r="H134" s="272">
        <v>9.282</v>
      </c>
      <c r="I134" s="273"/>
      <c r="J134" s="269"/>
      <c r="K134" s="269"/>
      <c r="L134" s="274"/>
      <c r="M134" s="275"/>
      <c r="N134" s="276"/>
      <c r="O134" s="276"/>
      <c r="P134" s="276"/>
      <c r="Q134" s="276"/>
      <c r="R134" s="276"/>
      <c r="S134" s="276"/>
      <c r="T134" s="27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8" t="s">
        <v>238</v>
      </c>
      <c r="AU134" s="278" t="s">
        <v>91</v>
      </c>
      <c r="AV134" s="14" t="s">
        <v>91</v>
      </c>
      <c r="AW134" s="14" t="s">
        <v>36</v>
      </c>
      <c r="AX134" s="14" t="s">
        <v>81</v>
      </c>
      <c r="AY134" s="278" t="s">
        <v>229</v>
      </c>
    </row>
    <row r="135" s="16" customFormat="1">
      <c r="A135" s="16"/>
      <c r="B135" s="307"/>
      <c r="C135" s="308"/>
      <c r="D135" s="259" t="s">
        <v>238</v>
      </c>
      <c r="E135" s="309" t="s">
        <v>1</v>
      </c>
      <c r="F135" s="310" t="s">
        <v>455</v>
      </c>
      <c r="G135" s="308"/>
      <c r="H135" s="311">
        <v>17.843</v>
      </c>
      <c r="I135" s="312"/>
      <c r="J135" s="308"/>
      <c r="K135" s="308"/>
      <c r="L135" s="313"/>
      <c r="M135" s="314"/>
      <c r="N135" s="315"/>
      <c r="O135" s="315"/>
      <c r="P135" s="315"/>
      <c r="Q135" s="315"/>
      <c r="R135" s="315"/>
      <c r="S135" s="315"/>
      <c r="T135" s="3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317" t="s">
        <v>238</v>
      </c>
      <c r="AU135" s="317" t="s">
        <v>91</v>
      </c>
      <c r="AV135" s="16" t="s">
        <v>244</v>
      </c>
      <c r="AW135" s="16" t="s">
        <v>36</v>
      </c>
      <c r="AX135" s="16" t="s">
        <v>81</v>
      </c>
      <c r="AY135" s="317" t="s">
        <v>229</v>
      </c>
    </row>
    <row r="136" s="13" customFormat="1">
      <c r="A136" s="13"/>
      <c r="B136" s="257"/>
      <c r="C136" s="258"/>
      <c r="D136" s="259" t="s">
        <v>238</v>
      </c>
      <c r="E136" s="260" t="s">
        <v>1</v>
      </c>
      <c r="F136" s="261" t="s">
        <v>3792</v>
      </c>
      <c r="G136" s="258"/>
      <c r="H136" s="260" t="s">
        <v>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7" t="s">
        <v>238</v>
      </c>
      <c r="AU136" s="267" t="s">
        <v>91</v>
      </c>
      <c r="AV136" s="13" t="s">
        <v>89</v>
      </c>
      <c r="AW136" s="13" t="s">
        <v>36</v>
      </c>
      <c r="AX136" s="13" t="s">
        <v>81</v>
      </c>
      <c r="AY136" s="267" t="s">
        <v>229</v>
      </c>
    </row>
    <row r="137" s="14" customFormat="1">
      <c r="A137" s="14"/>
      <c r="B137" s="268"/>
      <c r="C137" s="269"/>
      <c r="D137" s="259" t="s">
        <v>238</v>
      </c>
      <c r="E137" s="270" t="s">
        <v>1</v>
      </c>
      <c r="F137" s="271" t="s">
        <v>3793</v>
      </c>
      <c r="G137" s="269"/>
      <c r="H137" s="272">
        <v>0.89200000000000002</v>
      </c>
      <c r="I137" s="273"/>
      <c r="J137" s="269"/>
      <c r="K137" s="269"/>
      <c r="L137" s="274"/>
      <c r="M137" s="275"/>
      <c r="N137" s="276"/>
      <c r="O137" s="276"/>
      <c r="P137" s="276"/>
      <c r="Q137" s="276"/>
      <c r="R137" s="276"/>
      <c r="S137" s="276"/>
      <c r="T137" s="27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8" t="s">
        <v>238</v>
      </c>
      <c r="AU137" s="278" t="s">
        <v>91</v>
      </c>
      <c r="AV137" s="14" t="s">
        <v>91</v>
      </c>
      <c r="AW137" s="14" t="s">
        <v>36</v>
      </c>
      <c r="AX137" s="14" t="s">
        <v>81</v>
      </c>
      <c r="AY137" s="278" t="s">
        <v>229</v>
      </c>
    </row>
    <row r="138" s="15" customFormat="1">
      <c r="A138" s="15"/>
      <c r="B138" s="279"/>
      <c r="C138" s="280"/>
      <c r="D138" s="259" t="s">
        <v>238</v>
      </c>
      <c r="E138" s="281" t="s">
        <v>1</v>
      </c>
      <c r="F138" s="282" t="s">
        <v>252</v>
      </c>
      <c r="G138" s="280"/>
      <c r="H138" s="283">
        <v>18.734999999999999</v>
      </c>
      <c r="I138" s="284"/>
      <c r="J138" s="280"/>
      <c r="K138" s="280"/>
      <c r="L138" s="285"/>
      <c r="M138" s="286"/>
      <c r="N138" s="287"/>
      <c r="O138" s="287"/>
      <c r="P138" s="287"/>
      <c r="Q138" s="287"/>
      <c r="R138" s="287"/>
      <c r="S138" s="287"/>
      <c r="T138" s="28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9" t="s">
        <v>238</v>
      </c>
      <c r="AU138" s="289" t="s">
        <v>91</v>
      </c>
      <c r="AV138" s="15" t="s">
        <v>236</v>
      </c>
      <c r="AW138" s="15" t="s">
        <v>36</v>
      </c>
      <c r="AX138" s="15" t="s">
        <v>89</v>
      </c>
      <c r="AY138" s="289" t="s">
        <v>229</v>
      </c>
    </row>
    <row r="139" s="2" customFormat="1" ht="21.75" customHeight="1">
      <c r="A139" s="39"/>
      <c r="B139" s="40"/>
      <c r="C139" s="244" t="s">
        <v>91</v>
      </c>
      <c r="D139" s="244" t="s">
        <v>231</v>
      </c>
      <c r="E139" s="245" t="s">
        <v>3794</v>
      </c>
      <c r="F139" s="246" t="s">
        <v>3795</v>
      </c>
      <c r="G139" s="247" t="s">
        <v>234</v>
      </c>
      <c r="H139" s="248">
        <v>18.734999999999999</v>
      </c>
      <c r="I139" s="249"/>
      <c r="J139" s="250">
        <f>ROUND(I139*H139,2)</f>
        <v>0</v>
      </c>
      <c r="K139" s="246" t="s">
        <v>235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91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3796</v>
      </c>
    </row>
    <row r="140" s="2" customFormat="1" ht="21.75" customHeight="1">
      <c r="A140" s="39"/>
      <c r="B140" s="40"/>
      <c r="C140" s="244" t="s">
        <v>244</v>
      </c>
      <c r="D140" s="244" t="s">
        <v>231</v>
      </c>
      <c r="E140" s="245" t="s">
        <v>3797</v>
      </c>
      <c r="F140" s="246" t="s">
        <v>3798</v>
      </c>
      <c r="G140" s="247" t="s">
        <v>234</v>
      </c>
      <c r="H140" s="248">
        <v>99.808999999999998</v>
      </c>
      <c r="I140" s="249"/>
      <c r="J140" s="250">
        <f>ROUND(I140*H140,2)</f>
        <v>0</v>
      </c>
      <c r="K140" s="246" t="s">
        <v>235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91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3799</v>
      </c>
    </row>
    <row r="141" s="13" customFormat="1">
      <c r="A141" s="13"/>
      <c r="B141" s="257"/>
      <c r="C141" s="258"/>
      <c r="D141" s="259" t="s">
        <v>238</v>
      </c>
      <c r="E141" s="260" t="s">
        <v>1</v>
      </c>
      <c r="F141" s="261" t="s">
        <v>515</v>
      </c>
      <c r="G141" s="258"/>
      <c r="H141" s="260" t="s">
        <v>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7" t="s">
        <v>238</v>
      </c>
      <c r="AU141" s="267" t="s">
        <v>91</v>
      </c>
      <c r="AV141" s="13" t="s">
        <v>89</v>
      </c>
      <c r="AW141" s="13" t="s">
        <v>36</v>
      </c>
      <c r="AX141" s="13" t="s">
        <v>81</v>
      </c>
      <c r="AY141" s="267" t="s">
        <v>229</v>
      </c>
    </row>
    <row r="142" s="14" customFormat="1">
      <c r="A142" s="14"/>
      <c r="B142" s="268"/>
      <c r="C142" s="269"/>
      <c r="D142" s="259" t="s">
        <v>238</v>
      </c>
      <c r="E142" s="270" t="s">
        <v>1</v>
      </c>
      <c r="F142" s="271" t="s">
        <v>3800</v>
      </c>
      <c r="G142" s="269"/>
      <c r="H142" s="272">
        <v>83.909999999999997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8" t="s">
        <v>238</v>
      </c>
      <c r="AU142" s="278" t="s">
        <v>91</v>
      </c>
      <c r="AV142" s="14" t="s">
        <v>91</v>
      </c>
      <c r="AW142" s="14" t="s">
        <v>36</v>
      </c>
      <c r="AX142" s="14" t="s">
        <v>81</v>
      </c>
      <c r="AY142" s="278" t="s">
        <v>229</v>
      </c>
    </row>
    <row r="143" s="14" customFormat="1">
      <c r="A143" s="14"/>
      <c r="B143" s="268"/>
      <c r="C143" s="269"/>
      <c r="D143" s="259" t="s">
        <v>238</v>
      </c>
      <c r="E143" s="270" t="s">
        <v>1</v>
      </c>
      <c r="F143" s="271" t="s">
        <v>3801</v>
      </c>
      <c r="G143" s="269"/>
      <c r="H143" s="272">
        <v>15.898999999999999</v>
      </c>
      <c r="I143" s="273"/>
      <c r="J143" s="269"/>
      <c r="K143" s="269"/>
      <c r="L143" s="274"/>
      <c r="M143" s="275"/>
      <c r="N143" s="276"/>
      <c r="O143" s="276"/>
      <c r="P143" s="276"/>
      <c r="Q143" s="276"/>
      <c r="R143" s="276"/>
      <c r="S143" s="276"/>
      <c r="T143" s="27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8" t="s">
        <v>238</v>
      </c>
      <c r="AU143" s="278" t="s">
        <v>91</v>
      </c>
      <c r="AV143" s="14" t="s">
        <v>91</v>
      </c>
      <c r="AW143" s="14" t="s">
        <v>36</v>
      </c>
      <c r="AX143" s="14" t="s">
        <v>81</v>
      </c>
      <c r="AY143" s="278" t="s">
        <v>229</v>
      </c>
    </row>
    <row r="144" s="15" customFormat="1">
      <c r="A144" s="15"/>
      <c r="B144" s="279"/>
      <c r="C144" s="280"/>
      <c r="D144" s="259" t="s">
        <v>238</v>
      </c>
      <c r="E144" s="281" t="s">
        <v>1</v>
      </c>
      <c r="F144" s="282" t="s">
        <v>252</v>
      </c>
      <c r="G144" s="280"/>
      <c r="H144" s="283">
        <v>99.808999999999998</v>
      </c>
      <c r="I144" s="284"/>
      <c r="J144" s="280"/>
      <c r="K144" s="280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238</v>
      </c>
      <c r="AU144" s="289" t="s">
        <v>91</v>
      </c>
      <c r="AV144" s="15" t="s">
        <v>236</v>
      </c>
      <c r="AW144" s="15" t="s">
        <v>36</v>
      </c>
      <c r="AX144" s="15" t="s">
        <v>89</v>
      </c>
      <c r="AY144" s="289" t="s">
        <v>229</v>
      </c>
    </row>
    <row r="145" s="2" customFormat="1" ht="21.75" customHeight="1">
      <c r="A145" s="39"/>
      <c r="B145" s="40"/>
      <c r="C145" s="244" t="s">
        <v>236</v>
      </c>
      <c r="D145" s="244" t="s">
        <v>231</v>
      </c>
      <c r="E145" s="245" t="s">
        <v>458</v>
      </c>
      <c r="F145" s="246" t="s">
        <v>459</v>
      </c>
      <c r="G145" s="247" t="s">
        <v>234</v>
      </c>
      <c r="H145" s="248">
        <v>99.808999999999998</v>
      </c>
      <c r="I145" s="249"/>
      <c r="J145" s="250">
        <f>ROUND(I145*H145,2)</f>
        <v>0</v>
      </c>
      <c r="K145" s="246" t="s">
        <v>235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91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3802</v>
      </c>
    </row>
    <row r="146" s="2" customFormat="1" ht="21.75" customHeight="1">
      <c r="A146" s="39"/>
      <c r="B146" s="40"/>
      <c r="C146" s="244" t="s">
        <v>258</v>
      </c>
      <c r="D146" s="244" t="s">
        <v>231</v>
      </c>
      <c r="E146" s="245" t="s">
        <v>461</v>
      </c>
      <c r="F146" s="246" t="s">
        <v>462</v>
      </c>
      <c r="G146" s="247" t="s">
        <v>311</v>
      </c>
      <c r="H146" s="248">
        <v>91</v>
      </c>
      <c r="I146" s="249"/>
      <c r="J146" s="250">
        <f>ROUND(I146*H146,2)</f>
        <v>0</v>
      </c>
      <c r="K146" s="246" t="s">
        <v>235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0.0264</v>
      </c>
      <c r="R146" s="253">
        <f>Q146*H146</f>
        <v>2.4024000000000001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91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3803</v>
      </c>
    </row>
    <row r="147" s="14" customFormat="1">
      <c r="A147" s="14"/>
      <c r="B147" s="268"/>
      <c r="C147" s="269"/>
      <c r="D147" s="259" t="s">
        <v>238</v>
      </c>
      <c r="E147" s="270" t="s">
        <v>1</v>
      </c>
      <c r="F147" s="271" t="s">
        <v>3804</v>
      </c>
      <c r="G147" s="269"/>
      <c r="H147" s="272">
        <v>91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238</v>
      </c>
      <c r="AU147" s="278" t="s">
        <v>91</v>
      </c>
      <c r="AV147" s="14" t="s">
        <v>91</v>
      </c>
      <c r="AW147" s="14" t="s">
        <v>36</v>
      </c>
      <c r="AX147" s="14" t="s">
        <v>89</v>
      </c>
      <c r="AY147" s="278" t="s">
        <v>229</v>
      </c>
    </row>
    <row r="148" s="2" customFormat="1" ht="21.75" customHeight="1">
      <c r="A148" s="39"/>
      <c r="B148" s="40"/>
      <c r="C148" s="244" t="s">
        <v>264</v>
      </c>
      <c r="D148" s="244" t="s">
        <v>231</v>
      </c>
      <c r="E148" s="245" t="s">
        <v>467</v>
      </c>
      <c r="F148" s="246" t="s">
        <v>468</v>
      </c>
      <c r="G148" s="247" t="s">
        <v>234</v>
      </c>
      <c r="H148" s="248">
        <v>118.544</v>
      </c>
      <c r="I148" s="249"/>
      <c r="J148" s="250">
        <f>ROUND(I148*H148,2)</f>
        <v>0</v>
      </c>
      <c r="K148" s="246" t="s">
        <v>235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91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3805</v>
      </c>
    </row>
    <row r="149" s="13" customFormat="1">
      <c r="A149" s="13"/>
      <c r="B149" s="257"/>
      <c r="C149" s="258"/>
      <c r="D149" s="259" t="s">
        <v>238</v>
      </c>
      <c r="E149" s="260" t="s">
        <v>1</v>
      </c>
      <c r="F149" s="261" t="s">
        <v>470</v>
      </c>
      <c r="G149" s="258"/>
      <c r="H149" s="260" t="s">
        <v>1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238</v>
      </c>
      <c r="AU149" s="267" t="s">
        <v>91</v>
      </c>
      <c r="AV149" s="13" t="s">
        <v>89</v>
      </c>
      <c r="AW149" s="13" t="s">
        <v>36</v>
      </c>
      <c r="AX149" s="13" t="s">
        <v>81</v>
      </c>
      <c r="AY149" s="267" t="s">
        <v>229</v>
      </c>
    </row>
    <row r="150" s="14" customFormat="1">
      <c r="A150" s="14"/>
      <c r="B150" s="268"/>
      <c r="C150" s="269"/>
      <c r="D150" s="259" t="s">
        <v>238</v>
      </c>
      <c r="E150" s="270" t="s">
        <v>1</v>
      </c>
      <c r="F150" s="271" t="s">
        <v>3806</v>
      </c>
      <c r="G150" s="269"/>
      <c r="H150" s="272">
        <v>118.544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8" t="s">
        <v>238</v>
      </c>
      <c r="AU150" s="278" t="s">
        <v>91</v>
      </c>
      <c r="AV150" s="14" t="s">
        <v>91</v>
      </c>
      <c r="AW150" s="14" t="s">
        <v>36</v>
      </c>
      <c r="AX150" s="14" t="s">
        <v>89</v>
      </c>
      <c r="AY150" s="278" t="s">
        <v>229</v>
      </c>
    </row>
    <row r="151" s="2" customFormat="1" ht="21.75" customHeight="1">
      <c r="A151" s="39"/>
      <c r="B151" s="40"/>
      <c r="C151" s="244" t="s">
        <v>303</v>
      </c>
      <c r="D151" s="244" t="s">
        <v>231</v>
      </c>
      <c r="E151" s="245" t="s">
        <v>474</v>
      </c>
      <c r="F151" s="246" t="s">
        <v>475</v>
      </c>
      <c r="G151" s="247" t="s">
        <v>234</v>
      </c>
      <c r="H151" s="248">
        <v>118.544</v>
      </c>
      <c r="I151" s="249"/>
      <c r="J151" s="250">
        <f>ROUND(I151*H151,2)</f>
        <v>0</v>
      </c>
      <c r="K151" s="246" t="s">
        <v>235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91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3807</v>
      </c>
    </row>
    <row r="152" s="14" customFormat="1">
      <c r="A152" s="14"/>
      <c r="B152" s="268"/>
      <c r="C152" s="269"/>
      <c r="D152" s="259" t="s">
        <v>238</v>
      </c>
      <c r="E152" s="269"/>
      <c r="F152" s="271" t="s">
        <v>3808</v>
      </c>
      <c r="G152" s="269"/>
      <c r="H152" s="272">
        <v>118.544</v>
      </c>
      <c r="I152" s="273"/>
      <c r="J152" s="269"/>
      <c r="K152" s="269"/>
      <c r="L152" s="274"/>
      <c r="M152" s="275"/>
      <c r="N152" s="276"/>
      <c r="O152" s="276"/>
      <c r="P152" s="276"/>
      <c r="Q152" s="276"/>
      <c r="R152" s="276"/>
      <c r="S152" s="276"/>
      <c r="T152" s="27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8" t="s">
        <v>238</v>
      </c>
      <c r="AU152" s="278" t="s">
        <v>91</v>
      </c>
      <c r="AV152" s="14" t="s">
        <v>91</v>
      </c>
      <c r="AW152" s="14" t="s">
        <v>4</v>
      </c>
      <c r="AX152" s="14" t="s">
        <v>89</v>
      </c>
      <c r="AY152" s="278" t="s">
        <v>229</v>
      </c>
    </row>
    <row r="153" s="2" customFormat="1" ht="21.75" customHeight="1">
      <c r="A153" s="39"/>
      <c r="B153" s="40"/>
      <c r="C153" s="244" t="s">
        <v>319</v>
      </c>
      <c r="D153" s="244" t="s">
        <v>231</v>
      </c>
      <c r="E153" s="245" t="s">
        <v>3809</v>
      </c>
      <c r="F153" s="246" t="s">
        <v>3810</v>
      </c>
      <c r="G153" s="247" t="s">
        <v>289</v>
      </c>
      <c r="H153" s="248">
        <v>213.37899999999999</v>
      </c>
      <c r="I153" s="249"/>
      <c r="J153" s="250">
        <f>ROUND(I153*H153,2)</f>
        <v>0</v>
      </c>
      <c r="K153" s="246" t="s">
        <v>235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91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3811</v>
      </c>
    </row>
    <row r="154" s="14" customFormat="1">
      <c r="A154" s="14"/>
      <c r="B154" s="268"/>
      <c r="C154" s="269"/>
      <c r="D154" s="259" t="s">
        <v>238</v>
      </c>
      <c r="E154" s="269"/>
      <c r="F154" s="271" t="s">
        <v>3812</v>
      </c>
      <c r="G154" s="269"/>
      <c r="H154" s="272">
        <v>213.37899999999999</v>
      </c>
      <c r="I154" s="273"/>
      <c r="J154" s="269"/>
      <c r="K154" s="269"/>
      <c r="L154" s="274"/>
      <c r="M154" s="275"/>
      <c r="N154" s="276"/>
      <c r="O154" s="276"/>
      <c r="P154" s="276"/>
      <c r="Q154" s="276"/>
      <c r="R154" s="276"/>
      <c r="S154" s="276"/>
      <c r="T154" s="27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8" t="s">
        <v>238</v>
      </c>
      <c r="AU154" s="278" t="s">
        <v>91</v>
      </c>
      <c r="AV154" s="14" t="s">
        <v>91</v>
      </c>
      <c r="AW154" s="14" t="s">
        <v>4</v>
      </c>
      <c r="AX154" s="14" t="s">
        <v>89</v>
      </c>
      <c r="AY154" s="278" t="s">
        <v>229</v>
      </c>
    </row>
    <row r="155" s="2" customFormat="1" ht="21.75" customHeight="1">
      <c r="A155" s="39"/>
      <c r="B155" s="40"/>
      <c r="C155" s="244" t="s">
        <v>274</v>
      </c>
      <c r="D155" s="244" t="s">
        <v>231</v>
      </c>
      <c r="E155" s="245" t="s">
        <v>486</v>
      </c>
      <c r="F155" s="246" t="s">
        <v>487</v>
      </c>
      <c r="G155" s="247" t="s">
        <v>234</v>
      </c>
      <c r="H155" s="248">
        <v>43.131999999999998</v>
      </c>
      <c r="I155" s="249"/>
      <c r="J155" s="250">
        <f>ROUND(I155*H155,2)</f>
        <v>0</v>
      </c>
      <c r="K155" s="246" t="s">
        <v>235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236</v>
      </c>
      <c r="AT155" s="255" t="s">
        <v>231</v>
      </c>
      <c r="AU155" s="255" t="s">
        <v>91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236</v>
      </c>
      <c r="BM155" s="255" t="s">
        <v>3813</v>
      </c>
    </row>
    <row r="156" s="13" customFormat="1">
      <c r="A156" s="13"/>
      <c r="B156" s="257"/>
      <c r="C156" s="258"/>
      <c r="D156" s="259" t="s">
        <v>238</v>
      </c>
      <c r="E156" s="260" t="s">
        <v>1</v>
      </c>
      <c r="F156" s="261" t="s">
        <v>515</v>
      </c>
      <c r="G156" s="258"/>
      <c r="H156" s="260" t="s">
        <v>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238</v>
      </c>
      <c r="AU156" s="267" t="s">
        <v>91</v>
      </c>
      <c r="AV156" s="13" t="s">
        <v>89</v>
      </c>
      <c r="AW156" s="13" t="s">
        <v>36</v>
      </c>
      <c r="AX156" s="13" t="s">
        <v>81</v>
      </c>
      <c r="AY156" s="267" t="s">
        <v>229</v>
      </c>
    </row>
    <row r="157" s="14" customFormat="1">
      <c r="A157" s="14"/>
      <c r="B157" s="268"/>
      <c r="C157" s="269"/>
      <c r="D157" s="259" t="s">
        <v>238</v>
      </c>
      <c r="E157" s="270" t="s">
        <v>1</v>
      </c>
      <c r="F157" s="271" t="s">
        <v>3814</v>
      </c>
      <c r="G157" s="269"/>
      <c r="H157" s="272">
        <v>8.4299999999999997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238</v>
      </c>
      <c r="AU157" s="278" t="s">
        <v>91</v>
      </c>
      <c r="AV157" s="14" t="s">
        <v>91</v>
      </c>
      <c r="AW157" s="14" t="s">
        <v>36</v>
      </c>
      <c r="AX157" s="14" t="s">
        <v>81</v>
      </c>
      <c r="AY157" s="278" t="s">
        <v>229</v>
      </c>
    </row>
    <row r="158" s="14" customFormat="1">
      <c r="A158" s="14"/>
      <c r="B158" s="268"/>
      <c r="C158" s="269"/>
      <c r="D158" s="259" t="s">
        <v>238</v>
      </c>
      <c r="E158" s="270" t="s">
        <v>1</v>
      </c>
      <c r="F158" s="271" t="s">
        <v>3815</v>
      </c>
      <c r="G158" s="269"/>
      <c r="H158" s="272">
        <v>1.833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238</v>
      </c>
      <c r="AU158" s="278" t="s">
        <v>91</v>
      </c>
      <c r="AV158" s="14" t="s">
        <v>91</v>
      </c>
      <c r="AW158" s="14" t="s">
        <v>36</v>
      </c>
      <c r="AX158" s="14" t="s">
        <v>81</v>
      </c>
      <c r="AY158" s="278" t="s">
        <v>229</v>
      </c>
    </row>
    <row r="159" s="14" customFormat="1">
      <c r="A159" s="14"/>
      <c r="B159" s="268"/>
      <c r="C159" s="269"/>
      <c r="D159" s="259" t="s">
        <v>238</v>
      </c>
      <c r="E159" s="270" t="s">
        <v>1</v>
      </c>
      <c r="F159" s="271" t="s">
        <v>3816</v>
      </c>
      <c r="G159" s="269"/>
      <c r="H159" s="272">
        <v>3.6299999999999999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238</v>
      </c>
      <c r="AU159" s="278" t="s">
        <v>91</v>
      </c>
      <c r="AV159" s="14" t="s">
        <v>91</v>
      </c>
      <c r="AW159" s="14" t="s">
        <v>36</v>
      </c>
      <c r="AX159" s="14" t="s">
        <v>81</v>
      </c>
      <c r="AY159" s="278" t="s">
        <v>229</v>
      </c>
    </row>
    <row r="160" s="14" customFormat="1">
      <c r="A160" s="14"/>
      <c r="B160" s="268"/>
      <c r="C160" s="269"/>
      <c r="D160" s="259" t="s">
        <v>238</v>
      </c>
      <c r="E160" s="270" t="s">
        <v>1</v>
      </c>
      <c r="F160" s="271" t="s">
        <v>3817</v>
      </c>
      <c r="G160" s="269"/>
      <c r="H160" s="272">
        <v>4.5300000000000002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238</v>
      </c>
      <c r="AU160" s="278" t="s">
        <v>91</v>
      </c>
      <c r="AV160" s="14" t="s">
        <v>91</v>
      </c>
      <c r="AW160" s="14" t="s">
        <v>36</v>
      </c>
      <c r="AX160" s="14" t="s">
        <v>81</v>
      </c>
      <c r="AY160" s="278" t="s">
        <v>229</v>
      </c>
    </row>
    <row r="161" s="14" customFormat="1">
      <c r="A161" s="14"/>
      <c r="B161" s="268"/>
      <c r="C161" s="269"/>
      <c r="D161" s="259" t="s">
        <v>238</v>
      </c>
      <c r="E161" s="270" t="s">
        <v>1</v>
      </c>
      <c r="F161" s="271" t="s">
        <v>3818</v>
      </c>
      <c r="G161" s="269"/>
      <c r="H161" s="272">
        <v>3.7599999999999998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8" t="s">
        <v>238</v>
      </c>
      <c r="AU161" s="278" t="s">
        <v>91</v>
      </c>
      <c r="AV161" s="14" t="s">
        <v>91</v>
      </c>
      <c r="AW161" s="14" t="s">
        <v>36</v>
      </c>
      <c r="AX161" s="14" t="s">
        <v>81</v>
      </c>
      <c r="AY161" s="278" t="s">
        <v>229</v>
      </c>
    </row>
    <row r="162" s="14" customFormat="1">
      <c r="A162" s="14"/>
      <c r="B162" s="268"/>
      <c r="C162" s="269"/>
      <c r="D162" s="259" t="s">
        <v>238</v>
      </c>
      <c r="E162" s="270" t="s">
        <v>1</v>
      </c>
      <c r="F162" s="271" t="s">
        <v>3819</v>
      </c>
      <c r="G162" s="269"/>
      <c r="H162" s="272">
        <v>5.7679999999999998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238</v>
      </c>
      <c r="AU162" s="278" t="s">
        <v>91</v>
      </c>
      <c r="AV162" s="14" t="s">
        <v>91</v>
      </c>
      <c r="AW162" s="14" t="s">
        <v>36</v>
      </c>
      <c r="AX162" s="14" t="s">
        <v>81</v>
      </c>
      <c r="AY162" s="278" t="s">
        <v>229</v>
      </c>
    </row>
    <row r="163" s="14" customFormat="1">
      <c r="A163" s="14"/>
      <c r="B163" s="268"/>
      <c r="C163" s="269"/>
      <c r="D163" s="259" t="s">
        <v>238</v>
      </c>
      <c r="E163" s="270" t="s">
        <v>1</v>
      </c>
      <c r="F163" s="271" t="s">
        <v>3820</v>
      </c>
      <c r="G163" s="269"/>
      <c r="H163" s="272">
        <v>9.4499999999999993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238</v>
      </c>
      <c r="AU163" s="278" t="s">
        <v>91</v>
      </c>
      <c r="AV163" s="14" t="s">
        <v>91</v>
      </c>
      <c r="AW163" s="14" t="s">
        <v>36</v>
      </c>
      <c r="AX163" s="14" t="s">
        <v>81</v>
      </c>
      <c r="AY163" s="278" t="s">
        <v>229</v>
      </c>
    </row>
    <row r="164" s="14" customFormat="1">
      <c r="A164" s="14"/>
      <c r="B164" s="268"/>
      <c r="C164" s="269"/>
      <c r="D164" s="259" t="s">
        <v>238</v>
      </c>
      <c r="E164" s="270" t="s">
        <v>1</v>
      </c>
      <c r="F164" s="271" t="s">
        <v>3821</v>
      </c>
      <c r="G164" s="269"/>
      <c r="H164" s="272">
        <v>2.48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238</v>
      </c>
      <c r="AU164" s="278" t="s">
        <v>91</v>
      </c>
      <c r="AV164" s="14" t="s">
        <v>91</v>
      </c>
      <c r="AW164" s="14" t="s">
        <v>36</v>
      </c>
      <c r="AX164" s="14" t="s">
        <v>81</v>
      </c>
      <c r="AY164" s="278" t="s">
        <v>229</v>
      </c>
    </row>
    <row r="165" s="13" customFormat="1">
      <c r="A165" s="13"/>
      <c r="B165" s="257"/>
      <c r="C165" s="258"/>
      <c r="D165" s="259" t="s">
        <v>238</v>
      </c>
      <c r="E165" s="260" t="s">
        <v>1</v>
      </c>
      <c r="F165" s="261" t="s">
        <v>3789</v>
      </c>
      <c r="G165" s="258"/>
      <c r="H165" s="260" t="s">
        <v>1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7" t="s">
        <v>238</v>
      </c>
      <c r="AU165" s="267" t="s">
        <v>91</v>
      </c>
      <c r="AV165" s="13" t="s">
        <v>89</v>
      </c>
      <c r="AW165" s="13" t="s">
        <v>36</v>
      </c>
      <c r="AX165" s="13" t="s">
        <v>81</v>
      </c>
      <c r="AY165" s="267" t="s">
        <v>229</v>
      </c>
    </row>
    <row r="166" s="14" customFormat="1">
      <c r="A166" s="14"/>
      <c r="B166" s="268"/>
      <c r="C166" s="269"/>
      <c r="D166" s="259" t="s">
        <v>238</v>
      </c>
      <c r="E166" s="270" t="s">
        <v>1</v>
      </c>
      <c r="F166" s="271" t="s">
        <v>3822</v>
      </c>
      <c r="G166" s="269"/>
      <c r="H166" s="272">
        <v>0.79600000000000004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238</v>
      </c>
      <c r="AU166" s="278" t="s">
        <v>91</v>
      </c>
      <c r="AV166" s="14" t="s">
        <v>91</v>
      </c>
      <c r="AW166" s="14" t="s">
        <v>36</v>
      </c>
      <c r="AX166" s="14" t="s">
        <v>81</v>
      </c>
      <c r="AY166" s="278" t="s">
        <v>229</v>
      </c>
    </row>
    <row r="167" s="14" customFormat="1">
      <c r="A167" s="14"/>
      <c r="B167" s="268"/>
      <c r="C167" s="269"/>
      <c r="D167" s="259" t="s">
        <v>238</v>
      </c>
      <c r="E167" s="270" t="s">
        <v>1</v>
      </c>
      <c r="F167" s="271" t="s">
        <v>3823</v>
      </c>
      <c r="G167" s="269"/>
      <c r="H167" s="272">
        <v>0.45500000000000002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238</v>
      </c>
      <c r="AU167" s="278" t="s">
        <v>91</v>
      </c>
      <c r="AV167" s="14" t="s">
        <v>91</v>
      </c>
      <c r="AW167" s="14" t="s">
        <v>36</v>
      </c>
      <c r="AX167" s="14" t="s">
        <v>81</v>
      </c>
      <c r="AY167" s="278" t="s">
        <v>229</v>
      </c>
    </row>
    <row r="168" s="16" customFormat="1">
      <c r="A168" s="16"/>
      <c r="B168" s="307"/>
      <c r="C168" s="308"/>
      <c r="D168" s="259" t="s">
        <v>238</v>
      </c>
      <c r="E168" s="309" t="s">
        <v>1</v>
      </c>
      <c r="F168" s="310" t="s">
        <v>455</v>
      </c>
      <c r="G168" s="308"/>
      <c r="H168" s="311">
        <v>41.131999999999991</v>
      </c>
      <c r="I168" s="312"/>
      <c r="J168" s="308"/>
      <c r="K168" s="308"/>
      <c r="L168" s="313"/>
      <c r="M168" s="314"/>
      <c r="N168" s="315"/>
      <c r="O168" s="315"/>
      <c r="P168" s="315"/>
      <c r="Q168" s="315"/>
      <c r="R168" s="315"/>
      <c r="S168" s="315"/>
      <c r="T168" s="3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17" t="s">
        <v>238</v>
      </c>
      <c r="AU168" s="317" t="s">
        <v>91</v>
      </c>
      <c r="AV168" s="16" t="s">
        <v>244</v>
      </c>
      <c r="AW168" s="16" t="s">
        <v>36</v>
      </c>
      <c r="AX168" s="16" t="s">
        <v>81</v>
      </c>
      <c r="AY168" s="317" t="s">
        <v>229</v>
      </c>
    </row>
    <row r="169" s="13" customFormat="1">
      <c r="A169" s="13"/>
      <c r="B169" s="257"/>
      <c r="C169" s="258"/>
      <c r="D169" s="259" t="s">
        <v>238</v>
      </c>
      <c r="E169" s="260" t="s">
        <v>1</v>
      </c>
      <c r="F169" s="261" t="s">
        <v>456</v>
      </c>
      <c r="G169" s="258"/>
      <c r="H169" s="260" t="s">
        <v>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7" t="s">
        <v>238</v>
      </c>
      <c r="AU169" s="267" t="s">
        <v>91</v>
      </c>
      <c r="AV169" s="13" t="s">
        <v>89</v>
      </c>
      <c r="AW169" s="13" t="s">
        <v>36</v>
      </c>
      <c r="AX169" s="13" t="s">
        <v>81</v>
      </c>
      <c r="AY169" s="267" t="s">
        <v>229</v>
      </c>
    </row>
    <row r="170" s="14" customFormat="1">
      <c r="A170" s="14"/>
      <c r="B170" s="268"/>
      <c r="C170" s="269"/>
      <c r="D170" s="259" t="s">
        <v>238</v>
      </c>
      <c r="E170" s="270" t="s">
        <v>1</v>
      </c>
      <c r="F170" s="271" t="s">
        <v>91</v>
      </c>
      <c r="G170" s="269"/>
      <c r="H170" s="272">
        <v>2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238</v>
      </c>
      <c r="AU170" s="278" t="s">
        <v>91</v>
      </c>
      <c r="AV170" s="14" t="s">
        <v>91</v>
      </c>
      <c r="AW170" s="14" t="s">
        <v>36</v>
      </c>
      <c r="AX170" s="14" t="s">
        <v>81</v>
      </c>
      <c r="AY170" s="278" t="s">
        <v>229</v>
      </c>
    </row>
    <row r="171" s="15" customFormat="1">
      <c r="A171" s="15"/>
      <c r="B171" s="279"/>
      <c r="C171" s="280"/>
      <c r="D171" s="259" t="s">
        <v>238</v>
      </c>
      <c r="E171" s="281" t="s">
        <v>1</v>
      </c>
      <c r="F171" s="282" t="s">
        <v>252</v>
      </c>
      <c r="G171" s="280"/>
      <c r="H171" s="283">
        <v>43.131999999999991</v>
      </c>
      <c r="I171" s="284"/>
      <c r="J171" s="280"/>
      <c r="K171" s="280"/>
      <c r="L171" s="285"/>
      <c r="M171" s="286"/>
      <c r="N171" s="287"/>
      <c r="O171" s="287"/>
      <c r="P171" s="287"/>
      <c r="Q171" s="287"/>
      <c r="R171" s="287"/>
      <c r="S171" s="287"/>
      <c r="T171" s="28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9" t="s">
        <v>238</v>
      </c>
      <c r="AU171" s="289" t="s">
        <v>91</v>
      </c>
      <c r="AV171" s="15" t="s">
        <v>236</v>
      </c>
      <c r="AW171" s="15" t="s">
        <v>36</v>
      </c>
      <c r="AX171" s="15" t="s">
        <v>89</v>
      </c>
      <c r="AY171" s="289" t="s">
        <v>229</v>
      </c>
    </row>
    <row r="172" s="2" customFormat="1" ht="16.5" customHeight="1">
      <c r="A172" s="39"/>
      <c r="B172" s="40"/>
      <c r="C172" s="318" t="s">
        <v>322</v>
      </c>
      <c r="D172" s="318" t="s">
        <v>492</v>
      </c>
      <c r="E172" s="319" t="s">
        <v>493</v>
      </c>
      <c r="F172" s="320" t="s">
        <v>494</v>
      </c>
      <c r="G172" s="321" t="s">
        <v>289</v>
      </c>
      <c r="H172" s="322">
        <v>77.638000000000005</v>
      </c>
      <c r="I172" s="323"/>
      <c r="J172" s="324">
        <f>ROUND(I172*H172,2)</f>
        <v>0</v>
      </c>
      <c r="K172" s="320" t="s">
        <v>235</v>
      </c>
      <c r="L172" s="325"/>
      <c r="M172" s="326" t="s">
        <v>1</v>
      </c>
      <c r="N172" s="327" t="s">
        <v>46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319</v>
      </c>
      <c r="AT172" s="255" t="s">
        <v>492</v>
      </c>
      <c r="AU172" s="255" t="s">
        <v>91</v>
      </c>
      <c r="AY172" s="18" t="s">
        <v>229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89</v>
      </c>
      <c r="BK172" s="256">
        <f>ROUND(I172*H172,2)</f>
        <v>0</v>
      </c>
      <c r="BL172" s="18" t="s">
        <v>236</v>
      </c>
      <c r="BM172" s="255" t="s">
        <v>3824</v>
      </c>
    </row>
    <row r="173" s="14" customFormat="1">
      <c r="A173" s="14"/>
      <c r="B173" s="268"/>
      <c r="C173" s="269"/>
      <c r="D173" s="259" t="s">
        <v>238</v>
      </c>
      <c r="E173" s="269"/>
      <c r="F173" s="271" t="s">
        <v>3825</v>
      </c>
      <c r="G173" s="269"/>
      <c r="H173" s="272">
        <v>77.638000000000005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238</v>
      </c>
      <c r="AU173" s="278" t="s">
        <v>91</v>
      </c>
      <c r="AV173" s="14" t="s">
        <v>91</v>
      </c>
      <c r="AW173" s="14" t="s">
        <v>4</v>
      </c>
      <c r="AX173" s="14" t="s">
        <v>89</v>
      </c>
      <c r="AY173" s="278" t="s">
        <v>229</v>
      </c>
    </row>
    <row r="174" s="12" customFormat="1" ht="22.8" customHeight="1">
      <c r="A174" s="12"/>
      <c r="B174" s="228"/>
      <c r="C174" s="229"/>
      <c r="D174" s="230" t="s">
        <v>80</v>
      </c>
      <c r="E174" s="242" t="s">
        <v>91</v>
      </c>
      <c r="F174" s="242" t="s">
        <v>510</v>
      </c>
      <c r="G174" s="229"/>
      <c r="H174" s="229"/>
      <c r="I174" s="232"/>
      <c r="J174" s="243">
        <f>BK174</f>
        <v>0</v>
      </c>
      <c r="K174" s="229"/>
      <c r="L174" s="234"/>
      <c r="M174" s="235"/>
      <c r="N174" s="236"/>
      <c r="O174" s="236"/>
      <c r="P174" s="237">
        <f>SUM(P175:P224)</f>
        <v>0</v>
      </c>
      <c r="Q174" s="236"/>
      <c r="R174" s="237">
        <f>SUM(R175:R224)</f>
        <v>102.80752362999999</v>
      </c>
      <c r="S174" s="236"/>
      <c r="T174" s="238">
        <f>SUM(T175:T224)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9" t="s">
        <v>89</v>
      </c>
      <c r="AT174" s="240" t="s">
        <v>80</v>
      </c>
      <c r="AU174" s="240" t="s">
        <v>89</v>
      </c>
      <c r="AY174" s="239" t="s">
        <v>229</v>
      </c>
      <c r="BK174" s="241">
        <f>SUM(BK175:BK224)</f>
        <v>0</v>
      </c>
    </row>
    <row r="175" s="2" customFormat="1" ht="21.75" customHeight="1">
      <c r="A175" s="39"/>
      <c r="B175" s="40"/>
      <c r="C175" s="244" t="s">
        <v>478</v>
      </c>
      <c r="D175" s="244" t="s">
        <v>231</v>
      </c>
      <c r="E175" s="245" t="s">
        <v>512</v>
      </c>
      <c r="F175" s="246" t="s">
        <v>513</v>
      </c>
      <c r="G175" s="247" t="s">
        <v>234</v>
      </c>
      <c r="H175" s="248">
        <v>5.4980000000000002</v>
      </c>
      <c r="I175" s="249"/>
      <c r="J175" s="250">
        <f>ROUND(I175*H175,2)</f>
        <v>0</v>
      </c>
      <c r="K175" s="246" t="s">
        <v>235</v>
      </c>
      <c r="L175" s="45"/>
      <c r="M175" s="251" t="s">
        <v>1</v>
      </c>
      <c r="N175" s="252" t="s">
        <v>46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236</v>
      </c>
      <c r="AT175" s="255" t="s">
        <v>231</v>
      </c>
      <c r="AU175" s="255" t="s">
        <v>91</v>
      </c>
      <c r="AY175" s="18" t="s">
        <v>229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89</v>
      </c>
      <c r="BK175" s="256">
        <f>ROUND(I175*H175,2)</f>
        <v>0</v>
      </c>
      <c r="BL175" s="18" t="s">
        <v>236</v>
      </c>
      <c r="BM175" s="255" t="s">
        <v>3826</v>
      </c>
    </row>
    <row r="176" s="13" customFormat="1">
      <c r="A176" s="13"/>
      <c r="B176" s="257"/>
      <c r="C176" s="258"/>
      <c r="D176" s="259" t="s">
        <v>238</v>
      </c>
      <c r="E176" s="260" t="s">
        <v>1</v>
      </c>
      <c r="F176" s="261" t="s">
        <v>515</v>
      </c>
      <c r="G176" s="258"/>
      <c r="H176" s="260" t="s">
        <v>1</v>
      </c>
      <c r="I176" s="262"/>
      <c r="J176" s="258"/>
      <c r="K176" s="258"/>
      <c r="L176" s="263"/>
      <c r="M176" s="264"/>
      <c r="N176" s="265"/>
      <c r="O176" s="265"/>
      <c r="P176" s="265"/>
      <c r="Q176" s="265"/>
      <c r="R176" s="265"/>
      <c r="S176" s="265"/>
      <c r="T176" s="26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7" t="s">
        <v>238</v>
      </c>
      <c r="AU176" s="267" t="s">
        <v>91</v>
      </c>
      <c r="AV176" s="13" t="s">
        <v>89</v>
      </c>
      <c r="AW176" s="13" t="s">
        <v>36</v>
      </c>
      <c r="AX176" s="13" t="s">
        <v>81</v>
      </c>
      <c r="AY176" s="267" t="s">
        <v>229</v>
      </c>
    </row>
    <row r="177" s="14" customFormat="1">
      <c r="A177" s="14"/>
      <c r="B177" s="268"/>
      <c r="C177" s="269"/>
      <c r="D177" s="259" t="s">
        <v>238</v>
      </c>
      <c r="E177" s="270" t="s">
        <v>1</v>
      </c>
      <c r="F177" s="271" t="s">
        <v>3827</v>
      </c>
      <c r="G177" s="269"/>
      <c r="H177" s="272">
        <v>5.4980000000000002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238</v>
      </c>
      <c r="AU177" s="278" t="s">
        <v>91</v>
      </c>
      <c r="AV177" s="14" t="s">
        <v>91</v>
      </c>
      <c r="AW177" s="14" t="s">
        <v>36</v>
      </c>
      <c r="AX177" s="14" t="s">
        <v>89</v>
      </c>
      <c r="AY177" s="278" t="s">
        <v>229</v>
      </c>
    </row>
    <row r="178" s="2" customFormat="1" ht="16.5" customHeight="1">
      <c r="A178" s="39"/>
      <c r="B178" s="40"/>
      <c r="C178" s="244" t="s">
        <v>325</v>
      </c>
      <c r="D178" s="244" t="s">
        <v>231</v>
      </c>
      <c r="E178" s="245" t="s">
        <v>518</v>
      </c>
      <c r="F178" s="246" t="s">
        <v>519</v>
      </c>
      <c r="G178" s="247" t="s">
        <v>234</v>
      </c>
      <c r="H178" s="248">
        <v>1.405</v>
      </c>
      <c r="I178" s="249"/>
      <c r="J178" s="250">
        <f>ROUND(I178*H178,2)</f>
        <v>0</v>
      </c>
      <c r="K178" s="246" t="s">
        <v>235</v>
      </c>
      <c r="L178" s="45"/>
      <c r="M178" s="251" t="s">
        <v>1</v>
      </c>
      <c r="N178" s="252" t="s">
        <v>46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236</v>
      </c>
      <c r="AT178" s="255" t="s">
        <v>231</v>
      </c>
      <c r="AU178" s="255" t="s">
        <v>91</v>
      </c>
      <c r="AY178" s="18" t="s">
        <v>229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89</v>
      </c>
      <c r="BK178" s="256">
        <f>ROUND(I178*H178,2)</f>
        <v>0</v>
      </c>
      <c r="BL178" s="18" t="s">
        <v>236</v>
      </c>
      <c r="BM178" s="255" t="s">
        <v>3828</v>
      </c>
    </row>
    <row r="179" s="13" customFormat="1">
      <c r="A179" s="13"/>
      <c r="B179" s="257"/>
      <c r="C179" s="258"/>
      <c r="D179" s="259" t="s">
        <v>238</v>
      </c>
      <c r="E179" s="260" t="s">
        <v>1</v>
      </c>
      <c r="F179" s="261" t="s">
        <v>515</v>
      </c>
      <c r="G179" s="258"/>
      <c r="H179" s="260" t="s">
        <v>1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7" t="s">
        <v>238</v>
      </c>
      <c r="AU179" s="267" t="s">
        <v>91</v>
      </c>
      <c r="AV179" s="13" t="s">
        <v>89</v>
      </c>
      <c r="AW179" s="13" t="s">
        <v>36</v>
      </c>
      <c r="AX179" s="13" t="s">
        <v>81</v>
      </c>
      <c r="AY179" s="267" t="s">
        <v>229</v>
      </c>
    </row>
    <row r="180" s="14" customFormat="1">
      <c r="A180" s="14"/>
      <c r="B180" s="268"/>
      <c r="C180" s="269"/>
      <c r="D180" s="259" t="s">
        <v>238</v>
      </c>
      <c r="E180" s="270" t="s">
        <v>1</v>
      </c>
      <c r="F180" s="271" t="s">
        <v>3829</v>
      </c>
      <c r="G180" s="269"/>
      <c r="H180" s="272">
        <v>1.405</v>
      </c>
      <c r="I180" s="273"/>
      <c r="J180" s="269"/>
      <c r="K180" s="269"/>
      <c r="L180" s="274"/>
      <c r="M180" s="275"/>
      <c r="N180" s="276"/>
      <c r="O180" s="276"/>
      <c r="P180" s="276"/>
      <c r="Q180" s="276"/>
      <c r="R180" s="276"/>
      <c r="S180" s="276"/>
      <c r="T180" s="27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8" t="s">
        <v>238</v>
      </c>
      <c r="AU180" s="278" t="s">
        <v>91</v>
      </c>
      <c r="AV180" s="14" t="s">
        <v>91</v>
      </c>
      <c r="AW180" s="14" t="s">
        <v>36</v>
      </c>
      <c r="AX180" s="14" t="s">
        <v>89</v>
      </c>
      <c r="AY180" s="278" t="s">
        <v>229</v>
      </c>
    </row>
    <row r="181" s="2" customFormat="1" ht="21.75" customHeight="1">
      <c r="A181" s="39"/>
      <c r="B181" s="40"/>
      <c r="C181" s="244" t="s">
        <v>485</v>
      </c>
      <c r="D181" s="244" t="s">
        <v>231</v>
      </c>
      <c r="E181" s="245" t="s">
        <v>523</v>
      </c>
      <c r="F181" s="246" t="s">
        <v>524</v>
      </c>
      <c r="G181" s="247" t="s">
        <v>346</v>
      </c>
      <c r="H181" s="248">
        <v>40.545000000000002</v>
      </c>
      <c r="I181" s="249"/>
      <c r="J181" s="250">
        <f>ROUND(I181*H181,2)</f>
        <v>0</v>
      </c>
      <c r="K181" s="246" t="s">
        <v>235</v>
      </c>
      <c r="L181" s="45"/>
      <c r="M181" s="251" t="s">
        <v>1</v>
      </c>
      <c r="N181" s="252" t="s">
        <v>46</v>
      </c>
      <c r="O181" s="92"/>
      <c r="P181" s="253">
        <f>O181*H181</f>
        <v>0</v>
      </c>
      <c r="Q181" s="253">
        <v>0.00072999999999999996</v>
      </c>
      <c r="R181" s="253">
        <f>Q181*H181</f>
        <v>0.029597849999999998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236</v>
      </c>
      <c r="AT181" s="255" t="s">
        <v>231</v>
      </c>
      <c r="AU181" s="255" t="s">
        <v>91</v>
      </c>
      <c r="AY181" s="18" t="s">
        <v>229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89</v>
      </c>
      <c r="BK181" s="256">
        <f>ROUND(I181*H181,2)</f>
        <v>0</v>
      </c>
      <c r="BL181" s="18" t="s">
        <v>236</v>
      </c>
      <c r="BM181" s="255" t="s">
        <v>3830</v>
      </c>
    </row>
    <row r="182" s="13" customFormat="1">
      <c r="A182" s="13"/>
      <c r="B182" s="257"/>
      <c r="C182" s="258"/>
      <c r="D182" s="259" t="s">
        <v>238</v>
      </c>
      <c r="E182" s="260" t="s">
        <v>1</v>
      </c>
      <c r="F182" s="261" t="s">
        <v>515</v>
      </c>
      <c r="G182" s="258"/>
      <c r="H182" s="260" t="s">
        <v>1</v>
      </c>
      <c r="I182" s="262"/>
      <c r="J182" s="258"/>
      <c r="K182" s="258"/>
      <c r="L182" s="263"/>
      <c r="M182" s="264"/>
      <c r="N182" s="265"/>
      <c r="O182" s="265"/>
      <c r="P182" s="265"/>
      <c r="Q182" s="265"/>
      <c r="R182" s="265"/>
      <c r="S182" s="265"/>
      <c r="T182" s="26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7" t="s">
        <v>238</v>
      </c>
      <c r="AU182" s="267" t="s">
        <v>91</v>
      </c>
      <c r="AV182" s="13" t="s">
        <v>89</v>
      </c>
      <c r="AW182" s="13" t="s">
        <v>36</v>
      </c>
      <c r="AX182" s="13" t="s">
        <v>81</v>
      </c>
      <c r="AY182" s="267" t="s">
        <v>229</v>
      </c>
    </row>
    <row r="183" s="14" customFormat="1">
      <c r="A183" s="14"/>
      <c r="B183" s="268"/>
      <c r="C183" s="269"/>
      <c r="D183" s="259" t="s">
        <v>238</v>
      </c>
      <c r="E183" s="270" t="s">
        <v>1</v>
      </c>
      <c r="F183" s="271" t="s">
        <v>3831</v>
      </c>
      <c r="G183" s="269"/>
      <c r="H183" s="272">
        <v>30.545000000000002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238</v>
      </c>
      <c r="AU183" s="278" t="s">
        <v>91</v>
      </c>
      <c r="AV183" s="14" t="s">
        <v>91</v>
      </c>
      <c r="AW183" s="14" t="s">
        <v>36</v>
      </c>
      <c r="AX183" s="14" t="s">
        <v>81</v>
      </c>
      <c r="AY183" s="278" t="s">
        <v>229</v>
      </c>
    </row>
    <row r="184" s="14" customFormat="1">
      <c r="A184" s="14"/>
      <c r="B184" s="268"/>
      <c r="C184" s="269"/>
      <c r="D184" s="259" t="s">
        <v>238</v>
      </c>
      <c r="E184" s="270" t="s">
        <v>1</v>
      </c>
      <c r="F184" s="271" t="s">
        <v>322</v>
      </c>
      <c r="G184" s="269"/>
      <c r="H184" s="272">
        <v>10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238</v>
      </c>
      <c r="AU184" s="278" t="s">
        <v>91</v>
      </c>
      <c r="AV184" s="14" t="s">
        <v>91</v>
      </c>
      <c r="AW184" s="14" t="s">
        <v>36</v>
      </c>
      <c r="AX184" s="14" t="s">
        <v>81</v>
      </c>
      <c r="AY184" s="278" t="s">
        <v>229</v>
      </c>
    </row>
    <row r="185" s="15" customFormat="1">
      <c r="A185" s="15"/>
      <c r="B185" s="279"/>
      <c r="C185" s="280"/>
      <c r="D185" s="259" t="s">
        <v>238</v>
      </c>
      <c r="E185" s="281" t="s">
        <v>1</v>
      </c>
      <c r="F185" s="282" t="s">
        <v>252</v>
      </c>
      <c r="G185" s="280"/>
      <c r="H185" s="283">
        <v>40.545000000000002</v>
      </c>
      <c r="I185" s="284"/>
      <c r="J185" s="280"/>
      <c r="K185" s="280"/>
      <c r="L185" s="285"/>
      <c r="M185" s="286"/>
      <c r="N185" s="287"/>
      <c r="O185" s="287"/>
      <c r="P185" s="287"/>
      <c r="Q185" s="287"/>
      <c r="R185" s="287"/>
      <c r="S185" s="287"/>
      <c r="T185" s="28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9" t="s">
        <v>238</v>
      </c>
      <c r="AU185" s="289" t="s">
        <v>91</v>
      </c>
      <c r="AV185" s="15" t="s">
        <v>236</v>
      </c>
      <c r="AW185" s="15" t="s">
        <v>36</v>
      </c>
      <c r="AX185" s="15" t="s">
        <v>89</v>
      </c>
      <c r="AY185" s="289" t="s">
        <v>229</v>
      </c>
    </row>
    <row r="186" s="2" customFormat="1" ht="16.5" customHeight="1">
      <c r="A186" s="39"/>
      <c r="B186" s="40"/>
      <c r="C186" s="244" t="s">
        <v>328</v>
      </c>
      <c r="D186" s="244" t="s">
        <v>231</v>
      </c>
      <c r="E186" s="245" t="s">
        <v>527</v>
      </c>
      <c r="F186" s="246" t="s">
        <v>528</v>
      </c>
      <c r="G186" s="247" t="s">
        <v>346</v>
      </c>
      <c r="H186" s="248">
        <v>40.545000000000002</v>
      </c>
      <c r="I186" s="249"/>
      <c r="J186" s="250">
        <f>ROUND(I186*H186,2)</f>
        <v>0</v>
      </c>
      <c r="K186" s="246" t="s">
        <v>235</v>
      </c>
      <c r="L186" s="45"/>
      <c r="M186" s="251" t="s">
        <v>1</v>
      </c>
      <c r="N186" s="252" t="s">
        <v>46</v>
      </c>
      <c r="O186" s="92"/>
      <c r="P186" s="253">
        <f>O186*H186</f>
        <v>0</v>
      </c>
      <c r="Q186" s="253">
        <v>0.00016000000000000001</v>
      </c>
      <c r="R186" s="253">
        <f>Q186*H186</f>
        <v>0.0064872000000000011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236</v>
      </c>
      <c r="AT186" s="255" t="s">
        <v>231</v>
      </c>
      <c r="AU186" s="255" t="s">
        <v>91</v>
      </c>
      <c r="AY186" s="18" t="s">
        <v>229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89</v>
      </c>
      <c r="BK186" s="256">
        <f>ROUND(I186*H186,2)</f>
        <v>0</v>
      </c>
      <c r="BL186" s="18" t="s">
        <v>236</v>
      </c>
      <c r="BM186" s="255" t="s">
        <v>3832</v>
      </c>
    </row>
    <row r="187" s="2" customFormat="1" ht="21.75" customHeight="1">
      <c r="A187" s="39"/>
      <c r="B187" s="40"/>
      <c r="C187" s="244" t="s">
        <v>8</v>
      </c>
      <c r="D187" s="244" t="s">
        <v>231</v>
      </c>
      <c r="E187" s="245" t="s">
        <v>531</v>
      </c>
      <c r="F187" s="246" t="s">
        <v>532</v>
      </c>
      <c r="G187" s="247" t="s">
        <v>289</v>
      </c>
      <c r="H187" s="248">
        <v>3.0670000000000002</v>
      </c>
      <c r="I187" s="249"/>
      <c r="J187" s="250">
        <f>ROUND(I187*H187,2)</f>
        <v>0</v>
      </c>
      <c r="K187" s="246" t="s">
        <v>235</v>
      </c>
      <c r="L187" s="45"/>
      <c r="M187" s="251" t="s">
        <v>1</v>
      </c>
      <c r="N187" s="252" t="s">
        <v>46</v>
      </c>
      <c r="O187" s="92"/>
      <c r="P187" s="253">
        <f>O187*H187</f>
        <v>0</v>
      </c>
      <c r="Q187" s="253">
        <v>0.00075000000000000002</v>
      </c>
      <c r="R187" s="253">
        <f>Q187*H187</f>
        <v>0.0023002500000000002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236</v>
      </c>
      <c r="AT187" s="255" t="s">
        <v>231</v>
      </c>
      <c r="AU187" s="255" t="s">
        <v>91</v>
      </c>
      <c r="AY187" s="18" t="s">
        <v>229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89</v>
      </c>
      <c r="BK187" s="256">
        <f>ROUND(I187*H187,2)</f>
        <v>0</v>
      </c>
      <c r="BL187" s="18" t="s">
        <v>236</v>
      </c>
      <c r="BM187" s="255" t="s">
        <v>3833</v>
      </c>
    </row>
    <row r="188" s="2" customFormat="1" ht="21.75" customHeight="1">
      <c r="A188" s="39"/>
      <c r="B188" s="40"/>
      <c r="C188" s="244" t="s">
        <v>331</v>
      </c>
      <c r="D188" s="244" t="s">
        <v>231</v>
      </c>
      <c r="E188" s="245" t="s">
        <v>535</v>
      </c>
      <c r="F188" s="246" t="s">
        <v>536</v>
      </c>
      <c r="G188" s="247" t="s">
        <v>346</v>
      </c>
      <c r="H188" s="248">
        <v>129.59999999999999</v>
      </c>
      <c r="I188" s="249"/>
      <c r="J188" s="250">
        <f>ROUND(I188*H188,2)</f>
        <v>0</v>
      </c>
      <c r="K188" s="246" t="s">
        <v>235</v>
      </c>
      <c r="L188" s="45"/>
      <c r="M188" s="251" t="s">
        <v>1</v>
      </c>
      <c r="N188" s="252" t="s">
        <v>46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236</v>
      </c>
      <c r="AT188" s="255" t="s">
        <v>231</v>
      </c>
      <c r="AU188" s="255" t="s">
        <v>91</v>
      </c>
      <c r="AY188" s="18" t="s">
        <v>229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89</v>
      </c>
      <c r="BK188" s="256">
        <f>ROUND(I188*H188,2)</f>
        <v>0</v>
      </c>
      <c r="BL188" s="18" t="s">
        <v>236</v>
      </c>
      <c r="BM188" s="255" t="s">
        <v>3834</v>
      </c>
    </row>
    <row r="189" s="13" customFormat="1">
      <c r="A189" s="13"/>
      <c r="B189" s="257"/>
      <c r="C189" s="258"/>
      <c r="D189" s="259" t="s">
        <v>238</v>
      </c>
      <c r="E189" s="260" t="s">
        <v>1</v>
      </c>
      <c r="F189" s="261" t="s">
        <v>538</v>
      </c>
      <c r="G189" s="258"/>
      <c r="H189" s="260" t="s">
        <v>1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7" t="s">
        <v>238</v>
      </c>
      <c r="AU189" s="267" t="s">
        <v>91</v>
      </c>
      <c r="AV189" s="13" t="s">
        <v>89</v>
      </c>
      <c r="AW189" s="13" t="s">
        <v>36</v>
      </c>
      <c r="AX189" s="13" t="s">
        <v>81</v>
      </c>
      <c r="AY189" s="267" t="s">
        <v>229</v>
      </c>
    </row>
    <row r="190" s="14" customFormat="1">
      <c r="A190" s="14"/>
      <c r="B190" s="268"/>
      <c r="C190" s="269"/>
      <c r="D190" s="259" t="s">
        <v>238</v>
      </c>
      <c r="E190" s="270" t="s">
        <v>1</v>
      </c>
      <c r="F190" s="271" t="s">
        <v>3835</v>
      </c>
      <c r="G190" s="269"/>
      <c r="H190" s="272">
        <v>129.59999999999999</v>
      </c>
      <c r="I190" s="273"/>
      <c r="J190" s="269"/>
      <c r="K190" s="269"/>
      <c r="L190" s="274"/>
      <c r="M190" s="275"/>
      <c r="N190" s="276"/>
      <c r="O190" s="276"/>
      <c r="P190" s="276"/>
      <c r="Q190" s="276"/>
      <c r="R190" s="276"/>
      <c r="S190" s="276"/>
      <c r="T190" s="27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8" t="s">
        <v>238</v>
      </c>
      <c r="AU190" s="278" t="s">
        <v>91</v>
      </c>
      <c r="AV190" s="14" t="s">
        <v>91</v>
      </c>
      <c r="AW190" s="14" t="s">
        <v>36</v>
      </c>
      <c r="AX190" s="14" t="s">
        <v>89</v>
      </c>
      <c r="AY190" s="278" t="s">
        <v>229</v>
      </c>
    </row>
    <row r="191" s="2" customFormat="1" ht="16.5" customHeight="1">
      <c r="A191" s="39"/>
      <c r="B191" s="40"/>
      <c r="C191" s="318" t="s">
        <v>507</v>
      </c>
      <c r="D191" s="318" t="s">
        <v>492</v>
      </c>
      <c r="E191" s="319" t="s">
        <v>541</v>
      </c>
      <c r="F191" s="320" t="s">
        <v>542</v>
      </c>
      <c r="G191" s="321" t="s">
        <v>289</v>
      </c>
      <c r="H191" s="322">
        <v>3.2200000000000002</v>
      </c>
      <c r="I191" s="323"/>
      <c r="J191" s="324">
        <f>ROUND(I191*H191,2)</f>
        <v>0</v>
      </c>
      <c r="K191" s="320" t="s">
        <v>235</v>
      </c>
      <c r="L191" s="325"/>
      <c r="M191" s="326" t="s">
        <v>1</v>
      </c>
      <c r="N191" s="327" t="s">
        <v>46</v>
      </c>
      <c r="O191" s="92"/>
      <c r="P191" s="253">
        <f>O191*H191</f>
        <v>0</v>
      </c>
      <c r="Q191" s="253">
        <v>1</v>
      </c>
      <c r="R191" s="253">
        <f>Q191*H191</f>
        <v>3.2200000000000002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319</v>
      </c>
      <c r="AT191" s="255" t="s">
        <v>492</v>
      </c>
      <c r="AU191" s="255" t="s">
        <v>91</v>
      </c>
      <c r="AY191" s="18" t="s">
        <v>229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89</v>
      </c>
      <c r="BK191" s="256">
        <f>ROUND(I191*H191,2)</f>
        <v>0</v>
      </c>
      <c r="BL191" s="18" t="s">
        <v>236</v>
      </c>
      <c r="BM191" s="255" t="s">
        <v>3836</v>
      </c>
    </row>
    <row r="192" s="2" customFormat="1">
      <c r="A192" s="39"/>
      <c r="B192" s="40"/>
      <c r="C192" s="41"/>
      <c r="D192" s="259" t="s">
        <v>262</v>
      </c>
      <c r="E192" s="41"/>
      <c r="F192" s="290" t="s">
        <v>544</v>
      </c>
      <c r="G192" s="41"/>
      <c r="H192" s="41"/>
      <c r="I192" s="155"/>
      <c r="J192" s="41"/>
      <c r="K192" s="41"/>
      <c r="L192" s="45"/>
      <c r="M192" s="291"/>
      <c r="N192" s="292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262</v>
      </c>
      <c r="AU192" s="18" t="s">
        <v>91</v>
      </c>
    </row>
    <row r="193" s="13" customFormat="1">
      <c r="A193" s="13"/>
      <c r="B193" s="257"/>
      <c r="C193" s="258"/>
      <c r="D193" s="259" t="s">
        <v>238</v>
      </c>
      <c r="E193" s="260" t="s">
        <v>1</v>
      </c>
      <c r="F193" s="261" t="s">
        <v>545</v>
      </c>
      <c r="G193" s="258"/>
      <c r="H193" s="260" t="s">
        <v>1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7" t="s">
        <v>238</v>
      </c>
      <c r="AU193" s="267" t="s">
        <v>91</v>
      </c>
      <c r="AV193" s="13" t="s">
        <v>89</v>
      </c>
      <c r="AW193" s="13" t="s">
        <v>36</v>
      </c>
      <c r="AX193" s="13" t="s">
        <v>81</v>
      </c>
      <c r="AY193" s="267" t="s">
        <v>229</v>
      </c>
    </row>
    <row r="194" s="14" customFormat="1">
      <c r="A194" s="14"/>
      <c r="B194" s="268"/>
      <c r="C194" s="269"/>
      <c r="D194" s="259" t="s">
        <v>238</v>
      </c>
      <c r="E194" s="270" t="s">
        <v>1</v>
      </c>
      <c r="F194" s="271" t="s">
        <v>3837</v>
      </c>
      <c r="G194" s="269"/>
      <c r="H194" s="272">
        <v>3.0670000000000002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238</v>
      </c>
      <c r="AU194" s="278" t="s">
        <v>91</v>
      </c>
      <c r="AV194" s="14" t="s">
        <v>91</v>
      </c>
      <c r="AW194" s="14" t="s">
        <v>36</v>
      </c>
      <c r="AX194" s="14" t="s">
        <v>89</v>
      </c>
      <c r="AY194" s="278" t="s">
        <v>229</v>
      </c>
    </row>
    <row r="195" s="14" customFormat="1">
      <c r="A195" s="14"/>
      <c r="B195" s="268"/>
      <c r="C195" s="269"/>
      <c r="D195" s="259" t="s">
        <v>238</v>
      </c>
      <c r="E195" s="269"/>
      <c r="F195" s="271" t="s">
        <v>3838</v>
      </c>
      <c r="G195" s="269"/>
      <c r="H195" s="272">
        <v>3.2200000000000002</v>
      </c>
      <c r="I195" s="273"/>
      <c r="J195" s="269"/>
      <c r="K195" s="269"/>
      <c r="L195" s="274"/>
      <c r="M195" s="275"/>
      <c r="N195" s="276"/>
      <c r="O195" s="276"/>
      <c r="P195" s="276"/>
      <c r="Q195" s="276"/>
      <c r="R195" s="276"/>
      <c r="S195" s="276"/>
      <c r="T195" s="27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8" t="s">
        <v>238</v>
      </c>
      <c r="AU195" s="278" t="s">
        <v>91</v>
      </c>
      <c r="AV195" s="14" t="s">
        <v>91</v>
      </c>
      <c r="AW195" s="14" t="s">
        <v>4</v>
      </c>
      <c r="AX195" s="14" t="s">
        <v>89</v>
      </c>
      <c r="AY195" s="278" t="s">
        <v>229</v>
      </c>
    </row>
    <row r="196" s="2" customFormat="1" ht="21.75" customHeight="1">
      <c r="A196" s="39"/>
      <c r="B196" s="40"/>
      <c r="C196" s="244" t="s">
        <v>511</v>
      </c>
      <c r="D196" s="244" t="s">
        <v>231</v>
      </c>
      <c r="E196" s="245" t="s">
        <v>549</v>
      </c>
      <c r="F196" s="246" t="s">
        <v>550</v>
      </c>
      <c r="G196" s="247" t="s">
        <v>346</v>
      </c>
      <c r="H196" s="248">
        <v>129.59999999999999</v>
      </c>
      <c r="I196" s="249"/>
      <c r="J196" s="250">
        <f>ROUND(I196*H196,2)</f>
        <v>0</v>
      </c>
      <c r="K196" s="246" t="s">
        <v>235</v>
      </c>
      <c r="L196" s="45"/>
      <c r="M196" s="251" t="s">
        <v>1</v>
      </c>
      <c r="N196" s="252" t="s">
        <v>46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236</v>
      </c>
      <c r="AT196" s="255" t="s">
        <v>231</v>
      </c>
      <c r="AU196" s="255" t="s">
        <v>91</v>
      </c>
      <c r="AY196" s="18" t="s">
        <v>229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89</v>
      </c>
      <c r="BK196" s="256">
        <f>ROUND(I196*H196,2)</f>
        <v>0</v>
      </c>
      <c r="BL196" s="18" t="s">
        <v>236</v>
      </c>
      <c r="BM196" s="255" t="s">
        <v>3839</v>
      </c>
    </row>
    <row r="197" s="2" customFormat="1" ht="16.5" customHeight="1">
      <c r="A197" s="39"/>
      <c r="B197" s="40"/>
      <c r="C197" s="244" t="s">
        <v>517</v>
      </c>
      <c r="D197" s="244" t="s">
        <v>231</v>
      </c>
      <c r="E197" s="245" t="s">
        <v>3840</v>
      </c>
      <c r="F197" s="246" t="s">
        <v>3841</v>
      </c>
      <c r="G197" s="247" t="s">
        <v>234</v>
      </c>
      <c r="H197" s="248">
        <v>11.555</v>
      </c>
      <c r="I197" s="249"/>
      <c r="J197" s="250">
        <f>ROUND(I197*H197,2)</f>
        <v>0</v>
      </c>
      <c r="K197" s="246" t="s">
        <v>235</v>
      </c>
      <c r="L197" s="45"/>
      <c r="M197" s="251" t="s">
        <v>1</v>
      </c>
      <c r="N197" s="252" t="s">
        <v>46</v>
      </c>
      <c r="O197" s="92"/>
      <c r="P197" s="253">
        <f>O197*H197</f>
        <v>0</v>
      </c>
      <c r="Q197" s="253">
        <v>2.2563399999999998</v>
      </c>
      <c r="R197" s="253">
        <f>Q197*H197</f>
        <v>26.072008699999998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236</v>
      </c>
      <c r="AT197" s="255" t="s">
        <v>231</v>
      </c>
      <c r="AU197" s="255" t="s">
        <v>91</v>
      </c>
      <c r="AY197" s="18" t="s">
        <v>229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89</v>
      </c>
      <c r="BK197" s="256">
        <f>ROUND(I197*H197,2)</f>
        <v>0</v>
      </c>
      <c r="BL197" s="18" t="s">
        <v>236</v>
      </c>
      <c r="BM197" s="255" t="s">
        <v>3842</v>
      </c>
    </row>
    <row r="198" s="13" customFormat="1">
      <c r="A198" s="13"/>
      <c r="B198" s="257"/>
      <c r="C198" s="258"/>
      <c r="D198" s="259" t="s">
        <v>238</v>
      </c>
      <c r="E198" s="260" t="s">
        <v>1</v>
      </c>
      <c r="F198" s="261" t="s">
        <v>3789</v>
      </c>
      <c r="G198" s="258"/>
      <c r="H198" s="260" t="s">
        <v>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7" t="s">
        <v>238</v>
      </c>
      <c r="AU198" s="267" t="s">
        <v>91</v>
      </c>
      <c r="AV198" s="13" t="s">
        <v>89</v>
      </c>
      <c r="AW198" s="13" t="s">
        <v>36</v>
      </c>
      <c r="AX198" s="13" t="s">
        <v>81</v>
      </c>
      <c r="AY198" s="267" t="s">
        <v>229</v>
      </c>
    </row>
    <row r="199" s="14" customFormat="1">
      <c r="A199" s="14"/>
      <c r="B199" s="268"/>
      <c r="C199" s="269"/>
      <c r="D199" s="259" t="s">
        <v>238</v>
      </c>
      <c r="E199" s="270" t="s">
        <v>1</v>
      </c>
      <c r="F199" s="271" t="s">
        <v>3843</v>
      </c>
      <c r="G199" s="269"/>
      <c r="H199" s="272">
        <v>6.9139999999999997</v>
      </c>
      <c r="I199" s="273"/>
      <c r="J199" s="269"/>
      <c r="K199" s="269"/>
      <c r="L199" s="274"/>
      <c r="M199" s="275"/>
      <c r="N199" s="276"/>
      <c r="O199" s="276"/>
      <c r="P199" s="276"/>
      <c r="Q199" s="276"/>
      <c r="R199" s="276"/>
      <c r="S199" s="276"/>
      <c r="T199" s="27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8" t="s">
        <v>238</v>
      </c>
      <c r="AU199" s="278" t="s">
        <v>91</v>
      </c>
      <c r="AV199" s="14" t="s">
        <v>91</v>
      </c>
      <c r="AW199" s="14" t="s">
        <v>36</v>
      </c>
      <c r="AX199" s="14" t="s">
        <v>81</v>
      </c>
      <c r="AY199" s="278" t="s">
        <v>229</v>
      </c>
    </row>
    <row r="200" s="14" customFormat="1">
      <c r="A200" s="14"/>
      <c r="B200" s="268"/>
      <c r="C200" s="269"/>
      <c r="D200" s="259" t="s">
        <v>238</v>
      </c>
      <c r="E200" s="270" t="s">
        <v>1</v>
      </c>
      <c r="F200" s="271" t="s">
        <v>3844</v>
      </c>
      <c r="G200" s="269"/>
      <c r="H200" s="272">
        <v>4.641</v>
      </c>
      <c r="I200" s="273"/>
      <c r="J200" s="269"/>
      <c r="K200" s="269"/>
      <c r="L200" s="274"/>
      <c r="M200" s="275"/>
      <c r="N200" s="276"/>
      <c r="O200" s="276"/>
      <c r="P200" s="276"/>
      <c r="Q200" s="276"/>
      <c r="R200" s="276"/>
      <c r="S200" s="276"/>
      <c r="T200" s="27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8" t="s">
        <v>238</v>
      </c>
      <c r="AU200" s="278" t="s">
        <v>91</v>
      </c>
      <c r="AV200" s="14" t="s">
        <v>91</v>
      </c>
      <c r="AW200" s="14" t="s">
        <v>36</v>
      </c>
      <c r="AX200" s="14" t="s">
        <v>81</v>
      </c>
      <c r="AY200" s="278" t="s">
        <v>229</v>
      </c>
    </row>
    <row r="201" s="15" customFormat="1">
      <c r="A201" s="15"/>
      <c r="B201" s="279"/>
      <c r="C201" s="280"/>
      <c r="D201" s="259" t="s">
        <v>238</v>
      </c>
      <c r="E201" s="281" t="s">
        <v>1</v>
      </c>
      <c r="F201" s="282" t="s">
        <v>252</v>
      </c>
      <c r="G201" s="280"/>
      <c r="H201" s="283">
        <v>11.555</v>
      </c>
      <c r="I201" s="284"/>
      <c r="J201" s="280"/>
      <c r="K201" s="280"/>
      <c r="L201" s="285"/>
      <c r="M201" s="286"/>
      <c r="N201" s="287"/>
      <c r="O201" s="287"/>
      <c r="P201" s="287"/>
      <c r="Q201" s="287"/>
      <c r="R201" s="287"/>
      <c r="S201" s="287"/>
      <c r="T201" s="28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9" t="s">
        <v>238</v>
      </c>
      <c r="AU201" s="289" t="s">
        <v>91</v>
      </c>
      <c r="AV201" s="15" t="s">
        <v>236</v>
      </c>
      <c r="AW201" s="15" t="s">
        <v>36</v>
      </c>
      <c r="AX201" s="15" t="s">
        <v>89</v>
      </c>
      <c r="AY201" s="289" t="s">
        <v>229</v>
      </c>
    </row>
    <row r="202" s="2" customFormat="1" ht="21.75" customHeight="1">
      <c r="A202" s="39"/>
      <c r="B202" s="40"/>
      <c r="C202" s="244" t="s">
        <v>522</v>
      </c>
      <c r="D202" s="244" t="s">
        <v>231</v>
      </c>
      <c r="E202" s="245" t="s">
        <v>3845</v>
      </c>
      <c r="F202" s="246" t="s">
        <v>3846</v>
      </c>
      <c r="G202" s="247" t="s">
        <v>234</v>
      </c>
      <c r="H202" s="248">
        <v>11.23</v>
      </c>
      <c r="I202" s="249"/>
      <c r="J202" s="250">
        <f>ROUND(I202*H202,2)</f>
        <v>0</v>
      </c>
      <c r="K202" s="246" t="s">
        <v>235</v>
      </c>
      <c r="L202" s="45"/>
      <c r="M202" s="251" t="s">
        <v>1</v>
      </c>
      <c r="N202" s="252" t="s">
        <v>46</v>
      </c>
      <c r="O202" s="92"/>
      <c r="P202" s="253">
        <f>O202*H202</f>
        <v>0</v>
      </c>
      <c r="Q202" s="253">
        <v>2.45329</v>
      </c>
      <c r="R202" s="253">
        <f>Q202*H202</f>
        <v>27.550446700000002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236</v>
      </c>
      <c r="AT202" s="255" t="s">
        <v>231</v>
      </c>
      <c r="AU202" s="255" t="s">
        <v>91</v>
      </c>
      <c r="AY202" s="18" t="s">
        <v>229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89</v>
      </c>
      <c r="BK202" s="256">
        <f>ROUND(I202*H202,2)</f>
        <v>0</v>
      </c>
      <c r="BL202" s="18" t="s">
        <v>236</v>
      </c>
      <c r="BM202" s="255" t="s">
        <v>3847</v>
      </c>
    </row>
    <row r="203" s="13" customFormat="1">
      <c r="A203" s="13"/>
      <c r="B203" s="257"/>
      <c r="C203" s="258"/>
      <c r="D203" s="259" t="s">
        <v>238</v>
      </c>
      <c r="E203" s="260" t="s">
        <v>1</v>
      </c>
      <c r="F203" s="261" t="s">
        <v>515</v>
      </c>
      <c r="G203" s="258"/>
      <c r="H203" s="260" t="s">
        <v>1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7" t="s">
        <v>238</v>
      </c>
      <c r="AU203" s="267" t="s">
        <v>91</v>
      </c>
      <c r="AV203" s="13" t="s">
        <v>89</v>
      </c>
      <c r="AW203" s="13" t="s">
        <v>36</v>
      </c>
      <c r="AX203" s="13" t="s">
        <v>81</v>
      </c>
      <c r="AY203" s="267" t="s">
        <v>229</v>
      </c>
    </row>
    <row r="204" s="14" customFormat="1">
      <c r="A204" s="14"/>
      <c r="B204" s="268"/>
      <c r="C204" s="269"/>
      <c r="D204" s="259" t="s">
        <v>238</v>
      </c>
      <c r="E204" s="270" t="s">
        <v>1</v>
      </c>
      <c r="F204" s="271" t="s">
        <v>3848</v>
      </c>
      <c r="G204" s="269"/>
      <c r="H204" s="272">
        <v>10.996</v>
      </c>
      <c r="I204" s="273"/>
      <c r="J204" s="269"/>
      <c r="K204" s="269"/>
      <c r="L204" s="274"/>
      <c r="M204" s="275"/>
      <c r="N204" s="276"/>
      <c r="O204" s="276"/>
      <c r="P204" s="276"/>
      <c r="Q204" s="276"/>
      <c r="R204" s="276"/>
      <c r="S204" s="276"/>
      <c r="T204" s="27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8" t="s">
        <v>238</v>
      </c>
      <c r="AU204" s="278" t="s">
        <v>91</v>
      </c>
      <c r="AV204" s="14" t="s">
        <v>91</v>
      </c>
      <c r="AW204" s="14" t="s">
        <v>36</v>
      </c>
      <c r="AX204" s="14" t="s">
        <v>81</v>
      </c>
      <c r="AY204" s="278" t="s">
        <v>229</v>
      </c>
    </row>
    <row r="205" s="14" customFormat="1">
      <c r="A205" s="14"/>
      <c r="B205" s="268"/>
      <c r="C205" s="269"/>
      <c r="D205" s="259" t="s">
        <v>238</v>
      </c>
      <c r="E205" s="270" t="s">
        <v>1</v>
      </c>
      <c r="F205" s="271" t="s">
        <v>3849</v>
      </c>
      <c r="G205" s="269"/>
      <c r="H205" s="272">
        <v>0.23400000000000001</v>
      </c>
      <c r="I205" s="273"/>
      <c r="J205" s="269"/>
      <c r="K205" s="269"/>
      <c r="L205" s="274"/>
      <c r="M205" s="275"/>
      <c r="N205" s="276"/>
      <c r="O205" s="276"/>
      <c r="P205" s="276"/>
      <c r="Q205" s="276"/>
      <c r="R205" s="276"/>
      <c r="S205" s="276"/>
      <c r="T205" s="27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8" t="s">
        <v>238</v>
      </c>
      <c r="AU205" s="278" t="s">
        <v>91</v>
      </c>
      <c r="AV205" s="14" t="s">
        <v>91</v>
      </c>
      <c r="AW205" s="14" t="s">
        <v>36</v>
      </c>
      <c r="AX205" s="14" t="s">
        <v>81</v>
      </c>
      <c r="AY205" s="278" t="s">
        <v>229</v>
      </c>
    </row>
    <row r="206" s="15" customFormat="1">
      <c r="A206" s="15"/>
      <c r="B206" s="279"/>
      <c r="C206" s="280"/>
      <c r="D206" s="259" t="s">
        <v>238</v>
      </c>
      <c r="E206" s="281" t="s">
        <v>1</v>
      </c>
      <c r="F206" s="282" t="s">
        <v>252</v>
      </c>
      <c r="G206" s="280"/>
      <c r="H206" s="283">
        <v>11.23</v>
      </c>
      <c r="I206" s="284"/>
      <c r="J206" s="280"/>
      <c r="K206" s="280"/>
      <c r="L206" s="285"/>
      <c r="M206" s="286"/>
      <c r="N206" s="287"/>
      <c r="O206" s="287"/>
      <c r="P206" s="287"/>
      <c r="Q206" s="287"/>
      <c r="R206" s="287"/>
      <c r="S206" s="287"/>
      <c r="T206" s="28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9" t="s">
        <v>238</v>
      </c>
      <c r="AU206" s="289" t="s">
        <v>91</v>
      </c>
      <c r="AV206" s="15" t="s">
        <v>236</v>
      </c>
      <c r="AW206" s="15" t="s">
        <v>36</v>
      </c>
      <c r="AX206" s="15" t="s">
        <v>89</v>
      </c>
      <c r="AY206" s="289" t="s">
        <v>229</v>
      </c>
    </row>
    <row r="207" s="2" customFormat="1" ht="16.5" customHeight="1">
      <c r="A207" s="39"/>
      <c r="B207" s="40"/>
      <c r="C207" s="244" t="s">
        <v>7</v>
      </c>
      <c r="D207" s="244" t="s">
        <v>231</v>
      </c>
      <c r="E207" s="245" t="s">
        <v>611</v>
      </c>
      <c r="F207" s="246" t="s">
        <v>612</v>
      </c>
      <c r="G207" s="247" t="s">
        <v>311</v>
      </c>
      <c r="H207" s="248">
        <v>19.407</v>
      </c>
      <c r="I207" s="249"/>
      <c r="J207" s="250">
        <f>ROUND(I207*H207,2)</f>
        <v>0</v>
      </c>
      <c r="K207" s="246" t="s">
        <v>235</v>
      </c>
      <c r="L207" s="45"/>
      <c r="M207" s="251" t="s">
        <v>1</v>
      </c>
      <c r="N207" s="252" t="s">
        <v>46</v>
      </c>
      <c r="O207" s="92"/>
      <c r="P207" s="253">
        <f>O207*H207</f>
        <v>0</v>
      </c>
      <c r="Q207" s="253">
        <v>0.0026900000000000001</v>
      </c>
      <c r="R207" s="253">
        <f>Q207*H207</f>
        <v>0.052204830000000001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236</v>
      </c>
      <c r="AT207" s="255" t="s">
        <v>231</v>
      </c>
      <c r="AU207" s="255" t="s">
        <v>91</v>
      </c>
      <c r="AY207" s="18" t="s">
        <v>229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89</v>
      </c>
      <c r="BK207" s="256">
        <f>ROUND(I207*H207,2)</f>
        <v>0</v>
      </c>
      <c r="BL207" s="18" t="s">
        <v>236</v>
      </c>
      <c r="BM207" s="255" t="s">
        <v>3850</v>
      </c>
    </row>
    <row r="208" s="13" customFormat="1">
      <c r="A208" s="13"/>
      <c r="B208" s="257"/>
      <c r="C208" s="258"/>
      <c r="D208" s="259" t="s">
        <v>238</v>
      </c>
      <c r="E208" s="260" t="s">
        <v>1</v>
      </c>
      <c r="F208" s="261" t="s">
        <v>515</v>
      </c>
      <c r="G208" s="258"/>
      <c r="H208" s="260" t="s">
        <v>1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7" t="s">
        <v>238</v>
      </c>
      <c r="AU208" s="267" t="s">
        <v>91</v>
      </c>
      <c r="AV208" s="13" t="s">
        <v>89</v>
      </c>
      <c r="AW208" s="13" t="s">
        <v>36</v>
      </c>
      <c r="AX208" s="13" t="s">
        <v>81</v>
      </c>
      <c r="AY208" s="267" t="s">
        <v>229</v>
      </c>
    </row>
    <row r="209" s="14" customFormat="1">
      <c r="A209" s="14"/>
      <c r="B209" s="268"/>
      <c r="C209" s="269"/>
      <c r="D209" s="259" t="s">
        <v>238</v>
      </c>
      <c r="E209" s="270" t="s">
        <v>1</v>
      </c>
      <c r="F209" s="271" t="s">
        <v>3851</v>
      </c>
      <c r="G209" s="269"/>
      <c r="H209" s="272">
        <v>18.327000000000002</v>
      </c>
      <c r="I209" s="273"/>
      <c r="J209" s="269"/>
      <c r="K209" s="269"/>
      <c r="L209" s="274"/>
      <c r="M209" s="275"/>
      <c r="N209" s="276"/>
      <c r="O209" s="276"/>
      <c r="P209" s="276"/>
      <c r="Q209" s="276"/>
      <c r="R209" s="276"/>
      <c r="S209" s="276"/>
      <c r="T209" s="27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8" t="s">
        <v>238</v>
      </c>
      <c r="AU209" s="278" t="s">
        <v>91</v>
      </c>
      <c r="AV209" s="14" t="s">
        <v>91</v>
      </c>
      <c r="AW209" s="14" t="s">
        <v>36</v>
      </c>
      <c r="AX209" s="14" t="s">
        <v>81</v>
      </c>
      <c r="AY209" s="278" t="s">
        <v>229</v>
      </c>
    </row>
    <row r="210" s="14" customFormat="1">
      <c r="A210" s="14"/>
      <c r="B210" s="268"/>
      <c r="C210" s="269"/>
      <c r="D210" s="259" t="s">
        <v>238</v>
      </c>
      <c r="E210" s="270" t="s">
        <v>1</v>
      </c>
      <c r="F210" s="271" t="s">
        <v>3852</v>
      </c>
      <c r="G210" s="269"/>
      <c r="H210" s="272">
        <v>0.71999999999999997</v>
      </c>
      <c r="I210" s="273"/>
      <c r="J210" s="269"/>
      <c r="K210" s="269"/>
      <c r="L210" s="274"/>
      <c r="M210" s="275"/>
      <c r="N210" s="276"/>
      <c r="O210" s="276"/>
      <c r="P210" s="276"/>
      <c r="Q210" s="276"/>
      <c r="R210" s="276"/>
      <c r="S210" s="276"/>
      <c r="T210" s="27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8" t="s">
        <v>238</v>
      </c>
      <c r="AU210" s="278" t="s">
        <v>91</v>
      </c>
      <c r="AV210" s="14" t="s">
        <v>91</v>
      </c>
      <c r="AW210" s="14" t="s">
        <v>36</v>
      </c>
      <c r="AX210" s="14" t="s">
        <v>81</v>
      </c>
      <c r="AY210" s="278" t="s">
        <v>229</v>
      </c>
    </row>
    <row r="211" s="14" customFormat="1">
      <c r="A211" s="14"/>
      <c r="B211" s="268"/>
      <c r="C211" s="269"/>
      <c r="D211" s="259" t="s">
        <v>238</v>
      </c>
      <c r="E211" s="270" t="s">
        <v>1</v>
      </c>
      <c r="F211" s="271" t="s">
        <v>3853</v>
      </c>
      <c r="G211" s="269"/>
      <c r="H211" s="272">
        <v>0.35999999999999999</v>
      </c>
      <c r="I211" s="273"/>
      <c r="J211" s="269"/>
      <c r="K211" s="269"/>
      <c r="L211" s="274"/>
      <c r="M211" s="275"/>
      <c r="N211" s="276"/>
      <c r="O211" s="276"/>
      <c r="P211" s="276"/>
      <c r="Q211" s="276"/>
      <c r="R211" s="276"/>
      <c r="S211" s="276"/>
      <c r="T211" s="27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8" t="s">
        <v>238</v>
      </c>
      <c r="AU211" s="278" t="s">
        <v>91</v>
      </c>
      <c r="AV211" s="14" t="s">
        <v>91</v>
      </c>
      <c r="AW211" s="14" t="s">
        <v>36</v>
      </c>
      <c r="AX211" s="14" t="s">
        <v>81</v>
      </c>
      <c r="AY211" s="278" t="s">
        <v>229</v>
      </c>
    </row>
    <row r="212" s="15" customFormat="1">
      <c r="A212" s="15"/>
      <c r="B212" s="279"/>
      <c r="C212" s="280"/>
      <c r="D212" s="259" t="s">
        <v>238</v>
      </c>
      <c r="E212" s="281" t="s">
        <v>1</v>
      </c>
      <c r="F212" s="282" t="s">
        <v>252</v>
      </c>
      <c r="G212" s="280"/>
      <c r="H212" s="283">
        <v>19.407</v>
      </c>
      <c r="I212" s="284"/>
      <c r="J212" s="280"/>
      <c r="K212" s="280"/>
      <c r="L212" s="285"/>
      <c r="M212" s="286"/>
      <c r="N212" s="287"/>
      <c r="O212" s="287"/>
      <c r="P212" s="287"/>
      <c r="Q212" s="287"/>
      <c r="R212" s="287"/>
      <c r="S212" s="287"/>
      <c r="T212" s="28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9" t="s">
        <v>238</v>
      </c>
      <c r="AU212" s="289" t="s">
        <v>91</v>
      </c>
      <c r="AV212" s="15" t="s">
        <v>236</v>
      </c>
      <c r="AW212" s="15" t="s">
        <v>36</v>
      </c>
      <c r="AX212" s="15" t="s">
        <v>89</v>
      </c>
      <c r="AY212" s="289" t="s">
        <v>229</v>
      </c>
    </row>
    <row r="213" s="2" customFormat="1" ht="16.5" customHeight="1">
      <c r="A213" s="39"/>
      <c r="B213" s="40"/>
      <c r="C213" s="244" t="s">
        <v>530</v>
      </c>
      <c r="D213" s="244" t="s">
        <v>231</v>
      </c>
      <c r="E213" s="245" t="s">
        <v>623</v>
      </c>
      <c r="F213" s="246" t="s">
        <v>624</v>
      </c>
      <c r="G213" s="247" t="s">
        <v>311</v>
      </c>
      <c r="H213" s="248">
        <v>19.407</v>
      </c>
      <c r="I213" s="249"/>
      <c r="J213" s="250">
        <f>ROUND(I213*H213,2)</f>
        <v>0</v>
      </c>
      <c r="K213" s="246" t="s">
        <v>235</v>
      </c>
      <c r="L213" s="45"/>
      <c r="M213" s="251" t="s">
        <v>1</v>
      </c>
      <c r="N213" s="252" t="s">
        <v>46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236</v>
      </c>
      <c r="AT213" s="255" t="s">
        <v>231</v>
      </c>
      <c r="AU213" s="255" t="s">
        <v>91</v>
      </c>
      <c r="AY213" s="18" t="s">
        <v>229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89</v>
      </c>
      <c r="BK213" s="256">
        <f>ROUND(I213*H213,2)</f>
        <v>0</v>
      </c>
      <c r="BL213" s="18" t="s">
        <v>236</v>
      </c>
      <c r="BM213" s="255" t="s">
        <v>3854</v>
      </c>
    </row>
    <row r="214" s="2" customFormat="1" ht="16.5" customHeight="1">
      <c r="A214" s="39"/>
      <c r="B214" s="40"/>
      <c r="C214" s="244" t="s">
        <v>534</v>
      </c>
      <c r="D214" s="244" t="s">
        <v>231</v>
      </c>
      <c r="E214" s="245" t="s">
        <v>3855</v>
      </c>
      <c r="F214" s="246" t="s">
        <v>3856</v>
      </c>
      <c r="G214" s="247" t="s">
        <v>289</v>
      </c>
      <c r="H214" s="248">
        <v>0.80000000000000004</v>
      </c>
      <c r="I214" s="249"/>
      <c r="J214" s="250">
        <f>ROUND(I214*H214,2)</f>
        <v>0</v>
      </c>
      <c r="K214" s="246" t="s">
        <v>235</v>
      </c>
      <c r="L214" s="45"/>
      <c r="M214" s="251" t="s">
        <v>1</v>
      </c>
      <c r="N214" s="252" t="s">
        <v>46</v>
      </c>
      <c r="O214" s="92"/>
      <c r="P214" s="253">
        <f>O214*H214</f>
        <v>0</v>
      </c>
      <c r="Q214" s="253">
        <v>1.0601700000000001</v>
      </c>
      <c r="R214" s="253">
        <f>Q214*H214</f>
        <v>0.84813600000000011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236</v>
      </c>
      <c r="AT214" s="255" t="s">
        <v>231</v>
      </c>
      <c r="AU214" s="255" t="s">
        <v>91</v>
      </c>
      <c r="AY214" s="18" t="s">
        <v>229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89</v>
      </c>
      <c r="BK214" s="256">
        <f>ROUND(I214*H214,2)</f>
        <v>0</v>
      </c>
      <c r="BL214" s="18" t="s">
        <v>236</v>
      </c>
      <c r="BM214" s="255" t="s">
        <v>3857</v>
      </c>
    </row>
    <row r="215" s="13" customFormat="1">
      <c r="A215" s="13"/>
      <c r="B215" s="257"/>
      <c r="C215" s="258"/>
      <c r="D215" s="259" t="s">
        <v>238</v>
      </c>
      <c r="E215" s="260" t="s">
        <v>1</v>
      </c>
      <c r="F215" s="261" t="s">
        <v>3858</v>
      </c>
      <c r="G215" s="258"/>
      <c r="H215" s="260" t="s">
        <v>1</v>
      </c>
      <c r="I215" s="262"/>
      <c r="J215" s="258"/>
      <c r="K215" s="258"/>
      <c r="L215" s="263"/>
      <c r="M215" s="264"/>
      <c r="N215" s="265"/>
      <c r="O215" s="265"/>
      <c r="P215" s="265"/>
      <c r="Q215" s="265"/>
      <c r="R215" s="265"/>
      <c r="S215" s="265"/>
      <c r="T215" s="26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7" t="s">
        <v>238</v>
      </c>
      <c r="AU215" s="267" t="s">
        <v>91</v>
      </c>
      <c r="AV215" s="13" t="s">
        <v>89</v>
      </c>
      <c r="AW215" s="13" t="s">
        <v>36</v>
      </c>
      <c r="AX215" s="13" t="s">
        <v>81</v>
      </c>
      <c r="AY215" s="267" t="s">
        <v>229</v>
      </c>
    </row>
    <row r="216" s="14" customFormat="1">
      <c r="A216" s="14"/>
      <c r="B216" s="268"/>
      <c r="C216" s="269"/>
      <c r="D216" s="259" t="s">
        <v>238</v>
      </c>
      <c r="E216" s="270" t="s">
        <v>1</v>
      </c>
      <c r="F216" s="271" t="s">
        <v>3859</v>
      </c>
      <c r="G216" s="269"/>
      <c r="H216" s="272">
        <v>0.80000000000000004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8" t="s">
        <v>238</v>
      </c>
      <c r="AU216" s="278" t="s">
        <v>91</v>
      </c>
      <c r="AV216" s="14" t="s">
        <v>91</v>
      </c>
      <c r="AW216" s="14" t="s">
        <v>36</v>
      </c>
      <c r="AX216" s="14" t="s">
        <v>89</v>
      </c>
      <c r="AY216" s="278" t="s">
        <v>229</v>
      </c>
    </row>
    <row r="217" s="2" customFormat="1" ht="21.75" customHeight="1">
      <c r="A217" s="39"/>
      <c r="B217" s="40"/>
      <c r="C217" s="244" t="s">
        <v>540</v>
      </c>
      <c r="D217" s="244" t="s">
        <v>231</v>
      </c>
      <c r="E217" s="245" t="s">
        <v>3860</v>
      </c>
      <c r="F217" s="246" t="s">
        <v>3861</v>
      </c>
      <c r="G217" s="247" t="s">
        <v>311</v>
      </c>
      <c r="H217" s="248">
        <v>15.273</v>
      </c>
      <c r="I217" s="249"/>
      <c r="J217" s="250">
        <f>ROUND(I217*H217,2)</f>
        <v>0</v>
      </c>
      <c r="K217" s="246" t="s">
        <v>235</v>
      </c>
      <c r="L217" s="45"/>
      <c r="M217" s="251" t="s">
        <v>1</v>
      </c>
      <c r="N217" s="252" t="s">
        <v>46</v>
      </c>
      <c r="O217" s="92"/>
      <c r="P217" s="253">
        <f>O217*H217</f>
        <v>0</v>
      </c>
      <c r="Q217" s="253">
        <v>0.45195000000000002</v>
      </c>
      <c r="R217" s="253">
        <f>Q217*H217</f>
        <v>6.9026323500000002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236</v>
      </c>
      <c r="AT217" s="255" t="s">
        <v>231</v>
      </c>
      <c r="AU217" s="255" t="s">
        <v>91</v>
      </c>
      <c r="AY217" s="18" t="s">
        <v>229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89</v>
      </c>
      <c r="BK217" s="256">
        <f>ROUND(I217*H217,2)</f>
        <v>0</v>
      </c>
      <c r="BL217" s="18" t="s">
        <v>236</v>
      </c>
      <c r="BM217" s="255" t="s">
        <v>3862</v>
      </c>
    </row>
    <row r="218" s="13" customFormat="1">
      <c r="A218" s="13"/>
      <c r="B218" s="257"/>
      <c r="C218" s="258"/>
      <c r="D218" s="259" t="s">
        <v>238</v>
      </c>
      <c r="E218" s="260" t="s">
        <v>1</v>
      </c>
      <c r="F218" s="261" t="s">
        <v>515</v>
      </c>
      <c r="G218" s="258"/>
      <c r="H218" s="260" t="s">
        <v>1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7" t="s">
        <v>238</v>
      </c>
      <c r="AU218" s="267" t="s">
        <v>91</v>
      </c>
      <c r="AV218" s="13" t="s">
        <v>89</v>
      </c>
      <c r="AW218" s="13" t="s">
        <v>36</v>
      </c>
      <c r="AX218" s="13" t="s">
        <v>81</v>
      </c>
      <c r="AY218" s="267" t="s">
        <v>229</v>
      </c>
    </row>
    <row r="219" s="14" customFormat="1">
      <c r="A219" s="14"/>
      <c r="B219" s="268"/>
      <c r="C219" s="269"/>
      <c r="D219" s="259" t="s">
        <v>238</v>
      </c>
      <c r="E219" s="270" t="s">
        <v>1</v>
      </c>
      <c r="F219" s="271" t="s">
        <v>3863</v>
      </c>
      <c r="G219" s="269"/>
      <c r="H219" s="272">
        <v>15.273</v>
      </c>
      <c r="I219" s="273"/>
      <c r="J219" s="269"/>
      <c r="K219" s="269"/>
      <c r="L219" s="274"/>
      <c r="M219" s="275"/>
      <c r="N219" s="276"/>
      <c r="O219" s="276"/>
      <c r="P219" s="276"/>
      <c r="Q219" s="276"/>
      <c r="R219" s="276"/>
      <c r="S219" s="276"/>
      <c r="T219" s="27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8" t="s">
        <v>238</v>
      </c>
      <c r="AU219" s="278" t="s">
        <v>91</v>
      </c>
      <c r="AV219" s="14" t="s">
        <v>91</v>
      </c>
      <c r="AW219" s="14" t="s">
        <v>36</v>
      </c>
      <c r="AX219" s="14" t="s">
        <v>89</v>
      </c>
      <c r="AY219" s="278" t="s">
        <v>229</v>
      </c>
    </row>
    <row r="220" s="2" customFormat="1" ht="21.75" customHeight="1">
      <c r="A220" s="39"/>
      <c r="B220" s="40"/>
      <c r="C220" s="244" t="s">
        <v>548</v>
      </c>
      <c r="D220" s="244" t="s">
        <v>231</v>
      </c>
      <c r="E220" s="245" t="s">
        <v>3864</v>
      </c>
      <c r="F220" s="246" t="s">
        <v>3865</v>
      </c>
      <c r="G220" s="247" t="s">
        <v>311</v>
      </c>
      <c r="H220" s="248">
        <v>31.545000000000002</v>
      </c>
      <c r="I220" s="249"/>
      <c r="J220" s="250">
        <f>ROUND(I220*H220,2)</f>
        <v>0</v>
      </c>
      <c r="K220" s="246" t="s">
        <v>235</v>
      </c>
      <c r="L220" s="45"/>
      <c r="M220" s="251" t="s">
        <v>1</v>
      </c>
      <c r="N220" s="252" t="s">
        <v>46</v>
      </c>
      <c r="O220" s="92"/>
      <c r="P220" s="253">
        <f>O220*H220</f>
        <v>0</v>
      </c>
      <c r="Q220" s="253">
        <v>1.20855</v>
      </c>
      <c r="R220" s="253">
        <f>Q220*H220</f>
        <v>38.123709750000003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236</v>
      </c>
      <c r="AT220" s="255" t="s">
        <v>231</v>
      </c>
      <c r="AU220" s="255" t="s">
        <v>91</v>
      </c>
      <c r="AY220" s="18" t="s">
        <v>229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89</v>
      </c>
      <c r="BK220" s="256">
        <f>ROUND(I220*H220,2)</f>
        <v>0</v>
      </c>
      <c r="BL220" s="18" t="s">
        <v>236</v>
      </c>
      <c r="BM220" s="255" t="s">
        <v>3866</v>
      </c>
    </row>
    <row r="221" s="13" customFormat="1">
      <c r="A221" s="13"/>
      <c r="B221" s="257"/>
      <c r="C221" s="258"/>
      <c r="D221" s="259" t="s">
        <v>238</v>
      </c>
      <c r="E221" s="260" t="s">
        <v>1</v>
      </c>
      <c r="F221" s="261" t="s">
        <v>515</v>
      </c>
      <c r="G221" s="258"/>
      <c r="H221" s="260" t="s">
        <v>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7" t="s">
        <v>238</v>
      </c>
      <c r="AU221" s="267" t="s">
        <v>91</v>
      </c>
      <c r="AV221" s="13" t="s">
        <v>89</v>
      </c>
      <c r="AW221" s="13" t="s">
        <v>36</v>
      </c>
      <c r="AX221" s="13" t="s">
        <v>81</v>
      </c>
      <c r="AY221" s="267" t="s">
        <v>229</v>
      </c>
    </row>
    <row r="222" s="14" customFormat="1">
      <c r="A222" s="14"/>
      <c r="B222" s="268"/>
      <c r="C222" s="269"/>
      <c r="D222" s="259" t="s">
        <v>238</v>
      </c>
      <c r="E222" s="270" t="s">
        <v>1</v>
      </c>
      <c r="F222" s="271" t="s">
        <v>3867</v>
      </c>
      <c r="G222" s="269"/>
      <c r="H222" s="272">
        <v>30.545000000000002</v>
      </c>
      <c r="I222" s="273"/>
      <c r="J222" s="269"/>
      <c r="K222" s="269"/>
      <c r="L222" s="274"/>
      <c r="M222" s="275"/>
      <c r="N222" s="276"/>
      <c r="O222" s="276"/>
      <c r="P222" s="276"/>
      <c r="Q222" s="276"/>
      <c r="R222" s="276"/>
      <c r="S222" s="276"/>
      <c r="T222" s="27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8" t="s">
        <v>238</v>
      </c>
      <c r="AU222" s="278" t="s">
        <v>91</v>
      </c>
      <c r="AV222" s="14" t="s">
        <v>91</v>
      </c>
      <c r="AW222" s="14" t="s">
        <v>36</v>
      </c>
      <c r="AX222" s="14" t="s">
        <v>81</v>
      </c>
      <c r="AY222" s="278" t="s">
        <v>229</v>
      </c>
    </row>
    <row r="223" s="14" customFormat="1">
      <c r="A223" s="14"/>
      <c r="B223" s="268"/>
      <c r="C223" s="269"/>
      <c r="D223" s="259" t="s">
        <v>238</v>
      </c>
      <c r="E223" s="270" t="s">
        <v>1</v>
      </c>
      <c r="F223" s="271" t="s">
        <v>3868</v>
      </c>
      <c r="G223" s="269"/>
      <c r="H223" s="272">
        <v>1</v>
      </c>
      <c r="I223" s="273"/>
      <c r="J223" s="269"/>
      <c r="K223" s="269"/>
      <c r="L223" s="274"/>
      <c r="M223" s="275"/>
      <c r="N223" s="276"/>
      <c r="O223" s="276"/>
      <c r="P223" s="276"/>
      <c r="Q223" s="276"/>
      <c r="R223" s="276"/>
      <c r="S223" s="276"/>
      <c r="T223" s="27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8" t="s">
        <v>238</v>
      </c>
      <c r="AU223" s="278" t="s">
        <v>91</v>
      </c>
      <c r="AV223" s="14" t="s">
        <v>91</v>
      </c>
      <c r="AW223" s="14" t="s">
        <v>36</v>
      </c>
      <c r="AX223" s="14" t="s">
        <v>81</v>
      </c>
      <c r="AY223" s="278" t="s">
        <v>229</v>
      </c>
    </row>
    <row r="224" s="15" customFormat="1">
      <c r="A224" s="15"/>
      <c r="B224" s="279"/>
      <c r="C224" s="280"/>
      <c r="D224" s="259" t="s">
        <v>238</v>
      </c>
      <c r="E224" s="281" t="s">
        <v>1</v>
      </c>
      <c r="F224" s="282" t="s">
        <v>252</v>
      </c>
      <c r="G224" s="280"/>
      <c r="H224" s="283">
        <v>31.545000000000002</v>
      </c>
      <c r="I224" s="284"/>
      <c r="J224" s="280"/>
      <c r="K224" s="280"/>
      <c r="L224" s="285"/>
      <c r="M224" s="286"/>
      <c r="N224" s="287"/>
      <c r="O224" s="287"/>
      <c r="P224" s="287"/>
      <c r="Q224" s="287"/>
      <c r="R224" s="287"/>
      <c r="S224" s="287"/>
      <c r="T224" s="28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9" t="s">
        <v>238</v>
      </c>
      <c r="AU224" s="289" t="s">
        <v>91</v>
      </c>
      <c r="AV224" s="15" t="s">
        <v>236</v>
      </c>
      <c r="AW224" s="15" t="s">
        <v>36</v>
      </c>
      <c r="AX224" s="15" t="s">
        <v>89</v>
      </c>
      <c r="AY224" s="289" t="s">
        <v>229</v>
      </c>
    </row>
    <row r="225" s="12" customFormat="1" ht="22.8" customHeight="1">
      <c r="A225" s="12"/>
      <c r="B225" s="228"/>
      <c r="C225" s="229"/>
      <c r="D225" s="230" t="s">
        <v>80</v>
      </c>
      <c r="E225" s="242" t="s">
        <v>244</v>
      </c>
      <c r="F225" s="242" t="s">
        <v>675</v>
      </c>
      <c r="G225" s="229"/>
      <c r="H225" s="229"/>
      <c r="I225" s="232"/>
      <c r="J225" s="243">
        <f>BK225</f>
        <v>0</v>
      </c>
      <c r="K225" s="229"/>
      <c r="L225" s="234"/>
      <c r="M225" s="235"/>
      <c r="N225" s="236"/>
      <c r="O225" s="236"/>
      <c r="P225" s="237">
        <f>SUM(P226:P275)</f>
        <v>0</v>
      </c>
      <c r="Q225" s="236"/>
      <c r="R225" s="237">
        <f>SUM(R226:R275)</f>
        <v>65.820974020000008</v>
      </c>
      <c r="S225" s="236"/>
      <c r="T225" s="238">
        <f>SUM(T226:T275)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9" t="s">
        <v>89</v>
      </c>
      <c r="AT225" s="240" t="s">
        <v>80</v>
      </c>
      <c r="AU225" s="240" t="s">
        <v>89</v>
      </c>
      <c r="AY225" s="239" t="s">
        <v>229</v>
      </c>
      <c r="BK225" s="241">
        <f>SUM(BK226:BK275)</f>
        <v>0</v>
      </c>
    </row>
    <row r="226" s="2" customFormat="1" ht="21.75" customHeight="1">
      <c r="A226" s="39"/>
      <c r="B226" s="40"/>
      <c r="C226" s="244" t="s">
        <v>552</v>
      </c>
      <c r="D226" s="244" t="s">
        <v>231</v>
      </c>
      <c r="E226" s="245" t="s">
        <v>3869</v>
      </c>
      <c r="F226" s="246" t="s">
        <v>3870</v>
      </c>
      <c r="G226" s="247" t="s">
        <v>311</v>
      </c>
      <c r="H226" s="248">
        <v>27.344000000000001</v>
      </c>
      <c r="I226" s="249"/>
      <c r="J226" s="250">
        <f>ROUND(I226*H226,2)</f>
        <v>0</v>
      </c>
      <c r="K226" s="246" t="s">
        <v>235</v>
      </c>
      <c r="L226" s="45"/>
      <c r="M226" s="251" t="s">
        <v>1</v>
      </c>
      <c r="N226" s="252" t="s">
        <v>46</v>
      </c>
      <c r="O226" s="92"/>
      <c r="P226" s="253">
        <f>O226*H226</f>
        <v>0</v>
      </c>
      <c r="Q226" s="253">
        <v>0.45195000000000002</v>
      </c>
      <c r="R226" s="253">
        <f>Q226*H226</f>
        <v>12.358120800000002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236</v>
      </c>
      <c r="AT226" s="255" t="s">
        <v>231</v>
      </c>
      <c r="AU226" s="255" t="s">
        <v>91</v>
      </c>
      <c r="AY226" s="18" t="s">
        <v>229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89</v>
      </c>
      <c r="BK226" s="256">
        <f>ROUND(I226*H226,2)</f>
        <v>0</v>
      </c>
      <c r="BL226" s="18" t="s">
        <v>236</v>
      </c>
      <c r="BM226" s="255" t="s">
        <v>3871</v>
      </c>
    </row>
    <row r="227" s="13" customFormat="1">
      <c r="A227" s="13"/>
      <c r="B227" s="257"/>
      <c r="C227" s="258"/>
      <c r="D227" s="259" t="s">
        <v>238</v>
      </c>
      <c r="E227" s="260" t="s">
        <v>1</v>
      </c>
      <c r="F227" s="261" t="s">
        <v>3789</v>
      </c>
      <c r="G227" s="258"/>
      <c r="H227" s="260" t="s">
        <v>1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7" t="s">
        <v>238</v>
      </c>
      <c r="AU227" s="267" t="s">
        <v>91</v>
      </c>
      <c r="AV227" s="13" t="s">
        <v>89</v>
      </c>
      <c r="AW227" s="13" t="s">
        <v>36</v>
      </c>
      <c r="AX227" s="13" t="s">
        <v>81</v>
      </c>
      <c r="AY227" s="267" t="s">
        <v>229</v>
      </c>
    </row>
    <row r="228" s="14" customFormat="1">
      <c r="A228" s="14"/>
      <c r="B228" s="268"/>
      <c r="C228" s="269"/>
      <c r="D228" s="259" t="s">
        <v>238</v>
      </c>
      <c r="E228" s="270" t="s">
        <v>1</v>
      </c>
      <c r="F228" s="271" t="s">
        <v>3872</v>
      </c>
      <c r="G228" s="269"/>
      <c r="H228" s="272">
        <v>27.344000000000001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8" t="s">
        <v>238</v>
      </c>
      <c r="AU228" s="278" t="s">
        <v>91</v>
      </c>
      <c r="AV228" s="14" t="s">
        <v>91</v>
      </c>
      <c r="AW228" s="14" t="s">
        <v>36</v>
      </c>
      <c r="AX228" s="14" t="s">
        <v>81</v>
      </c>
      <c r="AY228" s="278" t="s">
        <v>229</v>
      </c>
    </row>
    <row r="229" s="15" customFormat="1">
      <c r="A229" s="15"/>
      <c r="B229" s="279"/>
      <c r="C229" s="280"/>
      <c r="D229" s="259" t="s">
        <v>238</v>
      </c>
      <c r="E229" s="281" t="s">
        <v>1</v>
      </c>
      <c r="F229" s="282" t="s">
        <v>252</v>
      </c>
      <c r="G229" s="280"/>
      <c r="H229" s="283">
        <v>27.344000000000001</v>
      </c>
      <c r="I229" s="284"/>
      <c r="J229" s="280"/>
      <c r="K229" s="280"/>
      <c r="L229" s="285"/>
      <c r="M229" s="286"/>
      <c r="N229" s="287"/>
      <c r="O229" s="287"/>
      <c r="P229" s="287"/>
      <c r="Q229" s="287"/>
      <c r="R229" s="287"/>
      <c r="S229" s="287"/>
      <c r="T229" s="28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9" t="s">
        <v>238</v>
      </c>
      <c r="AU229" s="289" t="s">
        <v>91</v>
      </c>
      <c r="AV229" s="15" t="s">
        <v>236</v>
      </c>
      <c r="AW229" s="15" t="s">
        <v>36</v>
      </c>
      <c r="AX229" s="15" t="s">
        <v>89</v>
      </c>
      <c r="AY229" s="289" t="s">
        <v>229</v>
      </c>
    </row>
    <row r="230" s="2" customFormat="1" ht="33" customHeight="1">
      <c r="A230" s="39"/>
      <c r="B230" s="40"/>
      <c r="C230" s="244" t="s">
        <v>558</v>
      </c>
      <c r="D230" s="244" t="s">
        <v>231</v>
      </c>
      <c r="E230" s="245" t="s">
        <v>718</v>
      </c>
      <c r="F230" s="246" t="s">
        <v>719</v>
      </c>
      <c r="G230" s="247" t="s">
        <v>311</v>
      </c>
      <c r="H230" s="248">
        <v>35.831000000000003</v>
      </c>
      <c r="I230" s="249"/>
      <c r="J230" s="250">
        <f>ROUND(I230*H230,2)</f>
        <v>0</v>
      </c>
      <c r="K230" s="246" t="s">
        <v>1</v>
      </c>
      <c r="L230" s="45"/>
      <c r="M230" s="251" t="s">
        <v>1</v>
      </c>
      <c r="N230" s="252" t="s">
        <v>46</v>
      </c>
      <c r="O230" s="92"/>
      <c r="P230" s="253">
        <f>O230*H230</f>
        <v>0</v>
      </c>
      <c r="Q230" s="253">
        <v>0.1394</v>
      </c>
      <c r="R230" s="253">
        <f>Q230*H230</f>
        <v>4.9948414000000003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236</v>
      </c>
      <c r="AT230" s="255" t="s">
        <v>231</v>
      </c>
      <c r="AU230" s="255" t="s">
        <v>91</v>
      </c>
      <c r="AY230" s="18" t="s">
        <v>229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89</v>
      </c>
      <c r="BK230" s="256">
        <f>ROUND(I230*H230,2)</f>
        <v>0</v>
      </c>
      <c r="BL230" s="18" t="s">
        <v>236</v>
      </c>
      <c r="BM230" s="255" t="s">
        <v>3873</v>
      </c>
    </row>
    <row r="231" s="2" customFormat="1">
      <c r="A231" s="39"/>
      <c r="B231" s="40"/>
      <c r="C231" s="41"/>
      <c r="D231" s="259" t="s">
        <v>262</v>
      </c>
      <c r="E231" s="41"/>
      <c r="F231" s="290" t="s">
        <v>3874</v>
      </c>
      <c r="G231" s="41"/>
      <c r="H231" s="41"/>
      <c r="I231" s="155"/>
      <c r="J231" s="41"/>
      <c r="K231" s="41"/>
      <c r="L231" s="45"/>
      <c r="M231" s="291"/>
      <c r="N231" s="292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262</v>
      </c>
      <c r="AU231" s="18" t="s">
        <v>91</v>
      </c>
    </row>
    <row r="232" s="13" customFormat="1">
      <c r="A232" s="13"/>
      <c r="B232" s="257"/>
      <c r="C232" s="258"/>
      <c r="D232" s="259" t="s">
        <v>238</v>
      </c>
      <c r="E232" s="260" t="s">
        <v>1</v>
      </c>
      <c r="F232" s="261" t="s">
        <v>3789</v>
      </c>
      <c r="G232" s="258"/>
      <c r="H232" s="260" t="s">
        <v>1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7" t="s">
        <v>238</v>
      </c>
      <c r="AU232" s="267" t="s">
        <v>91</v>
      </c>
      <c r="AV232" s="13" t="s">
        <v>89</v>
      </c>
      <c r="AW232" s="13" t="s">
        <v>36</v>
      </c>
      <c r="AX232" s="13" t="s">
        <v>81</v>
      </c>
      <c r="AY232" s="267" t="s">
        <v>229</v>
      </c>
    </row>
    <row r="233" s="13" customFormat="1">
      <c r="A233" s="13"/>
      <c r="B233" s="257"/>
      <c r="C233" s="258"/>
      <c r="D233" s="259" t="s">
        <v>238</v>
      </c>
      <c r="E233" s="260" t="s">
        <v>1</v>
      </c>
      <c r="F233" s="261" t="s">
        <v>3875</v>
      </c>
      <c r="G233" s="258"/>
      <c r="H233" s="260" t="s">
        <v>1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7" t="s">
        <v>238</v>
      </c>
      <c r="AU233" s="267" t="s">
        <v>91</v>
      </c>
      <c r="AV233" s="13" t="s">
        <v>89</v>
      </c>
      <c r="AW233" s="13" t="s">
        <v>36</v>
      </c>
      <c r="AX233" s="13" t="s">
        <v>81</v>
      </c>
      <c r="AY233" s="267" t="s">
        <v>229</v>
      </c>
    </row>
    <row r="234" s="14" customFormat="1">
      <c r="A234" s="14"/>
      <c r="B234" s="268"/>
      <c r="C234" s="269"/>
      <c r="D234" s="259" t="s">
        <v>238</v>
      </c>
      <c r="E234" s="270" t="s">
        <v>1</v>
      </c>
      <c r="F234" s="271" t="s">
        <v>3876</v>
      </c>
      <c r="G234" s="269"/>
      <c r="H234" s="272">
        <v>22.75</v>
      </c>
      <c r="I234" s="273"/>
      <c r="J234" s="269"/>
      <c r="K234" s="269"/>
      <c r="L234" s="274"/>
      <c r="M234" s="275"/>
      <c r="N234" s="276"/>
      <c r="O234" s="276"/>
      <c r="P234" s="276"/>
      <c r="Q234" s="276"/>
      <c r="R234" s="276"/>
      <c r="S234" s="276"/>
      <c r="T234" s="27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8" t="s">
        <v>238</v>
      </c>
      <c r="AU234" s="278" t="s">
        <v>91</v>
      </c>
      <c r="AV234" s="14" t="s">
        <v>91</v>
      </c>
      <c r="AW234" s="14" t="s">
        <v>36</v>
      </c>
      <c r="AX234" s="14" t="s">
        <v>81</v>
      </c>
      <c r="AY234" s="278" t="s">
        <v>229</v>
      </c>
    </row>
    <row r="235" s="14" customFormat="1">
      <c r="A235" s="14"/>
      <c r="B235" s="268"/>
      <c r="C235" s="269"/>
      <c r="D235" s="259" t="s">
        <v>238</v>
      </c>
      <c r="E235" s="270" t="s">
        <v>1</v>
      </c>
      <c r="F235" s="271" t="s">
        <v>3877</v>
      </c>
      <c r="G235" s="269"/>
      <c r="H235" s="272">
        <v>11.375</v>
      </c>
      <c r="I235" s="273"/>
      <c r="J235" s="269"/>
      <c r="K235" s="269"/>
      <c r="L235" s="274"/>
      <c r="M235" s="275"/>
      <c r="N235" s="276"/>
      <c r="O235" s="276"/>
      <c r="P235" s="276"/>
      <c r="Q235" s="276"/>
      <c r="R235" s="276"/>
      <c r="S235" s="276"/>
      <c r="T235" s="27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8" t="s">
        <v>238</v>
      </c>
      <c r="AU235" s="278" t="s">
        <v>91</v>
      </c>
      <c r="AV235" s="14" t="s">
        <v>91</v>
      </c>
      <c r="AW235" s="14" t="s">
        <v>36</v>
      </c>
      <c r="AX235" s="14" t="s">
        <v>81</v>
      </c>
      <c r="AY235" s="278" t="s">
        <v>229</v>
      </c>
    </row>
    <row r="236" s="16" customFormat="1">
      <c r="A236" s="16"/>
      <c r="B236" s="307"/>
      <c r="C236" s="308"/>
      <c r="D236" s="259" t="s">
        <v>238</v>
      </c>
      <c r="E236" s="309" t="s">
        <v>1</v>
      </c>
      <c r="F236" s="310" t="s">
        <v>455</v>
      </c>
      <c r="G236" s="308"/>
      <c r="H236" s="311">
        <v>34.125</v>
      </c>
      <c r="I236" s="312"/>
      <c r="J236" s="308"/>
      <c r="K236" s="308"/>
      <c r="L236" s="313"/>
      <c r="M236" s="314"/>
      <c r="N236" s="315"/>
      <c r="O236" s="315"/>
      <c r="P236" s="315"/>
      <c r="Q236" s="315"/>
      <c r="R236" s="315"/>
      <c r="S236" s="315"/>
      <c r="T236" s="3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317" t="s">
        <v>238</v>
      </c>
      <c r="AU236" s="317" t="s">
        <v>91</v>
      </c>
      <c r="AV236" s="16" t="s">
        <v>244</v>
      </c>
      <c r="AW236" s="16" t="s">
        <v>36</v>
      </c>
      <c r="AX236" s="16" t="s">
        <v>81</v>
      </c>
      <c r="AY236" s="317" t="s">
        <v>229</v>
      </c>
    </row>
    <row r="237" s="14" customFormat="1">
      <c r="A237" s="14"/>
      <c r="B237" s="268"/>
      <c r="C237" s="269"/>
      <c r="D237" s="259" t="s">
        <v>238</v>
      </c>
      <c r="E237" s="270" t="s">
        <v>1</v>
      </c>
      <c r="F237" s="271" t="s">
        <v>3878</v>
      </c>
      <c r="G237" s="269"/>
      <c r="H237" s="272">
        <v>1.706</v>
      </c>
      <c r="I237" s="273"/>
      <c r="J237" s="269"/>
      <c r="K237" s="269"/>
      <c r="L237" s="274"/>
      <c r="M237" s="275"/>
      <c r="N237" s="276"/>
      <c r="O237" s="276"/>
      <c r="P237" s="276"/>
      <c r="Q237" s="276"/>
      <c r="R237" s="276"/>
      <c r="S237" s="276"/>
      <c r="T237" s="27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8" t="s">
        <v>238</v>
      </c>
      <c r="AU237" s="278" t="s">
        <v>91</v>
      </c>
      <c r="AV237" s="14" t="s">
        <v>91</v>
      </c>
      <c r="AW237" s="14" t="s">
        <v>36</v>
      </c>
      <c r="AX237" s="14" t="s">
        <v>81</v>
      </c>
      <c r="AY237" s="278" t="s">
        <v>229</v>
      </c>
    </row>
    <row r="238" s="15" customFormat="1">
      <c r="A238" s="15"/>
      <c r="B238" s="279"/>
      <c r="C238" s="280"/>
      <c r="D238" s="259" t="s">
        <v>238</v>
      </c>
      <c r="E238" s="281" t="s">
        <v>1</v>
      </c>
      <c r="F238" s="282" t="s">
        <v>252</v>
      </c>
      <c r="G238" s="280"/>
      <c r="H238" s="283">
        <v>35.831000000000003</v>
      </c>
      <c r="I238" s="284"/>
      <c r="J238" s="280"/>
      <c r="K238" s="280"/>
      <c r="L238" s="285"/>
      <c r="M238" s="286"/>
      <c r="N238" s="287"/>
      <c r="O238" s="287"/>
      <c r="P238" s="287"/>
      <c r="Q238" s="287"/>
      <c r="R238" s="287"/>
      <c r="S238" s="287"/>
      <c r="T238" s="28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9" t="s">
        <v>238</v>
      </c>
      <c r="AU238" s="289" t="s">
        <v>91</v>
      </c>
      <c r="AV238" s="15" t="s">
        <v>236</v>
      </c>
      <c r="AW238" s="15" t="s">
        <v>36</v>
      </c>
      <c r="AX238" s="15" t="s">
        <v>89</v>
      </c>
      <c r="AY238" s="289" t="s">
        <v>229</v>
      </c>
    </row>
    <row r="239" s="2" customFormat="1" ht="33" customHeight="1">
      <c r="A239" s="39"/>
      <c r="B239" s="40"/>
      <c r="C239" s="244" t="s">
        <v>565</v>
      </c>
      <c r="D239" s="244" t="s">
        <v>231</v>
      </c>
      <c r="E239" s="245" t="s">
        <v>3879</v>
      </c>
      <c r="F239" s="246" t="s">
        <v>3880</v>
      </c>
      <c r="G239" s="247" t="s">
        <v>311</v>
      </c>
      <c r="H239" s="248">
        <v>24.530999999999999</v>
      </c>
      <c r="I239" s="249"/>
      <c r="J239" s="250">
        <f>ROUND(I239*H239,2)</f>
        <v>0</v>
      </c>
      <c r="K239" s="246" t="s">
        <v>1</v>
      </c>
      <c r="L239" s="45"/>
      <c r="M239" s="251" t="s">
        <v>1</v>
      </c>
      <c r="N239" s="252" t="s">
        <v>46</v>
      </c>
      <c r="O239" s="92"/>
      <c r="P239" s="253">
        <f>O239*H239</f>
        <v>0</v>
      </c>
      <c r="Q239" s="253">
        <v>0.51619999999999999</v>
      </c>
      <c r="R239" s="253">
        <f>Q239*H239</f>
        <v>12.6629022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236</v>
      </c>
      <c r="AT239" s="255" t="s">
        <v>231</v>
      </c>
      <c r="AU239" s="255" t="s">
        <v>91</v>
      </c>
      <c r="AY239" s="18" t="s">
        <v>229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89</v>
      </c>
      <c r="BK239" s="256">
        <f>ROUND(I239*H239,2)</f>
        <v>0</v>
      </c>
      <c r="BL239" s="18" t="s">
        <v>236</v>
      </c>
      <c r="BM239" s="255" t="s">
        <v>3881</v>
      </c>
    </row>
    <row r="240" s="2" customFormat="1">
      <c r="A240" s="39"/>
      <c r="B240" s="40"/>
      <c r="C240" s="41"/>
      <c r="D240" s="259" t="s">
        <v>262</v>
      </c>
      <c r="E240" s="41"/>
      <c r="F240" s="290" t="s">
        <v>3882</v>
      </c>
      <c r="G240" s="41"/>
      <c r="H240" s="41"/>
      <c r="I240" s="155"/>
      <c r="J240" s="41"/>
      <c r="K240" s="41"/>
      <c r="L240" s="45"/>
      <c r="M240" s="291"/>
      <c r="N240" s="292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262</v>
      </c>
      <c r="AU240" s="18" t="s">
        <v>91</v>
      </c>
    </row>
    <row r="241" s="13" customFormat="1">
      <c r="A241" s="13"/>
      <c r="B241" s="257"/>
      <c r="C241" s="258"/>
      <c r="D241" s="259" t="s">
        <v>238</v>
      </c>
      <c r="E241" s="260" t="s">
        <v>1</v>
      </c>
      <c r="F241" s="261" t="s">
        <v>515</v>
      </c>
      <c r="G241" s="258"/>
      <c r="H241" s="260" t="s">
        <v>1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7" t="s">
        <v>238</v>
      </c>
      <c r="AU241" s="267" t="s">
        <v>91</v>
      </c>
      <c r="AV241" s="13" t="s">
        <v>89</v>
      </c>
      <c r="AW241" s="13" t="s">
        <v>36</v>
      </c>
      <c r="AX241" s="13" t="s">
        <v>81</v>
      </c>
      <c r="AY241" s="267" t="s">
        <v>229</v>
      </c>
    </row>
    <row r="242" s="14" customFormat="1">
      <c r="A242" s="14"/>
      <c r="B242" s="268"/>
      <c r="C242" s="269"/>
      <c r="D242" s="259" t="s">
        <v>238</v>
      </c>
      <c r="E242" s="270" t="s">
        <v>1</v>
      </c>
      <c r="F242" s="271" t="s">
        <v>3883</v>
      </c>
      <c r="G242" s="269"/>
      <c r="H242" s="272">
        <v>2.5</v>
      </c>
      <c r="I242" s="273"/>
      <c r="J242" s="269"/>
      <c r="K242" s="269"/>
      <c r="L242" s="274"/>
      <c r="M242" s="275"/>
      <c r="N242" s="276"/>
      <c r="O242" s="276"/>
      <c r="P242" s="276"/>
      <c r="Q242" s="276"/>
      <c r="R242" s="276"/>
      <c r="S242" s="276"/>
      <c r="T242" s="27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8" t="s">
        <v>238</v>
      </c>
      <c r="AU242" s="278" t="s">
        <v>91</v>
      </c>
      <c r="AV242" s="14" t="s">
        <v>91</v>
      </c>
      <c r="AW242" s="14" t="s">
        <v>36</v>
      </c>
      <c r="AX242" s="14" t="s">
        <v>81</v>
      </c>
      <c r="AY242" s="278" t="s">
        <v>229</v>
      </c>
    </row>
    <row r="243" s="14" customFormat="1">
      <c r="A243" s="14"/>
      <c r="B243" s="268"/>
      <c r="C243" s="269"/>
      <c r="D243" s="259" t="s">
        <v>238</v>
      </c>
      <c r="E243" s="270" t="s">
        <v>1</v>
      </c>
      <c r="F243" s="271" t="s">
        <v>3884</v>
      </c>
      <c r="G243" s="269"/>
      <c r="H243" s="272">
        <v>22.030999999999999</v>
      </c>
      <c r="I243" s="273"/>
      <c r="J243" s="269"/>
      <c r="K243" s="269"/>
      <c r="L243" s="274"/>
      <c r="M243" s="275"/>
      <c r="N243" s="276"/>
      <c r="O243" s="276"/>
      <c r="P243" s="276"/>
      <c r="Q243" s="276"/>
      <c r="R243" s="276"/>
      <c r="S243" s="276"/>
      <c r="T243" s="27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8" t="s">
        <v>238</v>
      </c>
      <c r="AU243" s="278" t="s">
        <v>91</v>
      </c>
      <c r="AV243" s="14" t="s">
        <v>91</v>
      </c>
      <c r="AW243" s="14" t="s">
        <v>36</v>
      </c>
      <c r="AX243" s="14" t="s">
        <v>81</v>
      </c>
      <c r="AY243" s="278" t="s">
        <v>229</v>
      </c>
    </row>
    <row r="244" s="15" customFormat="1">
      <c r="A244" s="15"/>
      <c r="B244" s="279"/>
      <c r="C244" s="280"/>
      <c r="D244" s="259" t="s">
        <v>238</v>
      </c>
      <c r="E244" s="281" t="s">
        <v>1</v>
      </c>
      <c r="F244" s="282" t="s">
        <v>252</v>
      </c>
      <c r="G244" s="280"/>
      <c r="H244" s="283">
        <v>24.530999999999999</v>
      </c>
      <c r="I244" s="284"/>
      <c r="J244" s="280"/>
      <c r="K244" s="280"/>
      <c r="L244" s="285"/>
      <c r="M244" s="286"/>
      <c r="N244" s="287"/>
      <c r="O244" s="287"/>
      <c r="P244" s="287"/>
      <c r="Q244" s="287"/>
      <c r="R244" s="287"/>
      <c r="S244" s="287"/>
      <c r="T244" s="28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89" t="s">
        <v>238</v>
      </c>
      <c r="AU244" s="289" t="s">
        <v>91</v>
      </c>
      <c r="AV244" s="15" t="s">
        <v>236</v>
      </c>
      <c r="AW244" s="15" t="s">
        <v>36</v>
      </c>
      <c r="AX244" s="15" t="s">
        <v>89</v>
      </c>
      <c r="AY244" s="289" t="s">
        <v>229</v>
      </c>
    </row>
    <row r="245" s="2" customFormat="1" ht="33" customHeight="1">
      <c r="A245" s="39"/>
      <c r="B245" s="40"/>
      <c r="C245" s="244" t="s">
        <v>572</v>
      </c>
      <c r="D245" s="244" t="s">
        <v>231</v>
      </c>
      <c r="E245" s="245" t="s">
        <v>3885</v>
      </c>
      <c r="F245" s="246" t="s">
        <v>3886</v>
      </c>
      <c r="G245" s="247" t="s">
        <v>311</v>
      </c>
      <c r="H245" s="248">
        <v>51.405999999999999</v>
      </c>
      <c r="I245" s="249"/>
      <c r="J245" s="250">
        <f>ROUND(I245*H245,2)</f>
        <v>0</v>
      </c>
      <c r="K245" s="246" t="s">
        <v>1</v>
      </c>
      <c r="L245" s="45"/>
      <c r="M245" s="251" t="s">
        <v>1</v>
      </c>
      <c r="N245" s="252" t="s">
        <v>46</v>
      </c>
      <c r="O245" s="92"/>
      <c r="P245" s="253">
        <f>O245*H245</f>
        <v>0</v>
      </c>
      <c r="Q245" s="253">
        <v>0.51619999999999999</v>
      </c>
      <c r="R245" s="253">
        <f>Q245*H245</f>
        <v>26.535777199999998</v>
      </c>
      <c r="S245" s="253">
        <v>0</v>
      </c>
      <c r="T245" s="25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236</v>
      </c>
      <c r="AT245" s="255" t="s">
        <v>231</v>
      </c>
      <c r="AU245" s="255" t="s">
        <v>91</v>
      </c>
      <c r="AY245" s="18" t="s">
        <v>229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89</v>
      </c>
      <c r="BK245" s="256">
        <f>ROUND(I245*H245,2)</f>
        <v>0</v>
      </c>
      <c r="BL245" s="18" t="s">
        <v>236</v>
      </c>
      <c r="BM245" s="255" t="s">
        <v>3887</v>
      </c>
    </row>
    <row r="246" s="2" customFormat="1">
      <c r="A246" s="39"/>
      <c r="B246" s="40"/>
      <c r="C246" s="41"/>
      <c r="D246" s="259" t="s">
        <v>262</v>
      </c>
      <c r="E246" s="41"/>
      <c r="F246" s="290" t="s">
        <v>3882</v>
      </c>
      <c r="G246" s="41"/>
      <c r="H246" s="41"/>
      <c r="I246" s="155"/>
      <c r="J246" s="41"/>
      <c r="K246" s="41"/>
      <c r="L246" s="45"/>
      <c r="M246" s="291"/>
      <c r="N246" s="292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262</v>
      </c>
      <c r="AU246" s="18" t="s">
        <v>91</v>
      </c>
    </row>
    <row r="247" s="13" customFormat="1">
      <c r="A247" s="13"/>
      <c r="B247" s="257"/>
      <c r="C247" s="258"/>
      <c r="D247" s="259" t="s">
        <v>238</v>
      </c>
      <c r="E247" s="260" t="s">
        <v>1</v>
      </c>
      <c r="F247" s="261" t="s">
        <v>515</v>
      </c>
      <c r="G247" s="258"/>
      <c r="H247" s="260" t="s">
        <v>1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7" t="s">
        <v>238</v>
      </c>
      <c r="AU247" s="267" t="s">
        <v>91</v>
      </c>
      <c r="AV247" s="13" t="s">
        <v>89</v>
      </c>
      <c r="AW247" s="13" t="s">
        <v>36</v>
      </c>
      <c r="AX247" s="13" t="s">
        <v>81</v>
      </c>
      <c r="AY247" s="267" t="s">
        <v>229</v>
      </c>
    </row>
    <row r="248" s="14" customFormat="1">
      <c r="A248" s="14"/>
      <c r="B248" s="268"/>
      <c r="C248" s="269"/>
      <c r="D248" s="259" t="s">
        <v>238</v>
      </c>
      <c r="E248" s="270" t="s">
        <v>1</v>
      </c>
      <c r="F248" s="271" t="s">
        <v>3888</v>
      </c>
      <c r="G248" s="269"/>
      <c r="H248" s="272">
        <v>51.405999999999999</v>
      </c>
      <c r="I248" s="273"/>
      <c r="J248" s="269"/>
      <c r="K248" s="269"/>
      <c r="L248" s="274"/>
      <c r="M248" s="275"/>
      <c r="N248" s="276"/>
      <c r="O248" s="276"/>
      <c r="P248" s="276"/>
      <c r="Q248" s="276"/>
      <c r="R248" s="276"/>
      <c r="S248" s="276"/>
      <c r="T248" s="27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8" t="s">
        <v>238</v>
      </c>
      <c r="AU248" s="278" t="s">
        <v>91</v>
      </c>
      <c r="AV248" s="14" t="s">
        <v>91</v>
      </c>
      <c r="AW248" s="14" t="s">
        <v>36</v>
      </c>
      <c r="AX248" s="14" t="s">
        <v>89</v>
      </c>
      <c r="AY248" s="278" t="s">
        <v>229</v>
      </c>
    </row>
    <row r="249" s="2" customFormat="1" ht="16.5" customHeight="1">
      <c r="A249" s="39"/>
      <c r="B249" s="40"/>
      <c r="C249" s="244" t="s">
        <v>577</v>
      </c>
      <c r="D249" s="244" t="s">
        <v>231</v>
      </c>
      <c r="E249" s="245" t="s">
        <v>3889</v>
      </c>
      <c r="F249" s="246" t="s">
        <v>3890</v>
      </c>
      <c r="G249" s="247" t="s">
        <v>289</v>
      </c>
      <c r="H249" s="248">
        <v>0.20000000000000001</v>
      </c>
      <c r="I249" s="249"/>
      <c r="J249" s="250">
        <f>ROUND(I249*H249,2)</f>
        <v>0</v>
      </c>
      <c r="K249" s="246" t="s">
        <v>235</v>
      </c>
      <c r="L249" s="45"/>
      <c r="M249" s="251" t="s">
        <v>1</v>
      </c>
      <c r="N249" s="252" t="s">
        <v>46</v>
      </c>
      <c r="O249" s="92"/>
      <c r="P249" s="253">
        <f>O249*H249</f>
        <v>0</v>
      </c>
      <c r="Q249" s="253">
        <v>1.04881</v>
      </c>
      <c r="R249" s="253">
        <f>Q249*H249</f>
        <v>0.209762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236</v>
      </c>
      <c r="AT249" s="255" t="s">
        <v>231</v>
      </c>
      <c r="AU249" s="255" t="s">
        <v>91</v>
      </c>
      <c r="AY249" s="18" t="s">
        <v>229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89</v>
      </c>
      <c r="BK249" s="256">
        <f>ROUND(I249*H249,2)</f>
        <v>0</v>
      </c>
      <c r="BL249" s="18" t="s">
        <v>236</v>
      </c>
      <c r="BM249" s="255" t="s">
        <v>3891</v>
      </c>
    </row>
    <row r="250" s="13" customFormat="1">
      <c r="A250" s="13"/>
      <c r="B250" s="257"/>
      <c r="C250" s="258"/>
      <c r="D250" s="259" t="s">
        <v>238</v>
      </c>
      <c r="E250" s="260" t="s">
        <v>1</v>
      </c>
      <c r="F250" s="261" t="s">
        <v>3858</v>
      </c>
      <c r="G250" s="258"/>
      <c r="H250" s="260" t="s">
        <v>1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7" t="s">
        <v>238</v>
      </c>
      <c r="AU250" s="267" t="s">
        <v>91</v>
      </c>
      <c r="AV250" s="13" t="s">
        <v>89</v>
      </c>
      <c r="AW250" s="13" t="s">
        <v>36</v>
      </c>
      <c r="AX250" s="13" t="s">
        <v>81</v>
      </c>
      <c r="AY250" s="267" t="s">
        <v>229</v>
      </c>
    </row>
    <row r="251" s="14" customFormat="1">
      <c r="A251" s="14"/>
      <c r="B251" s="268"/>
      <c r="C251" s="269"/>
      <c r="D251" s="259" t="s">
        <v>238</v>
      </c>
      <c r="E251" s="270" t="s">
        <v>1</v>
      </c>
      <c r="F251" s="271" t="s">
        <v>3892</v>
      </c>
      <c r="G251" s="269"/>
      <c r="H251" s="272">
        <v>0.20000000000000001</v>
      </c>
      <c r="I251" s="273"/>
      <c r="J251" s="269"/>
      <c r="K251" s="269"/>
      <c r="L251" s="274"/>
      <c r="M251" s="275"/>
      <c r="N251" s="276"/>
      <c r="O251" s="276"/>
      <c r="P251" s="276"/>
      <c r="Q251" s="276"/>
      <c r="R251" s="276"/>
      <c r="S251" s="276"/>
      <c r="T251" s="27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8" t="s">
        <v>238</v>
      </c>
      <c r="AU251" s="278" t="s">
        <v>91</v>
      </c>
      <c r="AV251" s="14" t="s">
        <v>91</v>
      </c>
      <c r="AW251" s="14" t="s">
        <v>36</v>
      </c>
      <c r="AX251" s="14" t="s">
        <v>89</v>
      </c>
      <c r="AY251" s="278" t="s">
        <v>229</v>
      </c>
    </row>
    <row r="252" s="2" customFormat="1" ht="16.5" customHeight="1">
      <c r="A252" s="39"/>
      <c r="B252" s="40"/>
      <c r="C252" s="244" t="s">
        <v>581</v>
      </c>
      <c r="D252" s="244" t="s">
        <v>231</v>
      </c>
      <c r="E252" s="245" t="s">
        <v>3893</v>
      </c>
      <c r="F252" s="246" t="s">
        <v>3894</v>
      </c>
      <c r="G252" s="247" t="s">
        <v>234</v>
      </c>
      <c r="H252" s="248">
        <v>2.6230000000000002</v>
      </c>
      <c r="I252" s="249"/>
      <c r="J252" s="250">
        <f>ROUND(I252*H252,2)</f>
        <v>0</v>
      </c>
      <c r="K252" s="246" t="s">
        <v>235</v>
      </c>
      <c r="L252" s="45"/>
      <c r="M252" s="251" t="s">
        <v>1</v>
      </c>
      <c r="N252" s="252" t="s">
        <v>46</v>
      </c>
      <c r="O252" s="92"/>
      <c r="P252" s="253">
        <f>O252*H252</f>
        <v>0</v>
      </c>
      <c r="Q252" s="253">
        <v>2.2563399999999998</v>
      </c>
      <c r="R252" s="253">
        <f>Q252*H252</f>
        <v>5.9183798200000002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236</v>
      </c>
      <c r="AT252" s="255" t="s">
        <v>231</v>
      </c>
      <c r="AU252" s="255" t="s">
        <v>91</v>
      </c>
      <c r="AY252" s="18" t="s">
        <v>229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89</v>
      </c>
      <c r="BK252" s="256">
        <f>ROUND(I252*H252,2)</f>
        <v>0</v>
      </c>
      <c r="BL252" s="18" t="s">
        <v>236</v>
      </c>
      <c r="BM252" s="255" t="s">
        <v>3895</v>
      </c>
    </row>
    <row r="253" s="13" customFormat="1">
      <c r="A253" s="13"/>
      <c r="B253" s="257"/>
      <c r="C253" s="258"/>
      <c r="D253" s="259" t="s">
        <v>238</v>
      </c>
      <c r="E253" s="260" t="s">
        <v>1</v>
      </c>
      <c r="F253" s="261" t="s">
        <v>3789</v>
      </c>
      <c r="G253" s="258"/>
      <c r="H253" s="260" t="s">
        <v>1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7" t="s">
        <v>238</v>
      </c>
      <c r="AU253" s="267" t="s">
        <v>91</v>
      </c>
      <c r="AV253" s="13" t="s">
        <v>89</v>
      </c>
      <c r="AW253" s="13" t="s">
        <v>36</v>
      </c>
      <c r="AX253" s="13" t="s">
        <v>81</v>
      </c>
      <c r="AY253" s="267" t="s">
        <v>229</v>
      </c>
    </row>
    <row r="254" s="13" customFormat="1">
      <c r="A254" s="13"/>
      <c r="B254" s="257"/>
      <c r="C254" s="258"/>
      <c r="D254" s="259" t="s">
        <v>238</v>
      </c>
      <c r="E254" s="260" t="s">
        <v>1</v>
      </c>
      <c r="F254" s="261" t="s">
        <v>3896</v>
      </c>
      <c r="G254" s="258"/>
      <c r="H254" s="260" t="s">
        <v>1</v>
      </c>
      <c r="I254" s="262"/>
      <c r="J254" s="258"/>
      <c r="K254" s="258"/>
      <c r="L254" s="263"/>
      <c r="M254" s="264"/>
      <c r="N254" s="265"/>
      <c r="O254" s="265"/>
      <c r="P254" s="265"/>
      <c r="Q254" s="265"/>
      <c r="R254" s="265"/>
      <c r="S254" s="265"/>
      <c r="T254" s="26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7" t="s">
        <v>238</v>
      </c>
      <c r="AU254" s="267" t="s">
        <v>91</v>
      </c>
      <c r="AV254" s="13" t="s">
        <v>89</v>
      </c>
      <c r="AW254" s="13" t="s">
        <v>36</v>
      </c>
      <c r="AX254" s="13" t="s">
        <v>81</v>
      </c>
      <c r="AY254" s="267" t="s">
        <v>229</v>
      </c>
    </row>
    <row r="255" s="14" customFormat="1">
      <c r="A255" s="14"/>
      <c r="B255" s="268"/>
      <c r="C255" s="269"/>
      <c r="D255" s="259" t="s">
        <v>238</v>
      </c>
      <c r="E255" s="270" t="s">
        <v>1</v>
      </c>
      <c r="F255" s="271" t="s">
        <v>3897</v>
      </c>
      <c r="G255" s="269"/>
      <c r="H255" s="272">
        <v>1.5980000000000001</v>
      </c>
      <c r="I255" s="273"/>
      <c r="J255" s="269"/>
      <c r="K255" s="269"/>
      <c r="L255" s="274"/>
      <c r="M255" s="275"/>
      <c r="N255" s="276"/>
      <c r="O255" s="276"/>
      <c r="P255" s="276"/>
      <c r="Q255" s="276"/>
      <c r="R255" s="276"/>
      <c r="S255" s="276"/>
      <c r="T255" s="27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8" t="s">
        <v>238</v>
      </c>
      <c r="AU255" s="278" t="s">
        <v>91</v>
      </c>
      <c r="AV255" s="14" t="s">
        <v>91</v>
      </c>
      <c r="AW255" s="14" t="s">
        <v>36</v>
      </c>
      <c r="AX255" s="14" t="s">
        <v>81</v>
      </c>
      <c r="AY255" s="278" t="s">
        <v>229</v>
      </c>
    </row>
    <row r="256" s="14" customFormat="1">
      <c r="A256" s="14"/>
      <c r="B256" s="268"/>
      <c r="C256" s="269"/>
      <c r="D256" s="259" t="s">
        <v>238</v>
      </c>
      <c r="E256" s="270" t="s">
        <v>1</v>
      </c>
      <c r="F256" s="271" t="s">
        <v>3898</v>
      </c>
      <c r="G256" s="269"/>
      <c r="H256" s="272">
        <v>0.85199999999999998</v>
      </c>
      <c r="I256" s="273"/>
      <c r="J256" s="269"/>
      <c r="K256" s="269"/>
      <c r="L256" s="274"/>
      <c r="M256" s="275"/>
      <c r="N256" s="276"/>
      <c r="O256" s="276"/>
      <c r="P256" s="276"/>
      <c r="Q256" s="276"/>
      <c r="R256" s="276"/>
      <c r="S256" s="276"/>
      <c r="T256" s="27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8" t="s">
        <v>238</v>
      </c>
      <c r="AU256" s="278" t="s">
        <v>91</v>
      </c>
      <c r="AV256" s="14" t="s">
        <v>91</v>
      </c>
      <c r="AW256" s="14" t="s">
        <v>36</v>
      </c>
      <c r="AX256" s="14" t="s">
        <v>81</v>
      </c>
      <c r="AY256" s="278" t="s">
        <v>229</v>
      </c>
    </row>
    <row r="257" s="14" customFormat="1">
      <c r="A257" s="14"/>
      <c r="B257" s="268"/>
      <c r="C257" s="269"/>
      <c r="D257" s="259" t="s">
        <v>238</v>
      </c>
      <c r="E257" s="270" t="s">
        <v>1</v>
      </c>
      <c r="F257" s="271" t="s">
        <v>3899</v>
      </c>
      <c r="G257" s="269"/>
      <c r="H257" s="272">
        <v>0.094</v>
      </c>
      <c r="I257" s="273"/>
      <c r="J257" s="269"/>
      <c r="K257" s="269"/>
      <c r="L257" s="274"/>
      <c r="M257" s="275"/>
      <c r="N257" s="276"/>
      <c r="O257" s="276"/>
      <c r="P257" s="276"/>
      <c r="Q257" s="276"/>
      <c r="R257" s="276"/>
      <c r="S257" s="276"/>
      <c r="T257" s="27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8" t="s">
        <v>238</v>
      </c>
      <c r="AU257" s="278" t="s">
        <v>91</v>
      </c>
      <c r="AV257" s="14" t="s">
        <v>91</v>
      </c>
      <c r="AW257" s="14" t="s">
        <v>36</v>
      </c>
      <c r="AX257" s="14" t="s">
        <v>81</v>
      </c>
      <c r="AY257" s="278" t="s">
        <v>229</v>
      </c>
    </row>
    <row r="258" s="14" customFormat="1">
      <c r="A258" s="14"/>
      <c r="B258" s="268"/>
      <c r="C258" s="269"/>
      <c r="D258" s="259" t="s">
        <v>238</v>
      </c>
      <c r="E258" s="270" t="s">
        <v>1</v>
      </c>
      <c r="F258" s="271" t="s">
        <v>3900</v>
      </c>
      <c r="G258" s="269"/>
      <c r="H258" s="272">
        <v>0.079000000000000001</v>
      </c>
      <c r="I258" s="273"/>
      <c r="J258" s="269"/>
      <c r="K258" s="269"/>
      <c r="L258" s="274"/>
      <c r="M258" s="275"/>
      <c r="N258" s="276"/>
      <c r="O258" s="276"/>
      <c r="P258" s="276"/>
      <c r="Q258" s="276"/>
      <c r="R258" s="276"/>
      <c r="S258" s="276"/>
      <c r="T258" s="27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8" t="s">
        <v>238</v>
      </c>
      <c r="AU258" s="278" t="s">
        <v>91</v>
      </c>
      <c r="AV258" s="14" t="s">
        <v>91</v>
      </c>
      <c r="AW258" s="14" t="s">
        <v>36</v>
      </c>
      <c r="AX258" s="14" t="s">
        <v>81</v>
      </c>
      <c r="AY258" s="278" t="s">
        <v>229</v>
      </c>
    </row>
    <row r="259" s="15" customFormat="1">
      <c r="A259" s="15"/>
      <c r="B259" s="279"/>
      <c r="C259" s="280"/>
      <c r="D259" s="259" t="s">
        <v>238</v>
      </c>
      <c r="E259" s="281" t="s">
        <v>1</v>
      </c>
      <c r="F259" s="282" t="s">
        <v>252</v>
      </c>
      <c r="G259" s="280"/>
      <c r="H259" s="283">
        <v>2.6230000000000002</v>
      </c>
      <c r="I259" s="284"/>
      <c r="J259" s="280"/>
      <c r="K259" s="280"/>
      <c r="L259" s="285"/>
      <c r="M259" s="286"/>
      <c r="N259" s="287"/>
      <c r="O259" s="287"/>
      <c r="P259" s="287"/>
      <c r="Q259" s="287"/>
      <c r="R259" s="287"/>
      <c r="S259" s="287"/>
      <c r="T259" s="288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89" t="s">
        <v>238</v>
      </c>
      <c r="AU259" s="289" t="s">
        <v>91</v>
      </c>
      <c r="AV259" s="15" t="s">
        <v>236</v>
      </c>
      <c r="AW259" s="15" t="s">
        <v>36</v>
      </c>
      <c r="AX259" s="15" t="s">
        <v>89</v>
      </c>
      <c r="AY259" s="289" t="s">
        <v>229</v>
      </c>
    </row>
    <row r="260" s="2" customFormat="1" ht="21.75" customHeight="1">
      <c r="A260" s="39"/>
      <c r="B260" s="40"/>
      <c r="C260" s="244" t="s">
        <v>587</v>
      </c>
      <c r="D260" s="244" t="s">
        <v>231</v>
      </c>
      <c r="E260" s="245" t="s">
        <v>3901</v>
      </c>
      <c r="F260" s="246" t="s">
        <v>3902</v>
      </c>
      <c r="G260" s="247" t="s">
        <v>311</v>
      </c>
      <c r="H260" s="248">
        <v>26.234999999999999</v>
      </c>
      <c r="I260" s="249"/>
      <c r="J260" s="250">
        <f>ROUND(I260*H260,2)</f>
        <v>0</v>
      </c>
      <c r="K260" s="246" t="s">
        <v>235</v>
      </c>
      <c r="L260" s="45"/>
      <c r="M260" s="251" t="s">
        <v>1</v>
      </c>
      <c r="N260" s="252" t="s">
        <v>46</v>
      </c>
      <c r="O260" s="92"/>
      <c r="P260" s="253">
        <f>O260*H260</f>
        <v>0</v>
      </c>
      <c r="Q260" s="253">
        <v>0.00346</v>
      </c>
      <c r="R260" s="253">
        <f>Q260*H260</f>
        <v>0.090773099999999995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236</v>
      </c>
      <c r="AT260" s="255" t="s">
        <v>231</v>
      </c>
      <c r="AU260" s="255" t="s">
        <v>91</v>
      </c>
      <c r="AY260" s="18" t="s">
        <v>229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89</v>
      </c>
      <c r="BK260" s="256">
        <f>ROUND(I260*H260,2)</f>
        <v>0</v>
      </c>
      <c r="BL260" s="18" t="s">
        <v>236</v>
      </c>
      <c r="BM260" s="255" t="s">
        <v>3903</v>
      </c>
    </row>
    <row r="261" s="13" customFormat="1">
      <c r="A261" s="13"/>
      <c r="B261" s="257"/>
      <c r="C261" s="258"/>
      <c r="D261" s="259" t="s">
        <v>238</v>
      </c>
      <c r="E261" s="260" t="s">
        <v>1</v>
      </c>
      <c r="F261" s="261" t="s">
        <v>3789</v>
      </c>
      <c r="G261" s="258"/>
      <c r="H261" s="260" t="s">
        <v>1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7" t="s">
        <v>238</v>
      </c>
      <c r="AU261" s="267" t="s">
        <v>91</v>
      </c>
      <c r="AV261" s="13" t="s">
        <v>89</v>
      </c>
      <c r="AW261" s="13" t="s">
        <v>36</v>
      </c>
      <c r="AX261" s="13" t="s">
        <v>81</v>
      </c>
      <c r="AY261" s="267" t="s">
        <v>229</v>
      </c>
    </row>
    <row r="262" s="13" customFormat="1">
      <c r="A262" s="13"/>
      <c r="B262" s="257"/>
      <c r="C262" s="258"/>
      <c r="D262" s="259" t="s">
        <v>238</v>
      </c>
      <c r="E262" s="260" t="s">
        <v>1</v>
      </c>
      <c r="F262" s="261" t="s">
        <v>3896</v>
      </c>
      <c r="G262" s="258"/>
      <c r="H262" s="260" t="s">
        <v>1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7" t="s">
        <v>238</v>
      </c>
      <c r="AU262" s="267" t="s">
        <v>91</v>
      </c>
      <c r="AV262" s="13" t="s">
        <v>89</v>
      </c>
      <c r="AW262" s="13" t="s">
        <v>36</v>
      </c>
      <c r="AX262" s="13" t="s">
        <v>81</v>
      </c>
      <c r="AY262" s="267" t="s">
        <v>229</v>
      </c>
    </row>
    <row r="263" s="14" customFormat="1">
      <c r="A263" s="14"/>
      <c r="B263" s="268"/>
      <c r="C263" s="269"/>
      <c r="D263" s="259" t="s">
        <v>238</v>
      </c>
      <c r="E263" s="270" t="s">
        <v>1</v>
      </c>
      <c r="F263" s="271" t="s">
        <v>3904</v>
      </c>
      <c r="G263" s="269"/>
      <c r="H263" s="272">
        <v>15.983000000000001</v>
      </c>
      <c r="I263" s="273"/>
      <c r="J263" s="269"/>
      <c r="K263" s="269"/>
      <c r="L263" s="274"/>
      <c r="M263" s="275"/>
      <c r="N263" s="276"/>
      <c r="O263" s="276"/>
      <c r="P263" s="276"/>
      <c r="Q263" s="276"/>
      <c r="R263" s="276"/>
      <c r="S263" s="276"/>
      <c r="T263" s="27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8" t="s">
        <v>238</v>
      </c>
      <c r="AU263" s="278" t="s">
        <v>91</v>
      </c>
      <c r="AV263" s="14" t="s">
        <v>91</v>
      </c>
      <c r="AW263" s="14" t="s">
        <v>36</v>
      </c>
      <c r="AX263" s="14" t="s">
        <v>81</v>
      </c>
      <c r="AY263" s="278" t="s">
        <v>229</v>
      </c>
    </row>
    <row r="264" s="14" customFormat="1">
      <c r="A264" s="14"/>
      <c r="B264" s="268"/>
      <c r="C264" s="269"/>
      <c r="D264" s="259" t="s">
        <v>238</v>
      </c>
      <c r="E264" s="270" t="s">
        <v>1</v>
      </c>
      <c r="F264" s="271" t="s">
        <v>3905</v>
      </c>
      <c r="G264" s="269"/>
      <c r="H264" s="272">
        <v>8.5239999999999991</v>
      </c>
      <c r="I264" s="273"/>
      <c r="J264" s="269"/>
      <c r="K264" s="269"/>
      <c r="L264" s="274"/>
      <c r="M264" s="275"/>
      <c r="N264" s="276"/>
      <c r="O264" s="276"/>
      <c r="P264" s="276"/>
      <c r="Q264" s="276"/>
      <c r="R264" s="276"/>
      <c r="S264" s="276"/>
      <c r="T264" s="27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8" t="s">
        <v>238</v>
      </c>
      <c r="AU264" s="278" t="s">
        <v>91</v>
      </c>
      <c r="AV264" s="14" t="s">
        <v>91</v>
      </c>
      <c r="AW264" s="14" t="s">
        <v>36</v>
      </c>
      <c r="AX264" s="14" t="s">
        <v>81</v>
      </c>
      <c r="AY264" s="278" t="s">
        <v>229</v>
      </c>
    </row>
    <row r="265" s="14" customFormat="1">
      <c r="A265" s="14"/>
      <c r="B265" s="268"/>
      <c r="C265" s="269"/>
      <c r="D265" s="259" t="s">
        <v>238</v>
      </c>
      <c r="E265" s="270" t="s">
        <v>1</v>
      </c>
      <c r="F265" s="271" t="s">
        <v>3906</v>
      </c>
      <c r="G265" s="269"/>
      <c r="H265" s="272">
        <v>0.93600000000000005</v>
      </c>
      <c r="I265" s="273"/>
      <c r="J265" s="269"/>
      <c r="K265" s="269"/>
      <c r="L265" s="274"/>
      <c r="M265" s="275"/>
      <c r="N265" s="276"/>
      <c r="O265" s="276"/>
      <c r="P265" s="276"/>
      <c r="Q265" s="276"/>
      <c r="R265" s="276"/>
      <c r="S265" s="276"/>
      <c r="T265" s="27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8" t="s">
        <v>238</v>
      </c>
      <c r="AU265" s="278" t="s">
        <v>91</v>
      </c>
      <c r="AV265" s="14" t="s">
        <v>91</v>
      </c>
      <c r="AW265" s="14" t="s">
        <v>36</v>
      </c>
      <c r="AX265" s="14" t="s">
        <v>81</v>
      </c>
      <c r="AY265" s="278" t="s">
        <v>229</v>
      </c>
    </row>
    <row r="266" s="14" customFormat="1">
      <c r="A266" s="14"/>
      <c r="B266" s="268"/>
      <c r="C266" s="269"/>
      <c r="D266" s="259" t="s">
        <v>238</v>
      </c>
      <c r="E266" s="270" t="s">
        <v>1</v>
      </c>
      <c r="F266" s="271" t="s">
        <v>3907</v>
      </c>
      <c r="G266" s="269"/>
      <c r="H266" s="272">
        <v>0.79200000000000004</v>
      </c>
      <c r="I266" s="273"/>
      <c r="J266" s="269"/>
      <c r="K266" s="269"/>
      <c r="L266" s="274"/>
      <c r="M266" s="275"/>
      <c r="N266" s="276"/>
      <c r="O266" s="276"/>
      <c r="P266" s="276"/>
      <c r="Q266" s="276"/>
      <c r="R266" s="276"/>
      <c r="S266" s="276"/>
      <c r="T266" s="27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8" t="s">
        <v>238</v>
      </c>
      <c r="AU266" s="278" t="s">
        <v>91</v>
      </c>
      <c r="AV266" s="14" t="s">
        <v>91</v>
      </c>
      <c r="AW266" s="14" t="s">
        <v>36</v>
      </c>
      <c r="AX266" s="14" t="s">
        <v>81</v>
      </c>
      <c r="AY266" s="278" t="s">
        <v>229</v>
      </c>
    </row>
    <row r="267" s="15" customFormat="1">
      <c r="A267" s="15"/>
      <c r="B267" s="279"/>
      <c r="C267" s="280"/>
      <c r="D267" s="259" t="s">
        <v>238</v>
      </c>
      <c r="E267" s="281" t="s">
        <v>1</v>
      </c>
      <c r="F267" s="282" t="s">
        <v>252</v>
      </c>
      <c r="G267" s="280"/>
      <c r="H267" s="283">
        <v>26.234999999999999</v>
      </c>
      <c r="I267" s="284"/>
      <c r="J267" s="280"/>
      <c r="K267" s="280"/>
      <c r="L267" s="285"/>
      <c r="M267" s="286"/>
      <c r="N267" s="287"/>
      <c r="O267" s="287"/>
      <c r="P267" s="287"/>
      <c r="Q267" s="287"/>
      <c r="R267" s="287"/>
      <c r="S267" s="287"/>
      <c r="T267" s="28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9" t="s">
        <v>238</v>
      </c>
      <c r="AU267" s="289" t="s">
        <v>91</v>
      </c>
      <c r="AV267" s="15" t="s">
        <v>236</v>
      </c>
      <c r="AW267" s="15" t="s">
        <v>36</v>
      </c>
      <c r="AX267" s="15" t="s">
        <v>89</v>
      </c>
      <c r="AY267" s="289" t="s">
        <v>229</v>
      </c>
    </row>
    <row r="268" s="2" customFormat="1" ht="21.75" customHeight="1">
      <c r="A268" s="39"/>
      <c r="B268" s="40"/>
      <c r="C268" s="244" t="s">
        <v>610</v>
      </c>
      <c r="D268" s="244" t="s">
        <v>231</v>
      </c>
      <c r="E268" s="245" t="s">
        <v>3908</v>
      </c>
      <c r="F268" s="246" t="s">
        <v>3909</v>
      </c>
      <c r="G268" s="247" t="s">
        <v>311</v>
      </c>
      <c r="H268" s="248">
        <v>26.234999999999999</v>
      </c>
      <c r="I268" s="249"/>
      <c r="J268" s="250">
        <f>ROUND(I268*H268,2)</f>
        <v>0</v>
      </c>
      <c r="K268" s="246" t="s">
        <v>235</v>
      </c>
      <c r="L268" s="45"/>
      <c r="M268" s="251" t="s">
        <v>1</v>
      </c>
      <c r="N268" s="252" t="s">
        <v>46</v>
      </c>
      <c r="O268" s="92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236</v>
      </c>
      <c r="AT268" s="255" t="s">
        <v>231</v>
      </c>
      <c r="AU268" s="255" t="s">
        <v>91</v>
      </c>
      <c r="AY268" s="18" t="s">
        <v>229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89</v>
      </c>
      <c r="BK268" s="256">
        <f>ROUND(I268*H268,2)</f>
        <v>0</v>
      </c>
      <c r="BL268" s="18" t="s">
        <v>236</v>
      </c>
      <c r="BM268" s="255" t="s">
        <v>3910</v>
      </c>
    </row>
    <row r="269" s="2" customFormat="1" ht="16.5" customHeight="1">
      <c r="A269" s="39"/>
      <c r="B269" s="40"/>
      <c r="C269" s="244" t="s">
        <v>622</v>
      </c>
      <c r="D269" s="244" t="s">
        <v>231</v>
      </c>
      <c r="E269" s="245" t="s">
        <v>3911</v>
      </c>
      <c r="F269" s="246" t="s">
        <v>3912</v>
      </c>
      <c r="G269" s="247" t="s">
        <v>234</v>
      </c>
      <c r="H269" s="248">
        <v>1.175</v>
      </c>
      <c r="I269" s="249"/>
      <c r="J269" s="250">
        <f>ROUND(I269*H269,2)</f>
        <v>0</v>
      </c>
      <c r="K269" s="246" t="s">
        <v>235</v>
      </c>
      <c r="L269" s="45"/>
      <c r="M269" s="251" t="s">
        <v>1</v>
      </c>
      <c r="N269" s="252" t="s">
        <v>46</v>
      </c>
      <c r="O269" s="92"/>
      <c r="P269" s="253">
        <f>O269*H269</f>
        <v>0</v>
      </c>
      <c r="Q269" s="253">
        <v>2.5960999999999999</v>
      </c>
      <c r="R269" s="253">
        <f>Q269*H269</f>
        <v>3.0504175</v>
      </c>
      <c r="S269" s="253">
        <v>0</v>
      </c>
      <c r="T269" s="25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5" t="s">
        <v>236</v>
      </c>
      <c r="AT269" s="255" t="s">
        <v>231</v>
      </c>
      <c r="AU269" s="255" t="s">
        <v>91</v>
      </c>
      <c r="AY269" s="18" t="s">
        <v>229</v>
      </c>
      <c r="BE269" s="256">
        <f>IF(N269="základní",J269,0)</f>
        <v>0</v>
      </c>
      <c r="BF269" s="256">
        <f>IF(N269="snížená",J269,0)</f>
        <v>0</v>
      </c>
      <c r="BG269" s="256">
        <f>IF(N269="zákl. přenesená",J269,0)</f>
        <v>0</v>
      </c>
      <c r="BH269" s="256">
        <f>IF(N269="sníž. přenesená",J269,0)</f>
        <v>0</v>
      </c>
      <c r="BI269" s="256">
        <f>IF(N269="nulová",J269,0)</f>
        <v>0</v>
      </c>
      <c r="BJ269" s="18" t="s">
        <v>89</v>
      </c>
      <c r="BK269" s="256">
        <f>ROUND(I269*H269,2)</f>
        <v>0</v>
      </c>
      <c r="BL269" s="18" t="s">
        <v>236</v>
      </c>
      <c r="BM269" s="255" t="s">
        <v>3913</v>
      </c>
    </row>
    <row r="270" s="13" customFormat="1">
      <c r="A270" s="13"/>
      <c r="B270" s="257"/>
      <c r="C270" s="258"/>
      <c r="D270" s="259" t="s">
        <v>238</v>
      </c>
      <c r="E270" s="260" t="s">
        <v>1</v>
      </c>
      <c r="F270" s="261" t="s">
        <v>515</v>
      </c>
      <c r="G270" s="258"/>
      <c r="H270" s="260" t="s">
        <v>1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7" t="s">
        <v>238</v>
      </c>
      <c r="AU270" s="267" t="s">
        <v>91</v>
      </c>
      <c r="AV270" s="13" t="s">
        <v>89</v>
      </c>
      <c r="AW270" s="13" t="s">
        <v>36</v>
      </c>
      <c r="AX270" s="13" t="s">
        <v>81</v>
      </c>
      <c r="AY270" s="267" t="s">
        <v>229</v>
      </c>
    </row>
    <row r="271" s="13" customFormat="1">
      <c r="A271" s="13"/>
      <c r="B271" s="257"/>
      <c r="C271" s="258"/>
      <c r="D271" s="259" t="s">
        <v>238</v>
      </c>
      <c r="E271" s="260" t="s">
        <v>1</v>
      </c>
      <c r="F271" s="261" t="s">
        <v>3914</v>
      </c>
      <c r="G271" s="258"/>
      <c r="H271" s="260" t="s">
        <v>1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7" t="s">
        <v>238</v>
      </c>
      <c r="AU271" s="267" t="s">
        <v>91</v>
      </c>
      <c r="AV271" s="13" t="s">
        <v>89</v>
      </c>
      <c r="AW271" s="13" t="s">
        <v>36</v>
      </c>
      <c r="AX271" s="13" t="s">
        <v>81</v>
      </c>
      <c r="AY271" s="267" t="s">
        <v>229</v>
      </c>
    </row>
    <row r="272" s="14" customFormat="1">
      <c r="A272" s="14"/>
      <c r="B272" s="268"/>
      <c r="C272" s="269"/>
      <c r="D272" s="259" t="s">
        <v>238</v>
      </c>
      <c r="E272" s="270" t="s">
        <v>1</v>
      </c>
      <c r="F272" s="271" t="s">
        <v>3915</v>
      </c>
      <c r="G272" s="269"/>
      <c r="H272" s="272">
        <v>0.66800000000000004</v>
      </c>
      <c r="I272" s="273"/>
      <c r="J272" s="269"/>
      <c r="K272" s="269"/>
      <c r="L272" s="274"/>
      <c r="M272" s="275"/>
      <c r="N272" s="276"/>
      <c r="O272" s="276"/>
      <c r="P272" s="276"/>
      <c r="Q272" s="276"/>
      <c r="R272" s="276"/>
      <c r="S272" s="276"/>
      <c r="T272" s="27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8" t="s">
        <v>238</v>
      </c>
      <c r="AU272" s="278" t="s">
        <v>91</v>
      </c>
      <c r="AV272" s="14" t="s">
        <v>91</v>
      </c>
      <c r="AW272" s="14" t="s">
        <v>36</v>
      </c>
      <c r="AX272" s="14" t="s">
        <v>81</v>
      </c>
      <c r="AY272" s="278" t="s">
        <v>229</v>
      </c>
    </row>
    <row r="273" s="14" customFormat="1">
      <c r="A273" s="14"/>
      <c r="B273" s="268"/>
      <c r="C273" s="269"/>
      <c r="D273" s="259" t="s">
        <v>238</v>
      </c>
      <c r="E273" s="270" t="s">
        <v>1</v>
      </c>
      <c r="F273" s="271" t="s">
        <v>3916</v>
      </c>
      <c r="G273" s="269"/>
      <c r="H273" s="272">
        <v>0.439</v>
      </c>
      <c r="I273" s="273"/>
      <c r="J273" s="269"/>
      <c r="K273" s="269"/>
      <c r="L273" s="274"/>
      <c r="M273" s="275"/>
      <c r="N273" s="276"/>
      <c r="O273" s="276"/>
      <c r="P273" s="276"/>
      <c r="Q273" s="276"/>
      <c r="R273" s="276"/>
      <c r="S273" s="276"/>
      <c r="T273" s="27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8" t="s">
        <v>238</v>
      </c>
      <c r="AU273" s="278" t="s">
        <v>91</v>
      </c>
      <c r="AV273" s="14" t="s">
        <v>91</v>
      </c>
      <c r="AW273" s="14" t="s">
        <v>36</v>
      </c>
      <c r="AX273" s="14" t="s">
        <v>81</v>
      </c>
      <c r="AY273" s="278" t="s">
        <v>229</v>
      </c>
    </row>
    <row r="274" s="14" customFormat="1">
      <c r="A274" s="14"/>
      <c r="B274" s="268"/>
      <c r="C274" s="269"/>
      <c r="D274" s="259" t="s">
        <v>238</v>
      </c>
      <c r="E274" s="270" t="s">
        <v>1</v>
      </c>
      <c r="F274" s="271" t="s">
        <v>3917</v>
      </c>
      <c r="G274" s="269"/>
      <c r="H274" s="272">
        <v>0.068000000000000005</v>
      </c>
      <c r="I274" s="273"/>
      <c r="J274" s="269"/>
      <c r="K274" s="269"/>
      <c r="L274" s="274"/>
      <c r="M274" s="275"/>
      <c r="N274" s="276"/>
      <c r="O274" s="276"/>
      <c r="P274" s="276"/>
      <c r="Q274" s="276"/>
      <c r="R274" s="276"/>
      <c r="S274" s="276"/>
      <c r="T274" s="27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8" t="s">
        <v>238</v>
      </c>
      <c r="AU274" s="278" t="s">
        <v>91</v>
      </c>
      <c r="AV274" s="14" t="s">
        <v>91</v>
      </c>
      <c r="AW274" s="14" t="s">
        <v>36</v>
      </c>
      <c r="AX274" s="14" t="s">
        <v>81</v>
      </c>
      <c r="AY274" s="278" t="s">
        <v>229</v>
      </c>
    </row>
    <row r="275" s="15" customFormat="1">
      <c r="A275" s="15"/>
      <c r="B275" s="279"/>
      <c r="C275" s="280"/>
      <c r="D275" s="259" t="s">
        <v>238</v>
      </c>
      <c r="E275" s="281" t="s">
        <v>1</v>
      </c>
      <c r="F275" s="282" t="s">
        <v>252</v>
      </c>
      <c r="G275" s="280"/>
      <c r="H275" s="283">
        <v>1.175</v>
      </c>
      <c r="I275" s="284"/>
      <c r="J275" s="280"/>
      <c r="K275" s="280"/>
      <c r="L275" s="285"/>
      <c r="M275" s="286"/>
      <c r="N275" s="287"/>
      <c r="O275" s="287"/>
      <c r="P275" s="287"/>
      <c r="Q275" s="287"/>
      <c r="R275" s="287"/>
      <c r="S275" s="287"/>
      <c r="T275" s="28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9" t="s">
        <v>238</v>
      </c>
      <c r="AU275" s="289" t="s">
        <v>91</v>
      </c>
      <c r="AV275" s="15" t="s">
        <v>236</v>
      </c>
      <c r="AW275" s="15" t="s">
        <v>36</v>
      </c>
      <c r="AX275" s="15" t="s">
        <v>89</v>
      </c>
      <c r="AY275" s="289" t="s">
        <v>229</v>
      </c>
    </row>
    <row r="276" s="12" customFormat="1" ht="22.8" customHeight="1">
      <c r="A276" s="12"/>
      <c r="B276" s="228"/>
      <c r="C276" s="229"/>
      <c r="D276" s="230" t="s">
        <v>80</v>
      </c>
      <c r="E276" s="242" t="s">
        <v>236</v>
      </c>
      <c r="F276" s="242" t="s">
        <v>867</v>
      </c>
      <c r="G276" s="229"/>
      <c r="H276" s="229"/>
      <c r="I276" s="232"/>
      <c r="J276" s="243">
        <f>BK276</f>
        <v>0</v>
      </c>
      <c r="K276" s="229"/>
      <c r="L276" s="234"/>
      <c r="M276" s="235"/>
      <c r="N276" s="236"/>
      <c r="O276" s="236"/>
      <c r="P276" s="237">
        <f>SUM(P277:P281)</f>
        <v>0</v>
      </c>
      <c r="Q276" s="236"/>
      <c r="R276" s="237">
        <f>SUM(R277:R281)</f>
        <v>0</v>
      </c>
      <c r="S276" s="236"/>
      <c r="T276" s="238">
        <f>SUM(T277:T281)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39" t="s">
        <v>89</v>
      </c>
      <c r="AT276" s="240" t="s">
        <v>80</v>
      </c>
      <c r="AU276" s="240" t="s">
        <v>89</v>
      </c>
      <c r="AY276" s="239" t="s">
        <v>229</v>
      </c>
      <c r="BK276" s="241">
        <f>SUM(BK277:BK281)</f>
        <v>0</v>
      </c>
    </row>
    <row r="277" s="2" customFormat="1" ht="21.75" customHeight="1">
      <c r="A277" s="39"/>
      <c r="B277" s="40"/>
      <c r="C277" s="244" t="s">
        <v>626</v>
      </c>
      <c r="D277" s="244" t="s">
        <v>231</v>
      </c>
      <c r="E277" s="245" t="s">
        <v>3918</v>
      </c>
      <c r="F277" s="246" t="s">
        <v>3919</v>
      </c>
      <c r="G277" s="247" t="s">
        <v>311</v>
      </c>
      <c r="H277" s="248">
        <v>42.015999999999998</v>
      </c>
      <c r="I277" s="249"/>
      <c r="J277" s="250">
        <f>ROUND(I277*H277,2)</f>
        <v>0</v>
      </c>
      <c r="K277" s="246" t="s">
        <v>235</v>
      </c>
      <c r="L277" s="45"/>
      <c r="M277" s="251" t="s">
        <v>1</v>
      </c>
      <c r="N277" s="252" t="s">
        <v>46</v>
      </c>
      <c r="O277" s="92"/>
      <c r="P277" s="253">
        <f>O277*H277</f>
        <v>0</v>
      </c>
      <c r="Q277" s="253">
        <v>0</v>
      </c>
      <c r="R277" s="253">
        <f>Q277*H277</f>
        <v>0</v>
      </c>
      <c r="S277" s="253">
        <v>0</v>
      </c>
      <c r="T277" s="25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5" t="s">
        <v>236</v>
      </c>
      <c r="AT277" s="255" t="s">
        <v>231</v>
      </c>
      <c r="AU277" s="255" t="s">
        <v>91</v>
      </c>
      <c r="AY277" s="18" t="s">
        <v>229</v>
      </c>
      <c r="BE277" s="256">
        <f>IF(N277="základní",J277,0)</f>
        <v>0</v>
      </c>
      <c r="BF277" s="256">
        <f>IF(N277="snížená",J277,0)</f>
        <v>0</v>
      </c>
      <c r="BG277" s="256">
        <f>IF(N277="zákl. přenesená",J277,0)</f>
        <v>0</v>
      </c>
      <c r="BH277" s="256">
        <f>IF(N277="sníž. přenesená",J277,0)</f>
        <v>0</v>
      </c>
      <c r="BI277" s="256">
        <f>IF(N277="nulová",J277,0)</f>
        <v>0</v>
      </c>
      <c r="BJ277" s="18" t="s">
        <v>89</v>
      </c>
      <c r="BK277" s="256">
        <f>ROUND(I277*H277,2)</f>
        <v>0</v>
      </c>
      <c r="BL277" s="18" t="s">
        <v>236</v>
      </c>
      <c r="BM277" s="255" t="s">
        <v>3920</v>
      </c>
    </row>
    <row r="278" s="13" customFormat="1">
      <c r="A278" s="13"/>
      <c r="B278" s="257"/>
      <c r="C278" s="258"/>
      <c r="D278" s="259" t="s">
        <v>238</v>
      </c>
      <c r="E278" s="260" t="s">
        <v>1</v>
      </c>
      <c r="F278" s="261" t="s">
        <v>515</v>
      </c>
      <c r="G278" s="258"/>
      <c r="H278" s="260" t="s">
        <v>1</v>
      </c>
      <c r="I278" s="262"/>
      <c r="J278" s="258"/>
      <c r="K278" s="258"/>
      <c r="L278" s="263"/>
      <c r="M278" s="264"/>
      <c r="N278" s="265"/>
      <c r="O278" s="265"/>
      <c r="P278" s="265"/>
      <c r="Q278" s="265"/>
      <c r="R278" s="265"/>
      <c r="S278" s="265"/>
      <c r="T278" s="26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7" t="s">
        <v>238</v>
      </c>
      <c r="AU278" s="267" t="s">
        <v>91</v>
      </c>
      <c r="AV278" s="13" t="s">
        <v>89</v>
      </c>
      <c r="AW278" s="13" t="s">
        <v>36</v>
      </c>
      <c r="AX278" s="13" t="s">
        <v>81</v>
      </c>
      <c r="AY278" s="267" t="s">
        <v>229</v>
      </c>
    </row>
    <row r="279" s="14" customFormat="1">
      <c r="A279" s="14"/>
      <c r="B279" s="268"/>
      <c r="C279" s="269"/>
      <c r="D279" s="259" t="s">
        <v>238</v>
      </c>
      <c r="E279" s="270" t="s">
        <v>1</v>
      </c>
      <c r="F279" s="271" t="s">
        <v>3921</v>
      </c>
      <c r="G279" s="269"/>
      <c r="H279" s="272">
        <v>41.235999999999997</v>
      </c>
      <c r="I279" s="273"/>
      <c r="J279" s="269"/>
      <c r="K279" s="269"/>
      <c r="L279" s="274"/>
      <c r="M279" s="275"/>
      <c r="N279" s="276"/>
      <c r="O279" s="276"/>
      <c r="P279" s="276"/>
      <c r="Q279" s="276"/>
      <c r="R279" s="276"/>
      <c r="S279" s="276"/>
      <c r="T279" s="27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8" t="s">
        <v>238</v>
      </c>
      <c r="AU279" s="278" t="s">
        <v>91</v>
      </c>
      <c r="AV279" s="14" t="s">
        <v>91</v>
      </c>
      <c r="AW279" s="14" t="s">
        <v>36</v>
      </c>
      <c r="AX279" s="14" t="s">
        <v>81</v>
      </c>
      <c r="AY279" s="278" t="s">
        <v>229</v>
      </c>
    </row>
    <row r="280" s="14" customFormat="1">
      <c r="A280" s="14"/>
      <c r="B280" s="268"/>
      <c r="C280" s="269"/>
      <c r="D280" s="259" t="s">
        <v>238</v>
      </c>
      <c r="E280" s="270" t="s">
        <v>1</v>
      </c>
      <c r="F280" s="271" t="s">
        <v>3922</v>
      </c>
      <c r="G280" s="269"/>
      <c r="H280" s="272">
        <v>0.78000000000000003</v>
      </c>
      <c r="I280" s="273"/>
      <c r="J280" s="269"/>
      <c r="K280" s="269"/>
      <c r="L280" s="274"/>
      <c r="M280" s="275"/>
      <c r="N280" s="276"/>
      <c r="O280" s="276"/>
      <c r="P280" s="276"/>
      <c r="Q280" s="276"/>
      <c r="R280" s="276"/>
      <c r="S280" s="276"/>
      <c r="T280" s="27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8" t="s">
        <v>238</v>
      </c>
      <c r="AU280" s="278" t="s">
        <v>91</v>
      </c>
      <c r="AV280" s="14" t="s">
        <v>91</v>
      </c>
      <c r="AW280" s="14" t="s">
        <v>36</v>
      </c>
      <c r="AX280" s="14" t="s">
        <v>81</v>
      </c>
      <c r="AY280" s="278" t="s">
        <v>229</v>
      </c>
    </row>
    <row r="281" s="15" customFormat="1">
      <c r="A281" s="15"/>
      <c r="B281" s="279"/>
      <c r="C281" s="280"/>
      <c r="D281" s="259" t="s">
        <v>238</v>
      </c>
      <c r="E281" s="281" t="s">
        <v>1</v>
      </c>
      <c r="F281" s="282" t="s">
        <v>252</v>
      </c>
      <c r="G281" s="280"/>
      <c r="H281" s="283">
        <v>42.015999999999998</v>
      </c>
      <c r="I281" s="284"/>
      <c r="J281" s="280"/>
      <c r="K281" s="280"/>
      <c r="L281" s="285"/>
      <c r="M281" s="286"/>
      <c r="N281" s="287"/>
      <c r="O281" s="287"/>
      <c r="P281" s="287"/>
      <c r="Q281" s="287"/>
      <c r="R281" s="287"/>
      <c r="S281" s="287"/>
      <c r="T281" s="288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9" t="s">
        <v>238</v>
      </c>
      <c r="AU281" s="289" t="s">
        <v>91</v>
      </c>
      <c r="AV281" s="15" t="s">
        <v>236</v>
      </c>
      <c r="AW281" s="15" t="s">
        <v>36</v>
      </c>
      <c r="AX281" s="15" t="s">
        <v>89</v>
      </c>
      <c r="AY281" s="289" t="s">
        <v>229</v>
      </c>
    </row>
    <row r="282" s="12" customFormat="1" ht="22.8" customHeight="1">
      <c r="A282" s="12"/>
      <c r="B282" s="228"/>
      <c r="C282" s="229"/>
      <c r="D282" s="230" t="s">
        <v>80</v>
      </c>
      <c r="E282" s="242" t="s">
        <v>264</v>
      </c>
      <c r="F282" s="242" t="s">
        <v>964</v>
      </c>
      <c r="G282" s="229"/>
      <c r="H282" s="229"/>
      <c r="I282" s="232"/>
      <c r="J282" s="243">
        <f>BK282</f>
        <v>0</v>
      </c>
      <c r="K282" s="229"/>
      <c r="L282" s="234"/>
      <c r="M282" s="235"/>
      <c r="N282" s="236"/>
      <c r="O282" s="236"/>
      <c r="P282" s="237">
        <f>SUM(P283:P290)</f>
        <v>0</v>
      </c>
      <c r="Q282" s="236"/>
      <c r="R282" s="237">
        <f>SUM(R283:R290)</f>
        <v>0.67153800000000008</v>
      </c>
      <c r="S282" s="236"/>
      <c r="T282" s="238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9" t="s">
        <v>89</v>
      </c>
      <c r="AT282" s="240" t="s">
        <v>80</v>
      </c>
      <c r="AU282" s="240" t="s">
        <v>89</v>
      </c>
      <c r="AY282" s="239" t="s">
        <v>229</v>
      </c>
      <c r="BK282" s="241">
        <f>SUM(BK283:BK290)</f>
        <v>0</v>
      </c>
    </row>
    <row r="283" s="2" customFormat="1" ht="21.75" customHeight="1">
      <c r="A283" s="39"/>
      <c r="B283" s="40"/>
      <c r="C283" s="244" t="s">
        <v>635</v>
      </c>
      <c r="D283" s="244" t="s">
        <v>231</v>
      </c>
      <c r="E283" s="245" t="s">
        <v>3923</v>
      </c>
      <c r="F283" s="246" t="s">
        <v>3924</v>
      </c>
      <c r="G283" s="247" t="s">
        <v>311</v>
      </c>
      <c r="H283" s="248">
        <v>15.989000000000001</v>
      </c>
      <c r="I283" s="249"/>
      <c r="J283" s="250">
        <f>ROUND(I283*H283,2)</f>
        <v>0</v>
      </c>
      <c r="K283" s="246" t="s">
        <v>235</v>
      </c>
      <c r="L283" s="45"/>
      <c r="M283" s="251" t="s">
        <v>1</v>
      </c>
      <c r="N283" s="252" t="s">
        <v>46</v>
      </c>
      <c r="O283" s="92"/>
      <c r="P283" s="253">
        <f>O283*H283</f>
        <v>0</v>
      </c>
      <c r="Q283" s="253">
        <v>0.042000000000000003</v>
      </c>
      <c r="R283" s="253">
        <f>Q283*H283</f>
        <v>0.67153800000000008</v>
      </c>
      <c r="S283" s="253">
        <v>0</v>
      </c>
      <c r="T283" s="25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5" t="s">
        <v>236</v>
      </c>
      <c r="AT283" s="255" t="s">
        <v>231</v>
      </c>
      <c r="AU283" s="255" t="s">
        <v>91</v>
      </c>
      <c r="AY283" s="18" t="s">
        <v>229</v>
      </c>
      <c r="BE283" s="256">
        <f>IF(N283="základní",J283,0)</f>
        <v>0</v>
      </c>
      <c r="BF283" s="256">
        <f>IF(N283="snížená",J283,0)</f>
        <v>0</v>
      </c>
      <c r="BG283" s="256">
        <f>IF(N283="zákl. přenesená",J283,0)</f>
        <v>0</v>
      </c>
      <c r="BH283" s="256">
        <f>IF(N283="sníž. přenesená",J283,0)</f>
        <v>0</v>
      </c>
      <c r="BI283" s="256">
        <f>IF(N283="nulová",J283,0)</f>
        <v>0</v>
      </c>
      <c r="BJ283" s="18" t="s">
        <v>89</v>
      </c>
      <c r="BK283" s="256">
        <f>ROUND(I283*H283,2)</f>
        <v>0</v>
      </c>
      <c r="BL283" s="18" t="s">
        <v>236</v>
      </c>
      <c r="BM283" s="255" t="s">
        <v>3925</v>
      </c>
    </row>
    <row r="284" s="13" customFormat="1">
      <c r="A284" s="13"/>
      <c r="B284" s="257"/>
      <c r="C284" s="258"/>
      <c r="D284" s="259" t="s">
        <v>238</v>
      </c>
      <c r="E284" s="260" t="s">
        <v>1</v>
      </c>
      <c r="F284" s="261" t="s">
        <v>515</v>
      </c>
      <c r="G284" s="258"/>
      <c r="H284" s="260" t="s">
        <v>1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7" t="s">
        <v>238</v>
      </c>
      <c r="AU284" s="267" t="s">
        <v>91</v>
      </c>
      <c r="AV284" s="13" t="s">
        <v>89</v>
      </c>
      <c r="AW284" s="13" t="s">
        <v>36</v>
      </c>
      <c r="AX284" s="13" t="s">
        <v>81</v>
      </c>
      <c r="AY284" s="267" t="s">
        <v>229</v>
      </c>
    </row>
    <row r="285" s="13" customFormat="1">
      <c r="A285" s="13"/>
      <c r="B285" s="257"/>
      <c r="C285" s="258"/>
      <c r="D285" s="259" t="s">
        <v>238</v>
      </c>
      <c r="E285" s="260" t="s">
        <v>1</v>
      </c>
      <c r="F285" s="261" t="s">
        <v>3926</v>
      </c>
      <c r="G285" s="258"/>
      <c r="H285" s="260" t="s">
        <v>1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7" t="s">
        <v>238</v>
      </c>
      <c r="AU285" s="267" t="s">
        <v>91</v>
      </c>
      <c r="AV285" s="13" t="s">
        <v>89</v>
      </c>
      <c r="AW285" s="13" t="s">
        <v>36</v>
      </c>
      <c r="AX285" s="13" t="s">
        <v>81</v>
      </c>
      <c r="AY285" s="267" t="s">
        <v>229</v>
      </c>
    </row>
    <row r="286" s="14" customFormat="1">
      <c r="A286" s="14"/>
      <c r="B286" s="268"/>
      <c r="C286" s="269"/>
      <c r="D286" s="259" t="s">
        <v>238</v>
      </c>
      <c r="E286" s="270" t="s">
        <v>1</v>
      </c>
      <c r="F286" s="271" t="s">
        <v>3927</v>
      </c>
      <c r="G286" s="269"/>
      <c r="H286" s="272">
        <v>9.1639999999999997</v>
      </c>
      <c r="I286" s="273"/>
      <c r="J286" s="269"/>
      <c r="K286" s="269"/>
      <c r="L286" s="274"/>
      <c r="M286" s="275"/>
      <c r="N286" s="276"/>
      <c r="O286" s="276"/>
      <c r="P286" s="276"/>
      <c r="Q286" s="276"/>
      <c r="R286" s="276"/>
      <c r="S286" s="276"/>
      <c r="T286" s="27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8" t="s">
        <v>238</v>
      </c>
      <c r="AU286" s="278" t="s">
        <v>91</v>
      </c>
      <c r="AV286" s="14" t="s">
        <v>91</v>
      </c>
      <c r="AW286" s="14" t="s">
        <v>36</v>
      </c>
      <c r="AX286" s="14" t="s">
        <v>81</v>
      </c>
      <c r="AY286" s="278" t="s">
        <v>229</v>
      </c>
    </row>
    <row r="287" s="13" customFormat="1">
      <c r="A287" s="13"/>
      <c r="B287" s="257"/>
      <c r="C287" s="258"/>
      <c r="D287" s="259" t="s">
        <v>238</v>
      </c>
      <c r="E287" s="260" t="s">
        <v>1</v>
      </c>
      <c r="F287" s="261" t="s">
        <v>3789</v>
      </c>
      <c r="G287" s="258"/>
      <c r="H287" s="260" t="s">
        <v>1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7" t="s">
        <v>238</v>
      </c>
      <c r="AU287" s="267" t="s">
        <v>91</v>
      </c>
      <c r="AV287" s="13" t="s">
        <v>89</v>
      </c>
      <c r="AW287" s="13" t="s">
        <v>36</v>
      </c>
      <c r="AX287" s="13" t="s">
        <v>81</v>
      </c>
      <c r="AY287" s="267" t="s">
        <v>229</v>
      </c>
    </row>
    <row r="288" s="13" customFormat="1">
      <c r="A288" s="13"/>
      <c r="B288" s="257"/>
      <c r="C288" s="258"/>
      <c r="D288" s="259" t="s">
        <v>238</v>
      </c>
      <c r="E288" s="260" t="s">
        <v>1</v>
      </c>
      <c r="F288" s="261" t="s">
        <v>3926</v>
      </c>
      <c r="G288" s="258"/>
      <c r="H288" s="260" t="s">
        <v>1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7" t="s">
        <v>238</v>
      </c>
      <c r="AU288" s="267" t="s">
        <v>91</v>
      </c>
      <c r="AV288" s="13" t="s">
        <v>89</v>
      </c>
      <c r="AW288" s="13" t="s">
        <v>36</v>
      </c>
      <c r="AX288" s="13" t="s">
        <v>81</v>
      </c>
      <c r="AY288" s="267" t="s">
        <v>229</v>
      </c>
    </row>
    <row r="289" s="14" customFormat="1">
      <c r="A289" s="14"/>
      <c r="B289" s="268"/>
      <c r="C289" s="269"/>
      <c r="D289" s="259" t="s">
        <v>238</v>
      </c>
      <c r="E289" s="270" t="s">
        <v>1</v>
      </c>
      <c r="F289" s="271" t="s">
        <v>3928</v>
      </c>
      <c r="G289" s="269"/>
      <c r="H289" s="272">
        <v>6.8250000000000002</v>
      </c>
      <c r="I289" s="273"/>
      <c r="J289" s="269"/>
      <c r="K289" s="269"/>
      <c r="L289" s="274"/>
      <c r="M289" s="275"/>
      <c r="N289" s="276"/>
      <c r="O289" s="276"/>
      <c r="P289" s="276"/>
      <c r="Q289" s="276"/>
      <c r="R289" s="276"/>
      <c r="S289" s="276"/>
      <c r="T289" s="27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8" t="s">
        <v>238</v>
      </c>
      <c r="AU289" s="278" t="s">
        <v>91</v>
      </c>
      <c r="AV289" s="14" t="s">
        <v>91</v>
      </c>
      <c r="AW289" s="14" t="s">
        <v>36</v>
      </c>
      <c r="AX289" s="14" t="s">
        <v>81</v>
      </c>
      <c r="AY289" s="278" t="s">
        <v>229</v>
      </c>
    </row>
    <row r="290" s="15" customFormat="1">
      <c r="A290" s="15"/>
      <c r="B290" s="279"/>
      <c r="C290" s="280"/>
      <c r="D290" s="259" t="s">
        <v>238</v>
      </c>
      <c r="E290" s="281" t="s">
        <v>1</v>
      </c>
      <c r="F290" s="282" t="s">
        <v>252</v>
      </c>
      <c r="G290" s="280"/>
      <c r="H290" s="283">
        <v>15.989000000000001</v>
      </c>
      <c r="I290" s="284"/>
      <c r="J290" s="280"/>
      <c r="K290" s="280"/>
      <c r="L290" s="285"/>
      <c r="M290" s="286"/>
      <c r="N290" s="287"/>
      <c r="O290" s="287"/>
      <c r="P290" s="287"/>
      <c r="Q290" s="287"/>
      <c r="R290" s="287"/>
      <c r="S290" s="287"/>
      <c r="T290" s="28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9" t="s">
        <v>238</v>
      </c>
      <c r="AU290" s="289" t="s">
        <v>91</v>
      </c>
      <c r="AV290" s="15" t="s">
        <v>236</v>
      </c>
      <c r="AW290" s="15" t="s">
        <v>36</v>
      </c>
      <c r="AX290" s="15" t="s">
        <v>89</v>
      </c>
      <c r="AY290" s="289" t="s">
        <v>229</v>
      </c>
    </row>
    <row r="291" s="12" customFormat="1" ht="22.8" customHeight="1">
      <c r="A291" s="12"/>
      <c r="B291" s="228"/>
      <c r="C291" s="229"/>
      <c r="D291" s="230" t="s">
        <v>80</v>
      </c>
      <c r="E291" s="242" t="s">
        <v>274</v>
      </c>
      <c r="F291" s="242" t="s">
        <v>275</v>
      </c>
      <c r="G291" s="229"/>
      <c r="H291" s="229"/>
      <c r="I291" s="232"/>
      <c r="J291" s="243">
        <f>BK291</f>
        <v>0</v>
      </c>
      <c r="K291" s="229"/>
      <c r="L291" s="234"/>
      <c r="M291" s="235"/>
      <c r="N291" s="236"/>
      <c r="O291" s="236"/>
      <c r="P291" s="237">
        <f>SUM(P292:P299)</f>
        <v>0</v>
      </c>
      <c r="Q291" s="236"/>
      <c r="R291" s="237">
        <f>SUM(R292:R299)</f>
        <v>3.93155082</v>
      </c>
      <c r="S291" s="236"/>
      <c r="T291" s="238">
        <f>SUM(T292:T299)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9" t="s">
        <v>89</v>
      </c>
      <c r="AT291" s="240" t="s">
        <v>80</v>
      </c>
      <c r="AU291" s="240" t="s">
        <v>89</v>
      </c>
      <c r="AY291" s="239" t="s">
        <v>229</v>
      </c>
      <c r="BK291" s="241">
        <f>SUM(BK292:BK299)</f>
        <v>0</v>
      </c>
    </row>
    <row r="292" s="2" customFormat="1" ht="21.75" customHeight="1">
      <c r="A292" s="39"/>
      <c r="B292" s="40"/>
      <c r="C292" s="244" t="s">
        <v>641</v>
      </c>
      <c r="D292" s="244" t="s">
        <v>231</v>
      </c>
      <c r="E292" s="245" t="s">
        <v>3929</v>
      </c>
      <c r="F292" s="246" t="s">
        <v>3930</v>
      </c>
      <c r="G292" s="247" t="s">
        <v>346</v>
      </c>
      <c r="H292" s="248">
        <v>30.545000000000002</v>
      </c>
      <c r="I292" s="249"/>
      <c r="J292" s="250">
        <f>ROUND(I292*H292,2)</f>
        <v>0</v>
      </c>
      <c r="K292" s="246" t="s">
        <v>235</v>
      </c>
      <c r="L292" s="45"/>
      <c r="M292" s="251" t="s">
        <v>1</v>
      </c>
      <c r="N292" s="252" t="s">
        <v>46</v>
      </c>
      <c r="O292" s="92"/>
      <c r="P292" s="253">
        <f>O292*H292</f>
        <v>0</v>
      </c>
      <c r="Q292" s="253">
        <v>0.10095</v>
      </c>
      <c r="R292" s="253">
        <f>Q292*H292</f>
        <v>3.0835177499999999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236</v>
      </c>
      <c r="AT292" s="255" t="s">
        <v>231</v>
      </c>
      <c r="AU292" s="255" t="s">
        <v>91</v>
      </c>
      <c r="AY292" s="18" t="s">
        <v>229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89</v>
      </c>
      <c r="BK292" s="256">
        <f>ROUND(I292*H292,2)</f>
        <v>0</v>
      </c>
      <c r="BL292" s="18" t="s">
        <v>236</v>
      </c>
      <c r="BM292" s="255" t="s">
        <v>3931</v>
      </c>
    </row>
    <row r="293" s="13" customFormat="1">
      <c r="A293" s="13"/>
      <c r="B293" s="257"/>
      <c r="C293" s="258"/>
      <c r="D293" s="259" t="s">
        <v>238</v>
      </c>
      <c r="E293" s="260" t="s">
        <v>1</v>
      </c>
      <c r="F293" s="261" t="s">
        <v>515</v>
      </c>
      <c r="G293" s="258"/>
      <c r="H293" s="260" t="s">
        <v>1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7" t="s">
        <v>238</v>
      </c>
      <c r="AU293" s="267" t="s">
        <v>91</v>
      </c>
      <c r="AV293" s="13" t="s">
        <v>89</v>
      </c>
      <c r="AW293" s="13" t="s">
        <v>36</v>
      </c>
      <c r="AX293" s="13" t="s">
        <v>81</v>
      </c>
      <c r="AY293" s="267" t="s">
        <v>229</v>
      </c>
    </row>
    <row r="294" s="14" customFormat="1">
      <c r="A294" s="14"/>
      <c r="B294" s="268"/>
      <c r="C294" s="269"/>
      <c r="D294" s="259" t="s">
        <v>238</v>
      </c>
      <c r="E294" s="270" t="s">
        <v>1</v>
      </c>
      <c r="F294" s="271" t="s">
        <v>3831</v>
      </c>
      <c r="G294" s="269"/>
      <c r="H294" s="272">
        <v>30.545000000000002</v>
      </c>
      <c r="I294" s="273"/>
      <c r="J294" s="269"/>
      <c r="K294" s="269"/>
      <c r="L294" s="274"/>
      <c r="M294" s="275"/>
      <c r="N294" s="276"/>
      <c r="O294" s="276"/>
      <c r="P294" s="276"/>
      <c r="Q294" s="276"/>
      <c r="R294" s="276"/>
      <c r="S294" s="276"/>
      <c r="T294" s="27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8" t="s">
        <v>238</v>
      </c>
      <c r="AU294" s="278" t="s">
        <v>91</v>
      </c>
      <c r="AV294" s="14" t="s">
        <v>91</v>
      </c>
      <c r="AW294" s="14" t="s">
        <v>36</v>
      </c>
      <c r="AX294" s="14" t="s">
        <v>89</v>
      </c>
      <c r="AY294" s="278" t="s">
        <v>229</v>
      </c>
    </row>
    <row r="295" s="2" customFormat="1" ht="16.5" customHeight="1">
      <c r="A295" s="39"/>
      <c r="B295" s="40"/>
      <c r="C295" s="318" t="s">
        <v>645</v>
      </c>
      <c r="D295" s="318" t="s">
        <v>492</v>
      </c>
      <c r="E295" s="319" t="s">
        <v>3932</v>
      </c>
      <c r="F295" s="320" t="s">
        <v>3933</v>
      </c>
      <c r="G295" s="321" t="s">
        <v>346</v>
      </c>
      <c r="H295" s="322">
        <v>33.600000000000001</v>
      </c>
      <c r="I295" s="323"/>
      <c r="J295" s="324">
        <f>ROUND(I295*H295,2)</f>
        <v>0</v>
      </c>
      <c r="K295" s="320" t="s">
        <v>235</v>
      </c>
      <c r="L295" s="325"/>
      <c r="M295" s="326" t="s">
        <v>1</v>
      </c>
      <c r="N295" s="327" t="s">
        <v>46</v>
      </c>
      <c r="O295" s="92"/>
      <c r="P295" s="253">
        <f>O295*H295</f>
        <v>0</v>
      </c>
      <c r="Q295" s="253">
        <v>0.024</v>
      </c>
      <c r="R295" s="253">
        <f>Q295*H295</f>
        <v>0.80640000000000001</v>
      </c>
      <c r="S295" s="253">
        <v>0</v>
      </c>
      <c r="T295" s="25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5" t="s">
        <v>319</v>
      </c>
      <c r="AT295" s="255" t="s">
        <v>492</v>
      </c>
      <c r="AU295" s="255" t="s">
        <v>91</v>
      </c>
      <c r="AY295" s="18" t="s">
        <v>229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8" t="s">
        <v>89</v>
      </c>
      <c r="BK295" s="256">
        <f>ROUND(I295*H295,2)</f>
        <v>0</v>
      </c>
      <c r="BL295" s="18" t="s">
        <v>236</v>
      </c>
      <c r="BM295" s="255" t="s">
        <v>3934</v>
      </c>
    </row>
    <row r="296" s="14" customFormat="1">
      <c r="A296" s="14"/>
      <c r="B296" s="268"/>
      <c r="C296" s="269"/>
      <c r="D296" s="259" t="s">
        <v>238</v>
      </c>
      <c r="E296" s="269"/>
      <c r="F296" s="271" t="s">
        <v>3935</v>
      </c>
      <c r="G296" s="269"/>
      <c r="H296" s="272">
        <v>33.600000000000001</v>
      </c>
      <c r="I296" s="273"/>
      <c r="J296" s="269"/>
      <c r="K296" s="269"/>
      <c r="L296" s="274"/>
      <c r="M296" s="275"/>
      <c r="N296" s="276"/>
      <c r="O296" s="276"/>
      <c r="P296" s="276"/>
      <c r="Q296" s="276"/>
      <c r="R296" s="276"/>
      <c r="S296" s="276"/>
      <c r="T296" s="27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8" t="s">
        <v>238</v>
      </c>
      <c r="AU296" s="278" t="s">
        <v>91</v>
      </c>
      <c r="AV296" s="14" t="s">
        <v>91</v>
      </c>
      <c r="AW296" s="14" t="s">
        <v>4</v>
      </c>
      <c r="AX296" s="14" t="s">
        <v>89</v>
      </c>
      <c r="AY296" s="278" t="s">
        <v>229</v>
      </c>
    </row>
    <row r="297" s="2" customFormat="1" ht="21.75" customHeight="1">
      <c r="A297" s="39"/>
      <c r="B297" s="40"/>
      <c r="C297" s="244" t="s">
        <v>653</v>
      </c>
      <c r="D297" s="244" t="s">
        <v>231</v>
      </c>
      <c r="E297" s="245" t="s">
        <v>3936</v>
      </c>
      <c r="F297" s="246" t="s">
        <v>3937</v>
      </c>
      <c r="G297" s="247" t="s">
        <v>311</v>
      </c>
      <c r="H297" s="248">
        <v>88.581000000000003</v>
      </c>
      <c r="I297" s="249"/>
      <c r="J297" s="250">
        <f>ROUND(I297*H297,2)</f>
        <v>0</v>
      </c>
      <c r="K297" s="246" t="s">
        <v>235</v>
      </c>
      <c r="L297" s="45"/>
      <c r="M297" s="251" t="s">
        <v>1</v>
      </c>
      <c r="N297" s="252" t="s">
        <v>46</v>
      </c>
      <c r="O297" s="92"/>
      <c r="P297" s="253">
        <f>O297*H297</f>
        <v>0</v>
      </c>
      <c r="Q297" s="253">
        <v>0.00046999999999999999</v>
      </c>
      <c r="R297" s="253">
        <f>Q297*H297</f>
        <v>0.041633070000000001</v>
      </c>
      <c r="S297" s="253">
        <v>0</v>
      </c>
      <c r="T297" s="25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5" t="s">
        <v>236</v>
      </c>
      <c r="AT297" s="255" t="s">
        <v>231</v>
      </c>
      <c r="AU297" s="255" t="s">
        <v>91</v>
      </c>
      <c r="AY297" s="18" t="s">
        <v>229</v>
      </c>
      <c r="BE297" s="256">
        <f>IF(N297="základní",J297,0)</f>
        <v>0</v>
      </c>
      <c r="BF297" s="256">
        <f>IF(N297="snížená",J297,0)</f>
        <v>0</v>
      </c>
      <c r="BG297" s="256">
        <f>IF(N297="zákl. přenesená",J297,0)</f>
        <v>0</v>
      </c>
      <c r="BH297" s="256">
        <f>IF(N297="sníž. přenesená",J297,0)</f>
        <v>0</v>
      </c>
      <c r="BI297" s="256">
        <f>IF(N297="nulová",J297,0)</f>
        <v>0</v>
      </c>
      <c r="BJ297" s="18" t="s">
        <v>89</v>
      </c>
      <c r="BK297" s="256">
        <f>ROUND(I297*H297,2)</f>
        <v>0</v>
      </c>
      <c r="BL297" s="18" t="s">
        <v>236</v>
      </c>
      <c r="BM297" s="255" t="s">
        <v>3938</v>
      </c>
    </row>
    <row r="298" s="13" customFormat="1">
      <c r="A298" s="13"/>
      <c r="B298" s="257"/>
      <c r="C298" s="258"/>
      <c r="D298" s="259" t="s">
        <v>238</v>
      </c>
      <c r="E298" s="260" t="s">
        <v>1</v>
      </c>
      <c r="F298" s="261" t="s">
        <v>515</v>
      </c>
      <c r="G298" s="258"/>
      <c r="H298" s="260" t="s">
        <v>1</v>
      </c>
      <c r="I298" s="262"/>
      <c r="J298" s="258"/>
      <c r="K298" s="258"/>
      <c r="L298" s="263"/>
      <c r="M298" s="264"/>
      <c r="N298" s="265"/>
      <c r="O298" s="265"/>
      <c r="P298" s="265"/>
      <c r="Q298" s="265"/>
      <c r="R298" s="265"/>
      <c r="S298" s="265"/>
      <c r="T298" s="26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7" t="s">
        <v>238</v>
      </c>
      <c r="AU298" s="267" t="s">
        <v>91</v>
      </c>
      <c r="AV298" s="13" t="s">
        <v>89</v>
      </c>
      <c r="AW298" s="13" t="s">
        <v>36</v>
      </c>
      <c r="AX298" s="13" t="s">
        <v>81</v>
      </c>
      <c r="AY298" s="267" t="s">
        <v>229</v>
      </c>
    </row>
    <row r="299" s="14" customFormat="1">
      <c r="A299" s="14"/>
      <c r="B299" s="268"/>
      <c r="C299" s="269"/>
      <c r="D299" s="259" t="s">
        <v>238</v>
      </c>
      <c r="E299" s="270" t="s">
        <v>1</v>
      </c>
      <c r="F299" s="271" t="s">
        <v>3939</v>
      </c>
      <c r="G299" s="269"/>
      <c r="H299" s="272">
        <v>88.581000000000003</v>
      </c>
      <c r="I299" s="273"/>
      <c r="J299" s="269"/>
      <c r="K299" s="269"/>
      <c r="L299" s="274"/>
      <c r="M299" s="275"/>
      <c r="N299" s="276"/>
      <c r="O299" s="276"/>
      <c r="P299" s="276"/>
      <c r="Q299" s="276"/>
      <c r="R299" s="276"/>
      <c r="S299" s="276"/>
      <c r="T299" s="27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8" t="s">
        <v>238</v>
      </c>
      <c r="AU299" s="278" t="s">
        <v>91</v>
      </c>
      <c r="AV299" s="14" t="s">
        <v>91</v>
      </c>
      <c r="AW299" s="14" t="s">
        <v>36</v>
      </c>
      <c r="AX299" s="14" t="s">
        <v>89</v>
      </c>
      <c r="AY299" s="278" t="s">
        <v>229</v>
      </c>
    </row>
    <row r="300" s="12" customFormat="1" ht="22.8" customHeight="1">
      <c r="A300" s="12"/>
      <c r="B300" s="228"/>
      <c r="C300" s="229"/>
      <c r="D300" s="230" t="s">
        <v>80</v>
      </c>
      <c r="E300" s="242" t="s">
        <v>1628</v>
      </c>
      <c r="F300" s="242" t="s">
        <v>1629</v>
      </c>
      <c r="G300" s="229"/>
      <c r="H300" s="229"/>
      <c r="I300" s="232"/>
      <c r="J300" s="243">
        <f>BK300</f>
        <v>0</v>
      </c>
      <c r="K300" s="229"/>
      <c r="L300" s="234"/>
      <c r="M300" s="235"/>
      <c r="N300" s="236"/>
      <c r="O300" s="236"/>
      <c r="P300" s="237">
        <f>P301</f>
        <v>0</v>
      </c>
      <c r="Q300" s="236"/>
      <c r="R300" s="237">
        <f>R301</f>
        <v>0</v>
      </c>
      <c r="S300" s="236"/>
      <c r="T300" s="238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9" t="s">
        <v>89</v>
      </c>
      <c r="AT300" s="240" t="s">
        <v>80</v>
      </c>
      <c r="AU300" s="240" t="s">
        <v>89</v>
      </c>
      <c r="AY300" s="239" t="s">
        <v>229</v>
      </c>
      <c r="BK300" s="241">
        <f>BK301</f>
        <v>0</v>
      </c>
    </row>
    <row r="301" s="2" customFormat="1" ht="16.5" customHeight="1">
      <c r="A301" s="39"/>
      <c r="B301" s="40"/>
      <c r="C301" s="244" t="s">
        <v>658</v>
      </c>
      <c r="D301" s="244" t="s">
        <v>231</v>
      </c>
      <c r="E301" s="245" t="s">
        <v>3940</v>
      </c>
      <c r="F301" s="246" t="s">
        <v>3941</v>
      </c>
      <c r="G301" s="247" t="s">
        <v>289</v>
      </c>
      <c r="H301" s="248">
        <v>175.63399999999999</v>
      </c>
      <c r="I301" s="249"/>
      <c r="J301" s="250">
        <f>ROUND(I301*H301,2)</f>
        <v>0</v>
      </c>
      <c r="K301" s="246" t="s">
        <v>235</v>
      </c>
      <c r="L301" s="45"/>
      <c r="M301" s="251" t="s">
        <v>1</v>
      </c>
      <c r="N301" s="252" t="s">
        <v>46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236</v>
      </c>
      <c r="AT301" s="255" t="s">
        <v>231</v>
      </c>
      <c r="AU301" s="255" t="s">
        <v>91</v>
      </c>
      <c r="AY301" s="18" t="s">
        <v>229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89</v>
      </c>
      <c r="BK301" s="256">
        <f>ROUND(I301*H301,2)</f>
        <v>0</v>
      </c>
      <c r="BL301" s="18" t="s">
        <v>236</v>
      </c>
      <c r="BM301" s="255" t="s">
        <v>3942</v>
      </c>
    </row>
    <row r="302" s="12" customFormat="1" ht="25.92" customHeight="1">
      <c r="A302" s="12"/>
      <c r="B302" s="228"/>
      <c r="C302" s="229"/>
      <c r="D302" s="230" t="s">
        <v>80</v>
      </c>
      <c r="E302" s="231" t="s">
        <v>1634</v>
      </c>
      <c r="F302" s="231" t="s">
        <v>1635</v>
      </c>
      <c r="G302" s="229"/>
      <c r="H302" s="229"/>
      <c r="I302" s="232"/>
      <c r="J302" s="233">
        <f>BK302</f>
        <v>0</v>
      </c>
      <c r="K302" s="229"/>
      <c r="L302" s="234"/>
      <c r="M302" s="235"/>
      <c r="N302" s="236"/>
      <c r="O302" s="236"/>
      <c r="P302" s="237">
        <f>P303+P335+P339</f>
        <v>0</v>
      </c>
      <c r="Q302" s="236"/>
      <c r="R302" s="237">
        <f>R303+R335+R339</f>
        <v>0.77629809999999999</v>
      </c>
      <c r="S302" s="236"/>
      <c r="T302" s="238">
        <f>T303+T335+T339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39" t="s">
        <v>91</v>
      </c>
      <c r="AT302" s="240" t="s">
        <v>80</v>
      </c>
      <c r="AU302" s="240" t="s">
        <v>81</v>
      </c>
      <c r="AY302" s="239" t="s">
        <v>229</v>
      </c>
      <c r="BK302" s="241">
        <f>BK303+BK335+BK339</f>
        <v>0</v>
      </c>
    </row>
    <row r="303" s="12" customFormat="1" ht="22.8" customHeight="1">
      <c r="A303" s="12"/>
      <c r="B303" s="228"/>
      <c r="C303" s="229"/>
      <c r="D303" s="230" t="s">
        <v>80</v>
      </c>
      <c r="E303" s="242" t="s">
        <v>1636</v>
      </c>
      <c r="F303" s="242" t="s">
        <v>1637</v>
      </c>
      <c r="G303" s="229"/>
      <c r="H303" s="229"/>
      <c r="I303" s="232"/>
      <c r="J303" s="243">
        <f>BK303</f>
        <v>0</v>
      </c>
      <c r="K303" s="229"/>
      <c r="L303" s="234"/>
      <c r="M303" s="235"/>
      <c r="N303" s="236"/>
      <c r="O303" s="236"/>
      <c r="P303" s="237">
        <f>SUM(P304:P334)</f>
        <v>0</v>
      </c>
      <c r="Q303" s="236"/>
      <c r="R303" s="237">
        <f>SUM(R304:R334)</f>
        <v>0.58738294000000002</v>
      </c>
      <c r="S303" s="236"/>
      <c r="T303" s="238">
        <f>SUM(T304:T334)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9" t="s">
        <v>91</v>
      </c>
      <c r="AT303" s="240" t="s">
        <v>80</v>
      </c>
      <c r="AU303" s="240" t="s">
        <v>89</v>
      </c>
      <c r="AY303" s="239" t="s">
        <v>229</v>
      </c>
      <c r="BK303" s="241">
        <f>SUM(BK304:BK334)</f>
        <v>0</v>
      </c>
    </row>
    <row r="304" s="2" customFormat="1" ht="21.75" customHeight="1">
      <c r="A304" s="39"/>
      <c r="B304" s="40"/>
      <c r="C304" s="244" t="s">
        <v>667</v>
      </c>
      <c r="D304" s="244" t="s">
        <v>231</v>
      </c>
      <c r="E304" s="245" t="s">
        <v>3943</v>
      </c>
      <c r="F304" s="246" t="s">
        <v>3944</v>
      </c>
      <c r="G304" s="247" t="s">
        <v>311</v>
      </c>
      <c r="H304" s="248">
        <v>44.509</v>
      </c>
      <c r="I304" s="249"/>
      <c r="J304" s="250">
        <f>ROUND(I304*H304,2)</f>
        <v>0</v>
      </c>
      <c r="K304" s="246" t="s">
        <v>235</v>
      </c>
      <c r="L304" s="45"/>
      <c r="M304" s="251" t="s">
        <v>1</v>
      </c>
      <c r="N304" s="252" t="s">
        <v>46</v>
      </c>
      <c r="O304" s="92"/>
      <c r="P304" s="253">
        <f>O304*H304</f>
        <v>0</v>
      </c>
      <c r="Q304" s="253">
        <v>0.00115</v>
      </c>
      <c r="R304" s="253">
        <f>Q304*H304</f>
        <v>0.051185349999999998</v>
      </c>
      <c r="S304" s="253">
        <v>0</v>
      </c>
      <c r="T304" s="25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5" t="s">
        <v>331</v>
      </c>
      <c r="AT304" s="255" t="s">
        <v>231</v>
      </c>
      <c r="AU304" s="255" t="s">
        <v>91</v>
      </c>
      <c r="AY304" s="18" t="s">
        <v>229</v>
      </c>
      <c r="BE304" s="256">
        <f>IF(N304="základní",J304,0)</f>
        <v>0</v>
      </c>
      <c r="BF304" s="256">
        <f>IF(N304="snížená",J304,0)</f>
        <v>0</v>
      </c>
      <c r="BG304" s="256">
        <f>IF(N304="zákl. přenesená",J304,0)</f>
        <v>0</v>
      </c>
      <c r="BH304" s="256">
        <f>IF(N304="sníž. přenesená",J304,0)</f>
        <v>0</v>
      </c>
      <c r="BI304" s="256">
        <f>IF(N304="nulová",J304,0)</f>
        <v>0</v>
      </c>
      <c r="BJ304" s="18" t="s">
        <v>89</v>
      </c>
      <c r="BK304" s="256">
        <f>ROUND(I304*H304,2)</f>
        <v>0</v>
      </c>
      <c r="BL304" s="18" t="s">
        <v>331</v>
      </c>
      <c r="BM304" s="255" t="s">
        <v>3945</v>
      </c>
    </row>
    <row r="305" s="13" customFormat="1">
      <c r="A305" s="13"/>
      <c r="B305" s="257"/>
      <c r="C305" s="258"/>
      <c r="D305" s="259" t="s">
        <v>238</v>
      </c>
      <c r="E305" s="260" t="s">
        <v>1</v>
      </c>
      <c r="F305" s="261" t="s">
        <v>515</v>
      </c>
      <c r="G305" s="258"/>
      <c r="H305" s="260" t="s">
        <v>1</v>
      </c>
      <c r="I305" s="262"/>
      <c r="J305" s="258"/>
      <c r="K305" s="258"/>
      <c r="L305" s="263"/>
      <c r="M305" s="264"/>
      <c r="N305" s="265"/>
      <c r="O305" s="265"/>
      <c r="P305" s="265"/>
      <c r="Q305" s="265"/>
      <c r="R305" s="265"/>
      <c r="S305" s="265"/>
      <c r="T305" s="26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7" t="s">
        <v>238</v>
      </c>
      <c r="AU305" s="267" t="s">
        <v>91</v>
      </c>
      <c r="AV305" s="13" t="s">
        <v>89</v>
      </c>
      <c r="AW305" s="13" t="s">
        <v>36</v>
      </c>
      <c r="AX305" s="13" t="s">
        <v>81</v>
      </c>
      <c r="AY305" s="267" t="s">
        <v>229</v>
      </c>
    </row>
    <row r="306" s="14" customFormat="1">
      <c r="A306" s="14"/>
      <c r="B306" s="268"/>
      <c r="C306" s="269"/>
      <c r="D306" s="259" t="s">
        <v>238</v>
      </c>
      <c r="E306" s="270" t="s">
        <v>1</v>
      </c>
      <c r="F306" s="271" t="s">
        <v>3946</v>
      </c>
      <c r="G306" s="269"/>
      <c r="H306" s="272">
        <v>39.709000000000003</v>
      </c>
      <c r="I306" s="273"/>
      <c r="J306" s="269"/>
      <c r="K306" s="269"/>
      <c r="L306" s="274"/>
      <c r="M306" s="275"/>
      <c r="N306" s="276"/>
      <c r="O306" s="276"/>
      <c r="P306" s="276"/>
      <c r="Q306" s="276"/>
      <c r="R306" s="276"/>
      <c r="S306" s="276"/>
      <c r="T306" s="27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8" t="s">
        <v>238</v>
      </c>
      <c r="AU306" s="278" t="s">
        <v>91</v>
      </c>
      <c r="AV306" s="14" t="s">
        <v>91</v>
      </c>
      <c r="AW306" s="14" t="s">
        <v>36</v>
      </c>
      <c r="AX306" s="14" t="s">
        <v>81</v>
      </c>
      <c r="AY306" s="278" t="s">
        <v>229</v>
      </c>
    </row>
    <row r="307" s="14" customFormat="1">
      <c r="A307" s="14"/>
      <c r="B307" s="268"/>
      <c r="C307" s="269"/>
      <c r="D307" s="259" t="s">
        <v>238</v>
      </c>
      <c r="E307" s="270" t="s">
        <v>1</v>
      </c>
      <c r="F307" s="271" t="s">
        <v>3947</v>
      </c>
      <c r="G307" s="269"/>
      <c r="H307" s="272">
        <v>4.7999999999999998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238</v>
      </c>
      <c r="AU307" s="278" t="s">
        <v>91</v>
      </c>
      <c r="AV307" s="14" t="s">
        <v>91</v>
      </c>
      <c r="AW307" s="14" t="s">
        <v>36</v>
      </c>
      <c r="AX307" s="14" t="s">
        <v>81</v>
      </c>
      <c r="AY307" s="278" t="s">
        <v>229</v>
      </c>
    </row>
    <row r="308" s="15" customFormat="1">
      <c r="A308" s="15"/>
      <c r="B308" s="279"/>
      <c r="C308" s="280"/>
      <c r="D308" s="259" t="s">
        <v>238</v>
      </c>
      <c r="E308" s="281" t="s">
        <v>1</v>
      </c>
      <c r="F308" s="282" t="s">
        <v>252</v>
      </c>
      <c r="G308" s="280"/>
      <c r="H308" s="283">
        <v>44.509</v>
      </c>
      <c r="I308" s="284"/>
      <c r="J308" s="280"/>
      <c r="K308" s="280"/>
      <c r="L308" s="285"/>
      <c r="M308" s="286"/>
      <c r="N308" s="287"/>
      <c r="O308" s="287"/>
      <c r="P308" s="287"/>
      <c r="Q308" s="287"/>
      <c r="R308" s="287"/>
      <c r="S308" s="287"/>
      <c r="T308" s="28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9" t="s">
        <v>238</v>
      </c>
      <c r="AU308" s="289" t="s">
        <v>91</v>
      </c>
      <c r="AV308" s="15" t="s">
        <v>236</v>
      </c>
      <c r="AW308" s="15" t="s">
        <v>36</v>
      </c>
      <c r="AX308" s="15" t="s">
        <v>89</v>
      </c>
      <c r="AY308" s="289" t="s">
        <v>229</v>
      </c>
    </row>
    <row r="309" s="2" customFormat="1" ht="33" customHeight="1">
      <c r="A309" s="39"/>
      <c r="B309" s="40"/>
      <c r="C309" s="244" t="s">
        <v>676</v>
      </c>
      <c r="D309" s="244" t="s">
        <v>231</v>
      </c>
      <c r="E309" s="245" t="s">
        <v>1773</v>
      </c>
      <c r="F309" s="246" t="s">
        <v>1774</v>
      </c>
      <c r="G309" s="247" t="s">
        <v>311</v>
      </c>
      <c r="H309" s="248">
        <v>18.263999999999999</v>
      </c>
      <c r="I309" s="249"/>
      <c r="J309" s="250">
        <f>ROUND(I309*H309,2)</f>
        <v>0</v>
      </c>
      <c r="K309" s="246" t="s">
        <v>235</v>
      </c>
      <c r="L309" s="45"/>
      <c r="M309" s="251" t="s">
        <v>1</v>
      </c>
      <c r="N309" s="252" t="s">
        <v>46</v>
      </c>
      <c r="O309" s="92"/>
      <c r="P309" s="253">
        <f>O309*H309</f>
        <v>0</v>
      </c>
      <c r="Q309" s="253">
        <v>0.0060000000000000001</v>
      </c>
      <c r="R309" s="253">
        <f>Q309*H309</f>
        <v>0.109584</v>
      </c>
      <c r="S309" s="253">
        <v>0</v>
      </c>
      <c r="T309" s="25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5" t="s">
        <v>331</v>
      </c>
      <c r="AT309" s="255" t="s">
        <v>231</v>
      </c>
      <c r="AU309" s="255" t="s">
        <v>91</v>
      </c>
      <c r="AY309" s="18" t="s">
        <v>229</v>
      </c>
      <c r="BE309" s="256">
        <f>IF(N309="základní",J309,0)</f>
        <v>0</v>
      </c>
      <c r="BF309" s="256">
        <f>IF(N309="snížená",J309,0)</f>
        <v>0</v>
      </c>
      <c r="BG309" s="256">
        <f>IF(N309="zákl. přenesená",J309,0)</f>
        <v>0</v>
      </c>
      <c r="BH309" s="256">
        <f>IF(N309="sníž. přenesená",J309,0)</f>
        <v>0</v>
      </c>
      <c r="BI309" s="256">
        <f>IF(N309="nulová",J309,0)</f>
        <v>0</v>
      </c>
      <c r="BJ309" s="18" t="s">
        <v>89</v>
      </c>
      <c r="BK309" s="256">
        <f>ROUND(I309*H309,2)</f>
        <v>0</v>
      </c>
      <c r="BL309" s="18" t="s">
        <v>331</v>
      </c>
      <c r="BM309" s="255" t="s">
        <v>3948</v>
      </c>
    </row>
    <row r="310" s="13" customFormat="1">
      <c r="A310" s="13"/>
      <c r="B310" s="257"/>
      <c r="C310" s="258"/>
      <c r="D310" s="259" t="s">
        <v>238</v>
      </c>
      <c r="E310" s="260" t="s">
        <v>1</v>
      </c>
      <c r="F310" s="261" t="s">
        <v>515</v>
      </c>
      <c r="G310" s="258"/>
      <c r="H310" s="260" t="s">
        <v>1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7" t="s">
        <v>238</v>
      </c>
      <c r="AU310" s="267" t="s">
        <v>91</v>
      </c>
      <c r="AV310" s="13" t="s">
        <v>89</v>
      </c>
      <c r="AW310" s="13" t="s">
        <v>36</v>
      </c>
      <c r="AX310" s="13" t="s">
        <v>81</v>
      </c>
      <c r="AY310" s="267" t="s">
        <v>229</v>
      </c>
    </row>
    <row r="311" s="13" customFormat="1">
      <c r="A311" s="13"/>
      <c r="B311" s="257"/>
      <c r="C311" s="258"/>
      <c r="D311" s="259" t="s">
        <v>238</v>
      </c>
      <c r="E311" s="260" t="s">
        <v>1</v>
      </c>
      <c r="F311" s="261" t="s">
        <v>3926</v>
      </c>
      <c r="G311" s="258"/>
      <c r="H311" s="260" t="s">
        <v>1</v>
      </c>
      <c r="I311" s="262"/>
      <c r="J311" s="258"/>
      <c r="K311" s="258"/>
      <c r="L311" s="263"/>
      <c r="M311" s="264"/>
      <c r="N311" s="265"/>
      <c r="O311" s="265"/>
      <c r="P311" s="265"/>
      <c r="Q311" s="265"/>
      <c r="R311" s="265"/>
      <c r="S311" s="265"/>
      <c r="T311" s="26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7" t="s">
        <v>238</v>
      </c>
      <c r="AU311" s="267" t="s">
        <v>91</v>
      </c>
      <c r="AV311" s="13" t="s">
        <v>89</v>
      </c>
      <c r="AW311" s="13" t="s">
        <v>36</v>
      </c>
      <c r="AX311" s="13" t="s">
        <v>81</v>
      </c>
      <c r="AY311" s="267" t="s">
        <v>229</v>
      </c>
    </row>
    <row r="312" s="14" customFormat="1">
      <c r="A312" s="14"/>
      <c r="B312" s="268"/>
      <c r="C312" s="269"/>
      <c r="D312" s="259" t="s">
        <v>238</v>
      </c>
      <c r="E312" s="270" t="s">
        <v>1</v>
      </c>
      <c r="F312" s="271" t="s">
        <v>3927</v>
      </c>
      <c r="G312" s="269"/>
      <c r="H312" s="272">
        <v>9.1639999999999997</v>
      </c>
      <c r="I312" s="273"/>
      <c r="J312" s="269"/>
      <c r="K312" s="269"/>
      <c r="L312" s="274"/>
      <c r="M312" s="275"/>
      <c r="N312" s="276"/>
      <c r="O312" s="276"/>
      <c r="P312" s="276"/>
      <c r="Q312" s="276"/>
      <c r="R312" s="276"/>
      <c r="S312" s="276"/>
      <c r="T312" s="27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8" t="s">
        <v>238</v>
      </c>
      <c r="AU312" s="278" t="s">
        <v>91</v>
      </c>
      <c r="AV312" s="14" t="s">
        <v>91</v>
      </c>
      <c r="AW312" s="14" t="s">
        <v>36</v>
      </c>
      <c r="AX312" s="14" t="s">
        <v>81</v>
      </c>
      <c r="AY312" s="278" t="s">
        <v>229</v>
      </c>
    </row>
    <row r="313" s="13" customFormat="1">
      <c r="A313" s="13"/>
      <c r="B313" s="257"/>
      <c r="C313" s="258"/>
      <c r="D313" s="259" t="s">
        <v>238</v>
      </c>
      <c r="E313" s="260" t="s">
        <v>1</v>
      </c>
      <c r="F313" s="261" t="s">
        <v>3789</v>
      </c>
      <c r="G313" s="258"/>
      <c r="H313" s="260" t="s">
        <v>1</v>
      </c>
      <c r="I313" s="262"/>
      <c r="J313" s="258"/>
      <c r="K313" s="258"/>
      <c r="L313" s="263"/>
      <c r="M313" s="264"/>
      <c r="N313" s="265"/>
      <c r="O313" s="265"/>
      <c r="P313" s="265"/>
      <c r="Q313" s="265"/>
      <c r="R313" s="265"/>
      <c r="S313" s="265"/>
      <c r="T313" s="26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7" t="s">
        <v>238</v>
      </c>
      <c r="AU313" s="267" t="s">
        <v>91</v>
      </c>
      <c r="AV313" s="13" t="s">
        <v>89</v>
      </c>
      <c r="AW313" s="13" t="s">
        <v>36</v>
      </c>
      <c r="AX313" s="13" t="s">
        <v>81</v>
      </c>
      <c r="AY313" s="267" t="s">
        <v>229</v>
      </c>
    </row>
    <row r="314" s="13" customFormat="1">
      <c r="A314" s="13"/>
      <c r="B314" s="257"/>
      <c r="C314" s="258"/>
      <c r="D314" s="259" t="s">
        <v>238</v>
      </c>
      <c r="E314" s="260" t="s">
        <v>1</v>
      </c>
      <c r="F314" s="261" t="s">
        <v>3926</v>
      </c>
      <c r="G314" s="258"/>
      <c r="H314" s="260" t="s">
        <v>1</v>
      </c>
      <c r="I314" s="262"/>
      <c r="J314" s="258"/>
      <c r="K314" s="258"/>
      <c r="L314" s="263"/>
      <c r="M314" s="264"/>
      <c r="N314" s="265"/>
      <c r="O314" s="265"/>
      <c r="P314" s="265"/>
      <c r="Q314" s="265"/>
      <c r="R314" s="265"/>
      <c r="S314" s="265"/>
      <c r="T314" s="26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7" t="s">
        <v>238</v>
      </c>
      <c r="AU314" s="267" t="s">
        <v>91</v>
      </c>
      <c r="AV314" s="13" t="s">
        <v>89</v>
      </c>
      <c r="AW314" s="13" t="s">
        <v>36</v>
      </c>
      <c r="AX314" s="13" t="s">
        <v>81</v>
      </c>
      <c r="AY314" s="267" t="s">
        <v>229</v>
      </c>
    </row>
    <row r="315" s="14" customFormat="1">
      <c r="A315" s="14"/>
      <c r="B315" s="268"/>
      <c r="C315" s="269"/>
      <c r="D315" s="259" t="s">
        <v>238</v>
      </c>
      <c r="E315" s="270" t="s">
        <v>1</v>
      </c>
      <c r="F315" s="271" t="s">
        <v>3949</v>
      </c>
      <c r="G315" s="269"/>
      <c r="H315" s="272">
        <v>4.5499999999999998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8" t="s">
        <v>238</v>
      </c>
      <c r="AU315" s="278" t="s">
        <v>91</v>
      </c>
      <c r="AV315" s="14" t="s">
        <v>91</v>
      </c>
      <c r="AW315" s="14" t="s">
        <v>36</v>
      </c>
      <c r="AX315" s="14" t="s">
        <v>81</v>
      </c>
      <c r="AY315" s="278" t="s">
        <v>229</v>
      </c>
    </row>
    <row r="316" s="14" customFormat="1">
      <c r="A316" s="14"/>
      <c r="B316" s="268"/>
      <c r="C316" s="269"/>
      <c r="D316" s="259" t="s">
        <v>238</v>
      </c>
      <c r="E316" s="270" t="s">
        <v>1</v>
      </c>
      <c r="F316" s="271" t="s">
        <v>3949</v>
      </c>
      <c r="G316" s="269"/>
      <c r="H316" s="272">
        <v>4.5499999999999998</v>
      </c>
      <c r="I316" s="273"/>
      <c r="J316" s="269"/>
      <c r="K316" s="269"/>
      <c r="L316" s="274"/>
      <c r="M316" s="275"/>
      <c r="N316" s="276"/>
      <c r="O316" s="276"/>
      <c r="P316" s="276"/>
      <c r="Q316" s="276"/>
      <c r="R316" s="276"/>
      <c r="S316" s="276"/>
      <c r="T316" s="27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8" t="s">
        <v>238</v>
      </c>
      <c r="AU316" s="278" t="s">
        <v>91</v>
      </c>
      <c r="AV316" s="14" t="s">
        <v>91</v>
      </c>
      <c r="AW316" s="14" t="s">
        <v>36</v>
      </c>
      <c r="AX316" s="14" t="s">
        <v>81</v>
      </c>
      <c r="AY316" s="278" t="s">
        <v>229</v>
      </c>
    </row>
    <row r="317" s="15" customFormat="1">
      <c r="A317" s="15"/>
      <c r="B317" s="279"/>
      <c r="C317" s="280"/>
      <c r="D317" s="259" t="s">
        <v>238</v>
      </c>
      <c r="E317" s="281" t="s">
        <v>1</v>
      </c>
      <c r="F317" s="282" t="s">
        <v>252</v>
      </c>
      <c r="G317" s="280"/>
      <c r="H317" s="283">
        <v>18.263999999999999</v>
      </c>
      <c r="I317" s="284"/>
      <c r="J317" s="280"/>
      <c r="K317" s="280"/>
      <c r="L317" s="285"/>
      <c r="M317" s="286"/>
      <c r="N317" s="287"/>
      <c r="O317" s="287"/>
      <c r="P317" s="287"/>
      <c r="Q317" s="287"/>
      <c r="R317" s="287"/>
      <c r="S317" s="287"/>
      <c r="T317" s="28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9" t="s">
        <v>238</v>
      </c>
      <c r="AU317" s="289" t="s">
        <v>91</v>
      </c>
      <c r="AV317" s="15" t="s">
        <v>236</v>
      </c>
      <c r="AW317" s="15" t="s">
        <v>36</v>
      </c>
      <c r="AX317" s="15" t="s">
        <v>89</v>
      </c>
      <c r="AY317" s="289" t="s">
        <v>229</v>
      </c>
    </row>
    <row r="318" s="2" customFormat="1" ht="33" customHeight="1">
      <c r="A318" s="39"/>
      <c r="B318" s="40"/>
      <c r="C318" s="244" t="s">
        <v>682</v>
      </c>
      <c r="D318" s="244" t="s">
        <v>231</v>
      </c>
      <c r="E318" s="245" t="s">
        <v>3950</v>
      </c>
      <c r="F318" s="246" t="s">
        <v>3951</v>
      </c>
      <c r="G318" s="247" t="s">
        <v>311</v>
      </c>
      <c r="H318" s="248">
        <v>67.352999999999994</v>
      </c>
      <c r="I318" s="249"/>
      <c r="J318" s="250">
        <f>ROUND(I318*H318,2)</f>
        <v>0</v>
      </c>
      <c r="K318" s="246" t="s">
        <v>235</v>
      </c>
      <c r="L318" s="45"/>
      <c r="M318" s="251" t="s">
        <v>1</v>
      </c>
      <c r="N318" s="252" t="s">
        <v>46</v>
      </c>
      <c r="O318" s="92"/>
      <c r="P318" s="253">
        <f>O318*H318</f>
        <v>0</v>
      </c>
      <c r="Q318" s="253">
        <v>0.0060299999999999998</v>
      </c>
      <c r="R318" s="253">
        <f>Q318*H318</f>
        <v>0.40613858999999997</v>
      </c>
      <c r="S318" s="253">
        <v>0</v>
      </c>
      <c r="T318" s="25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5" t="s">
        <v>331</v>
      </c>
      <c r="AT318" s="255" t="s">
        <v>231</v>
      </c>
      <c r="AU318" s="255" t="s">
        <v>91</v>
      </c>
      <c r="AY318" s="18" t="s">
        <v>229</v>
      </c>
      <c r="BE318" s="256">
        <f>IF(N318="základní",J318,0)</f>
        <v>0</v>
      </c>
      <c r="BF318" s="256">
        <f>IF(N318="snížená",J318,0)</f>
        <v>0</v>
      </c>
      <c r="BG318" s="256">
        <f>IF(N318="zákl. přenesená",J318,0)</f>
        <v>0</v>
      </c>
      <c r="BH318" s="256">
        <f>IF(N318="sníž. přenesená",J318,0)</f>
        <v>0</v>
      </c>
      <c r="BI318" s="256">
        <f>IF(N318="nulová",J318,0)</f>
        <v>0</v>
      </c>
      <c r="BJ318" s="18" t="s">
        <v>89</v>
      </c>
      <c r="BK318" s="256">
        <f>ROUND(I318*H318,2)</f>
        <v>0</v>
      </c>
      <c r="BL318" s="18" t="s">
        <v>331</v>
      </c>
      <c r="BM318" s="255" t="s">
        <v>3952</v>
      </c>
    </row>
    <row r="319" s="13" customFormat="1">
      <c r="A319" s="13"/>
      <c r="B319" s="257"/>
      <c r="C319" s="258"/>
      <c r="D319" s="259" t="s">
        <v>238</v>
      </c>
      <c r="E319" s="260" t="s">
        <v>1</v>
      </c>
      <c r="F319" s="261" t="s">
        <v>515</v>
      </c>
      <c r="G319" s="258"/>
      <c r="H319" s="260" t="s">
        <v>1</v>
      </c>
      <c r="I319" s="262"/>
      <c r="J319" s="258"/>
      <c r="K319" s="258"/>
      <c r="L319" s="263"/>
      <c r="M319" s="264"/>
      <c r="N319" s="265"/>
      <c r="O319" s="265"/>
      <c r="P319" s="265"/>
      <c r="Q319" s="265"/>
      <c r="R319" s="265"/>
      <c r="S319" s="265"/>
      <c r="T319" s="26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7" t="s">
        <v>238</v>
      </c>
      <c r="AU319" s="267" t="s">
        <v>91</v>
      </c>
      <c r="AV319" s="13" t="s">
        <v>89</v>
      </c>
      <c r="AW319" s="13" t="s">
        <v>36</v>
      </c>
      <c r="AX319" s="13" t="s">
        <v>81</v>
      </c>
      <c r="AY319" s="267" t="s">
        <v>229</v>
      </c>
    </row>
    <row r="320" s="13" customFormat="1">
      <c r="A320" s="13"/>
      <c r="B320" s="257"/>
      <c r="C320" s="258"/>
      <c r="D320" s="259" t="s">
        <v>238</v>
      </c>
      <c r="E320" s="260" t="s">
        <v>1</v>
      </c>
      <c r="F320" s="261" t="s">
        <v>3875</v>
      </c>
      <c r="G320" s="258"/>
      <c r="H320" s="260" t="s">
        <v>1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7" t="s">
        <v>238</v>
      </c>
      <c r="AU320" s="267" t="s">
        <v>91</v>
      </c>
      <c r="AV320" s="13" t="s">
        <v>89</v>
      </c>
      <c r="AW320" s="13" t="s">
        <v>36</v>
      </c>
      <c r="AX320" s="13" t="s">
        <v>81</v>
      </c>
      <c r="AY320" s="267" t="s">
        <v>229</v>
      </c>
    </row>
    <row r="321" s="14" customFormat="1">
      <c r="A321" s="14"/>
      <c r="B321" s="268"/>
      <c r="C321" s="269"/>
      <c r="D321" s="259" t="s">
        <v>238</v>
      </c>
      <c r="E321" s="270" t="s">
        <v>1</v>
      </c>
      <c r="F321" s="271" t="s">
        <v>3953</v>
      </c>
      <c r="G321" s="269"/>
      <c r="H321" s="272">
        <v>21.427</v>
      </c>
      <c r="I321" s="273"/>
      <c r="J321" s="269"/>
      <c r="K321" s="269"/>
      <c r="L321" s="274"/>
      <c r="M321" s="275"/>
      <c r="N321" s="276"/>
      <c r="O321" s="276"/>
      <c r="P321" s="276"/>
      <c r="Q321" s="276"/>
      <c r="R321" s="276"/>
      <c r="S321" s="276"/>
      <c r="T321" s="27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8" t="s">
        <v>238</v>
      </c>
      <c r="AU321" s="278" t="s">
        <v>91</v>
      </c>
      <c r="AV321" s="14" t="s">
        <v>91</v>
      </c>
      <c r="AW321" s="14" t="s">
        <v>36</v>
      </c>
      <c r="AX321" s="14" t="s">
        <v>81</v>
      </c>
      <c r="AY321" s="278" t="s">
        <v>229</v>
      </c>
    </row>
    <row r="322" s="14" customFormat="1">
      <c r="A322" s="14"/>
      <c r="B322" s="268"/>
      <c r="C322" s="269"/>
      <c r="D322" s="259" t="s">
        <v>238</v>
      </c>
      <c r="E322" s="270" t="s">
        <v>1</v>
      </c>
      <c r="F322" s="271" t="s">
        <v>3954</v>
      </c>
      <c r="G322" s="269"/>
      <c r="H322" s="272">
        <v>5.2439999999999998</v>
      </c>
      <c r="I322" s="273"/>
      <c r="J322" s="269"/>
      <c r="K322" s="269"/>
      <c r="L322" s="274"/>
      <c r="M322" s="275"/>
      <c r="N322" s="276"/>
      <c r="O322" s="276"/>
      <c r="P322" s="276"/>
      <c r="Q322" s="276"/>
      <c r="R322" s="276"/>
      <c r="S322" s="276"/>
      <c r="T322" s="27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8" t="s">
        <v>238</v>
      </c>
      <c r="AU322" s="278" t="s">
        <v>91</v>
      </c>
      <c r="AV322" s="14" t="s">
        <v>91</v>
      </c>
      <c r="AW322" s="14" t="s">
        <v>36</v>
      </c>
      <c r="AX322" s="14" t="s">
        <v>81</v>
      </c>
      <c r="AY322" s="278" t="s">
        <v>229</v>
      </c>
    </row>
    <row r="323" s="13" customFormat="1">
      <c r="A323" s="13"/>
      <c r="B323" s="257"/>
      <c r="C323" s="258"/>
      <c r="D323" s="259" t="s">
        <v>238</v>
      </c>
      <c r="E323" s="260" t="s">
        <v>1</v>
      </c>
      <c r="F323" s="261" t="s">
        <v>3789</v>
      </c>
      <c r="G323" s="258"/>
      <c r="H323" s="260" t="s">
        <v>1</v>
      </c>
      <c r="I323" s="262"/>
      <c r="J323" s="258"/>
      <c r="K323" s="258"/>
      <c r="L323" s="263"/>
      <c r="M323" s="264"/>
      <c r="N323" s="265"/>
      <c r="O323" s="265"/>
      <c r="P323" s="265"/>
      <c r="Q323" s="265"/>
      <c r="R323" s="265"/>
      <c r="S323" s="265"/>
      <c r="T323" s="26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7" t="s">
        <v>238</v>
      </c>
      <c r="AU323" s="267" t="s">
        <v>91</v>
      </c>
      <c r="AV323" s="13" t="s">
        <v>89</v>
      </c>
      <c r="AW323" s="13" t="s">
        <v>36</v>
      </c>
      <c r="AX323" s="13" t="s">
        <v>81</v>
      </c>
      <c r="AY323" s="267" t="s">
        <v>229</v>
      </c>
    </row>
    <row r="324" s="13" customFormat="1">
      <c r="A324" s="13"/>
      <c r="B324" s="257"/>
      <c r="C324" s="258"/>
      <c r="D324" s="259" t="s">
        <v>238</v>
      </c>
      <c r="E324" s="260" t="s">
        <v>1</v>
      </c>
      <c r="F324" s="261" t="s">
        <v>3875</v>
      </c>
      <c r="G324" s="258"/>
      <c r="H324" s="260" t="s">
        <v>1</v>
      </c>
      <c r="I324" s="262"/>
      <c r="J324" s="258"/>
      <c r="K324" s="258"/>
      <c r="L324" s="263"/>
      <c r="M324" s="264"/>
      <c r="N324" s="265"/>
      <c r="O324" s="265"/>
      <c r="P324" s="265"/>
      <c r="Q324" s="265"/>
      <c r="R324" s="265"/>
      <c r="S324" s="265"/>
      <c r="T324" s="26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7" t="s">
        <v>238</v>
      </c>
      <c r="AU324" s="267" t="s">
        <v>91</v>
      </c>
      <c r="AV324" s="13" t="s">
        <v>89</v>
      </c>
      <c r="AW324" s="13" t="s">
        <v>36</v>
      </c>
      <c r="AX324" s="13" t="s">
        <v>81</v>
      </c>
      <c r="AY324" s="267" t="s">
        <v>229</v>
      </c>
    </row>
    <row r="325" s="14" customFormat="1">
      <c r="A325" s="14"/>
      <c r="B325" s="268"/>
      <c r="C325" s="269"/>
      <c r="D325" s="259" t="s">
        <v>238</v>
      </c>
      <c r="E325" s="270" t="s">
        <v>1</v>
      </c>
      <c r="F325" s="271" t="s">
        <v>3955</v>
      </c>
      <c r="G325" s="269"/>
      <c r="H325" s="272">
        <v>26.946999999999999</v>
      </c>
      <c r="I325" s="273"/>
      <c r="J325" s="269"/>
      <c r="K325" s="269"/>
      <c r="L325" s="274"/>
      <c r="M325" s="275"/>
      <c r="N325" s="276"/>
      <c r="O325" s="276"/>
      <c r="P325" s="276"/>
      <c r="Q325" s="276"/>
      <c r="R325" s="276"/>
      <c r="S325" s="276"/>
      <c r="T325" s="27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8" t="s">
        <v>238</v>
      </c>
      <c r="AU325" s="278" t="s">
        <v>91</v>
      </c>
      <c r="AV325" s="14" t="s">
        <v>91</v>
      </c>
      <c r="AW325" s="14" t="s">
        <v>36</v>
      </c>
      <c r="AX325" s="14" t="s">
        <v>81</v>
      </c>
      <c r="AY325" s="278" t="s">
        <v>229</v>
      </c>
    </row>
    <row r="326" s="14" customFormat="1">
      <c r="A326" s="14"/>
      <c r="B326" s="268"/>
      <c r="C326" s="269"/>
      <c r="D326" s="259" t="s">
        <v>238</v>
      </c>
      <c r="E326" s="270" t="s">
        <v>1</v>
      </c>
      <c r="F326" s="271" t="s">
        <v>3956</v>
      </c>
      <c r="G326" s="269"/>
      <c r="H326" s="272">
        <v>13.734999999999999</v>
      </c>
      <c r="I326" s="273"/>
      <c r="J326" s="269"/>
      <c r="K326" s="269"/>
      <c r="L326" s="274"/>
      <c r="M326" s="275"/>
      <c r="N326" s="276"/>
      <c r="O326" s="276"/>
      <c r="P326" s="276"/>
      <c r="Q326" s="276"/>
      <c r="R326" s="276"/>
      <c r="S326" s="276"/>
      <c r="T326" s="27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8" t="s">
        <v>238</v>
      </c>
      <c r="AU326" s="278" t="s">
        <v>91</v>
      </c>
      <c r="AV326" s="14" t="s">
        <v>91</v>
      </c>
      <c r="AW326" s="14" t="s">
        <v>36</v>
      </c>
      <c r="AX326" s="14" t="s">
        <v>81</v>
      </c>
      <c r="AY326" s="278" t="s">
        <v>229</v>
      </c>
    </row>
    <row r="327" s="15" customFormat="1">
      <c r="A327" s="15"/>
      <c r="B327" s="279"/>
      <c r="C327" s="280"/>
      <c r="D327" s="259" t="s">
        <v>238</v>
      </c>
      <c r="E327" s="281" t="s">
        <v>1</v>
      </c>
      <c r="F327" s="282" t="s">
        <v>252</v>
      </c>
      <c r="G327" s="280"/>
      <c r="H327" s="283">
        <v>67.352999999999994</v>
      </c>
      <c r="I327" s="284"/>
      <c r="J327" s="280"/>
      <c r="K327" s="280"/>
      <c r="L327" s="285"/>
      <c r="M327" s="286"/>
      <c r="N327" s="287"/>
      <c r="O327" s="287"/>
      <c r="P327" s="287"/>
      <c r="Q327" s="287"/>
      <c r="R327" s="287"/>
      <c r="S327" s="287"/>
      <c r="T327" s="28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9" t="s">
        <v>238</v>
      </c>
      <c r="AU327" s="289" t="s">
        <v>91</v>
      </c>
      <c r="AV327" s="15" t="s">
        <v>236</v>
      </c>
      <c r="AW327" s="15" t="s">
        <v>36</v>
      </c>
      <c r="AX327" s="15" t="s">
        <v>89</v>
      </c>
      <c r="AY327" s="289" t="s">
        <v>229</v>
      </c>
    </row>
    <row r="328" s="2" customFormat="1" ht="21.75" customHeight="1">
      <c r="A328" s="39"/>
      <c r="B328" s="40"/>
      <c r="C328" s="244" t="s">
        <v>717</v>
      </c>
      <c r="D328" s="244" t="s">
        <v>231</v>
      </c>
      <c r="E328" s="245" t="s">
        <v>3957</v>
      </c>
      <c r="F328" s="246" t="s">
        <v>3958</v>
      </c>
      <c r="G328" s="247" t="s">
        <v>311</v>
      </c>
      <c r="H328" s="248">
        <v>4.5499999999999998</v>
      </c>
      <c r="I328" s="249"/>
      <c r="J328" s="250">
        <f>ROUND(I328*H328,2)</f>
        <v>0</v>
      </c>
      <c r="K328" s="246" t="s">
        <v>235</v>
      </c>
      <c r="L328" s="45"/>
      <c r="M328" s="251" t="s">
        <v>1</v>
      </c>
      <c r="N328" s="252" t="s">
        <v>46</v>
      </c>
      <c r="O328" s="92"/>
      <c r="P328" s="253">
        <f>O328*H328</f>
        <v>0</v>
      </c>
      <c r="Q328" s="253">
        <v>0.0044999999999999997</v>
      </c>
      <c r="R328" s="253">
        <f>Q328*H328</f>
        <v>0.020474999999999997</v>
      </c>
      <c r="S328" s="253">
        <v>0</v>
      </c>
      <c r="T328" s="25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5" t="s">
        <v>331</v>
      </c>
      <c r="AT328" s="255" t="s">
        <v>231</v>
      </c>
      <c r="AU328" s="255" t="s">
        <v>91</v>
      </c>
      <c r="AY328" s="18" t="s">
        <v>229</v>
      </c>
      <c r="BE328" s="256">
        <f>IF(N328="základní",J328,0)</f>
        <v>0</v>
      </c>
      <c r="BF328" s="256">
        <f>IF(N328="snížená",J328,0)</f>
        <v>0</v>
      </c>
      <c r="BG328" s="256">
        <f>IF(N328="zákl. přenesená",J328,0)</f>
        <v>0</v>
      </c>
      <c r="BH328" s="256">
        <f>IF(N328="sníž. přenesená",J328,0)</f>
        <v>0</v>
      </c>
      <c r="BI328" s="256">
        <f>IF(N328="nulová",J328,0)</f>
        <v>0</v>
      </c>
      <c r="BJ328" s="18" t="s">
        <v>89</v>
      </c>
      <c r="BK328" s="256">
        <f>ROUND(I328*H328,2)</f>
        <v>0</v>
      </c>
      <c r="BL328" s="18" t="s">
        <v>331</v>
      </c>
      <c r="BM328" s="255" t="s">
        <v>3959</v>
      </c>
    </row>
    <row r="329" s="13" customFormat="1">
      <c r="A329" s="13"/>
      <c r="B329" s="257"/>
      <c r="C329" s="258"/>
      <c r="D329" s="259" t="s">
        <v>238</v>
      </c>
      <c r="E329" s="260" t="s">
        <v>1</v>
      </c>
      <c r="F329" s="261" t="s">
        <v>3789</v>
      </c>
      <c r="G329" s="258"/>
      <c r="H329" s="260" t="s">
        <v>1</v>
      </c>
      <c r="I329" s="262"/>
      <c r="J329" s="258"/>
      <c r="K329" s="258"/>
      <c r="L329" s="263"/>
      <c r="M329" s="264"/>
      <c r="N329" s="265"/>
      <c r="O329" s="265"/>
      <c r="P329" s="265"/>
      <c r="Q329" s="265"/>
      <c r="R329" s="265"/>
      <c r="S329" s="265"/>
      <c r="T329" s="26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7" t="s">
        <v>238</v>
      </c>
      <c r="AU329" s="267" t="s">
        <v>91</v>
      </c>
      <c r="AV329" s="13" t="s">
        <v>89</v>
      </c>
      <c r="AW329" s="13" t="s">
        <v>36</v>
      </c>
      <c r="AX329" s="13" t="s">
        <v>81</v>
      </c>
      <c r="AY329" s="267" t="s">
        <v>229</v>
      </c>
    </row>
    <row r="330" s="13" customFormat="1">
      <c r="A330" s="13"/>
      <c r="B330" s="257"/>
      <c r="C330" s="258"/>
      <c r="D330" s="259" t="s">
        <v>238</v>
      </c>
      <c r="E330" s="260" t="s">
        <v>1</v>
      </c>
      <c r="F330" s="261" t="s">
        <v>3960</v>
      </c>
      <c r="G330" s="258"/>
      <c r="H330" s="260" t="s">
        <v>1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7" t="s">
        <v>238</v>
      </c>
      <c r="AU330" s="267" t="s">
        <v>91</v>
      </c>
      <c r="AV330" s="13" t="s">
        <v>89</v>
      </c>
      <c r="AW330" s="13" t="s">
        <v>36</v>
      </c>
      <c r="AX330" s="13" t="s">
        <v>81</v>
      </c>
      <c r="AY330" s="267" t="s">
        <v>229</v>
      </c>
    </row>
    <row r="331" s="14" customFormat="1">
      <c r="A331" s="14"/>
      <c r="B331" s="268"/>
      <c r="C331" s="269"/>
      <c r="D331" s="259" t="s">
        <v>238</v>
      </c>
      <c r="E331" s="270" t="s">
        <v>1</v>
      </c>
      <c r="F331" s="271" t="s">
        <v>3961</v>
      </c>
      <c r="G331" s="269"/>
      <c r="H331" s="272">
        <v>2.2749999999999999</v>
      </c>
      <c r="I331" s="273"/>
      <c r="J331" s="269"/>
      <c r="K331" s="269"/>
      <c r="L331" s="274"/>
      <c r="M331" s="275"/>
      <c r="N331" s="276"/>
      <c r="O331" s="276"/>
      <c r="P331" s="276"/>
      <c r="Q331" s="276"/>
      <c r="R331" s="276"/>
      <c r="S331" s="276"/>
      <c r="T331" s="27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8" t="s">
        <v>238</v>
      </c>
      <c r="AU331" s="278" t="s">
        <v>91</v>
      </c>
      <c r="AV331" s="14" t="s">
        <v>91</v>
      </c>
      <c r="AW331" s="14" t="s">
        <v>36</v>
      </c>
      <c r="AX331" s="14" t="s">
        <v>81</v>
      </c>
      <c r="AY331" s="278" t="s">
        <v>229</v>
      </c>
    </row>
    <row r="332" s="14" customFormat="1">
      <c r="A332" s="14"/>
      <c r="B332" s="268"/>
      <c r="C332" s="269"/>
      <c r="D332" s="259" t="s">
        <v>238</v>
      </c>
      <c r="E332" s="270" t="s">
        <v>1</v>
      </c>
      <c r="F332" s="271" t="s">
        <v>3961</v>
      </c>
      <c r="G332" s="269"/>
      <c r="H332" s="272">
        <v>2.2749999999999999</v>
      </c>
      <c r="I332" s="273"/>
      <c r="J332" s="269"/>
      <c r="K332" s="269"/>
      <c r="L332" s="274"/>
      <c r="M332" s="275"/>
      <c r="N332" s="276"/>
      <c r="O332" s="276"/>
      <c r="P332" s="276"/>
      <c r="Q332" s="276"/>
      <c r="R332" s="276"/>
      <c r="S332" s="276"/>
      <c r="T332" s="27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8" t="s">
        <v>238</v>
      </c>
      <c r="AU332" s="278" t="s">
        <v>91</v>
      </c>
      <c r="AV332" s="14" t="s">
        <v>91</v>
      </c>
      <c r="AW332" s="14" t="s">
        <v>36</v>
      </c>
      <c r="AX332" s="14" t="s">
        <v>81</v>
      </c>
      <c r="AY332" s="278" t="s">
        <v>229</v>
      </c>
    </row>
    <row r="333" s="15" customFormat="1">
      <c r="A333" s="15"/>
      <c r="B333" s="279"/>
      <c r="C333" s="280"/>
      <c r="D333" s="259" t="s">
        <v>238</v>
      </c>
      <c r="E333" s="281" t="s">
        <v>1</v>
      </c>
      <c r="F333" s="282" t="s">
        <v>252</v>
      </c>
      <c r="G333" s="280"/>
      <c r="H333" s="283">
        <v>4.5499999999999998</v>
      </c>
      <c r="I333" s="284"/>
      <c r="J333" s="280"/>
      <c r="K333" s="280"/>
      <c r="L333" s="285"/>
      <c r="M333" s="286"/>
      <c r="N333" s="287"/>
      <c r="O333" s="287"/>
      <c r="P333" s="287"/>
      <c r="Q333" s="287"/>
      <c r="R333" s="287"/>
      <c r="S333" s="287"/>
      <c r="T333" s="28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9" t="s">
        <v>238</v>
      </c>
      <c r="AU333" s="289" t="s">
        <v>91</v>
      </c>
      <c r="AV333" s="15" t="s">
        <v>236</v>
      </c>
      <c r="AW333" s="15" t="s">
        <v>36</v>
      </c>
      <c r="AX333" s="15" t="s">
        <v>89</v>
      </c>
      <c r="AY333" s="289" t="s">
        <v>229</v>
      </c>
    </row>
    <row r="334" s="2" customFormat="1" ht="21.75" customHeight="1">
      <c r="A334" s="39"/>
      <c r="B334" s="40"/>
      <c r="C334" s="244" t="s">
        <v>736</v>
      </c>
      <c r="D334" s="244" t="s">
        <v>231</v>
      </c>
      <c r="E334" s="245" t="s">
        <v>1782</v>
      </c>
      <c r="F334" s="246" t="s">
        <v>1783</v>
      </c>
      <c r="G334" s="247" t="s">
        <v>1784</v>
      </c>
      <c r="H334" s="328"/>
      <c r="I334" s="249"/>
      <c r="J334" s="250">
        <f>ROUND(I334*H334,2)</f>
        <v>0</v>
      </c>
      <c r="K334" s="246" t="s">
        <v>235</v>
      </c>
      <c r="L334" s="45"/>
      <c r="M334" s="251" t="s">
        <v>1</v>
      </c>
      <c r="N334" s="252" t="s">
        <v>46</v>
      </c>
      <c r="O334" s="92"/>
      <c r="P334" s="253">
        <f>O334*H334</f>
        <v>0</v>
      </c>
      <c r="Q334" s="253">
        <v>0</v>
      </c>
      <c r="R334" s="253">
        <f>Q334*H334</f>
        <v>0</v>
      </c>
      <c r="S334" s="253">
        <v>0</v>
      </c>
      <c r="T334" s="25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5" t="s">
        <v>331</v>
      </c>
      <c r="AT334" s="255" t="s">
        <v>231</v>
      </c>
      <c r="AU334" s="255" t="s">
        <v>91</v>
      </c>
      <c r="AY334" s="18" t="s">
        <v>229</v>
      </c>
      <c r="BE334" s="256">
        <f>IF(N334="základní",J334,0)</f>
        <v>0</v>
      </c>
      <c r="BF334" s="256">
        <f>IF(N334="snížená",J334,0)</f>
        <v>0</v>
      </c>
      <c r="BG334" s="256">
        <f>IF(N334="zákl. přenesená",J334,0)</f>
        <v>0</v>
      </c>
      <c r="BH334" s="256">
        <f>IF(N334="sníž. přenesená",J334,0)</f>
        <v>0</v>
      </c>
      <c r="BI334" s="256">
        <f>IF(N334="nulová",J334,0)</f>
        <v>0</v>
      </c>
      <c r="BJ334" s="18" t="s">
        <v>89</v>
      </c>
      <c r="BK334" s="256">
        <f>ROUND(I334*H334,2)</f>
        <v>0</v>
      </c>
      <c r="BL334" s="18" t="s">
        <v>331</v>
      </c>
      <c r="BM334" s="255" t="s">
        <v>3962</v>
      </c>
    </row>
    <row r="335" s="12" customFormat="1" ht="22.8" customHeight="1">
      <c r="A335" s="12"/>
      <c r="B335" s="228"/>
      <c r="C335" s="229"/>
      <c r="D335" s="230" t="s">
        <v>80</v>
      </c>
      <c r="E335" s="242" t="s">
        <v>2500</v>
      </c>
      <c r="F335" s="242" t="s">
        <v>2501</v>
      </c>
      <c r="G335" s="229"/>
      <c r="H335" s="229"/>
      <c r="I335" s="232"/>
      <c r="J335" s="243">
        <f>BK335</f>
        <v>0</v>
      </c>
      <c r="K335" s="229"/>
      <c r="L335" s="234"/>
      <c r="M335" s="235"/>
      <c r="N335" s="236"/>
      <c r="O335" s="236"/>
      <c r="P335" s="237">
        <f>SUM(P336:P338)</f>
        <v>0</v>
      </c>
      <c r="Q335" s="236"/>
      <c r="R335" s="237">
        <f>SUM(R336:R338)</f>
        <v>0</v>
      </c>
      <c r="S335" s="236"/>
      <c r="T335" s="238">
        <f>SUM(T336:T338)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39" t="s">
        <v>91</v>
      </c>
      <c r="AT335" s="240" t="s">
        <v>80</v>
      </c>
      <c r="AU335" s="240" t="s">
        <v>89</v>
      </c>
      <c r="AY335" s="239" t="s">
        <v>229</v>
      </c>
      <c r="BK335" s="241">
        <f>SUM(BK336:BK338)</f>
        <v>0</v>
      </c>
    </row>
    <row r="336" s="2" customFormat="1" ht="21.75" customHeight="1">
      <c r="A336" s="39"/>
      <c r="B336" s="40"/>
      <c r="C336" s="244" t="s">
        <v>742</v>
      </c>
      <c r="D336" s="244" t="s">
        <v>231</v>
      </c>
      <c r="E336" s="245" t="s">
        <v>3963</v>
      </c>
      <c r="F336" s="246" t="s">
        <v>3964</v>
      </c>
      <c r="G336" s="247" t="s">
        <v>346</v>
      </c>
      <c r="H336" s="248">
        <v>22.75</v>
      </c>
      <c r="I336" s="249"/>
      <c r="J336" s="250">
        <f>ROUND(I336*H336,2)</f>
        <v>0</v>
      </c>
      <c r="K336" s="246" t="s">
        <v>1</v>
      </c>
      <c r="L336" s="45"/>
      <c r="M336" s="251" t="s">
        <v>1</v>
      </c>
      <c r="N336" s="252" t="s">
        <v>46</v>
      </c>
      <c r="O336" s="92"/>
      <c r="P336" s="253">
        <f>O336*H336</f>
        <v>0</v>
      </c>
      <c r="Q336" s="253">
        <v>0</v>
      </c>
      <c r="R336" s="253">
        <f>Q336*H336</f>
        <v>0</v>
      </c>
      <c r="S336" s="253">
        <v>0</v>
      </c>
      <c r="T336" s="254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5" t="s">
        <v>331</v>
      </c>
      <c r="AT336" s="255" t="s">
        <v>231</v>
      </c>
      <c r="AU336" s="255" t="s">
        <v>91</v>
      </c>
      <c r="AY336" s="18" t="s">
        <v>229</v>
      </c>
      <c r="BE336" s="256">
        <f>IF(N336="základní",J336,0)</f>
        <v>0</v>
      </c>
      <c r="BF336" s="256">
        <f>IF(N336="snížená",J336,0)</f>
        <v>0</v>
      </c>
      <c r="BG336" s="256">
        <f>IF(N336="zákl. přenesená",J336,0)</f>
        <v>0</v>
      </c>
      <c r="BH336" s="256">
        <f>IF(N336="sníž. přenesená",J336,0)</f>
        <v>0</v>
      </c>
      <c r="BI336" s="256">
        <f>IF(N336="nulová",J336,0)</f>
        <v>0</v>
      </c>
      <c r="BJ336" s="18" t="s">
        <v>89</v>
      </c>
      <c r="BK336" s="256">
        <f>ROUND(I336*H336,2)</f>
        <v>0</v>
      </c>
      <c r="BL336" s="18" t="s">
        <v>331</v>
      </c>
      <c r="BM336" s="255" t="s">
        <v>3965</v>
      </c>
    </row>
    <row r="337" s="2" customFormat="1" ht="21.75" customHeight="1">
      <c r="A337" s="39"/>
      <c r="B337" s="40"/>
      <c r="C337" s="244" t="s">
        <v>749</v>
      </c>
      <c r="D337" s="244" t="s">
        <v>231</v>
      </c>
      <c r="E337" s="245" t="s">
        <v>3966</v>
      </c>
      <c r="F337" s="246" t="s">
        <v>3967</v>
      </c>
      <c r="G337" s="247" t="s">
        <v>314</v>
      </c>
      <c r="H337" s="248">
        <v>1</v>
      </c>
      <c r="I337" s="249"/>
      <c r="J337" s="250">
        <f>ROUND(I337*H337,2)</f>
        <v>0</v>
      </c>
      <c r="K337" s="246" t="s">
        <v>1</v>
      </c>
      <c r="L337" s="45"/>
      <c r="M337" s="251" t="s">
        <v>1</v>
      </c>
      <c r="N337" s="252" t="s">
        <v>46</v>
      </c>
      <c r="O337" s="92"/>
      <c r="P337" s="253">
        <f>O337*H337</f>
        <v>0</v>
      </c>
      <c r="Q337" s="253">
        <v>0</v>
      </c>
      <c r="R337" s="253">
        <f>Q337*H337</f>
        <v>0</v>
      </c>
      <c r="S337" s="253">
        <v>0</v>
      </c>
      <c r="T337" s="25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5" t="s">
        <v>331</v>
      </c>
      <c r="AT337" s="255" t="s">
        <v>231</v>
      </c>
      <c r="AU337" s="255" t="s">
        <v>91</v>
      </c>
      <c r="AY337" s="18" t="s">
        <v>229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8" t="s">
        <v>89</v>
      </c>
      <c r="BK337" s="256">
        <f>ROUND(I337*H337,2)</f>
        <v>0</v>
      </c>
      <c r="BL337" s="18" t="s">
        <v>331</v>
      </c>
      <c r="BM337" s="255" t="s">
        <v>3968</v>
      </c>
    </row>
    <row r="338" s="2" customFormat="1" ht="21.75" customHeight="1">
      <c r="A338" s="39"/>
      <c r="B338" s="40"/>
      <c r="C338" s="244" t="s">
        <v>755</v>
      </c>
      <c r="D338" s="244" t="s">
        <v>231</v>
      </c>
      <c r="E338" s="245" t="s">
        <v>2813</v>
      </c>
      <c r="F338" s="246" t="s">
        <v>2814</v>
      </c>
      <c r="G338" s="247" t="s">
        <v>1784</v>
      </c>
      <c r="H338" s="328"/>
      <c r="I338" s="249"/>
      <c r="J338" s="250">
        <f>ROUND(I338*H338,2)</f>
        <v>0</v>
      </c>
      <c r="K338" s="246" t="s">
        <v>235</v>
      </c>
      <c r="L338" s="45"/>
      <c r="M338" s="251" t="s">
        <v>1</v>
      </c>
      <c r="N338" s="252" t="s">
        <v>46</v>
      </c>
      <c r="O338" s="92"/>
      <c r="P338" s="253">
        <f>O338*H338</f>
        <v>0</v>
      </c>
      <c r="Q338" s="253">
        <v>0</v>
      </c>
      <c r="R338" s="253">
        <f>Q338*H338</f>
        <v>0</v>
      </c>
      <c r="S338" s="253">
        <v>0</v>
      </c>
      <c r="T338" s="25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5" t="s">
        <v>331</v>
      </c>
      <c r="AT338" s="255" t="s">
        <v>231</v>
      </c>
      <c r="AU338" s="255" t="s">
        <v>91</v>
      </c>
      <c r="AY338" s="18" t="s">
        <v>229</v>
      </c>
      <c r="BE338" s="256">
        <f>IF(N338="základní",J338,0)</f>
        <v>0</v>
      </c>
      <c r="BF338" s="256">
        <f>IF(N338="snížená",J338,0)</f>
        <v>0</v>
      </c>
      <c r="BG338" s="256">
        <f>IF(N338="zákl. přenesená",J338,0)</f>
        <v>0</v>
      </c>
      <c r="BH338" s="256">
        <f>IF(N338="sníž. přenesená",J338,0)</f>
        <v>0</v>
      </c>
      <c r="BI338" s="256">
        <f>IF(N338="nulová",J338,0)</f>
        <v>0</v>
      </c>
      <c r="BJ338" s="18" t="s">
        <v>89</v>
      </c>
      <c r="BK338" s="256">
        <f>ROUND(I338*H338,2)</f>
        <v>0</v>
      </c>
      <c r="BL338" s="18" t="s">
        <v>331</v>
      </c>
      <c r="BM338" s="255" t="s">
        <v>3969</v>
      </c>
    </row>
    <row r="339" s="12" customFormat="1" ht="22.8" customHeight="1">
      <c r="A339" s="12"/>
      <c r="B339" s="228"/>
      <c r="C339" s="229"/>
      <c r="D339" s="230" t="s">
        <v>80</v>
      </c>
      <c r="E339" s="242" t="s">
        <v>2953</v>
      </c>
      <c r="F339" s="242" t="s">
        <v>2954</v>
      </c>
      <c r="G339" s="229"/>
      <c r="H339" s="229"/>
      <c r="I339" s="232"/>
      <c r="J339" s="243">
        <f>BK339</f>
        <v>0</v>
      </c>
      <c r="K339" s="229"/>
      <c r="L339" s="234"/>
      <c r="M339" s="235"/>
      <c r="N339" s="236"/>
      <c r="O339" s="236"/>
      <c r="P339" s="237">
        <f>SUM(P340:P356)</f>
        <v>0</v>
      </c>
      <c r="Q339" s="236"/>
      <c r="R339" s="237">
        <f>SUM(R340:R356)</f>
        <v>0.18891516</v>
      </c>
      <c r="S339" s="236"/>
      <c r="T339" s="238">
        <f>SUM(T340:T356)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39" t="s">
        <v>91</v>
      </c>
      <c r="AT339" s="240" t="s">
        <v>80</v>
      </c>
      <c r="AU339" s="240" t="s">
        <v>89</v>
      </c>
      <c r="AY339" s="239" t="s">
        <v>229</v>
      </c>
      <c r="BK339" s="241">
        <f>SUM(BK340:BK356)</f>
        <v>0</v>
      </c>
    </row>
    <row r="340" s="2" customFormat="1" ht="16.5" customHeight="1">
      <c r="A340" s="39"/>
      <c r="B340" s="40"/>
      <c r="C340" s="244" t="s">
        <v>763</v>
      </c>
      <c r="D340" s="244" t="s">
        <v>231</v>
      </c>
      <c r="E340" s="245" t="s">
        <v>3005</v>
      </c>
      <c r="F340" s="246" t="s">
        <v>3006</v>
      </c>
      <c r="G340" s="247" t="s">
        <v>311</v>
      </c>
      <c r="H340" s="248">
        <v>224.899</v>
      </c>
      <c r="I340" s="249"/>
      <c r="J340" s="250">
        <f>ROUND(I340*H340,2)</f>
        <v>0</v>
      </c>
      <c r="K340" s="246" t="s">
        <v>235</v>
      </c>
      <c r="L340" s="45"/>
      <c r="M340" s="251" t="s">
        <v>1</v>
      </c>
      <c r="N340" s="252" t="s">
        <v>46</v>
      </c>
      <c r="O340" s="92"/>
      <c r="P340" s="253">
        <f>O340*H340</f>
        <v>0</v>
      </c>
      <c r="Q340" s="253">
        <v>0.00084000000000000003</v>
      </c>
      <c r="R340" s="253">
        <f>Q340*H340</f>
        <v>0.18891516</v>
      </c>
      <c r="S340" s="253">
        <v>0</v>
      </c>
      <c r="T340" s="25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5" t="s">
        <v>331</v>
      </c>
      <c r="AT340" s="255" t="s">
        <v>231</v>
      </c>
      <c r="AU340" s="255" t="s">
        <v>91</v>
      </c>
      <c r="AY340" s="18" t="s">
        <v>229</v>
      </c>
      <c r="BE340" s="256">
        <f>IF(N340="základní",J340,0)</f>
        <v>0</v>
      </c>
      <c r="BF340" s="256">
        <f>IF(N340="snížená",J340,0)</f>
        <v>0</v>
      </c>
      <c r="BG340" s="256">
        <f>IF(N340="zákl. přenesená",J340,0)</f>
        <v>0</v>
      </c>
      <c r="BH340" s="256">
        <f>IF(N340="sníž. přenesená",J340,0)</f>
        <v>0</v>
      </c>
      <c r="BI340" s="256">
        <f>IF(N340="nulová",J340,0)</f>
        <v>0</v>
      </c>
      <c r="BJ340" s="18" t="s">
        <v>89</v>
      </c>
      <c r="BK340" s="256">
        <f>ROUND(I340*H340,2)</f>
        <v>0</v>
      </c>
      <c r="BL340" s="18" t="s">
        <v>331</v>
      </c>
      <c r="BM340" s="255" t="s">
        <v>3970</v>
      </c>
    </row>
    <row r="341" s="13" customFormat="1">
      <c r="A341" s="13"/>
      <c r="B341" s="257"/>
      <c r="C341" s="258"/>
      <c r="D341" s="259" t="s">
        <v>238</v>
      </c>
      <c r="E341" s="260" t="s">
        <v>1</v>
      </c>
      <c r="F341" s="261" t="s">
        <v>3789</v>
      </c>
      <c r="G341" s="258"/>
      <c r="H341" s="260" t="s">
        <v>1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7" t="s">
        <v>238</v>
      </c>
      <c r="AU341" s="267" t="s">
        <v>91</v>
      </c>
      <c r="AV341" s="13" t="s">
        <v>89</v>
      </c>
      <c r="AW341" s="13" t="s">
        <v>36</v>
      </c>
      <c r="AX341" s="13" t="s">
        <v>81</v>
      </c>
      <c r="AY341" s="267" t="s">
        <v>229</v>
      </c>
    </row>
    <row r="342" s="13" customFormat="1">
      <c r="A342" s="13"/>
      <c r="B342" s="257"/>
      <c r="C342" s="258"/>
      <c r="D342" s="259" t="s">
        <v>238</v>
      </c>
      <c r="E342" s="260" t="s">
        <v>1</v>
      </c>
      <c r="F342" s="261" t="s">
        <v>3875</v>
      </c>
      <c r="G342" s="258"/>
      <c r="H342" s="260" t="s">
        <v>1</v>
      </c>
      <c r="I342" s="262"/>
      <c r="J342" s="258"/>
      <c r="K342" s="258"/>
      <c r="L342" s="263"/>
      <c r="M342" s="264"/>
      <c r="N342" s="265"/>
      <c r="O342" s="265"/>
      <c r="P342" s="265"/>
      <c r="Q342" s="265"/>
      <c r="R342" s="265"/>
      <c r="S342" s="265"/>
      <c r="T342" s="26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7" t="s">
        <v>238</v>
      </c>
      <c r="AU342" s="267" t="s">
        <v>91</v>
      </c>
      <c r="AV342" s="13" t="s">
        <v>89</v>
      </c>
      <c r="AW342" s="13" t="s">
        <v>36</v>
      </c>
      <c r="AX342" s="13" t="s">
        <v>81</v>
      </c>
      <c r="AY342" s="267" t="s">
        <v>229</v>
      </c>
    </row>
    <row r="343" s="14" customFormat="1">
      <c r="A343" s="14"/>
      <c r="B343" s="268"/>
      <c r="C343" s="269"/>
      <c r="D343" s="259" t="s">
        <v>238</v>
      </c>
      <c r="E343" s="270" t="s">
        <v>1</v>
      </c>
      <c r="F343" s="271" t="s">
        <v>3971</v>
      </c>
      <c r="G343" s="269"/>
      <c r="H343" s="272">
        <v>45.5</v>
      </c>
      <c r="I343" s="273"/>
      <c r="J343" s="269"/>
      <c r="K343" s="269"/>
      <c r="L343" s="274"/>
      <c r="M343" s="275"/>
      <c r="N343" s="276"/>
      <c r="O343" s="276"/>
      <c r="P343" s="276"/>
      <c r="Q343" s="276"/>
      <c r="R343" s="276"/>
      <c r="S343" s="276"/>
      <c r="T343" s="27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8" t="s">
        <v>238</v>
      </c>
      <c r="AU343" s="278" t="s">
        <v>91</v>
      </c>
      <c r="AV343" s="14" t="s">
        <v>91</v>
      </c>
      <c r="AW343" s="14" t="s">
        <v>36</v>
      </c>
      <c r="AX343" s="14" t="s">
        <v>81</v>
      </c>
      <c r="AY343" s="278" t="s">
        <v>229</v>
      </c>
    </row>
    <row r="344" s="14" customFormat="1">
      <c r="A344" s="14"/>
      <c r="B344" s="268"/>
      <c r="C344" s="269"/>
      <c r="D344" s="259" t="s">
        <v>238</v>
      </c>
      <c r="E344" s="270" t="s">
        <v>1</v>
      </c>
      <c r="F344" s="271" t="s">
        <v>3972</v>
      </c>
      <c r="G344" s="269"/>
      <c r="H344" s="272">
        <v>22.75</v>
      </c>
      <c r="I344" s="273"/>
      <c r="J344" s="269"/>
      <c r="K344" s="269"/>
      <c r="L344" s="274"/>
      <c r="M344" s="275"/>
      <c r="N344" s="276"/>
      <c r="O344" s="276"/>
      <c r="P344" s="276"/>
      <c r="Q344" s="276"/>
      <c r="R344" s="276"/>
      <c r="S344" s="276"/>
      <c r="T344" s="27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78" t="s">
        <v>238</v>
      </c>
      <c r="AU344" s="278" t="s">
        <v>91</v>
      </c>
      <c r="AV344" s="14" t="s">
        <v>91</v>
      </c>
      <c r="AW344" s="14" t="s">
        <v>36</v>
      </c>
      <c r="AX344" s="14" t="s">
        <v>81</v>
      </c>
      <c r="AY344" s="278" t="s">
        <v>229</v>
      </c>
    </row>
    <row r="345" s="14" customFormat="1">
      <c r="A345" s="14"/>
      <c r="B345" s="268"/>
      <c r="C345" s="269"/>
      <c r="D345" s="259" t="s">
        <v>238</v>
      </c>
      <c r="E345" s="270" t="s">
        <v>1</v>
      </c>
      <c r="F345" s="271" t="s">
        <v>3973</v>
      </c>
      <c r="G345" s="269"/>
      <c r="H345" s="272">
        <v>0.23000000000000001</v>
      </c>
      <c r="I345" s="273"/>
      <c r="J345" s="269"/>
      <c r="K345" s="269"/>
      <c r="L345" s="274"/>
      <c r="M345" s="275"/>
      <c r="N345" s="276"/>
      <c r="O345" s="276"/>
      <c r="P345" s="276"/>
      <c r="Q345" s="276"/>
      <c r="R345" s="276"/>
      <c r="S345" s="276"/>
      <c r="T345" s="27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8" t="s">
        <v>238</v>
      </c>
      <c r="AU345" s="278" t="s">
        <v>91</v>
      </c>
      <c r="AV345" s="14" t="s">
        <v>91</v>
      </c>
      <c r="AW345" s="14" t="s">
        <v>36</v>
      </c>
      <c r="AX345" s="14" t="s">
        <v>81</v>
      </c>
      <c r="AY345" s="278" t="s">
        <v>229</v>
      </c>
    </row>
    <row r="346" s="14" customFormat="1">
      <c r="A346" s="14"/>
      <c r="B346" s="268"/>
      <c r="C346" s="269"/>
      <c r="D346" s="259" t="s">
        <v>238</v>
      </c>
      <c r="E346" s="270" t="s">
        <v>1</v>
      </c>
      <c r="F346" s="271" t="s">
        <v>3974</v>
      </c>
      <c r="G346" s="269"/>
      <c r="H346" s="272">
        <v>0.11500000000000001</v>
      </c>
      <c r="I346" s="273"/>
      <c r="J346" s="269"/>
      <c r="K346" s="269"/>
      <c r="L346" s="274"/>
      <c r="M346" s="275"/>
      <c r="N346" s="276"/>
      <c r="O346" s="276"/>
      <c r="P346" s="276"/>
      <c r="Q346" s="276"/>
      <c r="R346" s="276"/>
      <c r="S346" s="276"/>
      <c r="T346" s="27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8" t="s">
        <v>238</v>
      </c>
      <c r="AU346" s="278" t="s">
        <v>91</v>
      </c>
      <c r="AV346" s="14" t="s">
        <v>91</v>
      </c>
      <c r="AW346" s="14" t="s">
        <v>36</v>
      </c>
      <c r="AX346" s="14" t="s">
        <v>81</v>
      </c>
      <c r="AY346" s="278" t="s">
        <v>229</v>
      </c>
    </row>
    <row r="347" s="16" customFormat="1">
      <c r="A347" s="16"/>
      <c r="B347" s="307"/>
      <c r="C347" s="308"/>
      <c r="D347" s="259" t="s">
        <v>238</v>
      </c>
      <c r="E347" s="309" t="s">
        <v>1</v>
      </c>
      <c r="F347" s="310" t="s">
        <v>455</v>
      </c>
      <c r="G347" s="308"/>
      <c r="H347" s="311">
        <v>68.594999999999999</v>
      </c>
      <c r="I347" s="312"/>
      <c r="J347" s="308"/>
      <c r="K347" s="308"/>
      <c r="L347" s="313"/>
      <c r="M347" s="314"/>
      <c r="N347" s="315"/>
      <c r="O347" s="315"/>
      <c r="P347" s="315"/>
      <c r="Q347" s="315"/>
      <c r="R347" s="315"/>
      <c r="S347" s="315"/>
      <c r="T347" s="3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17" t="s">
        <v>238</v>
      </c>
      <c r="AU347" s="317" t="s">
        <v>91</v>
      </c>
      <c r="AV347" s="16" t="s">
        <v>244</v>
      </c>
      <c r="AW347" s="16" t="s">
        <v>36</v>
      </c>
      <c r="AX347" s="16" t="s">
        <v>81</v>
      </c>
      <c r="AY347" s="317" t="s">
        <v>229</v>
      </c>
    </row>
    <row r="348" s="14" customFormat="1">
      <c r="A348" s="14"/>
      <c r="B348" s="268"/>
      <c r="C348" s="269"/>
      <c r="D348" s="259" t="s">
        <v>238</v>
      </c>
      <c r="E348" s="270" t="s">
        <v>1</v>
      </c>
      <c r="F348" s="271" t="s">
        <v>3975</v>
      </c>
      <c r="G348" s="269"/>
      <c r="H348" s="272">
        <v>3.4129999999999998</v>
      </c>
      <c r="I348" s="273"/>
      <c r="J348" s="269"/>
      <c r="K348" s="269"/>
      <c r="L348" s="274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8" t="s">
        <v>238</v>
      </c>
      <c r="AU348" s="278" t="s">
        <v>91</v>
      </c>
      <c r="AV348" s="14" t="s">
        <v>91</v>
      </c>
      <c r="AW348" s="14" t="s">
        <v>36</v>
      </c>
      <c r="AX348" s="14" t="s">
        <v>81</v>
      </c>
      <c r="AY348" s="278" t="s">
        <v>229</v>
      </c>
    </row>
    <row r="349" s="13" customFormat="1">
      <c r="A349" s="13"/>
      <c r="B349" s="257"/>
      <c r="C349" s="258"/>
      <c r="D349" s="259" t="s">
        <v>238</v>
      </c>
      <c r="E349" s="260" t="s">
        <v>1</v>
      </c>
      <c r="F349" s="261" t="s">
        <v>515</v>
      </c>
      <c r="G349" s="258"/>
      <c r="H349" s="260" t="s">
        <v>1</v>
      </c>
      <c r="I349" s="262"/>
      <c r="J349" s="258"/>
      <c r="K349" s="258"/>
      <c r="L349" s="263"/>
      <c r="M349" s="264"/>
      <c r="N349" s="265"/>
      <c r="O349" s="265"/>
      <c r="P349" s="265"/>
      <c r="Q349" s="265"/>
      <c r="R349" s="265"/>
      <c r="S349" s="265"/>
      <c r="T349" s="26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7" t="s">
        <v>238</v>
      </c>
      <c r="AU349" s="267" t="s">
        <v>91</v>
      </c>
      <c r="AV349" s="13" t="s">
        <v>89</v>
      </c>
      <c r="AW349" s="13" t="s">
        <v>36</v>
      </c>
      <c r="AX349" s="13" t="s">
        <v>81</v>
      </c>
      <c r="AY349" s="267" t="s">
        <v>229</v>
      </c>
    </row>
    <row r="350" s="14" customFormat="1">
      <c r="A350" s="14"/>
      <c r="B350" s="268"/>
      <c r="C350" s="269"/>
      <c r="D350" s="259" t="s">
        <v>238</v>
      </c>
      <c r="E350" s="270" t="s">
        <v>1</v>
      </c>
      <c r="F350" s="271" t="s">
        <v>3976</v>
      </c>
      <c r="G350" s="269"/>
      <c r="H350" s="272">
        <v>5</v>
      </c>
      <c r="I350" s="273"/>
      <c r="J350" s="269"/>
      <c r="K350" s="269"/>
      <c r="L350" s="274"/>
      <c r="M350" s="275"/>
      <c r="N350" s="276"/>
      <c r="O350" s="276"/>
      <c r="P350" s="276"/>
      <c r="Q350" s="276"/>
      <c r="R350" s="276"/>
      <c r="S350" s="276"/>
      <c r="T350" s="27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8" t="s">
        <v>238</v>
      </c>
      <c r="AU350" s="278" t="s">
        <v>91</v>
      </c>
      <c r="AV350" s="14" t="s">
        <v>91</v>
      </c>
      <c r="AW350" s="14" t="s">
        <v>36</v>
      </c>
      <c r="AX350" s="14" t="s">
        <v>81</v>
      </c>
      <c r="AY350" s="278" t="s">
        <v>229</v>
      </c>
    </row>
    <row r="351" s="14" customFormat="1">
      <c r="A351" s="14"/>
      <c r="B351" s="268"/>
      <c r="C351" s="269"/>
      <c r="D351" s="259" t="s">
        <v>238</v>
      </c>
      <c r="E351" s="270" t="s">
        <v>1</v>
      </c>
      <c r="F351" s="271" t="s">
        <v>3977</v>
      </c>
      <c r="G351" s="269"/>
      <c r="H351" s="272">
        <v>44.063000000000002</v>
      </c>
      <c r="I351" s="273"/>
      <c r="J351" s="269"/>
      <c r="K351" s="269"/>
      <c r="L351" s="274"/>
      <c r="M351" s="275"/>
      <c r="N351" s="276"/>
      <c r="O351" s="276"/>
      <c r="P351" s="276"/>
      <c r="Q351" s="276"/>
      <c r="R351" s="276"/>
      <c r="S351" s="276"/>
      <c r="T351" s="27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8" t="s">
        <v>238</v>
      </c>
      <c r="AU351" s="278" t="s">
        <v>91</v>
      </c>
      <c r="AV351" s="14" t="s">
        <v>91</v>
      </c>
      <c r="AW351" s="14" t="s">
        <v>36</v>
      </c>
      <c r="AX351" s="14" t="s">
        <v>81</v>
      </c>
      <c r="AY351" s="278" t="s">
        <v>229</v>
      </c>
    </row>
    <row r="352" s="13" customFormat="1">
      <c r="A352" s="13"/>
      <c r="B352" s="257"/>
      <c r="C352" s="258"/>
      <c r="D352" s="259" t="s">
        <v>238</v>
      </c>
      <c r="E352" s="260" t="s">
        <v>1</v>
      </c>
      <c r="F352" s="261" t="s">
        <v>515</v>
      </c>
      <c r="G352" s="258"/>
      <c r="H352" s="260" t="s">
        <v>1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7" t="s">
        <v>238</v>
      </c>
      <c r="AU352" s="267" t="s">
        <v>91</v>
      </c>
      <c r="AV352" s="13" t="s">
        <v>89</v>
      </c>
      <c r="AW352" s="13" t="s">
        <v>36</v>
      </c>
      <c r="AX352" s="13" t="s">
        <v>81</v>
      </c>
      <c r="AY352" s="267" t="s">
        <v>229</v>
      </c>
    </row>
    <row r="353" s="14" customFormat="1">
      <c r="A353" s="14"/>
      <c r="B353" s="268"/>
      <c r="C353" s="269"/>
      <c r="D353" s="259" t="s">
        <v>238</v>
      </c>
      <c r="E353" s="270" t="s">
        <v>1</v>
      </c>
      <c r="F353" s="271" t="s">
        <v>3978</v>
      </c>
      <c r="G353" s="269"/>
      <c r="H353" s="272">
        <v>102.813</v>
      </c>
      <c r="I353" s="273"/>
      <c r="J353" s="269"/>
      <c r="K353" s="269"/>
      <c r="L353" s="274"/>
      <c r="M353" s="275"/>
      <c r="N353" s="276"/>
      <c r="O353" s="276"/>
      <c r="P353" s="276"/>
      <c r="Q353" s="276"/>
      <c r="R353" s="276"/>
      <c r="S353" s="276"/>
      <c r="T353" s="27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8" t="s">
        <v>238</v>
      </c>
      <c r="AU353" s="278" t="s">
        <v>91</v>
      </c>
      <c r="AV353" s="14" t="s">
        <v>91</v>
      </c>
      <c r="AW353" s="14" t="s">
        <v>36</v>
      </c>
      <c r="AX353" s="14" t="s">
        <v>81</v>
      </c>
      <c r="AY353" s="278" t="s">
        <v>229</v>
      </c>
    </row>
    <row r="354" s="14" customFormat="1">
      <c r="A354" s="14"/>
      <c r="B354" s="268"/>
      <c r="C354" s="269"/>
      <c r="D354" s="259" t="s">
        <v>238</v>
      </c>
      <c r="E354" s="270" t="s">
        <v>1</v>
      </c>
      <c r="F354" s="271" t="s">
        <v>3979</v>
      </c>
      <c r="G354" s="269"/>
      <c r="H354" s="272">
        <v>1.0149999999999999</v>
      </c>
      <c r="I354" s="273"/>
      <c r="J354" s="269"/>
      <c r="K354" s="269"/>
      <c r="L354" s="274"/>
      <c r="M354" s="275"/>
      <c r="N354" s="276"/>
      <c r="O354" s="276"/>
      <c r="P354" s="276"/>
      <c r="Q354" s="276"/>
      <c r="R354" s="276"/>
      <c r="S354" s="276"/>
      <c r="T354" s="27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8" t="s">
        <v>238</v>
      </c>
      <c r="AU354" s="278" t="s">
        <v>91</v>
      </c>
      <c r="AV354" s="14" t="s">
        <v>91</v>
      </c>
      <c r="AW354" s="14" t="s">
        <v>36</v>
      </c>
      <c r="AX354" s="14" t="s">
        <v>81</v>
      </c>
      <c r="AY354" s="278" t="s">
        <v>229</v>
      </c>
    </row>
    <row r="355" s="16" customFormat="1">
      <c r="A355" s="16"/>
      <c r="B355" s="307"/>
      <c r="C355" s="308"/>
      <c r="D355" s="259" t="s">
        <v>238</v>
      </c>
      <c r="E355" s="309" t="s">
        <v>1</v>
      </c>
      <c r="F355" s="310" t="s">
        <v>455</v>
      </c>
      <c r="G355" s="308"/>
      <c r="H355" s="311">
        <v>156.30399999999997</v>
      </c>
      <c r="I355" s="312"/>
      <c r="J355" s="308"/>
      <c r="K355" s="308"/>
      <c r="L355" s="313"/>
      <c r="M355" s="314"/>
      <c r="N355" s="315"/>
      <c r="O355" s="315"/>
      <c r="P355" s="315"/>
      <c r="Q355" s="315"/>
      <c r="R355" s="315"/>
      <c r="S355" s="315"/>
      <c r="T355" s="3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17" t="s">
        <v>238</v>
      </c>
      <c r="AU355" s="317" t="s">
        <v>91</v>
      </c>
      <c r="AV355" s="16" t="s">
        <v>244</v>
      </c>
      <c r="AW355" s="16" t="s">
        <v>36</v>
      </c>
      <c r="AX355" s="16" t="s">
        <v>81</v>
      </c>
      <c r="AY355" s="317" t="s">
        <v>229</v>
      </c>
    </row>
    <row r="356" s="15" customFormat="1">
      <c r="A356" s="15"/>
      <c r="B356" s="279"/>
      <c r="C356" s="280"/>
      <c r="D356" s="259" t="s">
        <v>238</v>
      </c>
      <c r="E356" s="281" t="s">
        <v>1</v>
      </c>
      <c r="F356" s="282" t="s">
        <v>252</v>
      </c>
      <c r="G356" s="280"/>
      <c r="H356" s="283">
        <v>224.899</v>
      </c>
      <c r="I356" s="284"/>
      <c r="J356" s="280"/>
      <c r="K356" s="280"/>
      <c r="L356" s="285"/>
      <c r="M356" s="304"/>
      <c r="N356" s="305"/>
      <c r="O356" s="305"/>
      <c r="P356" s="305"/>
      <c r="Q356" s="305"/>
      <c r="R356" s="305"/>
      <c r="S356" s="305"/>
      <c r="T356" s="30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9" t="s">
        <v>238</v>
      </c>
      <c r="AU356" s="289" t="s">
        <v>91</v>
      </c>
      <c r="AV356" s="15" t="s">
        <v>236</v>
      </c>
      <c r="AW356" s="15" t="s">
        <v>36</v>
      </c>
      <c r="AX356" s="15" t="s">
        <v>89</v>
      </c>
      <c r="AY356" s="289" t="s">
        <v>229</v>
      </c>
    </row>
    <row r="357" s="2" customFormat="1" ht="6.96" customHeight="1">
      <c r="A357" s="39"/>
      <c r="B357" s="67"/>
      <c r="C357" s="68"/>
      <c r="D357" s="68"/>
      <c r="E357" s="68"/>
      <c r="F357" s="68"/>
      <c r="G357" s="68"/>
      <c r="H357" s="68"/>
      <c r="I357" s="193"/>
      <c r="J357" s="68"/>
      <c r="K357" s="68"/>
      <c r="L357" s="45"/>
      <c r="M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</sheetData>
  <sheetProtection sheet="1" autoFilter="0" formatColumns="0" formatRows="0" objects="1" scenarios="1" spinCount="100000" saltValue="JMDsdaFH/lxILBI0760r4g74vaM+EdXQ1ICJ6v0K3kxbW8r4OXp6Qd6jia0rmOoNEC51zPBkLgZnXHTftLGVow==" hashValue="ZLYA3n+qNx0kJOe1rhmA7raK07f0dNa6H5h9hG+gt937ZR5fB7QOQ2FnTCNNKfX/yynp4uJN+r2dXqBCDaT8gw==" algorithmName="SHA-512" password="CC35"/>
  <autoFilter ref="C127:K35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3980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ROUND((SUM(BE122:BE157)),  2)</f>
        <v>0</v>
      </c>
      <c r="G33" s="39"/>
      <c r="H33" s="39"/>
      <c r="I33" s="172">
        <v>0.20999999999999999</v>
      </c>
      <c r="J33" s="171">
        <f>ROUND(((SUM(BE122:BE157))*I33),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ROUND((SUM(BF122:BF157)),  2)</f>
        <v>0</v>
      </c>
      <c r="G34" s="39"/>
      <c r="H34" s="39"/>
      <c r="I34" s="172">
        <v>0.14999999999999999</v>
      </c>
      <c r="J34" s="171">
        <f>ROUND(((SUM(BF122:BF157))*I34),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ROUND((SUM(BG122:BG157)),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ROUND((SUM(BH122:BH157)),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ROUND((SUM(BI122:BI157)),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103 - Oplocení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212</v>
      </c>
      <c r="E97" s="206"/>
      <c r="F97" s="206"/>
      <c r="G97" s="206"/>
      <c r="H97" s="206"/>
      <c r="I97" s="207"/>
      <c r="J97" s="208">
        <f>J123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213</v>
      </c>
      <c r="E98" s="212"/>
      <c r="F98" s="212"/>
      <c r="G98" s="212"/>
      <c r="H98" s="212"/>
      <c r="I98" s="213"/>
      <c r="J98" s="214">
        <f>J124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394</v>
      </c>
      <c r="E99" s="212"/>
      <c r="F99" s="212"/>
      <c r="G99" s="212"/>
      <c r="H99" s="212"/>
      <c r="I99" s="213"/>
      <c r="J99" s="214">
        <f>J133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398</v>
      </c>
      <c r="E100" s="212"/>
      <c r="F100" s="212"/>
      <c r="G100" s="212"/>
      <c r="H100" s="212"/>
      <c r="I100" s="213"/>
      <c r="J100" s="214">
        <f>J151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399</v>
      </c>
      <c r="E101" s="206"/>
      <c r="F101" s="206"/>
      <c r="G101" s="206"/>
      <c r="H101" s="206"/>
      <c r="I101" s="207"/>
      <c r="J101" s="208">
        <f>J153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4"/>
      <c r="D102" s="211" t="s">
        <v>410</v>
      </c>
      <c r="E102" s="212"/>
      <c r="F102" s="212"/>
      <c r="G102" s="212"/>
      <c r="H102" s="212"/>
      <c r="I102" s="213"/>
      <c r="J102" s="214">
        <f>J154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214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Smuteční síň na Novém hřbitově v Tišnově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205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103 - Oplocení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Tišnov</v>
      </c>
      <c r="G116" s="41"/>
      <c r="H116" s="41"/>
      <c r="I116" s="157" t="s">
        <v>22</v>
      </c>
      <c r="J116" s="80" t="str">
        <f>IF(J12="","",J12)</f>
        <v>22. 3. 2019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Město Tišnov</v>
      </c>
      <c r="G118" s="41"/>
      <c r="H118" s="41"/>
      <c r="I118" s="157" t="s">
        <v>32</v>
      </c>
      <c r="J118" s="37" t="str">
        <f>E21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157" t="s">
        <v>37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215</v>
      </c>
      <c r="D121" s="219" t="s">
        <v>66</v>
      </c>
      <c r="E121" s="219" t="s">
        <v>62</v>
      </c>
      <c r="F121" s="219" t="s">
        <v>63</v>
      </c>
      <c r="G121" s="219" t="s">
        <v>216</v>
      </c>
      <c r="H121" s="219" t="s">
        <v>217</v>
      </c>
      <c r="I121" s="220" t="s">
        <v>218</v>
      </c>
      <c r="J121" s="219" t="s">
        <v>209</v>
      </c>
      <c r="K121" s="221" t="s">
        <v>219</v>
      </c>
      <c r="L121" s="222"/>
      <c r="M121" s="101" t="s">
        <v>1</v>
      </c>
      <c r="N121" s="102" t="s">
        <v>45</v>
      </c>
      <c r="O121" s="102" t="s">
        <v>220</v>
      </c>
      <c r="P121" s="102" t="s">
        <v>221</v>
      </c>
      <c r="Q121" s="102" t="s">
        <v>222</v>
      </c>
      <c r="R121" s="102" t="s">
        <v>223</v>
      </c>
      <c r="S121" s="102" t="s">
        <v>224</v>
      </c>
      <c r="T121" s="103" t="s">
        <v>225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226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P123+P153</f>
        <v>0</v>
      </c>
      <c r="Q122" s="105"/>
      <c r="R122" s="225">
        <f>R123+R153</f>
        <v>7.6217800000000002</v>
      </c>
      <c r="S122" s="105"/>
      <c r="T122" s="226">
        <f>T123+T153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211</v>
      </c>
      <c r="BK122" s="227">
        <f>BK123+BK153</f>
        <v>0</v>
      </c>
    </row>
    <row r="123" s="12" customFormat="1" ht="25.92" customHeight="1">
      <c r="A123" s="12"/>
      <c r="B123" s="228"/>
      <c r="C123" s="229"/>
      <c r="D123" s="230" t="s">
        <v>80</v>
      </c>
      <c r="E123" s="231" t="s">
        <v>227</v>
      </c>
      <c r="F123" s="231" t="s">
        <v>228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P124+P133+P151</f>
        <v>0</v>
      </c>
      <c r="Q123" s="236"/>
      <c r="R123" s="237">
        <f>R124+R133+R151</f>
        <v>7.6217800000000002</v>
      </c>
      <c r="S123" s="236"/>
      <c r="T123" s="238">
        <f>T124+T133+T151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89</v>
      </c>
      <c r="AT123" s="240" t="s">
        <v>80</v>
      </c>
      <c r="AU123" s="240" t="s">
        <v>81</v>
      </c>
      <c r="AY123" s="239" t="s">
        <v>229</v>
      </c>
      <c r="BK123" s="241">
        <f>BK124+BK133+BK151</f>
        <v>0</v>
      </c>
    </row>
    <row r="124" s="12" customFormat="1" ht="22.8" customHeight="1">
      <c r="A124" s="12"/>
      <c r="B124" s="228"/>
      <c r="C124" s="229"/>
      <c r="D124" s="230" t="s">
        <v>80</v>
      </c>
      <c r="E124" s="242" t="s">
        <v>89</v>
      </c>
      <c r="F124" s="242" t="s">
        <v>230</v>
      </c>
      <c r="G124" s="229"/>
      <c r="H124" s="229"/>
      <c r="I124" s="232"/>
      <c r="J124" s="243">
        <f>BK124</f>
        <v>0</v>
      </c>
      <c r="K124" s="229"/>
      <c r="L124" s="234"/>
      <c r="M124" s="235"/>
      <c r="N124" s="236"/>
      <c r="O124" s="236"/>
      <c r="P124" s="237">
        <f>SUM(P125:P132)</f>
        <v>0</v>
      </c>
      <c r="Q124" s="236"/>
      <c r="R124" s="237">
        <f>SUM(R125:R132)</f>
        <v>0</v>
      </c>
      <c r="S124" s="236"/>
      <c r="T124" s="238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89</v>
      </c>
      <c r="AT124" s="240" t="s">
        <v>80</v>
      </c>
      <c r="AU124" s="240" t="s">
        <v>89</v>
      </c>
      <c r="AY124" s="239" t="s">
        <v>229</v>
      </c>
      <c r="BK124" s="241">
        <f>SUM(BK125:BK132)</f>
        <v>0</v>
      </c>
    </row>
    <row r="125" s="2" customFormat="1" ht="21.75" customHeight="1">
      <c r="A125" s="39"/>
      <c r="B125" s="40"/>
      <c r="C125" s="244" t="s">
        <v>89</v>
      </c>
      <c r="D125" s="244" t="s">
        <v>231</v>
      </c>
      <c r="E125" s="245" t="s">
        <v>3981</v>
      </c>
      <c r="F125" s="246" t="s">
        <v>3982</v>
      </c>
      <c r="G125" s="247" t="s">
        <v>346</v>
      </c>
      <c r="H125" s="248">
        <v>42</v>
      </c>
      <c r="I125" s="249"/>
      <c r="J125" s="250">
        <f>ROUND(I125*H125,2)</f>
        <v>0</v>
      </c>
      <c r="K125" s="246" t="s">
        <v>235</v>
      </c>
      <c r="L125" s="45"/>
      <c r="M125" s="251" t="s">
        <v>1</v>
      </c>
      <c r="N125" s="252" t="s">
        <v>46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236</v>
      </c>
      <c r="AT125" s="255" t="s">
        <v>231</v>
      </c>
      <c r="AU125" s="255" t="s">
        <v>91</v>
      </c>
      <c r="AY125" s="18" t="s">
        <v>229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89</v>
      </c>
      <c r="BK125" s="256">
        <f>ROUND(I125*H125,2)</f>
        <v>0</v>
      </c>
      <c r="BL125" s="18" t="s">
        <v>236</v>
      </c>
      <c r="BM125" s="255" t="s">
        <v>3983</v>
      </c>
    </row>
    <row r="126" s="2" customFormat="1" ht="21.75" customHeight="1">
      <c r="A126" s="39"/>
      <c r="B126" s="40"/>
      <c r="C126" s="244" t="s">
        <v>91</v>
      </c>
      <c r="D126" s="244" t="s">
        <v>231</v>
      </c>
      <c r="E126" s="245" t="s">
        <v>467</v>
      </c>
      <c r="F126" s="246" t="s">
        <v>468</v>
      </c>
      <c r="G126" s="247" t="s">
        <v>234</v>
      </c>
      <c r="H126" s="248">
        <v>2.3740000000000001</v>
      </c>
      <c r="I126" s="249"/>
      <c r="J126" s="250">
        <f>ROUND(I126*H126,2)</f>
        <v>0</v>
      </c>
      <c r="K126" s="246" t="s">
        <v>235</v>
      </c>
      <c r="L126" s="45"/>
      <c r="M126" s="251" t="s">
        <v>1</v>
      </c>
      <c r="N126" s="252" t="s">
        <v>46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236</v>
      </c>
      <c r="AT126" s="255" t="s">
        <v>231</v>
      </c>
      <c r="AU126" s="255" t="s">
        <v>91</v>
      </c>
      <c r="AY126" s="18" t="s">
        <v>229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89</v>
      </c>
      <c r="BK126" s="256">
        <f>ROUND(I126*H126,2)</f>
        <v>0</v>
      </c>
      <c r="BL126" s="18" t="s">
        <v>236</v>
      </c>
      <c r="BM126" s="255" t="s">
        <v>3984</v>
      </c>
    </row>
    <row r="127" s="2" customFormat="1" ht="21.75" customHeight="1">
      <c r="A127" s="39"/>
      <c r="B127" s="40"/>
      <c r="C127" s="244" t="s">
        <v>244</v>
      </c>
      <c r="D127" s="244" t="s">
        <v>231</v>
      </c>
      <c r="E127" s="245" t="s">
        <v>474</v>
      </c>
      <c r="F127" s="246" t="s">
        <v>475</v>
      </c>
      <c r="G127" s="247" t="s">
        <v>234</v>
      </c>
      <c r="H127" s="248">
        <v>9.4960000000000004</v>
      </c>
      <c r="I127" s="249"/>
      <c r="J127" s="250">
        <f>ROUND(I127*H127,2)</f>
        <v>0</v>
      </c>
      <c r="K127" s="246" t="s">
        <v>235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91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3985</v>
      </c>
    </row>
    <row r="128" s="14" customFormat="1">
      <c r="A128" s="14"/>
      <c r="B128" s="268"/>
      <c r="C128" s="269"/>
      <c r="D128" s="259" t="s">
        <v>238</v>
      </c>
      <c r="E128" s="269"/>
      <c r="F128" s="271" t="s">
        <v>3986</v>
      </c>
      <c r="G128" s="269"/>
      <c r="H128" s="272">
        <v>9.4960000000000004</v>
      </c>
      <c r="I128" s="273"/>
      <c r="J128" s="269"/>
      <c r="K128" s="269"/>
      <c r="L128" s="274"/>
      <c r="M128" s="275"/>
      <c r="N128" s="276"/>
      <c r="O128" s="276"/>
      <c r="P128" s="276"/>
      <c r="Q128" s="276"/>
      <c r="R128" s="276"/>
      <c r="S128" s="276"/>
      <c r="T128" s="27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8" t="s">
        <v>238</v>
      </c>
      <c r="AU128" s="278" t="s">
        <v>91</v>
      </c>
      <c r="AV128" s="14" t="s">
        <v>91</v>
      </c>
      <c r="AW128" s="14" t="s">
        <v>4</v>
      </c>
      <c r="AX128" s="14" t="s">
        <v>89</v>
      </c>
      <c r="AY128" s="278" t="s">
        <v>229</v>
      </c>
    </row>
    <row r="129" s="2" customFormat="1" ht="16.5" customHeight="1">
      <c r="A129" s="39"/>
      <c r="B129" s="40"/>
      <c r="C129" s="244" t="s">
        <v>236</v>
      </c>
      <c r="D129" s="244" t="s">
        <v>231</v>
      </c>
      <c r="E129" s="245" t="s">
        <v>3987</v>
      </c>
      <c r="F129" s="246" t="s">
        <v>3988</v>
      </c>
      <c r="G129" s="247" t="s">
        <v>234</v>
      </c>
      <c r="H129" s="248">
        <v>2.3740000000000001</v>
      </c>
      <c r="I129" s="249"/>
      <c r="J129" s="250">
        <f>ROUND(I129*H129,2)</f>
        <v>0</v>
      </c>
      <c r="K129" s="246" t="s">
        <v>235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91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3989</v>
      </c>
    </row>
    <row r="130" s="14" customFormat="1">
      <c r="A130" s="14"/>
      <c r="B130" s="268"/>
      <c r="C130" s="269"/>
      <c r="D130" s="259" t="s">
        <v>238</v>
      </c>
      <c r="E130" s="270" t="s">
        <v>1</v>
      </c>
      <c r="F130" s="271" t="s">
        <v>3990</v>
      </c>
      <c r="G130" s="269"/>
      <c r="H130" s="272">
        <v>2.3740000000000001</v>
      </c>
      <c r="I130" s="273"/>
      <c r="J130" s="269"/>
      <c r="K130" s="269"/>
      <c r="L130" s="274"/>
      <c r="M130" s="275"/>
      <c r="N130" s="276"/>
      <c r="O130" s="276"/>
      <c r="P130" s="276"/>
      <c r="Q130" s="276"/>
      <c r="R130" s="276"/>
      <c r="S130" s="276"/>
      <c r="T130" s="27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8" t="s">
        <v>238</v>
      </c>
      <c r="AU130" s="278" t="s">
        <v>91</v>
      </c>
      <c r="AV130" s="14" t="s">
        <v>91</v>
      </c>
      <c r="AW130" s="14" t="s">
        <v>36</v>
      </c>
      <c r="AX130" s="14" t="s">
        <v>89</v>
      </c>
      <c r="AY130" s="278" t="s">
        <v>229</v>
      </c>
    </row>
    <row r="131" s="2" customFormat="1" ht="21.75" customHeight="1">
      <c r="A131" s="39"/>
      <c r="B131" s="40"/>
      <c r="C131" s="244" t="s">
        <v>258</v>
      </c>
      <c r="D131" s="244" t="s">
        <v>231</v>
      </c>
      <c r="E131" s="245" t="s">
        <v>3809</v>
      </c>
      <c r="F131" s="246" t="s">
        <v>3810</v>
      </c>
      <c r="G131" s="247" t="s">
        <v>289</v>
      </c>
      <c r="H131" s="248">
        <v>4.0700000000000003</v>
      </c>
      <c r="I131" s="249"/>
      <c r="J131" s="250">
        <f>ROUND(I131*H131,2)</f>
        <v>0</v>
      </c>
      <c r="K131" s="246" t="s">
        <v>235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91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3991</v>
      </c>
    </row>
    <row r="132" s="14" customFormat="1">
      <c r="A132" s="14"/>
      <c r="B132" s="268"/>
      <c r="C132" s="269"/>
      <c r="D132" s="259" t="s">
        <v>238</v>
      </c>
      <c r="E132" s="269"/>
      <c r="F132" s="271" t="s">
        <v>3992</v>
      </c>
      <c r="G132" s="269"/>
      <c r="H132" s="272">
        <v>4.0700000000000003</v>
      </c>
      <c r="I132" s="273"/>
      <c r="J132" s="269"/>
      <c r="K132" s="269"/>
      <c r="L132" s="274"/>
      <c r="M132" s="275"/>
      <c r="N132" s="276"/>
      <c r="O132" s="276"/>
      <c r="P132" s="276"/>
      <c r="Q132" s="276"/>
      <c r="R132" s="276"/>
      <c r="S132" s="276"/>
      <c r="T132" s="27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8" t="s">
        <v>238</v>
      </c>
      <c r="AU132" s="278" t="s">
        <v>91</v>
      </c>
      <c r="AV132" s="14" t="s">
        <v>91</v>
      </c>
      <c r="AW132" s="14" t="s">
        <v>4</v>
      </c>
      <c r="AX132" s="14" t="s">
        <v>89</v>
      </c>
      <c r="AY132" s="278" t="s">
        <v>229</v>
      </c>
    </row>
    <row r="133" s="12" customFormat="1" ht="22.8" customHeight="1">
      <c r="A133" s="12"/>
      <c r="B133" s="228"/>
      <c r="C133" s="229"/>
      <c r="D133" s="230" t="s">
        <v>80</v>
      </c>
      <c r="E133" s="242" t="s">
        <v>244</v>
      </c>
      <c r="F133" s="242" t="s">
        <v>675</v>
      </c>
      <c r="G133" s="229"/>
      <c r="H133" s="229"/>
      <c r="I133" s="232"/>
      <c r="J133" s="243">
        <f>BK133</f>
        <v>0</v>
      </c>
      <c r="K133" s="229"/>
      <c r="L133" s="234"/>
      <c r="M133" s="235"/>
      <c r="N133" s="236"/>
      <c r="O133" s="236"/>
      <c r="P133" s="237">
        <f>SUM(P134:P150)</f>
        <v>0</v>
      </c>
      <c r="Q133" s="236"/>
      <c r="R133" s="237">
        <f>SUM(R134:R150)</f>
        <v>7.6217800000000002</v>
      </c>
      <c r="S133" s="236"/>
      <c r="T133" s="238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9" t="s">
        <v>89</v>
      </c>
      <c r="AT133" s="240" t="s">
        <v>80</v>
      </c>
      <c r="AU133" s="240" t="s">
        <v>89</v>
      </c>
      <c r="AY133" s="239" t="s">
        <v>229</v>
      </c>
      <c r="BK133" s="241">
        <f>SUM(BK134:BK150)</f>
        <v>0</v>
      </c>
    </row>
    <row r="134" s="2" customFormat="1" ht="21.75" customHeight="1">
      <c r="A134" s="39"/>
      <c r="B134" s="40"/>
      <c r="C134" s="244" t="s">
        <v>264</v>
      </c>
      <c r="D134" s="244" t="s">
        <v>231</v>
      </c>
      <c r="E134" s="245" t="s">
        <v>3993</v>
      </c>
      <c r="F134" s="246" t="s">
        <v>3994</v>
      </c>
      <c r="G134" s="247" t="s">
        <v>314</v>
      </c>
      <c r="H134" s="248">
        <v>42</v>
      </c>
      <c r="I134" s="249"/>
      <c r="J134" s="250">
        <f>ROUND(I134*H134,2)</f>
        <v>0</v>
      </c>
      <c r="K134" s="246" t="s">
        <v>235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0.17488999999999999</v>
      </c>
      <c r="R134" s="253">
        <f>Q134*H134</f>
        <v>7.3453799999999996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91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3995</v>
      </c>
    </row>
    <row r="135" s="13" customFormat="1">
      <c r="A135" s="13"/>
      <c r="B135" s="257"/>
      <c r="C135" s="258"/>
      <c r="D135" s="259" t="s">
        <v>238</v>
      </c>
      <c r="E135" s="260" t="s">
        <v>1</v>
      </c>
      <c r="F135" s="261" t="s">
        <v>3996</v>
      </c>
      <c r="G135" s="258"/>
      <c r="H135" s="260" t="s">
        <v>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7" t="s">
        <v>238</v>
      </c>
      <c r="AU135" s="267" t="s">
        <v>91</v>
      </c>
      <c r="AV135" s="13" t="s">
        <v>89</v>
      </c>
      <c r="AW135" s="13" t="s">
        <v>36</v>
      </c>
      <c r="AX135" s="13" t="s">
        <v>81</v>
      </c>
      <c r="AY135" s="267" t="s">
        <v>229</v>
      </c>
    </row>
    <row r="136" s="14" customFormat="1">
      <c r="A136" s="14"/>
      <c r="B136" s="268"/>
      <c r="C136" s="269"/>
      <c r="D136" s="259" t="s">
        <v>238</v>
      </c>
      <c r="E136" s="270" t="s">
        <v>1</v>
      </c>
      <c r="F136" s="271" t="s">
        <v>322</v>
      </c>
      <c r="G136" s="269"/>
      <c r="H136" s="272">
        <v>10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8" t="s">
        <v>238</v>
      </c>
      <c r="AU136" s="278" t="s">
        <v>91</v>
      </c>
      <c r="AV136" s="14" t="s">
        <v>91</v>
      </c>
      <c r="AW136" s="14" t="s">
        <v>36</v>
      </c>
      <c r="AX136" s="14" t="s">
        <v>81</v>
      </c>
      <c r="AY136" s="278" t="s">
        <v>229</v>
      </c>
    </row>
    <row r="137" s="13" customFormat="1">
      <c r="A137" s="13"/>
      <c r="B137" s="257"/>
      <c r="C137" s="258"/>
      <c r="D137" s="259" t="s">
        <v>238</v>
      </c>
      <c r="E137" s="260" t="s">
        <v>1</v>
      </c>
      <c r="F137" s="261" t="s">
        <v>3997</v>
      </c>
      <c r="G137" s="258"/>
      <c r="H137" s="260" t="s">
        <v>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7" t="s">
        <v>238</v>
      </c>
      <c r="AU137" s="267" t="s">
        <v>91</v>
      </c>
      <c r="AV137" s="13" t="s">
        <v>89</v>
      </c>
      <c r="AW137" s="13" t="s">
        <v>36</v>
      </c>
      <c r="AX137" s="13" t="s">
        <v>81</v>
      </c>
      <c r="AY137" s="267" t="s">
        <v>229</v>
      </c>
    </row>
    <row r="138" s="14" customFormat="1">
      <c r="A138" s="14"/>
      <c r="B138" s="268"/>
      <c r="C138" s="269"/>
      <c r="D138" s="259" t="s">
        <v>238</v>
      </c>
      <c r="E138" s="270" t="s">
        <v>1</v>
      </c>
      <c r="F138" s="271" t="s">
        <v>587</v>
      </c>
      <c r="G138" s="269"/>
      <c r="H138" s="272">
        <v>32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8" t="s">
        <v>238</v>
      </c>
      <c r="AU138" s="278" t="s">
        <v>91</v>
      </c>
      <c r="AV138" s="14" t="s">
        <v>91</v>
      </c>
      <c r="AW138" s="14" t="s">
        <v>36</v>
      </c>
      <c r="AX138" s="14" t="s">
        <v>81</v>
      </c>
      <c r="AY138" s="278" t="s">
        <v>229</v>
      </c>
    </row>
    <row r="139" s="15" customFormat="1">
      <c r="A139" s="15"/>
      <c r="B139" s="279"/>
      <c r="C139" s="280"/>
      <c r="D139" s="259" t="s">
        <v>238</v>
      </c>
      <c r="E139" s="281" t="s">
        <v>1</v>
      </c>
      <c r="F139" s="282" t="s">
        <v>252</v>
      </c>
      <c r="G139" s="280"/>
      <c r="H139" s="283">
        <v>42</v>
      </c>
      <c r="I139" s="284"/>
      <c r="J139" s="280"/>
      <c r="K139" s="280"/>
      <c r="L139" s="285"/>
      <c r="M139" s="286"/>
      <c r="N139" s="287"/>
      <c r="O139" s="287"/>
      <c r="P139" s="287"/>
      <c r="Q139" s="287"/>
      <c r="R139" s="287"/>
      <c r="S139" s="287"/>
      <c r="T139" s="28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89" t="s">
        <v>238</v>
      </c>
      <c r="AU139" s="289" t="s">
        <v>91</v>
      </c>
      <c r="AV139" s="15" t="s">
        <v>236</v>
      </c>
      <c r="AW139" s="15" t="s">
        <v>36</v>
      </c>
      <c r="AX139" s="15" t="s">
        <v>89</v>
      </c>
      <c r="AY139" s="289" t="s">
        <v>229</v>
      </c>
    </row>
    <row r="140" s="2" customFormat="1" ht="21.75" customHeight="1">
      <c r="A140" s="39"/>
      <c r="B140" s="40"/>
      <c r="C140" s="318" t="s">
        <v>303</v>
      </c>
      <c r="D140" s="318" t="s">
        <v>492</v>
      </c>
      <c r="E140" s="319" t="s">
        <v>3998</v>
      </c>
      <c r="F140" s="320" t="s">
        <v>3999</v>
      </c>
      <c r="G140" s="321" t="s">
        <v>314</v>
      </c>
      <c r="H140" s="322">
        <v>32</v>
      </c>
      <c r="I140" s="323"/>
      <c r="J140" s="324">
        <f>ROUND(I140*H140,2)</f>
        <v>0</v>
      </c>
      <c r="K140" s="320" t="s">
        <v>1</v>
      </c>
      <c r="L140" s="325"/>
      <c r="M140" s="326" t="s">
        <v>1</v>
      </c>
      <c r="N140" s="327" t="s">
        <v>46</v>
      </c>
      <c r="O140" s="92"/>
      <c r="P140" s="253">
        <f>O140*H140</f>
        <v>0</v>
      </c>
      <c r="Q140" s="253">
        <v>0.0032000000000000002</v>
      </c>
      <c r="R140" s="253">
        <f>Q140*H140</f>
        <v>0.10240000000000001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319</v>
      </c>
      <c r="AT140" s="255" t="s">
        <v>492</v>
      </c>
      <c r="AU140" s="255" t="s">
        <v>91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4000</v>
      </c>
    </row>
    <row r="141" s="2" customFormat="1" ht="21.75" customHeight="1">
      <c r="A141" s="39"/>
      <c r="B141" s="40"/>
      <c r="C141" s="318" t="s">
        <v>319</v>
      </c>
      <c r="D141" s="318" t="s">
        <v>492</v>
      </c>
      <c r="E141" s="319" t="s">
        <v>4001</v>
      </c>
      <c r="F141" s="320" t="s">
        <v>4002</v>
      </c>
      <c r="G141" s="321" t="s">
        <v>314</v>
      </c>
      <c r="H141" s="322">
        <v>10</v>
      </c>
      <c r="I141" s="323"/>
      <c r="J141" s="324">
        <f>ROUND(I141*H141,2)</f>
        <v>0</v>
      </c>
      <c r="K141" s="320" t="s">
        <v>1</v>
      </c>
      <c r="L141" s="325"/>
      <c r="M141" s="326" t="s">
        <v>1</v>
      </c>
      <c r="N141" s="327" t="s">
        <v>46</v>
      </c>
      <c r="O141" s="92"/>
      <c r="P141" s="253">
        <f>O141*H141</f>
        <v>0</v>
      </c>
      <c r="Q141" s="253">
        <v>0.002</v>
      </c>
      <c r="R141" s="253">
        <f>Q141*H141</f>
        <v>0.02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319</v>
      </c>
      <c r="AT141" s="255" t="s">
        <v>492</v>
      </c>
      <c r="AU141" s="255" t="s">
        <v>91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4003</v>
      </c>
    </row>
    <row r="142" s="2" customFormat="1">
      <c r="A142" s="39"/>
      <c r="B142" s="40"/>
      <c r="C142" s="41"/>
      <c r="D142" s="259" t="s">
        <v>262</v>
      </c>
      <c r="E142" s="41"/>
      <c r="F142" s="290" t="s">
        <v>4004</v>
      </c>
      <c r="G142" s="41"/>
      <c r="H142" s="41"/>
      <c r="I142" s="155"/>
      <c r="J142" s="41"/>
      <c r="K142" s="41"/>
      <c r="L142" s="45"/>
      <c r="M142" s="291"/>
      <c r="N142" s="292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262</v>
      </c>
      <c r="AU142" s="18" t="s">
        <v>91</v>
      </c>
    </row>
    <row r="143" s="2" customFormat="1" ht="21.75" customHeight="1">
      <c r="A143" s="39"/>
      <c r="B143" s="40"/>
      <c r="C143" s="244" t="s">
        <v>274</v>
      </c>
      <c r="D143" s="244" t="s">
        <v>231</v>
      </c>
      <c r="E143" s="245" t="s">
        <v>4005</v>
      </c>
      <c r="F143" s="246" t="s">
        <v>4006</v>
      </c>
      <c r="G143" s="247" t="s">
        <v>346</v>
      </c>
      <c r="H143" s="248">
        <v>80</v>
      </c>
      <c r="I143" s="249"/>
      <c r="J143" s="250">
        <f>ROUND(I143*H143,2)</f>
        <v>0</v>
      </c>
      <c r="K143" s="246" t="s">
        <v>235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91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4007</v>
      </c>
    </row>
    <row r="144" s="2" customFormat="1" ht="21.75" customHeight="1">
      <c r="A144" s="39"/>
      <c r="B144" s="40"/>
      <c r="C144" s="318" t="s">
        <v>322</v>
      </c>
      <c r="D144" s="318" t="s">
        <v>492</v>
      </c>
      <c r="E144" s="319" t="s">
        <v>4008</v>
      </c>
      <c r="F144" s="320" t="s">
        <v>4009</v>
      </c>
      <c r="G144" s="321" t="s">
        <v>346</v>
      </c>
      <c r="H144" s="322">
        <v>88</v>
      </c>
      <c r="I144" s="323"/>
      <c r="J144" s="324">
        <f>ROUND(I144*H144,2)</f>
        <v>0</v>
      </c>
      <c r="K144" s="320" t="s">
        <v>1</v>
      </c>
      <c r="L144" s="325"/>
      <c r="M144" s="326" t="s">
        <v>1</v>
      </c>
      <c r="N144" s="327" t="s">
        <v>46</v>
      </c>
      <c r="O144" s="92"/>
      <c r="P144" s="253">
        <f>O144*H144</f>
        <v>0</v>
      </c>
      <c r="Q144" s="253">
        <v>0.0016000000000000001</v>
      </c>
      <c r="R144" s="253">
        <f>Q144*H144</f>
        <v>0.14080000000000001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319</v>
      </c>
      <c r="AT144" s="255" t="s">
        <v>492</v>
      </c>
      <c r="AU144" s="255" t="s">
        <v>91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4010</v>
      </c>
    </row>
    <row r="145" s="14" customFormat="1">
      <c r="A145" s="14"/>
      <c r="B145" s="268"/>
      <c r="C145" s="269"/>
      <c r="D145" s="259" t="s">
        <v>238</v>
      </c>
      <c r="E145" s="269"/>
      <c r="F145" s="271" t="s">
        <v>4011</v>
      </c>
      <c r="G145" s="269"/>
      <c r="H145" s="272">
        <v>88</v>
      </c>
      <c r="I145" s="273"/>
      <c r="J145" s="269"/>
      <c r="K145" s="269"/>
      <c r="L145" s="274"/>
      <c r="M145" s="275"/>
      <c r="N145" s="276"/>
      <c r="O145" s="276"/>
      <c r="P145" s="276"/>
      <c r="Q145" s="276"/>
      <c r="R145" s="276"/>
      <c r="S145" s="276"/>
      <c r="T145" s="27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8" t="s">
        <v>238</v>
      </c>
      <c r="AU145" s="278" t="s">
        <v>91</v>
      </c>
      <c r="AV145" s="14" t="s">
        <v>91</v>
      </c>
      <c r="AW145" s="14" t="s">
        <v>4</v>
      </c>
      <c r="AX145" s="14" t="s">
        <v>89</v>
      </c>
      <c r="AY145" s="278" t="s">
        <v>229</v>
      </c>
    </row>
    <row r="146" s="2" customFormat="1" ht="16.5" customHeight="1">
      <c r="A146" s="39"/>
      <c r="B146" s="40"/>
      <c r="C146" s="244" t="s">
        <v>478</v>
      </c>
      <c r="D146" s="244" t="s">
        <v>231</v>
      </c>
      <c r="E146" s="245" t="s">
        <v>4012</v>
      </c>
      <c r="F146" s="246" t="s">
        <v>4013</v>
      </c>
      <c r="G146" s="247" t="s">
        <v>314</v>
      </c>
      <c r="H146" s="248">
        <v>42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91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4014</v>
      </c>
    </row>
    <row r="147" s="2" customFormat="1" ht="21.75" customHeight="1">
      <c r="A147" s="39"/>
      <c r="B147" s="40"/>
      <c r="C147" s="244" t="s">
        <v>325</v>
      </c>
      <c r="D147" s="244" t="s">
        <v>231</v>
      </c>
      <c r="E147" s="245" t="s">
        <v>4015</v>
      </c>
      <c r="F147" s="246" t="s">
        <v>4016</v>
      </c>
      <c r="G147" s="247" t="s">
        <v>346</v>
      </c>
      <c r="H147" s="248">
        <v>240</v>
      </c>
      <c r="I147" s="249"/>
      <c r="J147" s="250">
        <f>ROUND(I147*H147,2)</f>
        <v>0</v>
      </c>
      <c r="K147" s="246" t="s">
        <v>235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91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4017</v>
      </c>
    </row>
    <row r="148" s="14" customFormat="1">
      <c r="A148" s="14"/>
      <c r="B148" s="268"/>
      <c r="C148" s="269"/>
      <c r="D148" s="259" t="s">
        <v>238</v>
      </c>
      <c r="E148" s="270" t="s">
        <v>1</v>
      </c>
      <c r="F148" s="271" t="s">
        <v>4018</v>
      </c>
      <c r="G148" s="269"/>
      <c r="H148" s="272">
        <v>240</v>
      </c>
      <c r="I148" s="273"/>
      <c r="J148" s="269"/>
      <c r="K148" s="269"/>
      <c r="L148" s="274"/>
      <c r="M148" s="275"/>
      <c r="N148" s="276"/>
      <c r="O148" s="276"/>
      <c r="P148" s="276"/>
      <c r="Q148" s="276"/>
      <c r="R148" s="276"/>
      <c r="S148" s="276"/>
      <c r="T148" s="27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8" t="s">
        <v>238</v>
      </c>
      <c r="AU148" s="278" t="s">
        <v>91</v>
      </c>
      <c r="AV148" s="14" t="s">
        <v>91</v>
      </c>
      <c r="AW148" s="14" t="s">
        <v>36</v>
      </c>
      <c r="AX148" s="14" t="s">
        <v>89</v>
      </c>
      <c r="AY148" s="278" t="s">
        <v>229</v>
      </c>
    </row>
    <row r="149" s="2" customFormat="1" ht="16.5" customHeight="1">
      <c r="A149" s="39"/>
      <c r="B149" s="40"/>
      <c r="C149" s="318" t="s">
        <v>485</v>
      </c>
      <c r="D149" s="318" t="s">
        <v>492</v>
      </c>
      <c r="E149" s="319" t="s">
        <v>4019</v>
      </c>
      <c r="F149" s="320" t="s">
        <v>4020</v>
      </c>
      <c r="G149" s="321" t="s">
        <v>346</v>
      </c>
      <c r="H149" s="322">
        <v>264</v>
      </c>
      <c r="I149" s="323"/>
      <c r="J149" s="324">
        <f>ROUND(I149*H149,2)</f>
        <v>0</v>
      </c>
      <c r="K149" s="320" t="s">
        <v>1</v>
      </c>
      <c r="L149" s="325"/>
      <c r="M149" s="326" t="s">
        <v>1</v>
      </c>
      <c r="N149" s="327" t="s">
        <v>46</v>
      </c>
      <c r="O149" s="92"/>
      <c r="P149" s="253">
        <f>O149*H149</f>
        <v>0</v>
      </c>
      <c r="Q149" s="253">
        <v>5.0000000000000002E-05</v>
      </c>
      <c r="R149" s="253">
        <f>Q149*H149</f>
        <v>0.0132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319</v>
      </c>
      <c r="AT149" s="255" t="s">
        <v>492</v>
      </c>
      <c r="AU149" s="255" t="s">
        <v>91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4021</v>
      </c>
    </row>
    <row r="150" s="14" customFormat="1">
      <c r="A150" s="14"/>
      <c r="B150" s="268"/>
      <c r="C150" s="269"/>
      <c r="D150" s="259" t="s">
        <v>238</v>
      </c>
      <c r="E150" s="269"/>
      <c r="F150" s="271" t="s">
        <v>4022</v>
      </c>
      <c r="G150" s="269"/>
      <c r="H150" s="272">
        <v>264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8" t="s">
        <v>238</v>
      </c>
      <c r="AU150" s="278" t="s">
        <v>91</v>
      </c>
      <c r="AV150" s="14" t="s">
        <v>91</v>
      </c>
      <c r="AW150" s="14" t="s">
        <v>4</v>
      </c>
      <c r="AX150" s="14" t="s">
        <v>89</v>
      </c>
      <c r="AY150" s="278" t="s">
        <v>229</v>
      </c>
    </row>
    <row r="151" s="12" customFormat="1" ht="22.8" customHeight="1">
      <c r="A151" s="12"/>
      <c r="B151" s="228"/>
      <c r="C151" s="229"/>
      <c r="D151" s="230" t="s">
        <v>80</v>
      </c>
      <c r="E151" s="242" t="s">
        <v>1628</v>
      </c>
      <c r="F151" s="242" t="s">
        <v>1629</v>
      </c>
      <c r="G151" s="229"/>
      <c r="H151" s="229"/>
      <c r="I151" s="232"/>
      <c r="J151" s="243">
        <f>BK151</f>
        <v>0</v>
      </c>
      <c r="K151" s="229"/>
      <c r="L151" s="234"/>
      <c r="M151" s="235"/>
      <c r="N151" s="236"/>
      <c r="O151" s="236"/>
      <c r="P151" s="237">
        <f>P152</f>
        <v>0</v>
      </c>
      <c r="Q151" s="236"/>
      <c r="R151" s="237">
        <f>R152</f>
        <v>0</v>
      </c>
      <c r="S151" s="236"/>
      <c r="T151" s="238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9" t="s">
        <v>89</v>
      </c>
      <c r="AT151" s="240" t="s">
        <v>80</v>
      </c>
      <c r="AU151" s="240" t="s">
        <v>89</v>
      </c>
      <c r="AY151" s="239" t="s">
        <v>229</v>
      </c>
      <c r="BK151" s="241">
        <f>BK152</f>
        <v>0</v>
      </c>
    </row>
    <row r="152" s="2" customFormat="1" ht="21.75" customHeight="1">
      <c r="A152" s="39"/>
      <c r="B152" s="40"/>
      <c r="C152" s="244" t="s">
        <v>328</v>
      </c>
      <c r="D152" s="244" t="s">
        <v>231</v>
      </c>
      <c r="E152" s="245" t="s">
        <v>4023</v>
      </c>
      <c r="F152" s="246" t="s">
        <v>4024</v>
      </c>
      <c r="G152" s="247" t="s">
        <v>289</v>
      </c>
      <c r="H152" s="248">
        <v>7.6219999999999999</v>
      </c>
      <c r="I152" s="249"/>
      <c r="J152" s="250">
        <f>ROUND(I152*H152,2)</f>
        <v>0</v>
      </c>
      <c r="K152" s="246" t="s">
        <v>235</v>
      </c>
      <c r="L152" s="45"/>
      <c r="M152" s="251" t="s">
        <v>1</v>
      </c>
      <c r="N152" s="252" t="s">
        <v>46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236</v>
      </c>
      <c r="AT152" s="255" t="s">
        <v>231</v>
      </c>
      <c r="AU152" s="255" t="s">
        <v>91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236</v>
      </c>
      <c r="BM152" s="255" t="s">
        <v>4025</v>
      </c>
    </row>
    <row r="153" s="12" customFormat="1" ht="25.92" customHeight="1">
      <c r="A153" s="12"/>
      <c r="B153" s="228"/>
      <c r="C153" s="229"/>
      <c r="D153" s="230" t="s">
        <v>80</v>
      </c>
      <c r="E153" s="231" t="s">
        <v>1634</v>
      </c>
      <c r="F153" s="231" t="s">
        <v>1635</v>
      </c>
      <c r="G153" s="229"/>
      <c r="H153" s="229"/>
      <c r="I153" s="232"/>
      <c r="J153" s="233">
        <f>BK153</f>
        <v>0</v>
      </c>
      <c r="K153" s="229"/>
      <c r="L153" s="234"/>
      <c r="M153" s="235"/>
      <c r="N153" s="236"/>
      <c r="O153" s="236"/>
      <c r="P153" s="237">
        <f>P154</f>
        <v>0</v>
      </c>
      <c r="Q153" s="236"/>
      <c r="R153" s="237">
        <f>R154</f>
        <v>0</v>
      </c>
      <c r="S153" s="236"/>
      <c r="T153" s="238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9" t="s">
        <v>91</v>
      </c>
      <c r="AT153" s="240" t="s">
        <v>80</v>
      </c>
      <c r="AU153" s="240" t="s">
        <v>81</v>
      </c>
      <c r="AY153" s="239" t="s">
        <v>229</v>
      </c>
      <c r="BK153" s="241">
        <f>BK154</f>
        <v>0</v>
      </c>
    </row>
    <row r="154" s="12" customFormat="1" ht="22.8" customHeight="1">
      <c r="A154" s="12"/>
      <c r="B154" s="228"/>
      <c r="C154" s="229"/>
      <c r="D154" s="230" t="s">
        <v>80</v>
      </c>
      <c r="E154" s="242" t="s">
        <v>2500</v>
      </c>
      <c r="F154" s="242" t="s">
        <v>2501</v>
      </c>
      <c r="G154" s="229"/>
      <c r="H154" s="229"/>
      <c r="I154" s="232"/>
      <c r="J154" s="243">
        <f>BK154</f>
        <v>0</v>
      </c>
      <c r="K154" s="229"/>
      <c r="L154" s="234"/>
      <c r="M154" s="235"/>
      <c r="N154" s="236"/>
      <c r="O154" s="236"/>
      <c r="P154" s="237">
        <f>SUM(P155:P157)</f>
        <v>0</v>
      </c>
      <c r="Q154" s="236"/>
      <c r="R154" s="237">
        <f>SUM(R155:R157)</f>
        <v>0</v>
      </c>
      <c r="S154" s="236"/>
      <c r="T154" s="238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9" t="s">
        <v>91</v>
      </c>
      <c r="AT154" s="240" t="s">
        <v>80</v>
      </c>
      <c r="AU154" s="240" t="s">
        <v>89</v>
      </c>
      <c r="AY154" s="239" t="s">
        <v>229</v>
      </c>
      <c r="BK154" s="241">
        <f>SUM(BK155:BK157)</f>
        <v>0</v>
      </c>
    </row>
    <row r="155" s="2" customFormat="1" ht="21.75" customHeight="1">
      <c r="A155" s="39"/>
      <c r="B155" s="40"/>
      <c r="C155" s="244" t="s">
        <v>8</v>
      </c>
      <c r="D155" s="244" t="s">
        <v>231</v>
      </c>
      <c r="E155" s="245" t="s">
        <v>4026</v>
      </c>
      <c r="F155" s="246" t="s">
        <v>4027</v>
      </c>
      <c r="G155" s="247" t="s">
        <v>314</v>
      </c>
      <c r="H155" s="248">
        <v>1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331</v>
      </c>
      <c r="AT155" s="255" t="s">
        <v>231</v>
      </c>
      <c r="AU155" s="255" t="s">
        <v>91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331</v>
      </c>
      <c r="BM155" s="255" t="s">
        <v>4028</v>
      </c>
    </row>
    <row r="156" s="2" customFormat="1" ht="21.75" customHeight="1">
      <c r="A156" s="39"/>
      <c r="B156" s="40"/>
      <c r="C156" s="244" t="s">
        <v>331</v>
      </c>
      <c r="D156" s="244" t="s">
        <v>231</v>
      </c>
      <c r="E156" s="245" t="s">
        <v>4029</v>
      </c>
      <c r="F156" s="246" t="s">
        <v>4030</v>
      </c>
      <c r="G156" s="247" t="s">
        <v>314</v>
      </c>
      <c r="H156" s="248">
        <v>2</v>
      </c>
      <c r="I156" s="249"/>
      <c r="J156" s="250">
        <f>ROUND(I156*H156,2)</f>
        <v>0</v>
      </c>
      <c r="K156" s="246" t="s">
        <v>1</v>
      </c>
      <c r="L156" s="45"/>
      <c r="M156" s="251" t="s">
        <v>1</v>
      </c>
      <c r="N156" s="252" t="s">
        <v>46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331</v>
      </c>
      <c r="AT156" s="255" t="s">
        <v>231</v>
      </c>
      <c r="AU156" s="255" t="s">
        <v>91</v>
      </c>
      <c r="AY156" s="18" t="s">
        <v>229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89</v>
      </c>
      <c r="BK156" s="256">
        <f>ROUND(I156*H156,2)</f>
        <v>0</v>
      </c>
      <c r="BL156" s="18" t="s">
        <v>331</v>
      </c>
      <c r="BM156" s="255" t="s">
        <v>4031</v>
      </c>
    </row>
    <row r="157" s="2" customFormat="1" ht="21.75" customHeight="1">
      <c r="A157" s="39"/>
      <c r="B157" s="40"/>
      <c r="C157" s="244" t="s">
        <v>507</v>
      </c>
      <c r="D157" s="244" t="s">
        <v>231</v>
      </c>
      <c r="E157" s="245" t="s">
        <v>2813</v>
      </c>
      <c r="F157" s="246" t="s">
        <v>2814</v>
      </c>
      <c r="G157" s="247" t="s">
        <v>1784</v>
      </c>
      <c r="H157" s="328"/>
      <c r="I157" s="249"/>
      <c r="J157" s="250">
        <f>ROUND(I157*H157,2)</f>
        <v>0</v>
      </c>
      <c r="K157" s="246" t="s">
        <v>235</v>
      </c>
      <c r="L157" s="45"/>
      <c r="M157" s="296" t="s">
        <v>1</v>
      </c>
      <c r="N157" s="297" t="s">
        <v>46</v>
      </c>
      <c r="O157" s="298"/>
      <c r="P157" s="299">
        <f>O157*H157</f>
        <v>0</v>
      </c>
      <c r="Q157" s="299">
        <v>0</v>
      </c>
      <c r="R157" s="299">
        <f>Q157*H157</f>
        <v>0</v>
      </c>
      <c r="S157" s="299">
        <v>0</v>
      </c>
      <c r="T157" s="30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331</v>
      </c>
      <c r="AT157" s="255" t="s">
        <v>231</v>
      </c>
      <c r="AU157" s="255" t="s">
        <v>91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331</v>
      </c>
      <c r="BM157" s="255" t="s">
        <v>4032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193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Oljo3qzt1mFTLoGJ8IBu+p3JCuwUv1OfHbk8gvlN2fjQUVSYGAcstWhe+S9BP7hFkebYxffQsxZ3eHR6+FD0ug==" hashValue="73HM6tSDRlFPJ8VokO7imU2MW5wNFbC0GFhluV8xB5bo7a8X+Xx+vgODgRNh1j+e1KEbS3yi1YeRNyt8/q5Hkg==" algorithmName="SHA-512" password="CC35"/>
  <autoFilter ref="C121:K15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4033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ROUND((SUM(BE133:BE416)),  2)</f>
        <v>0</v>
      </c>
      <c r="G33" s="39"/>
      <c r="H33" s="39"/>
      <c r="I33" s="172">
        <v>0.20999999999999999</v>
      </c>
      <c r="J33" s="171">
        <f>ROUND(((SUM(BE133:BE416))*I33),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ROUND((SUM(BF133:BF416)),  2)</f>
        <v>0</v>
      </c>
      <c r="G34" s="39"/>
      <c r="H34" s="39"/>
      <c r="I34" s="172">
        <v>0.14999999999999999</v>
      </c>
      <c r="J34" s="171">
        <f>ROUND(((SUM(BF133:BF416))*I34),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ROUND((SUM(BG133:BG416)),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ROUND((SUM(BH133:BH416)),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ROUND((SUM(BI133:BI416)),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104 - Sklad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212</v>
      </c>
      <c r="E97" s="206"/>
      <c r="F97" s="206"/>
      <c r="G97" s="206"/>
      <c r="H97" s="206"/>
      <c r="I97" s="207"/>
      <c r="J97" s="208">
        <f>J134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213</v>
      </c>
      <c r="E98" s="212"/>
      <c r="F98" s="212"/>
      <c r="G98" s="212"/>
      <c r="H98" s="212"/>
      <c r="I98" s="213"/>
      <c r="J98" s="214">
        <f>J135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393</v>
      </c>
      <c r="E99" s="212"/>
      <c r="F99" s="212"/>
      <c r="G99" s="212"/>
      <c r="H99" s="212"/>
      <c r="I99" s="213"/>
      <c r="J99" s="214">
        <f>J173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394</v>
      </c>
      <c r="E100" s="212"/>
      <c r="F100" s="212"/>
      <c r="G100" s="212"/>
      <c r="H100" s="212"/>
      <c r="I100" s="213"/>
      <c r="J100" s="214">
        <f>J203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395</v>
      </c>
      <c r="E101" s="212"/>
      <c r="F101" s="212"/>
      <c r="G101" s="212"/>
      <c r="H101" s="212"/>
      <c r="I101" s="213"/>
      <c r="J101" s="214">
        <f>J217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396</v>
      </c>
      <c r="E102" s="212"/>
      <c r="F102" s="212"/>
      <c r="G102" s="212"/>
      <c r="H102" s="212"/>
      <c r="I102" s="213"/>
      <c r="J102" s="214">
        <f>J231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272</v>
      </c>
      <c r="E103" s="212"/>
      <c r="F103" s="212"/>
      <c r="G103" s="212"/>
      <c r="H103" s="212"/>
      <c r="I103" s="213"/>
      <c r="J103" s="214">
        <f>J239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398</v>
      </c>
      <c r="E104" s="212"/>
      <c r="F104" s="212"/>
      <c r="G104" s="212"/>
      <c r="H104" s="212"/>
      <c r="I104" s="213"/>
      <c r="J104" s="214">
        <f>J251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3"/>
      <c r="C105" s="204"/>
      <c r="D105" s="205" t="s">
        <v>399</v>
      </c>
      <c r="E105" s="206"/>
      <c r="F105" s="206"/>
      <c r="G105" s="206"/>
      <c r="H105" s="206"/>
      <c r="I105" s="207"/>
      <c r="J105" s="208">
        <f>J253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0"/>
      <c r="C106" s="134"/>
      <c r="D106" s="211" t="s">
        <v>400</v>
      </c>
      <c r="E106" s="212"/>
      <c r="F106" s="212"/>
      <c r="G106" s="212"/>
      <c r="H106" s="212"/>
      <c r="I106" s="213"/>
      <c r="J106" s="214">
        <f>J254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4"/>
      <c r="D107" s="211" t="s">
        <v>401</v>
      </c>
      <c r="E107" s="212"/>
      <c r="F107" s="212"/>
      <c r="G107" s="212"/>
      <c r="H107" s="212"/>
      <c r="I107" s="213"/>
      <c r="J107" s="214">
        <f>J281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4"/>
      <c r="D108" s="211" t="s">
        <v>402</v>
      </c>
      <c r="E108" s="212"/>
      <c r="F108" s="212"/>
      <c r="G108" s="212"/>
      <c r="H108" s="212"/>
      <c r="I108" s="213"/>
      <c r="J108" s="214">
        <f>J357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406</v>
      </c>
      <c r="E109" s="212"/>
      <c r="F109" s="212"/>
      <c r="G109" s="212"/>
      <c r="H109" s="212"/>
      <c r="I109" s="213"/>
      <c r="J109" s="214">
        <f>J366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408</v>
      </c>
      <c r="E110" s="212"/>
      <c r="F110" s="212"/>
      <c r="G110" s="212"/>
      <c r="H110" s="212"/>
      <c r="I110" s="213"/>
      <c r="J110" s="214">
        <f>J374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410</v>
      </c>
      <c r="E111" s="212"/>
      <c r="F111" s="212"/>
      <c r="G111" s="212"/>
      <c r="H111" s="212"/>
      <c r="I111" s="213"/>
      <c r="J111" s="214">
        <f>J389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414</v>
      </c>
      <c r="E112" s="212"/>
      <c r="F112" s="212"/>
      <c r="G112" s="212"/>
      <c r="H112" s="212"/>
      <c r="I112" s="213"/>
      <c r="J112" s="214">
        <f>J402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4"/>
      <c r="D113" s="211" t="s">
        <v>416</v>
      </c>
      <c r="E113" s="212"/>
      <c r="F113" s="212"/>
      <c r="G113" s="212"/>
      <c r="H113" s="212"/>
      <c r="I113" s="213"/>
      <c r="J113" s="214">
        <f>J409</f>
        <v>0</v>
      </c>
      <c r="K113" s="134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193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196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214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7" t="str">
        <f>E7</f>
        <v>Smuteční síň na Novém hřbitově v Tišnově</v>
      </c>
      <c r="F123" s="33"/>
      <c r="G123" s="33"/>
      <c r="H123" s="33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205</v>
      </c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104 - Sklad</v>
      </c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Tišnov</v>
      </c>
      <c r="G127" s="41"/>
      <c r="H127" s="41"/>
      <c r="I127" s="157" t="s">
        <v>22</v>
      </c>
      <c r="J127" s="80" t="str">
        <f>IF(J12="","",J12)</f>
        <v>22. 3. 2019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E15</f>
        <v>Město Tišnov</v>
      </c>
      <c r="G129" s="41"/>
      <c r="H129" s="41"/>
      <c r="I129" s="157" t="s">
        <v>32</v>
      </c>
      <c r="J129" s="37" t="str">
        <f>E21</f>
        <v>Ing. Arch. Pavel Jura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IF(E18="","",E18)</f>
        <v>Vyplň údaj</v>
      </c>
      <c r="G130" s="41"/>
      <c r="H130" s="41"/>
      <c r="I130" s="157" t="s">
        <v>37</v>
      </c>
      <c r="J130" s="37" t="str">
        <f>E24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215</v>
      </c>
      <c r="D132" s="219" t="s">
        <v>66</v>
      </c>
      <c r="E132" s="219" t="s">
        <v>62</v>
      </c>
      <c r="F132" s="219" t="s">
        <v>63</v>
      </c>
      <c r="G132" s="219" t="s">
        <v>216</v>
      </c>
      <c r="H132" s="219" t="s">
        <v>217</v>
      </c>
      <c r="I132" s="220" t="s">
        <v>218</v>
      </c>
      <c r="J132" s="219" t="s">
        <v>209</v>
      </c>
      <c r="K132" s="221" t="s">
        <v>219</v>
      </c>
      <c r="L132" s="222"/>
      <c r="M132" s="101" t="s">
        <v>1</v>
      </c>
      <c r="N132" s="102" t="s">
        <v>45</v>
      </c>
      <c r="O132" s="102" t="s">
        <v>220</v>
      </c>
      <c r="P132" s="102" t="s">
        <v>221</v>
      </c>
      <c r="Q132" s="102" t="s">
        <v>222</v>
      </c>
      <c r="R132" s="102" t="s">
        <v>223</v>
      </c>
      <c r="S132" s="102" t="s">
        <v>224</v>
      </c>
      <c r="T132" s="103" t="s">
        <v>225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226</v>
      </c>
      <c r="D133" s="41"/>
      <c r="E133" s="41"/>
      <c r="F133" s="41"/>
      <c r="G133" s="41"/>
      <c r="H133" s="41"/>
      <c r="I133" s="155"/>
      <c r="J133" s="223">
        <f>BK133</f>
        <v>0</v>
      </c>
      <c r="K133" s="41"/>
      <c r="L133" s="45"/>
      <c r="M133" s="104"/>
      <c r="N133" s="224"/>
      <c r="O133" s="105"/>
      <c r="P133" s="225">
        <f>P134+P253</f>
        <v>0</v>
      </c>
      <c r="Q133" s="105"/>
      <c r="R133" s="225">
        <f>R134+R253</f>
        <v>71.376128959999988</v>
      </c>
      <c r="S133" s="105"/>
      <c r="T133" s="226">
        <f>T134+T253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80</v>
      </c>
      <c r="AU133" s="18" t="s">
        <v>211</v>
      </c>
      <c r="BK133" s="227">
        <f>BK134+BK253</f>
        <v>0</v>
      </c>
    </row>
    <row r="134" s="12" customFormat="1" ht="25.92" customHeight="1">
      <c r="A134" s="12"/>
      <c r="B134" s="228"/>
      <c r="C134" s="229"/>
      <c r="D134" s="230" t="s">
        <v>80</v>
      </c>
      <c r="E134" s="231" t="s">
        <v>227</v>
      </c>
      <c r="F134" s="231" t="s">
        <v>228</v>
      </c>
      <c r="G134" s="229"/>
      <c r="H134" s="229"/>
      <c r="I134" s="232"/>
      <c r="J134" s="233">
        <f>BK134</f>
        <v>0</v>
      </c>
      <c r="K134" s="229"/>
      <c r="L134" s="234"/>
      <c r="M134" s="235"/>
      <c r="N134" s="236"/>
      <c r="O134" s="236"/>
      <c r="P134" s="237">
        <f>P135+P173+P203+P217+P231+P239+P251</f>
        <v>0</v>
      </c>
      <c r="Q134" s="236"/>
      <c r="R134" s="237">
        <f>R135+R173+R203+R217+R231+R239+R251</f>
        <v>67.824199859999993</v>
      </c>
      <c r="S134" s="236"/>
      <c r="T134" s="238">
        <f>T135+T173+T203+T217+T231+T239+T251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9" t="s">
        <v>89</v>
      </c>
      <c r="AT134" s="240" t="s">
        <v>80</v>
      </c>
      <c r="AU134" s="240" t="s">
        <v>81</v>
      </c>
      <c r="AY134" s="239" t="s">
        <v>229</v>
      </c>
      <c r="BK134" s="241">
        <f>BK135+BK173+BK203+BK217+BK231+BK239+BK251</f>
        <v>0</v>
      </c>
    </row>
    <row r="135" s="12" customFormat="1" ht="22.8" customHeight="1">
      <c r="A135" s="12"/>
      <c r="B135" s="228"/>
      <c r="C135" s="229"/>
      <c r="D135" s="230" t="s">
        <v>80</v>
      </c>
      <c r="E135" s="242" t="s">
        <v>89</v>
      </c>
      <c r="F135" s="242" t="s">
        <v>230</v>
      </c>
      <c r="G135" s="229"/>
      <c r="H135" s="229"/>
      <c r="I135" s="232"/>
      <c r="J135" s="243">
        <f>BK135</f>
        <v>0</v>
      </c>
      <c r="K135" s="229"/>
      <c r="L135" s="234"/>
      <c r="M135" s="235"/>
      <c r="N135" s="236"/>
      <c r="O135" s="236"/>
      <c r="P135" s="237">
        <f>SUM(P136:P172)</f>
        <v>0</v>
      </c>
      <c r="Q135" s="236"/>
      <c r="R135" s="237">
        <f>SUM(R136:R172)</f>
        <v>0</v>
      </c>
      <c r="S135" s="236"/>
      <c r="T135" s="238">
        <f>SUM(T136:T172)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89</v>
      </c>
      <c r="AT135" s="240" t="s">
        <v>80</v>
      </c>
      <c r="AU135" s="240" t="s">
        <v>89</v>
      </c>
      <c r="AY135" s="239" t="s">
        <v>229</v>
      </c>
      <c r="BK135" s="241">
        <f>SUM(BK136:BK172)</f>
        <v>0</v>
      </c>
    </row>
    <row r="136" s="2" customFormat="1" ht="21.75" customHeight="1">
      <c r="A136" s="39"/>
      <c r="B136" s="40"/>
      <c r="C136" s="244" t="s">
        <v>89</v>
      </c>
      <c r="D136" s="244" t="s">
        <v>231</v>
      </c>
      <c r="E136" s="245" t="s">
        <v>4034</v>
      </c>
      <c r="F136" s="246" t="s">
        <v>4035</v>
      </c>
      <c r="G136" s="247" t="s">
        <v>234</v>
      </c>
      <c r="H136" s="248">
        <v>9.7439999999999998</v>
      </c>
      <c r="I136" s="249"/>
      <c r="J136" s="250">
        <f>ROUND(I136*H136,2)</f>
        <v>0</v>
      </c>
      <c r="K136" s="246" t="s">
        <v>235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91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4036</v>
      </c>
    </row>
    <row r="137" s="13" customFormat="1">
      <c r="A137" s="13"/>
      <c r="B137" s="257"/>
      <c r="C137" s="258"/>
      <c r="D137" s="259" t="s">
        <v>238</v>
      </c>
      <c r="E137" s="260" t="s">
        <v>1</v>
      </c>
      <c r="F137" s="261" t="s">
        <v>4037</v>
      </c>
      <c r="G137" s="258"/>
      <c r="H137" s="260" t="s">
        <v>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7" t="s">
        <v>238</v>
      </c>
      <c r="AU137" s="267" t="s">
        <v>91</v>
      </c>
      <c r="AV137" s="13" t="s">
        <v>89</v>
      </c>
      <c r="AW137" s="13" t="s">
        <v>36</v>
      </c>
      <c r="AX137" s="13" t="s">
        <v>81</v>
      </c>
      <c r="AY137" s="267" t="s">
        <v>229</v>
      </c>
    </row>
    <row r="138" s="14" customFormat="1">
      <c r="A138" s="14"/>
      <c r="B138" s="268"/>
      <c r="C138" s="269"/>
      <c r="D138" s="259" t="s">
        <v>238</v>
      </c>
      <c r="E138" s="270" t="s">
        <v>1</v>
      </c>
      <c r="F138" s="271" t="s">
        <v>4038</v>
      </c>
      <c r="G138" s="269"/>
      <c r="H138" s="272">
        <v>7.0789999999999997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8" t="s">
        <v>238</v>
      </c>
      <c r="AU138" s="278" t="s">
        <v>91</v>
      </c>
      <c r="AV138" s="14" t="s">
        <v>91</v>
      </c>
      <c r="AW138" s="14" t="s">
        <v>36</v>
      </c>
      <c r="AX138" s="14" t="s">
        <v>81</v>
      </c>
      <c r="AY138" s="278" t="s">
        <v>229</v>
      </c>
    </row>
    <row r="139" s="13" customFormat="1">
      <c r="A139" s="13"/>
      <c r="B139" s="257"/>
      <c r="C139" s="258"/>
      <c r="D139" s="259" t="s">
        <v>238</v>
      </c>
      <c r="E139" s="260" t="s">
        <v>1</v>
      </c>
      <c r="F139" s="261" t="s">
        <v>4039</v>
      </c>
      <c r="G139" s="258"/>
      <c r="H139" s="260" t="s">
        <v>1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7" t="s">
        <v>238</v>
      </c>
      <c r="AU139" s="267" t="s">
        <v>91</v>
      </c>
      <c r="AV139" s="13" t="s">
        <v>89</v>
      </c>
      <c r="AW139" s="13" t="s">
        <v>36</v>
      </c>
      <c r="AX139" s="13" t="s">
        <v>81</v>
      </c>
      <c r="AY139" s="267" t="s">
        <v>229</v>
      </c>
    </row>
    <row r="140" s="14" customFormat="1">
      <c r="A140" s="14"/>
      <c r="B140" s="268"/>
      <c r="C140" s="269"/>
      <c r="D140" s="259" t="s">
        <v>238</v>
      </c>
      <c r="E140" s="270" t="s">
        <v>1</v>
      </c>
      <c r="F140" s="271" t="s">
        <v>4040</v>
      </c>
      <c r="G140" s="269"/>
      <c r="H140" s="272">
        <v>2.665</v>
      </c>
      <c r="I140" s="273"/>
      <c r="J140" s="269"/>
      <c r="K140" s="269"/>
      <c r="L140" s="274"/>
      <c r="M140" s="275"/>
      <c r="N140" s="276"/>
      <c r="O140" s="276"/>
      <c r="P140" s="276"/>
      <c r="Q140" s="276"/>
      <c r="R140" s="276"/>
      <c r="S140" s="276"/>
      <c r="T140" s="27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8" t="s">
        <v>238</v>
      </c>
      <c r="AU140" s="278" t="s">
        <v>91</v>
      </c>
      <c r="AV140" s="14" t="s">
        <v>91</v>
      </c>
      <c r="AW140" s="14" t="s">
        <v>36</v>
      </c>
      <c r="AX140" s="14" t="s">
        <v>81</v>
      </c>
      <c r="AY140" s="278" t="s">
        <v>229</v>
      </c>
    </row>
    <row r="141" s="15" customFormat="1">
      <c r="A141" s="15"/>
      <c r="B141" s="279"/>
      <c r="C141" s="280"/>
      <c r="D141" s="259" t="s">
        <v>238</v>
      </c>
      <c r="E141" s="281" t="s">
        <v>1</v>
      </c>
      <c r="F141" s="282" t="s">
        <v>252</v>
      </c>
      <c r="G141" s="280"/>
      <c r="H141" s="283">
        <v>9.7439999999999998</v>
      </c>
      <c r="I141" s="284"/>
      <c r="J141" s="280"/>
      <c r="K141" s="280"/>
      <c r="L141" s="285"/>
      <c r="M141" s="286"/>
      <c r="N141" s="287"/>
      <c r="O141" s="287"/>
      <c r="P141" s="287"/>
      <c r="Q141" s="287"/>
      <c r="R141" s="287"/>
      <c r="S141" s="287"/>
      <c r="T141" s="28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9" t="s">
        <v>238</v>
      </c>
      <c r="AU141" s="289" t="s">
        <v>91</v>
      </c>
      <c r="AV141" s="15" t="s">
        <v>236</v>
      </c>
      <c r="AW141" s="15" t="s">
        <v>36</v>
      </c>
      <c r="AX141" s="15" t="s">
        <v>89</v>
      </c>
      <c r="AY141" s="289" t="s">
        <v>229</v>
      </c>
    </row>
    <row r="142" s="2" customFormat="1" ht="21.75" customHeight="1">
      <c r="A142" s="39"/>
      <c r="B142" s="40"/>
      <c r="C142" s="244" t="s">
        <v>91</v>
      </c>
      <c r="D142" s="244" t="s">
        <v>231</v>
      </c>
      <c r="E142" s="245" t="s">
        <v>434</v>
      </c>
      <c r="F142" s="246" t="s">
        <v>435</v>
      </c>
      <c r="G142" s="247" t="s">
        <v>234</v>
      </c>
      <c r="H142" s="248">
        <v>9.7439999999999998</v>
      </c>
      <c r="I142" s="249"/>
      <c r="J142" s="250">
        <f>ROUND(I142*H142,2)</f>
        <v>0</v>
      </c>
      <c r="K142" s="246" t="s">
        <v>235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91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4041</v>
      </c>
    </row>
    <row r="143" s="2" customFormat="1" ht="21.75" customHeight="1">
      <c r="A143" s="39"/>
      <c r="B143" s="40"/>
      <c r="C143" s="244" t="s">
        <v>244</v>
      </c>
      <c r="D143" s="244" t="s">
        <v>231</v>
      </c>
      <c r="E143" s="245" t="s">
        <v>3786</v>
      </c>
      <c r="F143" s="246" t="s">
        <v>3787</v>
      </c>
      <c r="G143" s="247" t="s">
        <v>234</v>
      </c>
      <c r="H143" s="248">
        <v>5.2220000000000004</v>
      </c>
      <c r="I143" s="249"/>
      <c r="J143" s="250">
        <f>ROUND(I143*H143,2)</f>
        <v>0</v>
      </c>
      <c r="K143" s="246" t="s">
        <v>235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91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4042</v>
      </c>
    </row>
    <row r="144" s="13" customFormat="1">
      <c r="A144" s="13"/>
      <c r="B144" s="257"/>
      <c r="C144" s="258"/>
      <c r="D144" s="259" t="s">
        <v>238</v>
      </c>
      <c r="E144" s="260" t="s">
        <v>1</v>
      </c>
      <c r="F144" s="261" t="s">
        <v>4043</v>
      </c>
      <c r="G144" s="258"/>
      <c r="H144" s="260" t="s">
        <v>1</v>
      </c>
      <c r="I144" s="262"/>
      <c r="J144" s="258"/>
      <c r="K144" s="258"/>
      <c r="L144" s="263"/>
      <c r="M144" s="264"/>
      <c r="N144" s="265"/>
      <c r="O144" s="265"/>
      <c r="P144" s="265"/>
      <c r="Q144" s="265"/>
      <c r="R144" s="265"/>
      <c r="S144" s="265"/>
      <c r="T144" s="26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7" t="s">
        <v>238</v>
      </c>
      <c r="AU144" s="267" t="s">
        <v>91</v>
      </c>
      <c r="AV144" s="13" t="s">
        <v>89</v>
      </c>
      <c r="AW144" s="13" t="s">
        <v>36</v>
      </c>
      <c r="AX144" s="13" t="s">
        <v>81</v>
      </c>
      <c r="AY144" s="267" t="s">
        <v>229</v>
      </c>
    </row>
    <row r="145" s="14" customFormat="1">
      <c r="A145" s="14"/>
      <c r="B145" s="268"/>
      <c r="C145" s="269"/>
      <c r="D145" s="259" t="s">
        <v>238</v>
      </c>
      <c r="E145" s="270" t="s">
        <v>1</v>
      </c>
      <c r="F145" s="271" t="s">
        <v>4044</v>
      </c>
      <c r="G145" s="269"/>
      <c r="H145" s="272">
        <v>3.8999999999999999</v>
      </c>
      <c r="I145" s="273"/>
      <c r="J145" s="269"/>
      <c r="K145" s="269"/>
      <c r="L145" s="274"/>
      <c r="M145" s="275"/>
      <c r="N145" s="276"/>
      <c r="O145" s="276"/>
      <c r="P145" s="276"/>
      <c r="Q145" s="276"/>
      <c r="R145" s="276"/>
      <c r="S145" s="276"/>
      <c r="T145" s="27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8" t="s">
        <v>238</v>
      </c>
      <c r="AU145" s="278" t="s">
        <v>91</v>
      </c>
      <c r="AV145" s="14" t="s">
        <v>91</v>
      </c>
      <c r="AW145" s="14" t="s">
        <v>36</v>
      </c>
      <c r="AX145" s="14" t="s">
        <v>81</v>
      </c>
      <c r="AY145" s="278" t="s">
        <v>229</v>
      </c>
    </row>
    <row r="146" s="14" customFormat="1">
      <c r="A146" s="14"/>
      <c r="B146" s="268"/>
      <c r="C146" s="269"/>
      <c r="D146" s="259" t="s">
        <v>238</v>
      </c>
      <c r="E146" s="270" t="s">
        <v>1</v>
      </c>
      <c r="F146" s="271" t="s">
        <v>4045</v>
      </c>
      <c r="G146" s="269"/>
      <c r="H146" s="272">
        <v>1.073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8" t="s">
        <v>238</v>
      </c>
      <c r="AU146" s="278" t="s">
        <v>91</v>
      </c>
      <c r="AV146" s="14" t="s">
        <v>91</v>
      </c>
      <c r="AW146" s="14" t="s">
        <v>36</v>
      </c>
      <c r="AX146" s="14" t="s">
        <v>81</v>
      </c>
      <c r="AY146" s="278" t="s">
        <v>229</v>
      </c>
    </row>
    <row r="147" s="16" customFormat="1">
      <c r="A147" s="16"/>
      <c r="B147" s="307"/>
      <c r="C147" s="308"/>
      <c r="D147" s="259" t="s">
        <v>238</v>
      </c>
      <c r="E147" s="309" t="s">
        <v>1</v>
      </c>
      <c r="F147" s="310" t="s">
        <v>455</v>
      </c>
      <c r="G147" s="308"/>
      <c r="H147" s="311">
        <v>4.9729999999999999</v>
      </c>
      <c r="I147" s="312"/>
      <c r="J147" s="308"/>
      <c r="K147" s="308"/>
      <c r="L147" s="313"/>
      <c r="M147" s="314"/>
      <c r="N147" s="315"/>
      <c r="O147" s="315"/>
      <c r="P147" s="315"/>
      <c r="Q147" s="315"/>
      <c r="R147" s="315"/>
      <c r="S147" s="315"/>
      <c r="T147" s="3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317" t="s">
        <v>238</v>
      </c>
      <c r="AU147" s="317" t="s">
        <v>91</v>
      </c>
      <c r="AV147" s="16" t="s">
        <v>244</v>
      </c>
      <c r="AW147" s="16" t="s">
        <v>36</v>
      </c>
      <c r="AX147" s="16" t="s">
        <v>81</v>
      </c>
      <c r="AY147" s="317" t="s">
        <v>229</v>
      </c>
    </row>
    <row r="148" s="13" customFormat="1">
      <c r="A148" s="13"/>
      <c r="B148" s="257"/>
      <c r="C148" s="258"/>
      <c r="D148" s="259" t="s">
        <v>238</v>
      </c>
      <c r="E148" s="260" t="s">
        <v>1</v>
      </c>
      <c r="F148" s="261" t="s">
        <v>4046</v>
      </c>
      <c r="G148" s="258"/>
      <c r="H148" s="260" t="s">
        <v>1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7" t="s">
        <v>238</v>
      </c>
      <c r="AU148" s="267" t="s">
        <v>91</v>
      </c>
      <c r="AV148" s="13" t="s">
        <v>89</v>
      </c>
      <c r="AW148" s="13" t="s">
        <v>36</v>
      </c>
      <c r="AX148" s="13" t="s">
        <v>81</v>
      </c>
      <c r="AY148" s="267" t="s">
        <v>229</v>
      </c>
    </row>
    <row r="149" s="14" customFormat="1">
      <c r="A149" s="14"/>
      <c r="B149" s="268"/>
      <c r="C149" s="269"/>
      <c r="D149" s="259" t="s">
        <v>238</v>
      </c>
      <c r="E149" s="270" t="s">
        <v>1</v>
      </c>
      <c r="F149" s="271" t="s">
        <v>4047</v>
      </c>
      <c r="G149" s="269"/>
      <c r="H149" s="272">
        <v>0.249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8" t="s">
        <v>238</v>
      </c>
      <c r="AU149" s="278" t="s">
        <v>91</v>
      </c>
      <c r="AV149" s="14" t="s">
        <v>91</v>
      </c>
      <c r="AW149" s="14" t="s">
        <v>36</v>
      </c>
      <c r="AX149" s="14" t="s">
        <v>81</v>
      </c>
      <c r="AY149" s="278" t="s">
        <v>229</v>
      </c>
    </row>
    <row r="150" s="15" customFormat="1">
      <c r="A150" s="15"/>
      <c r="B150" s="279"/>
      <c r="C150" s="280"/>
      <c r="D150" s="259" t="s">
        <v>238</v>
      </c>
      <c r="E150" s="281" t="s">
        <v>1</v>
      </c>
      <c r="F150" s="282" t="s">
        <v>252</v>
      </c>
      <c r="G150" s="280"/>
      <c r="H150" s="283">
        <v>5.2220000000000004</v>
      </c>
      <c r="I150" s="284"/>
      <c r="J150" s="280"/>
      <c r="K150" s="280"/>
      <c r="L150" s="285"/>
      <c r="M150" s="286"/>
      <c r="N150" s="287"/>
      <c r="O150" s="287"/>
      <c r="P150" s="287"/>
      <c r="Q150" s="287"/>
      <c r="R150" s="287"/>
      <c r="S150" s="287"/>
      <c r="T150" s="28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9" t="s">
        <v>238</v>
      </c>
      <c r="AU150" s="289" t="s">
        <v>91</v>
      </c>
      <c r="AV150" s="15" t="s">
        <v>236</v>
      </c>
      <c r="AW150" s="15" t="s">
        <v>36</v>
      </c>
      <c r="AX150" s="15" t="s">
        <v>89</v>
      </c>
      <c r="AY150" s="289" t="s">
        <v>229</v>
      </c>
    </row>
    <row r="151" s="2" customFormat="1" ht="21.75" customHeight="1">
      <c r="A151" s="39"/>
      <c r="B151" s="40"/>
      <c r="C151" s="244" t="s">
        <v>236</v>
      </c>
      <c r="D151" s="244" t="s">
        <v>231</v>
      </c>
      <c r="E151" s="245" t="s">
        <v>3794</v>
      </c>
      <c r="F151" s="246" t="s">
        <v>3795</v>
      </c>
      <c r="G151" s="247" t="s">
        <v>234</v>
      </c>
      <c r="H151" s="248">
        <v>5.2220000000000004</v>
      </c>
      <c r="I151" s="249"/>
      <c r="J151" s="250">
        <f>ROUND(I151*H151,2)</f>
        <v>0</v>
      </c>
      <c r="K151" s="246" t="s">
        <v>235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91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4048</v>
      </c>
    </row>
    <row r="152" s="2" customFormat="1" ht="21.75" customHeight="1">
      <c r="A152" s="39"/>
      <c r="B152" s="40"/>
      <c r="C152" s="244" t="s">
        <v>258</v>
      </c>
      <c r="D152" s="244" t="s">
        <v>231</v>
      </c>
      <c r="E152" s="245" t="s">
        <v>3797</v>
      </c>
      <c r="F152" s="246" t="s">
        <v>3798</v>
      </c>
      <c r="G152" s="247" t="s">
        <v>234</v>
      </c>
      <c r="H152" s="248">
        <v>5.9900000000000002</v>
      </c>
      <c r="I152" s="249"/>
      <c r="J152" s="250">
        <f>ROUND(I152*H152,2)</f>
        <v>0</v>
      </c>
      <c r="K152" s="246" t="s">
        <v>235</v>
      </c>
      <c r="L152" s="45"/>
      <c r="M152" s="251" t="s">
        <v>1</v>
      </c>
      <c r="N152" s="252" t="s">
        <v>46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236</v>
      </c>
      <c r="AT152" s="255" t="s">
        <v>231</v>
      </c>
      <c r="AU152" s="255" t="s">
        <v>91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236</v>
      </c>
      <c r="BM152" s="255" t="s">
        <v>4049</v>
      </c>
    </row>
    <row r="153" s="13" customFormat="1">
      <c r="A153" s="13"/>
      <c r="B153" s="257"/>
      <c r="C153" s="258"/>
      <c r="D153" s="259" t="s">
        <v>238</v>
      </c>
      <c r="E153" s="260" t="s">
        <v>1</v>
      </c>
      <c r="F153" s="261" t="s">
        <v>4050</v>
      </c>
      <c r="G153" s="258"/>
      <c r="H153" s="260" t="s">
        <v>1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7" t="s">
        <v>238</v>
      </c>
      <c r="AU153" s="267" t="s">
        <v>91</v>
      </c>
      <c r="AV153" s="13" t="s">
        <v>89</v>
      </c>
      <c r="AW153" s="13" t="s">
        <v>36</v>
      </c>
      <c r="AX153" s="13" t="s">
        <v>81</v>
      </c>
      <c r="AY153" s="267" t="s">
        <v>229</v>
      </c>
    </row>
    <row r="154" s="14" customFormat="1">
      <c r="A154" s="14"/>
      <c r="B154" s="268"/>
      <c r="C154" s="269"/>
      <c r="D154" s="259" t="s">
        <v>238</v>
      </c>
      <c r="E154" s="270" t="s">
        <v>1</v>
      </c>
      <c r="F154" s="271" t="s">
        <v>4051</v>
      </c>
      <c r="G154" s="269"/>
      <c r="H154" s="272">
        <v>3.4849999999999999</v>
      </c>
      <c r="I154" s="273"/>
      <c r="J154" s="269"/>
      <c r="K154" s="269"/>
      <c r="L154" s="274"/>
      <c r="M154" s="275"/>
      <c r="N154" s="276"/>
      <c r="O154" s="276"/>
      <c r="P154" s="276"/>
      <c r="Q154" s="276"/>
      <c r="R154" s="276"/>
      <c r="S154" s="276"/>
      <c r="T154" s="27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8" t="s">
        <v>238</v>
      </c>
      <c r="AU154" s="278" t="s">
        <v>91</v>
      </c>
      <c r="AV154" s="14" t="s">
        <v>91</v>
      </c>
      <c r="AW154" s="14" t="s">
        <v>36</v>
      </c>
      <c r="AX154" s="14" t="s">
        <v>81</v>
      </c>
      <c r="AY154" s="278" t="s">
        <v>229</v>
      </c>
    </row>
    <row r="155" s="14" customFormat="1">
      <c r="A155" s="14"/>
      <c r="B155" s="268"/>
      <c r="C155" s="269"/>
      <c r="D155" s="259" t="s">
        <v>238</v>
      </c>
      <c r="E155" s="270" t="s">
        <v>1</v>
      </c>
      <c r="F155" s="271" t="s">
        <v>4052</v>
      </c>
      <c r="G155" s="269"/>
      <c r="H155" s="272">
        <v>0.871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238</v>
      </c>
      <c r="AU155" s="278" t="s">
        <v>91</v>
      </c>
      <c r="AV155" s="14" t="s">
        <v>91</v>
      </c>
      <c r="AW155" s="14" t="s">
        <v>36</v>
      </c>
      <c r="AX155" s="14" t="s">
        <v>81</v>
      </c>
      <c r="AY155" s="278" t="s">
        <v>229</v>
      </c>
    </row>
    <row r="156" s="13" customFormat="1">
      <c r="A156" s="13"/>
      <c r="B156" s="257"/>
      <c r="C156" s="258"/>
      <c r="D156" s="259" t="s">
        <v>238</v>
      </c>
      <c r="E156" s="260" t="s">
        <v>1</v>
      </c>
      <c r="F156" s="261" t="s">
        <v>4039</v>
      </c>
      <c r="G156" s="258"/>
      <c r="H156" s="260" t="s">
        <v>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238</v>
      </c>
      <c r="AU156" s="267" t="s">
        <v>91</v>
      </c>
      <c r="AV156" s="13" t="s">
        <v>89</v>
      </c>
      <c r="AW156" s="13" t="s">
        <v>36</v>
      </c>
      <c r="AX156" s="13" t="s">
        <v>81</v>
      </c>
      <c r="AY156" s="267" t="s">
        <v>229</v>
      </c>
    </row>
    <row r="157" s="14" customFormat="1">
      <c r="A157" s="14"/>
      <c r="B157" s="268"/>
      <c r="C157" s="269"/>
      <c r="D157" s="259" t="s">
        <v>238</v>
      </c>
      <c r="E157" s="270" t="s">
        <v>1</v>
      </c>
      <c r="F157" s="271" t="s">
        <v>4053</v>
      </c>
      <c r="G157" s="269"/>
      <c r="H157" s="272">
        <v>1.6339999999999999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238</v>
      </c>
      <c r="AU157" s="278" t="s">
        <v>91</v>
      </c>
      <c r="AV157" s="14" t="s">
        <v>91</v>
      </c>
      <c r="AW157" s="14" t="s">
        <v>36</v>
      </c>
      <c r="AX157" s="14" t="s">
        <v>81</v>
      </c>
      <c r="AY157" s="278" t="s">
        <v>229</v>
      </c>
    </row>
    <row r="158" s="15" customFormat="1">
      <c r="A158" s="15"/>
      <c r="B158" s="279"/>
      <c r="C158" s="280"/>
      <c r="D158" s="259" t="s">
        <v>238</v>
      </c>
      <c r="E158" s="281" t="s">
        <v>1</v>
      </c>
      <c r="F158" s="282" t="s">
        <v>252</v>
      </c>
      <c r="G158" s="280"/>
      <c r="H158" s="283">
        <v>5.9900000000000002</v>
      </c>
      <c r="I158" s="284"/>
      <c r="J158" s="280"/>
      <c r="K158" s="280"/>
      <c r="L158" s="285"/>
      <c r="M158" s="286"/>
      <c r="N158" s="287"/>
      <c r="O158" s="287"/>
      <c r="P158" s="287"/>
      <c r="Q158" s="287"/>
      <c r="R158" s="287"/>
      <c r="S158" s="287"/>
      <c r="T158" s="28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9" t="s">
        <v>238</v>
      </c>
      <c r="AU158" s="289" t="s">
        <v>91</v>
      </c>
      <c r="AV158" s="15" t="s">
        <v>236</v>
      </c>
      <c r="AW158" s="15" t="s">
        <v>36</v>
      </c>
      <c r="AX158" s="15" t="s">
        <v>89</v>
      </c>
      <c r="AY158" s="289" t="s">
        <v>229</v>
      </c>
    </row>
    <row r="159" s="2" customFormat="1" ht="21.75" customHeight="1">
      <c r="A159" s="39"/>
      <c r="B159" s="40"/>
      <c r="C159" s="244" t="s">
        <v>264</v>
      </c>
      <c r="D159" s="244" t="s">
        <v>231</v>
      </c>
      <c r="E159" s="245" t="s">
        <v>458</v>
      </c>
      <c r="F159" s="246" t="s">
        <v>459</v>
      </c>
      <c r="G159" s="247" t="s">
        <v>234</v>
      </c>
      <c r="H159" s="248">
        <v>5.9900000000000002</v>
      </c>
      <c r="I159" s="249"/>
      <c r="J159" s="250">
        <f>ROUND(I159*H159,2)</f>
        <v>0</v>
      </c>
      <c r="K159" s="246" t="s">
        <v>235</v>
      </c>
      <c r="L159" s="45"/>
      <c r="M159" s="251" t="s">
        <v>1</v>
      </c>
      <c r="N159" s="252" t="s">
        <v>46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236</v>
      </c>
      <c r="AT159" s="255" t="s">
        <v>231</v>
      </c>
      <c r="AU159" s="255" t="s">
        <v>91</v>
      </c>
      <c r="AY159" s="18" t="s">
        <v>229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89</v>
      </c>
      <c r="BK159" s="256">
        <f>ROUND(I159*H159,2)</f>
        <v>0</v>
      </c>
      <c r="BL159" s="18" t="s">
        <v>236</v>
      </c>
      <c r="BM159" s="255" t="s">
        <v>4054</v>
      </c>
    </row>
    <row r="160" s="2" customFormat="1" ht="21.75" customHeight="1">
      <c r="A160" s="39"/>
      <c r="B160" s="40"/>
      <c r="C160" s="244" t="s">
        <v>303</v>
      </c>
      <c r="D160" s="244" t="s">
        <v>231</v>
      </c>
      <c r="E160" s="245" t="s">
        <v>467</v>
      </c>
      <c r="F160" s="246" t="s">
        <v>468</v>
      </c>
      <c r="G160" s="247" t="s">
        <v>234</v>
      </c>
      <c r="H160" s="248">
        <v>20.954000000000001</v>
      </c>
      <c r="I160" s="249"/>
      <c r="J160" s="250">
        <f>ROUND(I160*H160,2)</f>
        <v>0</v>
      </c>
      <c r="K160" s="246" t="s">
        <v>235</v>
      </c>
      <c r="L160" s="45"/>
      <c r="M160" s="251" t="s">
        <v>1</v>
      </c>
      <c r="N160" s="252" t="s">
        <v>46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236</v>
      </c>
      <c r="AT160" s="255" t="s">
        <v>231</v>
      </c>
      <c r="AU160" s="255" t="s">
        <v>91</v>
      </c>
      <c r="AY160" s="18" t="s">
        <v>229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89</v>
      </c>
      <c r="BK160" s="256">
        <f>ROUND(I160*H160,2)</f>
        <v>0</v>
      </c>
      <c r="BL160" s="18" t="s">
        <v>236</v>
      </c>
      <c r="BM160" s="255" t="s">
        <v>4055</v>
      </c>
    </row>
    <row r="161" s="13" customFormat="1">
      <c r="A161" s="13"/>
      <c r="B161" s="257"/>
      <c r="C161" s="258"/>
      <c r="D161" s="259" t="s">
        <v>238</v>
      </c>
      <c r="E161" s="260" t="s">
        <v>1</v>
      </c>
      <c r="F161" s="261" t="s">
        <v>470</v>
      </c>
      <c r="G161" s="258"/>
      <c r="H161" s="260" t="s">
        <v>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7" t="s">
        <v>238</v>
      </c>
      <c r="AU161" s="267" t="s">
        <v>91</v>
      </c>
      <c r="AV161" s="13" t="s">
        <v>89</v>
      </c>
      <c r="AW161" s="13" t="s">
        <v>36</v>
      </c>
      <c r="AX161" s="13" t="s">
        <v>81</v>
      </c>
      <c r="AY161" s="267" t="s">
        <v>229</v>
      </c>
    </row>
    <row r="162" s="14" customFormat="1">
      <c r="A162" s="14"/>
      <c r="B162" s="268"/>
      <c r="C162" s="269"/>
      <c r="D162" s="259" t="s">
        <v>238</v>
      </c>
      <c r="E162" s="270" t="s">
        <v>1</v>
      </c>
      <c r="F162" s="271" t="s">
        <v>4056</v>
      </c>
      <c r="G162" s="269"/>
      <c r="H162" s="272">
        <v>20.954000000000001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238</v>
      </c>
      <c r="AU162" s="278" t="s">
        <v>91</v>
      </c>
      <c r="AV162" s="14" t="s">
        <v>91</v>
      </c>
      <c r="AW162" s="14" t="s">
        <v>36</v>
      </c>
      <c r="AX162" s="14" t="s">
        <v>89</v>
      </c>
      <c r="AY162" s="278" t="s">
        <v>229</v>
      </c>
    </row>
    <row r="163" s="2" customFormat="1" ht="21.75" customHeight="1">
      <c r="A163" s="39"/>
      <c r="B163" s="40"/>
      <c r="C163" s="244" t="s">
        <v>319</v>
      </c>
      <c r="D163" s="244" t="s">
        <v>231</v>
      </c>
      <c r="E163" s="245" t="s">
        <v>474</v>
      </c>
      <c r="F163" s="246" t="s">
        <v>475</v>
      </c>
      <c r="G163" s="247" t="s">
        <v>234</v>
      </c>
      <c r="H163" s="248">
        <v>83.816000000000002</v>
      </c>
      <c r="I163" s="249"/>
      <c r="J163" s="250">
        <f>ROUND(I163*H163,2)</f>
        <v>0</v>
      </c>
      <c r="K163" s="246" t="s">
        <v>235</v>
      </c>
      <c r="L163" s="45"/>
      <c r="M163" s="251" t="s">
        <v>1</v>
      </c>
      <c r="N163" s="252" t="s">
        <v>46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236</v>
      </c>
      <c r="AT163" s="255" t="s">
        <v>231</v>
      </c>
      <c r="AU163" s="255" t="s">
        <v>91</v>
      </c>
      <c r="AY163" s="18" t="s">
        <v>229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89</v>
      </c>
      <c r="BK163" s="256">
        <f>ROUND(I163*H163,2)</f>
        <v>0</v>
      </c>
      <c r="BL163" s="18" t="s">
        <v>236</v>
      </c>
      <c r="BM163" s="255" t="s">
        <v>4057</v>
      </c>
    </row>
    <row r="164" s="14" customFormat="1">
      <c r="A164" s="14"/>
      <c r="B164" s="268"/>
      <c r="C164" s="269"/>
      <c r="D164" s="259" t="s">
        <v>238</v>
      </c>
      <c r="E164" s="269"/>
      <c r="F164" s="271" t="s">
        <v>4058</v>
      </c>
      <c r="G164" s="269"/>
      <c r="H164" s="272">
        <v>83.816000000000002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238</v>
      </c>
      <c r="AU164" s="278" t="s">
        <v>91</v>
      </c>
      <c r="AV164" s="14" t="s">
        <v>91</v>
      </c>
      <c r="AW164" s="14" t="s">
        <v>4</v>
      </c>
      <c r="AX164" s="14" t="s">
        <v>89</v>
      </c>
      <c r="AY164" s="278" t="s">
        <v>229</v>
      </c>
    </row>
    <row r="165" s="2" customFormat="1" ht="21.75" customHeight="1">
      <c r="A165" s="39"/>
      <c r="B165" s="40"/>
      <c r="C165" s="244" t="s">
        <v>274</v>
      </c>
      <c r="D165" s="244" t="s">
        <v>231</v>
      </c>
      <c r="E165" s="245" t="s">
        <v>3809</v>
      </c>
      <c r="F165" s="246" t="s">
        <v>3810</v>
      </c>
      <c r="G165" s="247" t="s">
        <v>289</v>
      </c>
      <c r="H165" s="248">
        <v>37.716999999999999</v>
      </c>
      <c r="I165" s="249"/>
      <c r="J165" s="250">
        <f>ROUND(I165*H165,2)</f>
        <v>0</v>
      </c>
      <c r="K165" s="246" t="s">
        <v>235</v>
      </c>
      <c r="L165" s="45"/>
      <c r="M165" s="251" t="s">
        <v>1</v>
      </c>
      <c r="N165" s="252" t="s">
        <v>46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236</v>
      </c>
      <c r="AT165" s="255" t="s">
        <v>231</v>
      </c>
      <c r="AU165" s="255" t="s">
        <v>91</v>
      </c>
      <c r="AY165" s="18" t="s">
        <v>229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89</v>
      </c>
      <c r="BK165" s="256">
        <f>ROUND(I165*H165,2)</f>
        <v>0</v>
      </c>
      <c r="BL165" s="18" t="s">
        <v>236</v>
      </c>
      <c r="BM165" s="255" t="s">
        <v>4059</v>
      </c>
    </row>
    <row r="166" s="14" customFormat="1">
      <c r="A166" s="14"/>
      <c r="B166" s="268"/>
      <c r="C166" s="269"/>
      <c r="D166" s="259" t="s">
        <v>238</v>
      </c>
      <c r="E166" s="269"/>
      <c r="F166" s="271" t="s">
        <v>4060</v>
      </c>
      <c r="G166" s="269"/>
      <c r="H166" s="272">
        <v>37.716999999999999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238</v>
      </c>
      <c r="AU166" s="278" t="s">
        <v>91</v>
      </c>
      <c r="AV166" s="14" t="s">
        <v>91</v>
      </c>
      <c r="AW166" s="14" t="s">
        <v>4</v>
      </c>
      <c r="AX166" s="14" t="s">
        <v>89</v>
      </c>
      <c r="AY166" s="278" t="s">
        <v>229</v>
      </c>
    </row>
    <row r="167" s="2" customFormat="1" ht="21.75" customHeight="1">
      <c r="A167" s="39"/>
      <c r="B167" s="40"/>
      <c r="C167" s="244" t="s">
        <v>322</v>
      </c>
      <c r="D167" s="244" t="s">
        <v>231</v>
      </c>
      <c r="E167" s="245" t="s">
        <v>486</v>
      </c>
      <c r="F167" s="246" t="s">
        <v>487</v>
      </c>
      <c r="G167" s="247" t="s">
        <v>234</v>
      </c>
      <c r="H167" s="248">
        <v>7.5019999999999998</v>
      </c>
      <c r="I167" s="249"/>
      <c r="J167" s="250">
        <f>ROUND(I167*H167,2)</f>
        <v>0</v>
      </c>
      <c r="K167" s="246" t="s">
        <v>235</v>
      </c>
      <c r="L167" s="45"/>
      <c r="M167" s="251" t="s">
        <v>1</v>
      </c>
      <c r="N167" s="252" t="s">
        <v>46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236</v>
      </c>
      <c r="AT167" s="255" t="s">
        <v>231</v>
      </c>
      <c r="AU167" s="255" t="s">
        <v>91</v>
      </c>
      <c r="AY167" s="18" t="s">
        <v>229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89</v>
      </c>
      <c r="BK167" s="256">
        <f>ROUND(I167*H167,2)</f>
        <v>0</v>
      </c>
      <c r="BL167" s="18" t="s">
        <v>236</v>
      </c>
      <c r="BM167" s="255" t="s">
        <v>4061</v>
      </c>
    </row>
    <row r="168" s="14" customFormat="1">
      <c r="A168" s="14"/>
      <c r="B168" s="268"/>
      <c r="C168" s="269"/>
      <c r="D168" s="259" t="s">
        <v>238</v>
      </c>
      <c r="E168" s="270" t="s">
        <v>1</v>
      </c>
      <c r="F168" s="271" t="s">
        <v>4062</v>
      </c>
      <c r="G168" s="269"/>
      <c r="H168" s="272">
        <v>4.96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238</v>
      </c>
      <c r="AU168" s="278" t="s">
        <v>91</v>
      </c>
      <c r="AV168" s="14" t="s">
        <v>91</v>
      </c>
      <c r="AW168" s="14" t="s">
        <v>36</v>
      </c>
      <c r="AX168" s="14" t="s">
        <v>81</v>
      </c>
      <c r="AY168" s="278" t="s">
        <v>229</v>
      </c>
    </row>
    <row r="169" s="14" customFormat="1">
      <c r="A169" s="14"/>
      <c r="B169" s="268"/>
      <c r="C169" s="269"/>
      <c r="D169" s="259" t="s">
        <v>238</v>
      </c>
      <c r="E169" s="270" t="s">
        <v>1</v>
      </c>
      <c r="F169" s="271" t="s">
        <v>4063</v>
      </c>
      <c r="G169" s="269"/>
      <c r="H169" s="272">
        <v>2.5419999999999998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238</v>
      </c>
      <c r="AU169" s="278" t="s">
        <v>91</v>
      </c>
      <c r="AV169" s="14" t="s">
        <v>91</v>
      </c>
      <c r="AW169" s="14" t="s">
        <v>36</v>
      </c>
      <c r="AX169" s="14" t="s">
        <v>81</v>
      </c>
      <c r="AY169" s="278" t="s">
        <v>229</v>
      </c>
    </row>
    <row r="170" s="15" customFormat="1">
      <c r="A170" s="15"/>
      <c r="B170" s="279"/>
      <c r="C170" s="280"/>
      <c r="D170" s="259" t="s">
        <v>238</v>
      </c>
      <c r="E170" s="281" t="s">
        <v>1</v>
      </c>
      <c r="F170" s="282" t="s">
        <v>252</v>
      </c>
      <c r="G170" s="280"/>
      <c r="H170" s="283">
        <v>7.5019999999999998</v>
      </c>
      <c r="I170" s="284"/>
      <c r="J170" s="280"/>
      <c r="K170" s="280"/>
      <c r="L170" s="285"/>
      <c r="M170" s="286"/>
      <c r="N170" s="287"/>
      <c r="O170" s="287"/>
      <c r="P170" s="287"/>
      <c r="Q170" s="287"/>
      <c r="R170" s="287"/>
      <c r="S170" s="287"/>
      <c r="T170" s="28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9" t="s">
        <v>238</v>
      </c>
      <c r="AU170" s="289" t="s">
        <v>91</v>
      </c>
      <c r="AV170" s="15" t="s">
        <v>236</v>
      </c>
      <c r="AW170" s="15" t="s">
        <v>36</v>
      </c>
      <c r="AX170" s="15" t="s">
        <v>89</v>
      </c>
      <c r="AY170" s="289" t="s">
        <v>229</v>
      </c>
    </row>
    <row r="171" s="2" customFormat="1" ht="16.5" customHeight="1">
      <c r="A171" s="39"/>
      <c r="B171" s="40"/>
      <c r="C171" s="318" t="s">
        <v>478</v>
      </c>
      <c r="D171" s="318" t="s">
        <v>492</v>
      </c>
      <c r="E171" s="319" t="s">
        <v>493</v>
      </c>
      <c r="F171" s="320" t="s">
        <v>494</v>
      </c>
      <c r="G171" s="321" t="s">
        <v>289</v>
      </c>
      <c r="H171" s="322">
        <v>13.504</v>
      </c>
      <c r="I171" s="323"/>
      <c r="J171" s="324">
        <f>ROUND(I171*H171,2)</f>
        <v>0</v>
      </c>
      <c r="K171" s="320" t="s">
        <v>235</v>
      </c>
      <c r="L171" s="325"/>
      <c r="M171" s="326" t="s">
        <v>1</v>
      </c>
      <c r="N171" s="327" t="s">
        <v>46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319</v>
      </c>
      <c r="AT171" s="255" t="s">
        <v>492</v>
      </c>
      <c r="AU171" s="255" t="s">
        <v>91</v>
      </c>
      <c r="AY171" s="18" t="s">
        <v>229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89</v>
      </c>
      <c r="BK171" s="256">
        <f>ROUND(I171*H171,2)</f>
        <v>0</v>
      </c>
      <c r="BL171" s="18" t="s">
        <v>236</v>
      </c>
      <c r="BM171" s="255" t="s">
        <v>4064</v>
      </c>
    </row>
    <row r="172" s="14" customFormat="1">
      <c r="A172" s="14"/>
      <c r="B172" s="268"/>
      <c r="C172" s="269"/>
      <c r="D172" s="259" t="s">
        <v>238</v>
      </c>
      <c r="E172" s="269"/>
      <c r="F172" s="271" t="s">
        <v>4065</v>
      </c>
      <c r="G172" s="269"/>
      <c r="H172" s="272">
        <v>13.504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238</v>
      </c>
      <c r="AU172" s="278" t="s">
        <v>91</v>
      </c>
      <c r="AV172" s="14" t="s">
        <v>91</v>
      </c>
      <c r="AW172" s="14" t="s">
        <v>4</v>
      </c>
      <c r="AX172" s="14" t="s">
        <v>89</v>
      </c>
      <c r="AY172" s="278" t="s">
        <v>229</v>
      </c>
    </row>
    <row r="173" s="12" customFormat="1" ht="22.8" customHeight="1">
      <c r="A173" s="12"/>
      <c r="B173" s="228"/>
      <c r="C173" s="229"/>
      <c r="D173" s="230" t="s">
        <v>80</v>
      </c>
      <c r="E173" s="242" t="s">
        <v>91</v>
      </c>
      <c r="F173" s="242" t="s">
        <v>510</v>
      </c>
      <c r="G173" s="229"/>
      <c r="H173" s="229"/>
      <c r="I173" s="232"/>
      <c r="J173" s="243">
        <f>BK173</f>
        <v>0</v>
      </c>
      <c r="K173" s="229"/>
      <c r="L173" s="234"/>
      <c r="M173" s="235"/>
      <c r="N173" s="236"/>
      <c r="O173" s="236"/>
      <c r="P173" s="237">
        <f>SUM(P174:P202)</f>
        <v>0</v>
      </c>
      <c r="Q173" s="236"/>
      <c r="R173" s="237">
        <f>SUM(R174:R202)</f>
        <v>26.511255159999997</v>
      </c>
      <c r="S173" s="236"/>
      <c r="T173" s="238">
        <f>SUM(T174:T202)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9" t="s">
        <v>89</v>
      </c>
      <c r="AT173" s="240" t="s">
        <v>80</v>
      </c>
      <c r="AU173" s="240" t="s">
        <v>89</v>
      </c>
      <c r="AY173" s="239" t="s">
        <v>229</v>
      </c>
      <c r="BK173" s="241">
        <f>SUM(BK174:BK202)</f>
        <v>0</v>
      </c>
    </row>
    <row r="174" s="2" customFormat="1" ht="21.75" customHeight="1">
      <c r="A174" s="39"/>
      <c r="B174" s="40"/>
      <c r="C174" s="244" t="s">
        <v>325</v>
      </c>
      <c r="D174" s="244" t="s">
        <v>231</v>
      </c>
      <c r="E174" s="245" t="s">
        <v>553</v>
      </c>
      <c r="F174" s="246" t="s">
        <v>554</v>
      </c>
      <c r="G174" s="247" t="s">
        <v>234</v>
      </c>
      <c r="H174" s="248">
        <v>1.726</v>
      </c>
      <c r="I174" s="249"/>
      <c r="J174" s="250">
        <f>ROUND(I174*H174,2)</f>
        <v>0</v>
      </c>
      <c r="K174" s="246" t="s">
        <v>235</v>
      </c>
      <c r="L174" s="45"/>
      <c r="M174" s="251" t="s">
        <v>1</v>
      </c>
      <c r="N174" s="252" t="s">
        <v>46</v>
      </c>
      <c r="O174" s="92"/>
      <c r="P174" s="253">
        <f>O174*H174</f>
        <v>0</v>
      </c>
      <c r="Q174" s="253">
        <v>2.1600000000000001</v>
      </c>
      <c r="R174" s="253">
        <f>Q174*H174</f>
        <v>3.7281600000000004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236</v>
      </c>
      <c r="AT174" s="255" t="s">
        <v>231</v>
      </c>
      <c r="AU174" s="255" t="s">
        <v>91</v>
      </c>
      <c r="AY174" s="18" t="s">
        <v>229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89</v>
      </c>
      <c r="BK174" s="256">
        <f>ROUND(I174*H174,2)</f>
        <v>0</v>
      </c>
      <c r="BL174" s="18" t="s">
        <v>236</v>
      </c>
      <c r="BM174" s="255" t="s">
        <v>4066</v>
      </c>
    </row>
    <row r="175" s="13" customFormat="1">
      <c r="A175" s="13"/>
      <c r="B175" s="257"/>
      <c r="C175" s="258"/>
      <c r="D175" s="259" t="s">
        <v>238</v>
      </c>
      <c r="E175" s="260" t="s">
        <v>1</v>
      </c>
      <c r="F175" s="261" t="s">
        <v>4067</v>
      </c>
      <c r="G175" s="258"/>
      <c r="H175" s="260" t="s">
        <v>1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7" t="s">
        <v>238</v>
      </c>
      <c r="AU175" s="267" t="s">
        <v>91</v>
      </c>
      <c r="AV175" s="13" t="s">
        <v>89</v>
      </c>
      <c r="AW175" s="13" t="s">
        <v>36</v>
      </c>
      <c r="AX175" s="13" t="s">
        <v>81</v>
      </c>
      <c r="AY175" s="267" t="s">
        <v>229</v>
      </c>
    </row>
    <row r="176" s="14" customFormat="1">
      <c r="A176" s="14"/>
      <c r="B176" s="268"/>
      <c r="C176" s="269"/>
      <c r="D176" s="259" t="s">
        <v>238</v>
      </c>
      <c r="E176" s="270" t="s">
        <v>1</v>
      </c>
      <c r="F176" s="271" t="s">
        <v>4068</v>
      </c>
      <c r="G176" s="269"/>
      <c r="H176" s="272">
        <v>1.502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238</v>
      </c>
      <c r="AU176" s="278" t="s">
        <v>91</v>
      </c>
      <c r="AV176" s="14" t="s">
        <v>91</v>
      </c>
      <c r="AW176" s="14" t="s">
        <v>36</v>
      </c>
      <c r="AX176" s="14" t="s">
        <v>81</v>
      </c>
      <c r="AY176" s="278" t="s">
        <v>229</v>
      </c>
    </row>
    <row r="177" s="14" customFormat="1">
      <c r="A177" s="14"/>
      <c r="B177" s="268"/>
      <c r="C177" s="269"/>
      <c r="D177" s="259" t="s">
        <v>238</v>
      </c>
      <c r="E177" s="270" t="s">
        <v>1</v>
      </c>
      <c r="F177" s="271" t="s">
        <v>4069</v>
      </c>
      <c r="G177" s="269"/>
      <c r="H177" s="272">
        <v>0.22400000000000001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238</v>
      </c>
      <c r="AU177" s="278" t="s">
        <v>91</v>
      </c>
      <c r="AV177" s="14" t="s">
        <v>91</v>
      </c>
      <c r="AW177" s="14" t="s">
        <v>36</v>
      </c>
      <c r="AX177" s="14" t="s">
        <v>81</v>
      </c>
      <c r="AY177" s="278" t="s">
        <v>229</v>
      </c>
    </row>
    <row r="178" s="15" customFormat="1">
      <c r="A178" s="15"/>
      <c r="B178" s="279"/>
      <c r="C178" s="280"/>
      <c r="D178" s="259" t="s">
        <v>238</v>
      </c>
      <c r="E178" s="281" t="s">
        <v>1</v>
      </c>
      <c r="F178" s="282" t="s">
        <v>252</v>
      </c>
      <c r="G178" s="280"/>
      <c r="H178" s="283">
        <v>1.726</v>
      </c>
      <c r="I178" s="284"/>
      <c r="J178" s="280"/>
      <c r="K178" s="280"/>
      <c r="L178" s="285"/>
      <c r="M178" s="286"/>
      <c r="N178" s="287"/>
      <c r="O178" s="287"/>
      <c r="P178" s="287"/>
      <c r="Q178" s="287"/>
      <c r="R178" s="287"/>
      <c r="S178" s="287"/>
      <c r="T178" s="28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9" t="s">
        <v>238</v>
      </c>
      <c r="AU178" s="289" t="s">
        <v>91</v>
      </c>
      <c r="AV178" s="15" t="s">
        <v>236</v>
      </c>
      <c r="AW178" s="15" t="s">
        <v>36</v>
      </c>
      <c r="AX178" s="15" t="s">
        <v>89</v>
      </c>
      <c r="AY178" s="289" t="s">
        <v>229</v>
      </c>
    </row>
    <row r="179" s="2" customFormat="1" ht="16.5" customHeight="1">
      <c r="A179" s="39"/>
      <c r="B179" s="40"/>
      <c r="C179" s="244" t="s">
        <v>485</v>
      </c>
      <c r="D179" s="244" t="s">
        <v>231</v>
      </c>
      <c r="E179" s="245" t="s">
        <v>4070</v>
      </c>
      <c r="F179" s="246" t="s">
        <v>4071</v>
      </c>
      <c r="G179" s="247" t="s">
        <v>234</v>
      </c>
      <c r="H179" s="248">
        <v>1.79</v>
      </c>
      <c r="I179" s="249"/>
      <c r="J179" s="250">
        <f>ROUND(I179*H179,2)</f>
        <v>0</v>
      </c>
      <c r="K179" s="246" t="s">
        <v>235</v>
      </c>
      <c r="L179" s="45"/>
      <c r="M179" s="251" t="s">
        <v>1</v>
      </c>
      <c r="N179" s="252" t="s">
        <v>46</v>
      </c>
      <c r="O179" s="92"/>
      <c r="P179" s="253">
        <f>O179*H179</f>
        <v>0</v>
      </c>
      <c r="Q179" s="253">
        <v>2.2563399999999998</v>
      </c>
      <c r="R179" s="253">
        <f>Q179*H179</f>
        <v>4.0388485999999997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236</v>
      </c>
      <c r="AT179" s="255" t="s">
        <v>231</v>
      </c>
      <c r="AU179" s="255" t="s">
        <v>91</v>
      </c>
      <c r="AY179" s="18" t="s">
        <v>229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89</v>
      </c>
      <c r="BK179" s="256">
        <f>ROUND(I179*H179,2)</f>
        <v>0</v>
      </c>
      <c r="BL179" s="18" t="s">
        <v>236</v>
      </c>
      <c r="BM179" s="255" t="s">
        <v>4072</v>
      </c>
    </row>
    <row r="180" s="13" customFormat="1">
      <c r="A180" s="13"/>
      <c r="B180" s="257"/>
      <c r="C180" s="258"/>
      <c r="D180" s="259" t="s">
        <v>238</v>
      </c>
      <c r="E180" s="260" t="s">
        <v>1</v>
      </c>
      <c r="F180" s="261" t="s">
        <v>4073</v>
      </c>
      <c r="G180" s="258"/>
      <c r="H180" s="260" t="s">
        <v>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7" t="s">
        <v>238</v>
      </c>
      <c r="AU180" s="267" t="s">
        <v>91</v>
      </c>
      <c r="AV180" s="13" t="s">
        <v>89</v>
      </c>
      <c r="AW180" s="13" t="s">
        <v>36</v>
      </c>
      <c r="AX180" s="13" t="s">
        <v>81</v>
      </c>
      <c r="AY180" s="267" t="s">
        <v>229</v>
      </c>
    </row>
    <row r="181" s="14" customFormat="1">
      <c r="A181" s="14"/>
      <c r="B181" s="268"/>
      <c r="C181" s="269"/>
      <c r="D181" s="259" t="s">
        <v>238</v>
      </c>
      <c r="E181" s="270" t="s">
        <v>1</v>
      </c>
      <c r="F181" s="271" t="s">
        <v>4074</v>
      </c>
      <c r="G181" s="269"/>
      <c r="H181" s="272">
        <v>1.79</v>
      </c>
      <c r="I181" s="273"/>
      <c r="J181" s="269"/>
      <c r="K181" s="269"/>
      <c r="L181" s="274"/>
      <c r="M181" s="275"/>
      <c r="N181" s="276"/>
      <c r="O181" s="276"/>
      <c r="P181" s="276"/>
      <c r="Q181" s="276"/>
      <c r="R181" s="276"/>
      <c r="S181" s="276"/>
      <c r="T181" s="27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8" t="s">
        <v>238</v>
      </c>
      <c r="AU181" s="278" t="s">
        <v>91</v>
      </c>
      <c r="AV181" s="14" t="s">
        <v>91</v>
      </c>
      <c r="AW181" s="14" t="s">
        <v>36</v>
      </c>
      <c r="AX181" s="14" t="s">
        <v>89</v>
      </c>
      <c r="AY181" s="278" t="s">
        <v>229</v>
      </c>
    </row>
    <row r="182" s="2" customFormat="1" ht="16.5" customHeight="1">
      <c r="A182" s="39"/>
      <c r="B182" s="40"/>
      <c r="C182" s="244" t="s">
        <v>328</v>
      </c>
      <c r="D182" s="244" t="s">
        <v>231</v>
      </c>
      <c r="E182" s="245" t="s">
        <v>582</v>
      </c>
      <c r="F182" s="246" t="s">
        <v>583</v>
      </c>
      <c r="G182" s="247" t="s">
        <v>289</v>
      </c>
      <c r="H182" s="248">
        <v>0.051999999999999998</v>
      </c>
      <c r="I182" s="249"/>
      <c r="J182" s="250">
        <f>ROUND(I182*H182,2)</f>
        <v>0</v>
      </c>
      <c r="K182" s="246" t="s">
        <v>235</v>
      </c>
      <c r="L182" s="45"/>
      <c r="M182" s="251" t="s">
        <v>1</v>
      </c>
      <c r="N182" s="252" t="s">
        <v>46</v>
      </c>
      <c r="O182" s="92"/>
      <c r="P182" s="253">
        <f>O182*H182</f>
        <v>0</v>
      </c>
      <c r="Q182" s="253">
        <v>1.06277</v>
      </c>
      <c r="R182" s="253">
        <f>Q182*H182</f>
        <v>0.05526404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236</v>
      </c>
      <c r="AT182" s="255" t="s">
        <v>231</v>
      </c>
      <c r="AU182" s="255" t="s">
        <v>91</v>
      </c>
      <c r="AY182" s="18" t="s">
        <v>229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89</v>
      </c>
      <c r="BK182" s="256">
        <f>ROUND(I182*H182,2)</f>
        <v>0</v>
      </c>
      <c r="BL182" s="18" t="s">
        <v>236</v>
      </c>
      <c r="BM182" s="255" t="s">
        <v>4075</v>
      </c>
    </row>
    <row r="183" s="13" customFormat="1">
      <c r="A183" s="13"/>
      <c r="B183" s="257"/>
      <c r="C183" s="258"/>
      <c r="D183" s="259" t="s">
        <v>238</v>
      </c>
      <c r="E183" s="260" t="s">
        <v>1</v>
      </c>
      <c r="F183" s="261" t="s">
        <v>4073</v>
      </c>
      <c r="G183" s="258"/>
      <c r="H183" s="260" t="s">
        <v>1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7" t="s">
        <v>238</v>
      </c>
      <c r="AU183" s="267" t="s">
        <v>91</v>
      </c>
      <c r="AV183" s="13" t="s">
        <v>89</v>
      </c>
      <c r="AW183" s="13" t="s">
        <v>36</v>
      </c>
      <c r="AX183" s="13" t="s">
        <v>81</v>
      </c>
      <c r="AY183" s="267" t="s">
        <v>229</v>
      </c>
    </row>
    <row r="184" s="14" customFormat="1">
      <c r="A184" s="14"/>
      <c r="B184" s="268"/>
      <c r="C184" s="269"/>
      <c r="D184" s="259" t="s">
        <v>238</v>
      </c>
      <c r="E184" s="270" t="s">
        <v>1</v>
      </c>
      <c r="F184" s="271" t="s">
        <v>4076</v>
      </c>
      <c r="G184" s="269"/>
      <c r="H184" s="272">
        <v>0.051999999999999998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238</v>
      </c>
      <c r="AU184" s="278" t="s">
        <v>91</v>
      </c>
      <c r="AV184" s="14" t="s">
        <v>91</v>
      </c>
      <c r="AW184" s="14" t="s">
        <v>36</v>
      </c>
      <c r="AX184" s="14" t="s">
        <v>89</v>
      </c>
      <c r="AY184" s="278" t="s">
        <v>229</v>
      </c>
    </row>
    <row r="185" s="2" customFormat="1" ht="16.5" customHeight="1">
      <c r="A185" s="39"/>
      <c r="B185" s="40"/>
      <c r="C185" s="244" t="s">
        <v>8</v>
      </c>
      <c r="D185" s="244" t="s">
        <v>231</v>
      </c>
      <c r="E185" s="245" t="s">
        <v>3840</v>
      </c>
      <c r="F185" s="246" t="s">
        <v>3841</v>
      </c>
      <c r="G185" s="247" t="s">
        <v>234</v>
      </c>
      <c r="H185" s="248">
        <v>5.2220000000000004</v>
      </c>
      <c r="I185" s="249"/>
      <c r="J185" s="250">
        <f>ROUND(I185*H185,2)</f>
        <v>0</v>
      </c>
      <c r="K185" s="246" t="s">
        <v>235</v>
      </c>
      <c r="L185" s="45"/>
      <c r="M185" s="251" t="s">
        <v>1</v>
      </c>
      <c r="N185" s="252" t="s">
        <v>46</v>
      </c>
      <c r="O185" s="92"/>
      <c r="P185" s="253">
        <f>O185*H185</f>
        <v>0</v>
      </c>
      <c r="Q185" s="253">
        <v>2.2563399999999998</v>
      </c>
      <c r="R185" s="253">
        <f>Q185*H185</f>
        <v>11.782607479999999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236</v>
      </c>
      <c r="AT185" s="255" t="s">
        <v>231</v>
      </c>
      <c r="AU185" s="255" t="s">
        <v>91</v>
      </c>
      <c r="AY185" s="18" t="s">
        <v>229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89</v>
      </c>
      <c r="BK185" s="256">
        <f>ROUND(I185*H185,2)</f>
        <v>0</v>
      </c>
      <c r="BL185" s="18" t="s">
        <v>236</v>
      </c>
      <c r="BM185" s="255" t="s">
        <v>4077</v>
      </c>
    </row>
    <row r="186" s="13" customFormat="1">
      <c r="A186" s="13"/>
      <c r="B186" s="257"/>
      <c r="C186" s="258"/>
      <c r="D186" s="259" t="s">
        <v>238</v>
      </c>
      <c r="E186" s="260" t="s">
        <v>1</v>
      </c>
      <c r="F186" s="261" t="s">
        <v>4078</v>
      </c>
      <c r="G186" s="258"/>
      <c r="H186" s="260" t="s">
        <v>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7" t="s">
        <v>238</v>
      </c>
      <c r="AU186" s="267" t="s">
        <v>91</v>
      </c>
      <c r="AV186" s="13" t="s">
        <v>89</v>
      </c>
      <c r="AW186" s="13" t="s">
        <v>36</v>
      </c>
      <c r="AX186" s="13" t="s">
        <v>81</v>
      </c>
      <c r="AY186" s="267" t="s">
        <v>229</v>
      </c>
    </row>
    <row r="187" s="14" customFormat="1">
      <c r="A187" s="14"/>
      <c r="B187" s="268"/>
      <c r="C187" s="269"/>
      <c r="D187" s="259" t="s">
        <v>238</v>
      </c>
      <c r="E187" s="270" t="s">
        <v>1</v>
      </c>
      <c r="F187" s="271" t="s">
        <v>4044</v>
      </c>
      <c r="G187" s="269"/>
      <c r="H187" s="272">
        <v>3.8999999999999999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8" t="s">
        <v>238</v>
      </c>
      <c r="AU187" s="278" t="s">
        <v>91</v>
      </c>
      <c r="AV187" s="14" t="s">
        <v>91</v>
      </c>
      <c r="AW187" s="14" t="s">
        <v>36</v>
      </c>
      <c r="AX187" s="14" t="s">
        <v>81</v>
      </c>
      <c r="AY187" s="278" t="s">
        <v>229</v>
      </c>
    </row>
    <row r="188" s="14" customFormat="1">
      <c r="A188" s="14"/>
      <c r="B188" s="268"/>
      <c r="C188" s="269"/>
      <c r="D188" s="259" t="s">
        <v>238</v>
      </c>
      <c r="E188" s="270" t="s">
        <v>1</v>
      </c>
      <c r="F188" s="271" t="s">
        <v>4045</v>
      </c>
      <c r="G188" s="269"/>
      <c r="H188" s="272">
        <v>1.073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8" t="s">
        <v>238</v>
      </c>
      <c r="AU188" s="278" t="s">
        <v>91</v>
      </c>
      <c r="AV188" s="14" t="s">
        <v>91</v>
      </c>
      <c r="AW188" s="14" t="s">
        <v>36</v>
      </c>
      <c r="AX188" s="14" t="s">
        <v>81</v>
      </c>
      <c r="AY188" s="278" t="s">
        <v>229</v>
      </c>
    </row>
    <row r="189" s="16" customFormat="1">
      <c r="A189" s="16"/>
      <c r="B189" s="307"/>
      <c r="C189" s="308"/>
      <c r="D189" s="259" t="s">
        <v>238</v>
      </c>
      <c r="E189" s="309" t="s">
        <v>1</v>
      </c>
      <c r="F189" s="310" t="s">
        <v>455</v>
      </c>
      <c r="G189" s="308"/>
      <c r="H189" s="311">
        <v>4.9729999999999999</v>
      </c>
      <c r="I189" s="312"/>
      <c r="J189" s="308"/>
      <c r="K189" s="308"/>
      <c r="L189" s="313"/>
      <c r="M189" s="314"/>
      <c r="N189" s="315"/>
      <c r="O189" s="315"/>
      <c r="P189" s="315"/>
      <c r="Q189" s="315"/>
      <c r="R189" s="315"/>
      <c r="S189" s="315"/>
      <c r="T189" s="3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17" t="s">
        <v>238</v>
      </c>
      <c r="AU189" s="317" t="s">
        <v>91</v>
      </c>
      <c r="AV189" s="16" t="s">
        <v>244</v>
      </c>
      <c r="AW189" s="16" t="s">
        <v>36</v>
      </c>
      <c r="AX189" s="16" t="s">
        <v>81</v>
      </c>
      <c r="AY189" s="317" t="s">
        <v>229</v>
      </c>
    </row>
    <row r="190" s="13" customFormat="1">
      <c r="A190" s="13"/>
      <c r="B190" s="257"/>
      <c r="C190" s="258"/>
      <c r="D190" s="259" t="s">
        <v>238</v>
      </c>
      <c r="E190" s="260" t="s">
        <v>1</v>
      </c>
      <c r="F190" s="261" t="s">
        <v>4046</v>
      </c>
      <c r="G190" s="258"/>
      <c r="H190" s="260" t="s">
        <v>1</v>
      </c>
      <c r="I190" s="262"/>
      <c r="J190" s="258"/>
      <c r="K190" s="258"/>
      <c r="L190" s="263"/>
      <c r="M190" s="264"/>
      <c r="N190" s="265"/>
      <c r="O190" s="265"/>
      <c r="P190" s="265"/>
      <c r="Q190" s="265"/>
      <c r="R190" s="265"/>
      <c r="S190" s="265"/>
      <c r="T190" s="26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7" t="s">
        <v>238</v>
      </c>
      <c r="AU190" s="267" t="s">
        <v>91</v>
      </c>
      <c r="AV190" s="13" t="s">
        <v>89</v>
      </c>
      <c r="AW190" s="13" t="s">
        <v>36</v>
      </c>
      <c r="AX190" s="13" t="s">
        <v>81</v>
      </c>
      <c r="AY190" s="267" t="s">
        <v>229</v>
      </c>
    </row>
    <row r="191" s="14" customFormat="1">
      <c r="A191" s="14"/>
      <c r="B191" s="268"/>
      <c r="C191" s="269"/>
      <c r="D191" s="259" t="s">
        <v>238</v>
      </c>
      <c r="E191" s="270" t="s">
        <v>1</v>
      </c>
      <c r="F191" s="271" t="s">
        <v>4047</v>
      </c>
      <c r="G191" s="269"/>
      <c r="H191" s="272">
        <v>0.249</v>
      </c>
      <c r="I191" s="273"/>
      <c r="J191" s="269"/>
      <c r="K191" s="269"/>
      <c r="L191" s="274"/>
      <c r="M191" s="275"/>
      <c r="N191" s="276"/>
      <c r="O191" s="276"/>
      <c r="P191" s="276"/>
      <c r="Q191" s="276"/>
      <c r="R191" s="276"/>
      <c r="S191" s="276"/>
      <c r="T191" s="27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8" t="s">
        <v>238</v>
      </c>
      <c r="AU191" s="278" t="s">
        <v>91</v>
      </c>
      <c r="AV191" s="14" t="s">
        <v>91</v>
      </c>
      <c r="AW191" s="14" t="s">
        <v>36</v>
      </c>
      <c r="AX191" s="14" t="s">
        <v>81</v>
      </c>
      <c r="AY191" s="278" t="s">
        <v>229</v>
      </c>
    </row>
    <row r="192" s="15" customFormat="1">
      <c r="A192" s="15"/>
      <c r="B192" s="279"/>
      <c r="C192" s="280"/>
      <c r="D192" s="259" t="s">
        <v>238</v>
      </c>
      <c r="E192" s="281" t="s">
        <v>1</v>
      </c>
      <c r="F192" s="282" t="s">
        <v>252</v>
      </c>
      <c r="G192" s="280"/>
      <c r="H192" s="283">
        <v>5.2220000000000004</v>
      </c>
      <c r="I192" s="284"/>
      <c r="J192" s="280"/>
      <c r="K192" s="280"/>
      <c r="L192" s="285"/>
      <c r="M192" s="286"/>
      <c r="N192" s="287"/>
      <c r="O192" s="287"/>
      <c r="P192" s="287"/>
      <c r="Q192" s="287"/>
      <c r="R192" s="287"/>
      <c r="S192" s="287"/>
      <c r="T192" s="28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9" t="s">
        <v>238</v>
      </c>
      <c r="AU192" s="289" t="s">
        <v>91</v>
      </c>
      <c r="AV192" s="15" t="s">
        <v>236</v>
      </c>
      <c r="AW192" s="15" t="s">
        <v>36</v>
      </c>
      <c r="AX192" s="15" t="s">
        <v>89</v>
      </c>
      <c r="AY192" s="289" t="s">
        <v>229</v>
      </c>
    </row>
    <row r="193" s="2" customFormat="1" ht="16.5" customHeight="1">
      <c r="A193" s="39"/>
      <c r="B193" s="40"/>
      <c r="C193" s="244" t="s">
        <v>331</v>
      </c>
      <c r="D193" s="244" t="s">
        <v>231</v>
      </c>
      <c r="E193" s="245" t="s">
        <v>611</v>
      </c>
      <c r="F193" s="246" t="s">
        <v>612</v>
      </c>
      <c r="G193" s="247" t="s">
        <v>311</v>
      </c>
      <c r="H193" s="248">
        <v>2.016</v>
      </c>
      <c r="I193" s="249"/>
      <c r="J193" s="250">
        <f>ROUND(I193*H193,2)</f>
        <v>0</v>
      </c>
      <c r="K193" s="246" t="s">
        <v>235</v>
      </c>
      <c r="L193" s="45"/>
      <c r="M193" s="251" t="s">
        <v>1</v>
      </c>
      <c r="N193" s="252" t="s">
        <v>46</v>
      </c>
      <c r="O193" s="92"/>
      <c r="P193" s="253">
        <f>O193*H193</f>
        <v>0</v>
      </c>
      <c r="Q193" s="253">
        <v>0.0026900000000000001</v>
      </c>
      <c r="R193" s="253">
        <f>Q193*H193</f>
        <v>0.0054230400000000005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236</v>
      </c>
      <c r="AT193" s="255" t="s">
        <v>231</v>
      </c>
      <c r="AU193" s="255" t="s">
        <v>91</v>
      </c>
      <c r="AY193" s="18" t="s">
        <v>229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89</v>
      </c>
      <c r="BK193" s="256">
        <f>ROUND(I193*H193,2)</f>
        <v>0</v>
      </c>
      <c r="BL193" s="18" t="s">
        <v>236</v>
      </c>
      <c r="BM193" s="255" t="s">
        <v>4079</v>
      </c>
    </row>
    <row r="194" s="13" customFormat="1">
      <c r="A194" s="13"/>
      <c r="B194" s="257"/>
      <c r="C194" s="258"/>
      <c r="D194" s="259" t="s">
        <v>238</v>
      </c>
      <c r="E194" s="260" t="s">
        <v>1</v>
      </c>
      <c r="F194" s="261" t="s">
        <v>4073</v>
      </c>
      <c r="G194" s="258"/>
      <c r="H194" s="260" t="s">
        <v>1</v>
      </c>
      <c r="I194" s="262"/>
      <c r="J194" s="258"/>
      <c r="K194" s="258"/>
      <c r="L194" s="263"/>
      <c r="M194" s="264"/>
      <c r="N194" s="265"/>
      <c r="O194" s="265"/>
      <c r="P194" s="265"/>
      <c r="Q194" s="265"/>
      <c r="R194" s="265"/>
      <c r="S194" s="265"/>
      <c r="T194" s="26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7" t="s">
        <v>238</v>
      </c>
      <c r="AU194" s="267" t="s">
        <v>91</v>
      </c>
      <c r="AV194" s="13" t="s">
        <v>89</v>
      </c>
      <c r="AW194" s="13" t="s">
        <v>36</v>
      </c>
      <c r="AX194" s="13" t="s">
        <v>81</v>
      </c>
      <c r="AY194" s="267" t="s">
        <v>229</v>
      </c>
    </row>
    <row r="195" s="14" customFormat="1">
      <c r="A195" s="14"/>
      <c r="B195" s="268"/>
      <c r="C195" s="269"/>
      <c r="D195" s="259" t="s">
        <v>238</v>
      </c>
      <c r="E195" s="270" t="s">
        <v>1</v>
      </c>
      <c r="F195" s="271" t="s">
        <v>4080</v>
      </c>
      <c r="G195" s="269"/>
      <c r="H195" s="272">
        <v>2.016</v>
      </c>
      <c r="I195" s="273"/>
      <c r="J195" s="269"/>
      <c r="K195" s="269"/>
      <c r="L195" s="274"/>
      <c r="M195" s="275"/>
      <c r="N195" s="276"/>
      <c r="O195" s="276"/>
      <c r="P195" s="276"/>
      <c r="Q195" s="276"/>
      <c r="R195" s="276"/>
      <c r="S195" s="276"/>
      <c r="T195" s="27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8" t="s">
        <v>238</v>
      </c>
      <c r="AU195" s="278" t="s">
        <v>91</v>
      </c>
      <c r="AV195" s="14" t="s">
        <v>91</v>
      </c>
      <c r="AW195" s="14" t="s">
        <v>36</v>
      </c>
      <c r="AX195" s="14" t="s">
        <v>89</v>
      </c>
      <c r="AY195" s="278" t="s">
        <v>229</v>
      </c>
    </row>
    <row r="196" s="2" customFormat="1" ht="16.5" customHeight="1">
      <c r="A196" s="39"/>
      <c r="B196" s="40"/>
      <c r="C196" s="244" t="s">
        <v>507</v>
      </c>
      <c r="D196" s="244" t="s">
        <v>231</v>
      </c>
      <c r="E196" s="245" t="s">
        <v>623</v>
      </c>
      <c r="F196" s="246" t="s">
        <v>624</v>
      </c>
      <c r="G196" s="247" t="s">
        <v>311</v>
      </c>
      <c r="H196" s="248">
        <v>2.016</v>
      </c>
      <c r="I196" s="249"/>
      <c r="J196" s="250">
        <f>ROUND(I196*H196,2)</f>
        <v>0</v>
      </c>
      <c r="K196" s="246" t="s">
        <v>235</v>
      </c>
      <c r="L196" s="45"/>
      <c r="M196" s="251" t="s">
        <v>1</v>
      </c>
      <c r="N196" s="252" t="s">
        <v>46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236</v>
      </c>
      <c r="AT196" s="255" t="s">
        <v>231</v>
      </c>
      <c r="AU196" s="255" t="s">
        <v>91</v>
      </c>
      <c r="AY196" s="18" t="s">
        <v>229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89</v>
      </c>
      <c r="BK196" s="256">
        <f>ROUND(I196*H196,2)</f>
        <v>0</v>
      </c>
      <c r="BL196" s="18" t="s">
        <v>236</v>
      </c>
      <c r="BM196" s="255" t="s">
        <v>4081</v>
      </c>
    </row>
    <row r="197" s="2" customFormat="1" ht="21.75" customHeight="1">
      <c r="A197" s="39"/>
      <c r="B197" s="40"/>
      <c r="C197" s="244" t="s">
        <v>511</v>
      </c>
      <c r="D197" s="244" t="s">
        <v>231</v>
      </c>
      <c r="E197" s="245" t="s">
        <v>4082</v>
      </c>
      <c r="F197" s="246" t="s">
        <v>4083</v>
      </c>
      <c r="G197" s="247" t="s">
        <v>311</v>
      </c>
      <c r="H197" s="248">
        <v>7.5999999999999996</v>
      </c>
      <c r="I197" s="249"/>
      <c r="J197" s="250">
        <f>ROUND(I197*H197,2)</f>
        <v>0</v>
      </c>
      <c r="K197" s="246" t="s">
        <v>235</v>
      </c>
      <c r="L197" s="45"/>
      <c r="M197" s="251" t="s">
        <v>1</v>
      </c>
      <c r="N197" s="252" t="s">
        <v>46</v>
      </c>
      <c r="O197" s="92"/>
      <c r="P197" s="253">
        <f>O197*H197</f>
        <v>0</v>
      </c>
      <c r="Q197" s="253">
        <v>0.90802000000000005</v>
      </c>
      <c r="R197" s="253">
        <f>Q197*H197</f>
        <v>6.9009520000000002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236</v>
      </c>
      <c r="AT197" s="255" t="s">
        <v>231</v>
      </c>
      <c r="AU197" s="255" t="s">
        <v>91</v>
      </c>
      <c r="AY197" s="18" t="s">
        <v>229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89</v>
      </c>
      <c r="BK197" s="256">
        <f>ROUND(I197*H197,2)</f>
        <v>0</v>
      </c>
      <c r="BL197" s="18" t="s">
        <v>236</v>
      </c>
      <c r="BM197" s="255" t="s">
        <v>4084</v>
      </c>
    </row>
    <row r="198" s="13" customFormat="1">
      <c r="A198" s="13"/>
      <c r="B198" s="257"/>
      <c r="C198" s="258"/>
      <c r="D198" s="259" t="s">
        <v>238</v>
      </c>
      <c r="E198" s="260" t="s">
        <v>1</v>
      </c>
      <c r="F198" s="261" t="s">
        <v>600</v>
      </c>
      <c r="G198" s="258"/>
      <c r="H198" s="260" t="s">
        <v>1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7" t="s">
        <v>238</v>
      </c>
      <c r="AU198" s="267" t="s">
        <v>91</v>
      </c>
      <c r="AV198" s="13" t="s">
        <v>89</v>
      </c>
      <c r="AW198" s="13" t="s">
        <v>36</v>
      </c>
      <c r="AX198" s="13" t="s">
        <v>81</v>
      </c>
      <c r="AY198" s="267" t="s">
        <v>229</v>
      </c>
    </row>
    <row r="199" s="13" customFormat="1">
      <c r="A199" s="13"/>
      <c r="B199" s="257"/>
      <c r="C199" s="258"/>
      <c r="D199" s="259" t="s">
        <v>238</v>
      </c>
      <c r="E199" s="260" t="s">
        <v>1</v>
      </c>
      <c r="F199" s="261" t="s">
        <v>4085</v>
      </c>
      <c r="G199" s="258"/>
      <c r="H199" s="260" t="s">
        <v>1</v>
      </c>
      <c r="I199" s="262"/>
      <c r="J199" s="258"/>
      <c r="K199" s="258"/>
      <c r="L199" s="263"/>
      <c r="M199" s="264"/>
      <c r="N199" s="265"/>
      <c r="O199" s="265"/>
      <c r="P199" s="265"/>
      <c r="Q199" s="265"/>
      <c r="R199" s="265"/>
      <c r="S199" s="265"/>
      <c r="T199" s="26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7" t="s">
        <v>238</v>
      </c>
      <c r="AU199" s="267" t="s">
        <v>91</v>
      </c>
      <c r="AV199" s="13" t="s">
        <v>89</v>
      </c>
      <c r="AW199" s="13" t="s">
        <v>36</v>
      </c>
      <c r="AX199" s="13" t="s">
        <v>81</v>
      </c>
      <c r="AY199" s="267" t="s">
        <v>229</v>
      </c>
    </row>
    <row r="200" s="14" customFormat="1">
      <c r="A200" s="14"/>
      <c r="B200" s="268"/>
      <c r="C200" s="269"/>
      <c r="D200" s="259" t="s">
        <v>238</v>
      </c>
      <c r="E200" s="270" t="s">
        <v>1</v>
      </c>
      <c r="F200" s="271" t="s">
        <v>4086</v>
      </c>
      <c r="G200" s="269"/>
      <c r="H200" s="272">
        <v>5.8499999999999996</v>
      </c>
      <c r="I200" s="273"/>
      <c r="J200" s="269"/>
      <c r="K200" s="269"/>
      <c r="L200" s="274"/>
      <c r="M200" s="275"/>
      <c r="N200" s="276"/>
      <c r="O200" s="276"/>
      <c r="P200" s="276"/>
      <c r="Q200" s="276"/>
      <c r="R200" s="276"/>
      <c r="S200" s="276"/>
      <c r="T200" s="27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8" t="s">
        <v>238</v>
      </c>
      <c r="AU200" s="278" t="s">
        <v>91</v>
      </c>
      <c r="AV200" s="14" t="s">
        <v>91</v>
      </c>
      <c r="AW200" s="14" t="s">
        <v>36</v>
      </c>
      <c r="AX200" s="14" t="s">
        <v>81</v>
      </c>
      <c r="AY200" s="278" t="s">
        <v>229</v>
      </c>
    </row>
    <row r="201" s="14" customFormat="1">
      <c r="A201" s="14"/>
      <c r="B201" s="268"/>
      <c r="C201" s="269"/>
      <c r="D201" s="259" t="s">
        <v>238</v>
      </c>
      <c r="E201" s="270" t="s">
        <v>1</v>
      </c>
      <c r="F201" s="271" t="s">
        <v>4087</v>
      </c>
      <c r="G201" s="269"/>
      <c r="H201" s="272">
        <v>1.75</v>
      </c>
      <c r="I201" s="273"/>
      <c r="J201" s="269"/>
      <c r="K201" s="269"/>
      <c r="L201" s="274"/>
      <c r="M201" s="275"/>
      <c r="N201" s="276"/>
      <c r="O201" s="276"/>
      <c r="P201" s="276"/>
      <c r="Q201" s="276"/>
      <c r="R201" s="276"/>
      <c r="S201" s="276"/>
      <c r="T201" s="27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8" t="s">
        <v>238</v>
      </c>
      <c r="AU201" s="278" t="s">
        <v>91</v>
      </c>
      <c r="AV201" s="14" t="s">
        <v>91</v>
      </c>
      <c r="AW201" s="14" t="s">
        <v>36</v>
      </c>
      <c r="AX201" s="14" t="s">
        <v>81</v>
      </c>
      <c r="AY201" s="278" t="s">
        <v>229</v>
      </c>
    </row>
    <row r="202" s="15" customFormat="1">
      <c r="A202" s="15"/>
      <c r="B202" s="279"/>
      <c r="C202" s="280"/>
      <c r="D202" s="259" t="s">
        <v>238</v>
      </c>
      <c r="E202" s="281" t="s">
        <v>1</v>
      </c>
      <c r="F202" s="282" t="s">
        <v>252</v>
      </c>
      <c r="G202" s="280"/>
      <c r="H202" s="283">
        <v>7.5999999999999996</v>
      </c>
      <c r="I202" s="284"/>
      <c r="J202" s="280"/>
      <c r="K202" s="280"/>
      <c r="L202" s="285"/>
      <c r="M202" s="286"/>
      <c r="N202" s="287"/>
      <c r="O202" s="287"/>
      <c r="P202" s="287"/>
      <c r="Q202" s="287"/>
      <c r="R202" s="287"/>
      <c r="S202" s="287"/>
      <c r="T202" s="28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9" t="s">
        <v>238</v>
      </c>
      <c r="AU202" s="289" t="s">
        <v>91</v>
      </c>
      <c r="AV202" s="15" t="s">
        <v>236</v>
      </c>
      <c r="AW202" s="15" t="s">
        <v>36</v>
      </c>
      <c r="AX202" s="15" t="s">
        <v>89</v>
      </c>
      <c r="AY202" s="289" t="s">
        <v>229</v>
      </c>
    </row>
    <row r="203" s="12" customFormat="1" ht="22.8" customHeight="1">
      <c r="A203" s="12"/>
      <c r="B203" s="228"/>
      <c r="C203" s="229"/>
      <c r="D203" s="230" t="s">
        <v>80</v>
      </c>
      <c r="E203" s="242" t="s">
        <v>244</v>
      </c>
      <c r="F203" s="242" t="s">
        <v>675</v>
      </c>
      <c r="G203" s="229"/>
      <c r="H203" s="229"/>
      <c r="I203" s="232"/>
      <c r="J203" s="243">
        <f>BK203</f>
        <v>0</v>
      </c>
      <c r="K203" s="229"/>
      <c r="L203" s="234"/>
      <c r="M203" s="235"/>
      <c r="N203" s="236"/>
      <c r="O203" s="236"/>
      <c r="P203" s="237">
        <f>SUM(P204:P216)</f>
        <v>0</v>
      </c>
      <c r="Q203" s="236"/>
      <c r="R203" s="237">
        <f>SUM(R204:R216)</f>
        <v>37.723710850000003</v>
      </c>
      <c r="S203" s="236"/>
      <c r="T203" s="238">
        <f>SUM(T204:T216)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9" t="s">
        <v>89</v>
      </c>
      <c r="AT203" s="240" t="s">
        <v>80</v>
      </c>
      <c r="AU203" s="240" t="s">
        <v>89</v>
      </c>
      <c r="AY203" s="239" t="s">
        <v>229</v>
      </c>
      <c r="BK203" s="241">
        <f>SUM(BK204:BK216)</f>
        <v>0</v>
      </c>
    </row>
    <row r="204" s="2" customFormat="1" ht="21.75" customHeight="1">
      <c r="A204" s="39"/>
      <c r="B204" s="40"/>
      <c r="C204" s="244" t="s">
        <v>517</v>
      </c>
      <c r="D204" s="244" t="s">
        <v>231</v>
      </c>
      <c r="E204" s="245" t="s">
        <v>4088</v>
      </c>
      <c r="F204" s="246" t="s">
        <v>4089</v>
      </c>
      <c r="G204" s="247" t="s">
        <v>311</v>
      </c>
      <c r="H204" s="248">
        <v>32.329999999999998</v>
      </c>
      <c r="I204" s="249"/>
      <c r="J204" s="250">
        <f>ROUND(I204*H204,2)</f>
        <v>0</v>
      </c>
      <c r="K204" s="246" t="s">
        <v>235</v>
      </c>
      <c r="L204" s="45"/>
      <c r="M204" s="251" t="s">
        <v>1</v>
      </c>
      <c r="N204" s="252" t="s">
        <v>46</v>
      </c>
      <c r="O204" s="92"/>
      <c r="P204" s="253">
        <f>O204*H204</f>
        <v>0</v>
      </c>
      <c r="Q204" s="253">
        <v>0.71545999999999998</v>
      </c>
      <c r="R204" s="253">
        <f>Q204*H204</f>
        <v>23.1308218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236</v>
      </c>
      <c r="AT204" s="255" t="s">
        <v>231</v>
      </c>
      <c r="AU204" s="255" t="s">
        <v>91</v>
      </c>
      <c r="AY204" s="18" t="s">
        <v>229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89</v>
      </c>
      <c r="BK204" s="256">
        <f>ROUND(I204*H204,2)</f>
        <v>0</v>
      </c>
      <c r="BL204" s="18" t="s">
        <v>236</v>
      </c>
      <c r="BM204" s="255" t="s">
        <v>4090</v>
      </c>
    </row>
    <row r="205" s="13" customFormat="1">
      <c r="A205" s="13"/>
      <c r="B205" s="257"/>
      <c r="C205" s="258"/>
      <c r="D205" s="259" t="s">
        <v>238</v>
      </c>
      <c r="E205" s="260" t="s">
        <v>1</v>
      </c>
      <c r="F205" s="261" t="s">
        <v>4091</v>
      </c>
      <c r="G205" s="258"/>
      <c r="H205" s="260" t="s">
        <v>1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7" t="s">
        <v>238</v>
      </c>
      <c r="AU205" s="267" t="s">
        <v>91</v>
      </c>
      <c r="AV205" s="13" t="s">
        <v>89</v>
      </c>
      <c r="AW205" s="13" t="s">
        <v>36</v>
      </c>
      <c r="AX205" s="13" t="s">
        <v>81</v>
      </c>
      <c r="AY205" s="267" t="s">
        <v>229</v>
      </c>
    </row>
    <row r="206" s="14" customFormat="1">
      <c r="A206" s="14"/>
      <c r="B206" s="268"/>
      <c r="C206" s="269"/>
      <c r="D206" s="259" t="s">
        <v>238</v>
      </c>
      <c r="E206" s="270" t="s">
        <v>1</v>
      </c>
      <c r="F206" s="271" t="s">
        <v>4092</v>
      </c>
      <c r="G206" s="269"/>
      <c r="H206" s="272">
        <v>27.815999999999999</v>
      </c>
      <c r="I206" s="273"/>
      <c r="J206" s="269"/>
      <c r="K206" s="269"/>
      <c r="L206" s="274"/>
      <c r="M206" s="275"/>
      <c r="N206" s="276"/>
      <c r="O206" s="276"/>
      <c r="P206" s="276"/>
      <c r="Q206" s="276"/>
      <c r="R206" s="276"/>
      <c r="S206" s="276"/>
      <c r="T206" s="27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8" t="s">
        <v>238</v>
      </c>
      <c r="AU206" s="278" t="s">
        <v>91</v>
      </c>
      <c r="AV206" s="14" t="s">
        <v>91</v>
      </c>
      <c r="AW206" s="14" t="s">
        <v>36</v>
      </c>
      <c r="AX206" s="14" t="s">
        <v>81</v>
      </c>
      <c r="AY206" s="278" t="s">
        <v>229</v>
      </c>
    </row>
    <row r="207" s="14" customFormat="1">
      <c r="A207" s="14"/>
      <c r="B207" s="268"/>
      <c r="C207" s="269"/>
      <c r="D207" s="259" t="s">
        <v>238</v>
      </c>
      <c r="E207" s="270" t="s">
        <v>1</v>
      </c>
      <c r="F207" s="271" t="s">
        <v>4093</v>
      </c>
      <c r="G207" s="269"/>
      <c r="H207" s="272">
        <v>4.5140000000000002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8" t="s">
        <v>238</v>
      </c>
      <c r="AU207" s="278" t="s">
        <v>91</v>
      </c>
      <c r="AV207" s="14" t="s">
        <v>91</v>
      </c>
      <c r="AW207" s="14" t="s">
        <v>36</v>
      </c>
      <c r="AX207" s="14" t="s">
        <v>81</v>
      </c>
      <c r="AY207" s="278" t="s">
        <v>229</v>
      </c>
    </row>
    <row r="208" s="15" customFormat="1">
      <c r="A208" s="15"/>
      <c r="B208" s="279"/>
      <c r="C208" s="280"/>
      <c r="D208" s="259" t="s">
        <v>238</v>
      </c>
      <c r="E208" s="281" t="s">
        <v>1</v>
      </c>
      <c r="F208" s="282" t="s">
        <v>252</v>
      </c>
      <c r="G208" s="280"/>
      <c r="H208" s="283">
        <v>32.329999999999998</v>
      </c>
      <c r="I208" s="284"/>
      <c r="J208" s="280"/>
      <c r="K208" s="280"/>
      <c r="L208" s="285"/>
      <c r="M208" s="286"/>
      <c r="N208" s="287"/>
      <c r="O208" s="287"/>
      <c r="P208" s="287"/>
      <c r="Q208" s="287"/>
      <c r="R208" s="287"/>
      <c r="S208" s="287"/>
      <c r="T208" s="28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9" t="s">
        <v>238</v>
      </c>
      <c r="AU208" s="289" t="s">
        <v>91</v>
      </c>
      <c r="AV208" s="15" t="s">
        <v>236</v>
      </c>
      <c r="AW208" s="15" t="s">
        <v>36</v>
      </c>
      <c r="AX208" s="15" t="s">
        <v>89</v>
      </c>
      <c r="AY208" s="289" t="s">
        <v>229</v>
      </c>
    </row>
    <row r="209" s="2" customFormat="1" ht="21.75" customHeight="1">
      <c r="A209" s="39"/>
      <c r="B209" s="40"/>
      <c r="C209" s="244" t="s">
        <v>522</v>
      </c>
      <c r="D209" s="244" t="s">
        <v>231</v>
      </c>
      <c r="E209" s="245" t="s">
        <v>737</v>
      </c>
      <c r="F209" s="246" t="s">
        <v>4094</v>
      </c>
      <c r="G209" s="247" t="s">
        <v>311</v>
      </c>
      <c r="H209" s="248">
        <v>39.188000000000002</v>
      </c>
      <c r="I209" s="249"/>
      <c r="J209" s="250">
        <f>ROUND(I209*H209,2)</f>
        <v>0</v>
      </c>
      <c r="K209" s="246" t="s">
        <v>301</v>
      </c>
      <c r="L209" s="45"/>
      <c r="M209" s="251" t="s">
        <v>1</v>
      </c>
      <c r="N209" s="252" t="s">
        <v>46</v>
      </c>
      <c r="O209" s="92"/>
      <c r="P209" s="253">
        <f>O209*H209</f>
        <v>0</v>
      </c>
      <c r="Q209" s="253">
        <v>0.33942</v>
      </c>
      <c r="R209" s="253">
        <f>Q209*H209</f>
        <v>13.301190960000001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236</v>
      </c>
      <c r="AT209" s="255" t="s">
        <v>231</v>
      </c>
      <c r="AU209" s="255" t="s">
        <v>91</v>
      </c>
      <c r="AY209" s="18" t="s">
        <v>229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89</v>
      </c>
      <c r="BK209" s="256">
        <f>ROUND(I209*H209,2)</f>
        <v>0</v>
      </c>
      <c r="BL209" s="18" t="s">
        <v>236</v>
      </c>
      <c r="BM209" s="255" t="s">
        <v>4095</v>
      </c>
    </row>
    <row r="210" s="2" customFormat="1">
      <c r="A210" s="39"/>
      <c r="B210" s="40"/>
      <c r="C210" s="41"/>
      <c r="D210" s="259" t="s">
        <v>262</v>
      </c>
      <c r="E210" s="41"/>
      <c r="F210" s="290" t="s">
        <v>4096</v>
      </c>
      <c r="G210" s="41"/>
      <c r="H210" s="41"/>
      <c r="I210" s="155"/>
      <c r="J210" s="41"/>
      <c r="K210" s="41"/>
      <c r="L210" s="45"/>
      <c r="M210" s="291"/>
      <c r="N210" s="292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262</v>
      </c>
      <c r="AU210" s="18" t="s">
        <v>91</v>
      </c>
    </row>
    <row r="211" s="13" customFormat="1">
      <c r="A211" s="13"/>
      <c r="B211" s="257"/>
      <c r="C211" s="258"/>
      <c r="D211" s="259" t="s">
        <v>238</v>
      </c>
      <c r="E211" s="260" t="s">
        <v>1</v>
      </c>
      <c r="F211" s="261" t="s">
        <v>4097</v>
      </c>
      <c r="G211" s="258"/>
      <c r="H211" s="260" t="s">
        <v>1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7" t="s">
        <v>238</v>
      </c>
      <c r="AU211" s="267" t="s">
        <v>91</v>
      </c>
      <c r="AV211" s="13" t="s">
        <v>89</v>
      </c>
      <c r="AW211" s="13" t="s">
        <v>36</v>
      </c>
      <c r="AX211" s="13" t="s">
        <v>81</v>
      </c>
      <c r="AY211" s="267" t="s">
        <v>229</v>
      </c>
    </row>
    <row r="212" s="14" customFormat="1">
      <c r="A212" s="14"/>
      <c r="B212" s="268"/>
      <c r="C212" s="269"/>
      <c r="D212" s="259" t="s">
        <v>238</v>
      </c>
      <c r="E212" s="270" t="s">
        <v>1</v>
      </c>
      <c r="F212" s="271" t="s">
        <v>4098</v>
      </c>
      <c r="G212" s="269"/>
      <c r="H212" s="272">
        <v>33</v>
      </c>
      <c r="I212" s="273"/>
      <c r="J212" s="269"/>
      <c r="K212" s="269"/>
      <c r="L212" s="274"/>
      <c r="M212" s="275"/>
      <c r="N212" s="276"/>
      <c r="O212" s="276"/>
      <c r="P212" s="276"/>
      <c r="Q212" s="276"/>
      <c r="R212" s="276"/>
      <c r="S212" s="276"/>
      <c r="T212" s="27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8" t="s">
        <v>238</v>
      </c>
      <c r="AU212" s="278" t="s">
        <v>91</v>
      </c>
      <c r="AV212" s="14" t="s">
        <v>91</v>
      </c>
      <c r="AW212" s="14" t="s">
        <v>36</v>
      </c>
      <c r="AX212" s="14" t="s">
        <v>81</v>
      </c>
      <c r="AY212" s="278" t="s">
        <v>229</v>
      </c>
    </row>
    <row r="213" s="14" customFormat="1">
      <c r="A213" s="14"/>
      <c r="B213" s="268"/>
      <c r="C213" s="269"/>
      <c r="D213" s="259" t="s">
        <v>238</v>
      </c>
      <c r="E213" s="270" t="s">
        <v>1</v>
      </c>
      <c r="F213" s="271" t="s">
        <v>4099</v>
      </c>
      <c r="G213" s="269"/>
      <c r="H213" s="272">
        <v>6.1879999999999997</v>
      </c>
      <c r="I213" s="273"/>
      <c r="J213" s="269"/>
      <c r="K213" s="269"/>
      <c r="L213" s="274"/>
      <c r="M213" s="275"/>
      <c r="N213" s="276"/>
      <c r="O213" s="276"/>
      <c r="P213" s="276"/>
      <c r="Q213" s="276"/>
      <c r="R213" s="276"/>
      <c r="S213" s="276"/>
      <c r="T213" s="27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8" t="s">
        <v>238</v>
      </c>
      <c r="AU213" s="278" t="s">
        <v>91</v>
      </c>
      <c r="AV213" s="14" t="s">
        <v>91</v>
      </c>
      <c r="AW213" s="14" t="s">
        <v>36</v>
      </c>
      <c r="AX213" s="14" t="s">
        <v>81</v>
      </c>
      <c r="AY213" s="278" t="s">
        <v>229</v>
      </c>
    </row>
    <row r="214" s="15" customFormat="1">
      <c r="A214" s="15"/>
      <c r="B214" s="279"/>
      <c r="C214" s="280"/>
      <c r="D214" s="259" t="s">
        <v>238</v>
      </c>
      <c r="E214" s="281" t="s">
        <v>1</v>
      </c>
      <c r="F214" s="282" t="s">
        <v>252</v>
      </c>
      <c r="G214" s="280"/>
      <c r="H214" s="283">
        <v>39.188000000000002</v>
      </c>
      <c r="I214" s="284"/>
      <c r="J214" s="280"/>
      <c r="K214" s="280"/>
      <c r="L214" s="285"/>
      <c r="M214" s="286"/>
      <c r="N214" s="287"/>
      <c r="O214" s="287"/>
      <c r="P214" s="287"/>
      <c r="Q214" s="287"/>
      <c r="R214" s="287"/>
      <c r="S214" s="287"/>
      <c r="T214" s="288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9" t="s">
        <v>238</v>
      </c>
      <c r="AU214" s="289" t="s">
        <v>91</v>
      </c>
      <c r="AV214" s="15" t="s">
        <v>236</v>
      </c>
      <c r="AW214" s="15" t="s">
        <v>36</v>
      </c>
      <c r="AX214" s="15" t="s">
        <v>89</v>
      </c>
      <c r="AY214" s="289" t="s">
        <v>229</v>
      </c>
    </row>
    <row r="215" s="2" customFormat="1" ht="16.5" customHeight="1">
      <c r="A215" s="39"/>
      <c r="B215" s="40"/>
      <c r="C215" s="244" t="s">
        <v>7</v>
      </c>
      <c r="D215" s="244" t="s">
        <v>231</v>
      </c>
      <c r="E215" s="245" t="s">
        <v>3889</v>
      </c>
      <c r="F215" s="246" t="s">
        <v>3890</v>
      </c>
      <c r="G215" s="247" t="s">
        <v>289</v>
      </c>
      <c r="H215" s="248">
        <v>0.48899999999999999</v>
      </c>
      <c r="I215" s="249"/>
      <c r="J215" s="250">
        <f>ROUND(I215*H215,2)</f>
        <v>0</v>
      </c>
      <c r="K215" s="246" t="s">
        <v>235</v>
      </c>
      <c r="L215" s="45"/>
      <c r="M215" s="251" t="s">
        <v>1</v>
      </c>
      <c r="N215" s="252" t="s">
        <v>46</v>
      </c>
      <c r="O215" s="92"/>
      <c r="P215" s="253">
        <f>O215*H215</f>
        <v>0</v>
      </c>
      <c r="Q215" s="253">
        <v>1.04881</v>
      </c>
      <c r="R215" s="253">
        <f>Q215*H215</f>
        <v>0.51286809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236</v>
      </c>
      <c r="AT215" s="255" t="s">
        <v>231</v>
      </c>
      <c r="AU215" s="255" t="s">
        <v>91</v>
      </c>
      <c r="AY215" s="18" t="s">
        <v>229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89</v>
      </c>
      <c r="BK215" s="256">
        <f>ROUND(I215*H215,2)</f>
        <v>0</v>
      </c>
      <c r="BL215" s="18" t="s">
        <v>236</v>
      </c>
      <c r="BM215" s="255" t="s">
        <v>4100</v>
      </c>
    </row>
    <row r="216" s="2" customFormat="1" ht="16.5" customHeight="1">
      <c r="A216" s="39"/>
      <c r="B216" s="40"/>
      <c r="C216" s="244" t="s">
        <v>530</v>
      </c>
      <c r="D216" s="244" t="s">
        <v>231</v>
      </c>
      <c r="E216" s="245" t="s">
        <v>3911</v>
      </c>
      <c r="F216" s="246" t="s">
        <v>3912</v>
      </c>
      <c r="G216" s="247" t="s">
        <v>234</v>
      </c>
      <c r="H216" s="248">
        <v>0.29999999999999999</v>
      </c>
      <c r="I216" s="249"/>
      <c r="J216" s="250">
        <f>ROUND(I216*H216,2)</f>
        <v>0</v>
      </c>
      <c r="K216" s="246" t="s">
        <v>235</v>
      </c>
      <c r="L216" s="45"/>
      <c r="M216" s="251" t="s">
        <v>1</v>
      </c>
      <c r="N216" s="252" t="s">
        <v>46</v>
      </c>
      <c r="O216" s="92"/>
      <c r="P216" s="253">
        <f>O216*H216</f>
        <v>0</v>
      </c>
      <c r="Q216" s="253">
        <v>2.5960999999999999</v>
      </c>
      <c r="R216" s="253">
        <f>Q216*H216</f>
        <v>0.77882999999999991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236</v>
      </c>
      <c r="AT216" s="255" t="s">
        <v>231</v>
      </c>
      <c r="AU216" s="255" t="s">
        <v>91</v>
      </c>
      <c r="AY216" s="18" t="s">
        <v>229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89</v>
      </c>
      <c r="BK216" s="256">
        <f>ROUND(I216*H216,2)</f>
        <v>0</v>
      </c>
      <c r="BL216" s="18" t="s">
        <v>236</v>
      </c>
      <c r="BM216" s="255" t="s">
        <v>4101</v>
      </c>
    </row>
    <row r="217" s="12" customFormat="1" ht="22.8" customHeight="1">
      <c r="A217" s="12"/>
      <c r="B217" s="228"/>
      <c r="C217" s="229"/>
      <c r="D217" s="230" t="s">
        <v>80</v>
      </c>
      <c r="E217" s="242" t="s">
        <v>236</v>
      </c>
      <c r="F217" s="242" t="s">
        <v>867</v>
      </c>
      <c r="G217" s="229"/>
      <c r="H217" s="229"/>
      <c r="I217" s="232"/>
      <c r="J217" s="243">
        <f>BK217</f>
        <v>0</v>
      </c>
      <c r="K217" s="229"/>
      <c r="L217" s="234"/>
      <c r="M217" s="235"/>
      <c r="N217" s="236"/>
      <c r="O217" s="236"/>
      <c r="P217" s="237">
        <f>SUM(P218:P230)</f>
        <v>0</v>
      </c>
      <c r="Q217" s="236"/>
      <c r="R217" s="237">
        <f>SUM(R218:R230)</f>
        <v>2.34558</v>
      </c>
      <c r="S217" s="236"/>
      <c r="T217" s="238">
        <f>SUM(T218:T230)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89</v>
      </c>
      <c r="AT217" s="240" t="s">
        <v>80</v>
      </c>
      <c r="AU217" s="240" t="s">
        <v>89</v>
      </c>
      <c r="AY217" s="239" t="s">
        <v>229</v>
      </c>
      <c r="BK217" s="241">
        <f>SUM(BK218:BK230)</f>
        <v>0</v>
      </c>
    </row>
    <row r="218" s="2" customFormat="1" ht="21.75" customHeight="1">
      <c r="A218" s="39"/>
      <c r="B218" s="40"/>
      <c r="C218" s="244" t="s">
        <v>534</v>
      </c>
      <c r="D218" s="244" t="s">
        <v>231</v>
      </c>
      <c r="E218" s="245" t="s">
        <v>4102</v>
      </c>
      <c r="F218" s="246" t="s">
        <v>4103</v>
      </c>
      <c r="G218" s="247" t="s">
        <v>314</v>
      </c>
      <c r="H218" s="248">
        <v>19</v>
      </c>
      <c r="I218" s="249"/>
      <c r="J218" s="250">
        <f>ROUND(I218*H218,2)</f>
        <v>0</v>
      </c>
      <c r="K218" s="246" t="s">
        <v>235</v>
      </c>
      <c r="L218" s="45"/>
      <c r="M218" s="251" t="s">
        <v>1</v>
      </c>
      <c r="N218" s="252" t="s">
        <v>46</v>
      </c>
      <c r="O218" s="92"/>
      <c r="P218" s="253">
        <f>O218*H218</f>
        <v>0</v>
      </c>
      <c r="Q218" s="253">
        <v>0.0045900000000000003</v>
      </c>
      <c r="R218" s="253">
        <f>Q218*H218</f>
        <v>0.08721000000000001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236</v>
      </c>
      <c r="AT218" s="255" t="s">
        <v>231</v>
      </c>
      <c r="AU218" s="255" t="s">
        <v>91</v>
      </c>
      <c r="AY218" s="18" t="s">
        <v>229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89</v>
      </c>
      <c r="BK218" s="256">
        <f>ROUND(I218*H218,2)</f>
        <v>0</v>
      </c>
      <c r="BL218" s="18" t="s">
        <v>236</v>
      </c>
      <c r="BM218" s="255" t="s">
        <v>4104</v>
      </c>
    </row>
    <row r="219" s="2" customFormat="1" ht="16.5" customHeight="1">
      <c r="A219" s="39"/>
      <c r="B219" s="40"/>
      <c r="C219" s="318" t="s">
        <v>540</v>
      </c>
      <c r="D219" s="318" t="s">
        <v>492</v>
      </c>
      <c r="E219" s="319" t="s">
        <v>4105</v>
      </c>
      <c r="F219" s="320" t="s">
        <v>4106</v>
      </c>
      <c r="G219" s="321" t="s">
        <v>314</v>
      </c>
      <c r="H219" s="322">
        <v>19</v>
      </c>
      <c r="I219" s="323"/>
      <c r="J219" s="324">
        <f>ROUND(I219*H219,2)</f>
        <v>0</v>
      </c>
      <c r="K219" s="320" t="s">
        <v>301</v>
      </c>
      <c r="L219" s="325"/>
      <c r="M219" s="326" t="s">
        <v>1</v>
      </c>
      <c r="N219" s="327" t="s">
        <v>46</v>
      </c>
      <c r="O219" s="92"/>
      <c r="P219" s="253">
        <f>O219*H219</f>
        <v>0</v>
      </c>
      <c r="Q219" s="253">
        <v>0.106</v>
      </c>
      <c r="R219" s="253">
        <f>Q219*H219</f>
        <v>2.0139999999999998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319</v>
      </c>
      <c r="AT219" s="255" t="s">
        <v>492</v>
      </c>
      <c r="AU219" s="255" t="s">
        <v>91</v>
      </c>
      <c r="AY219" s="18" t="s">
        <v>229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89</v>
      </c>
      <c r="BK219" s="256">
        <f>ROUND(I219*H219,2)</f>
        <v>0</v>
      </c>
      <c r="BL219" s="18" t="s">
        <v>236</v>
      </c>
      <c r="BM219" s="255" t="s">
        <v>4107</v>
      </c>
    </row>
    <row r="220" s="2" customFormat="1" ht="16.5" customHeight="1">
      <c r="A220" s="39"/>
      <c r="B220" s="40"/>
      <c r="C220" s="244" t="s">
        <v>548</v>
      </c>
      <c r="D220" s="244" t="s">
        <v>231</v>
      </c>
      <c r="E220" s="245" t="s">
        <v>4108</v>
      </c>
      <c r="F220" s="246" t="s">
        <v>4109</v>
      </c>
      <c r="G220" s="247" t="s">
        <v>234</v>
      </c>
      <c r="H220" s="248">
        <v>0.091999999999999998</v>
      </c>
      <c r="I220" s="249"/>
      <c r="J220" s="250">
        <f>ROUND(I220*H220,2)</f>
        <v>0</v>
      </c>
      <c r="K220" s="246" t="s">
        <v>235</v>
      </c>
      <c r="L220" s="45"/>
      <c r="M220" s="251" t="s">
        <v>1</v>
      </c>
      <c r="N220" s="252" t="s">
        <v>46</v>
      </c>
      <c r="O220" s="92"/>
      <c r="P220" s="253">
        <f>O220*H220</f>
        <v>0</v>
      </c>
      <c r="Q220" s="253">
        <v>2.4533999999999998</v>
      </c>
      <c r="R220" s="253">
        <f>Q220*H220</f>
        <v>0.22571279999999999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236</v>
      </c>
      <c r="AT220" s="255" t="s">
        <v>231</v>
      </c>
      <c r="AU220" s="255" t="s">
        <v>91</v>
      </c>
      <c r="AY220" s="18" t="s">
        <v>229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89</v>
      </c>
      <c r="BK220" s="256">
        <f>ROUND(I220*H220,2)</f>
        <v>0</v>
      </c>
      <c r="BL220" s="18" t="s">
        <v>236</v>
      </c>
      <c r="BM220" s="255" t="s">
        <v>4110</v>
      </c>
    </row>
    <row r="221" s="14" customFormat="1">
      <c r="A221" s="14"/>
      <c r="B221" s="268"/>
      <c r="C221" s="269"/>
      <c r="D221" s="259" t="s">
        <v>238</v>
      </c>
      <c r="E221" s="270" t="s">
        <v>1</v>
      </c>
      <c r="F221" s="271" t="s">
        <v>4111</v>
      </c>
      <c r="G221" s="269"/>
      <c r="H221" s="272">
        <v>0.076999999999999999</v>
      </c>
      <c r="I221" s="273"/>
      <c r="J221" s="269"/>
      <c r="K221" s="269"/>
      <c r="L221" s="274"/>
      <c r="M221" s="275"/>
      <c r="N221" s="276"/>
      <c r="O221" s="276"/>
      <c r="P221" s="276"/>
      <c r="Q221" s="276"/>
      <c r="R221" s="276"/>
      <c r="S221" s="276"/>
      <c r="T221" s="27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8" t="s">
        <v>238</v>
      </c>
      <c r="AU221" s="278" t="s">
        <v>91</v>
      </c>
      <c r="AV221" s="14" t="s">
        <v>91</v>
      </c>
      <c r="AW221" s="14" t="s">
        <v>36</v>
      </c>
      <c r="AX221" s="14" t="s">
        <v>81</v>
      </c>
      <c r="AY221" s="278" t="s">
        <v>229</v>
      </c>
    </row>
    <row r="222" s="14" customFormat="1">
      <c r="A222" s="14"/>
      <c r="B222" s="268"/>
      <c r="C222" s="269"/>
      <c r="D222" s="259" t="s">
        <v>238</v>
      </c>
      <c r="E222" s="270" t="s">
        <v>1</v>
      </c>
      <c r="F222" s="271" t="s">
        <v>4112</v>
      </c>
      <c r="G222" s="269"/>
      <c r="H222" s="272">
        <v>0.014999999999999999</v>
      </c>
      <c r="I222" s="273"/>
      <c r="J222" s="269"/>
      <c r="K222" s="269"/>
      <c r="L222" s="274"/>
      <c r="M222" s="275"/>
      <c r="N222" s="276"/>
      <c r="O222" s="276"/>
      <c r="P222" s="276"/>
      <c r="Q222" s="276"/>
      <c r="R222" s="276"/>
      <c r="S222" s="276"/>
      <c r="T222" s="27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8" t="s">
        <v>238</v>
      </c>
      <c r="AU222" s="278" t="s">
        <v>91</v>
      </c>
      <c r="AV222" s="14" t="s">
        <v>91</v>
      </c>
      <c r="AW222" s="14" t="s">
        <v>36</v>
      </c>
      <c r="AX222" s="14" t="s">
        <v>81</v>
      </c>
      <c r="AY222" s="278" t="s">
        <v>229</v>
      </c>
    </row>
    <row r="223" s="15" customFormat="1">
      <c r="A223" s="15"/>
      <c r="B223" s="279"/>
      <c r="C223" s="280"/>
      <c r="D223" s="259" t="s">
        <v>238</v>
      </c>
      <c r="E223" s="281" t="s">
        <v>1</v>
      </c>
      <c r="F223" s="282" t="s">
        <v>252</v>
      </c>
      <c r="G223" s="280"/>
      <c r="H223" s="283">
        <v>0.091999999999999998</v>
      </c>
      <c r="I223" s="284"/>
      <c r="J223" s="280"/>
      <c r="K223" s="280"/>
      <c r="L223" s="285"/>
      <c r="M223" s="286"/>
      <c r="N223" s="287"/>
      <c r="O223" s="287"/>
      <c r="P223" s="287"/>
      <c r="Q223" s="287"/>
      <c r="R223" s="287"/>
      <c r="S223" s="287"/>
      <c r="T223" s="28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9" t="s">
        <v>238</v>
      </c>
      <c r="AU223" s="289" t="s">
        <v>91</v>
      </c>
      <c r="AV223" s="15" t="s">
        <v>236</v>
      </c>
      <c r="AW223" s="15" t="s">
        <v>36</v>
      </c>
      <c r="AX223" s="15" t="s">
        <v>89</v>
      </c>
      <c r="AY223" s="289" t="s">
        <v>229</v>
      </c>
    </row>
    <row r="224" s="2" customFormat="1" ht="16.5" customHeight="1">
      <c r="A224" s="39"/>
      <c r="B224" s="40"/>
      <c r="C224" s="244" t="s">
        <v>552</v>
      </c>
      <c r="D224" s="244" t="s">
        <v>231</v>
      </c>
      <c r="E224" s="245" t="s">
        <v>4113</v>
      </c>
      <c r="F224" s="246" t="s">
        <v>4114</v>
      </c>
      <c r="G224" s="247" t="s">
        <v>311</v>
      </c>
      <c r="H224" s="248">
        <v>1.2290000000000001</v>
      </c>
      <c r="I224" s="249"/>
      <c r="J224" s="250">
        <f>ROUND(I224*H224,2)</f>
        <v>0</v>
      </c>
      <c r="K224" s="246" t="s">
        <v>235</v>
      </c>
      <c r="L224" s="45"/>
      <c r="M224" s="251" t="s">
        <v>1</v>
      </c>
      <c r="N224" s="252" t="s">
        <v>46</v>
      </c>
      <c r="O224" s="92"/>
      <c r="P224" s="253">
        <f>O224*H224</f>
        <v>0</v>
      </c>
      <c r="Q224" s="253">
        <v>0.0057600000000000004</v>
      </c>
      <c r="R224" s="253">
        <f>Q224*H224</f>
        <v>0.0070790400000000009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236</v>
      </c>
      <c r="AT224" s="255" t="s">
        <v>231</v>
      </c>
      <c r="AU224" s="255" t="s">
        <v>91</v>
      </c>
      <c r="AY224" s="18" t="s">
        <v>229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89</v>
      </c>
      <c r="BK224" s="256">
        <f>ROUND(I224*H224,2)</f>
        <v>0</v>
      </c>
      <c r="BL224" s="18" t="s">
        <v>236</v>
      </c>
      <c r="BM224" s="255" t="s">
        <v>4115</v>
      </c>
    </row>
    <row r="225" s="14" customFormat="1">
      <c r="A225" s="14"/>
      <c r="B225" s="268"/>
      <c r="C225" s="269"/>
      <c r="D225" s="259" t="s">
        <v>238</v>
      </c>
      <c r="E225" s="270" t="s">
        <v>1</v>
      </c>
      <c r="F225" s="271" t="s">
        <v>4116</v>
      </c>
      <c r="G225" s="269"/>
      <c r="H225" s="272">
        <v>1.026</v>
      </c>
      <c r="I225" s="273"/>
      <c r="J225" s="269"/>
      <c r="K225" s="269"/>
      <c r="L225" s="274"/>
      <c r="M225" s="275"/>
      <c r="N225" s="276"/>
      <c r="O225" s="276"/>
      <c r="P225" s="276"/>
      <c r="Q225" s="276"/>
      <c r="R225" s="276"/>
      <c r="S225" s="276"/>
      <c r="T225" s="27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8" t="s">
        <v>238</v>
      </c>
      <c r="AU225" s="278" t="s">
        <v>91</v>
      </c>
      <c r="AV225" s="14" t="s">
        <v>91</v>
      </c>
      <c r="AW225" s="14" t="s">
        <v>36</v>
      </c>
      <c r="AX225" s="14" t="s">
        <v>81</v>
      </c>
      <c r="AY225" s="278" t="s">
        <v>229</v>
      </c>
    </row>
    <row r="226" s="14" customFormat="1">
      <c r="A226" s="14"/>
      <c r="B226" s="268"/>
      <c r="C226" s="269"/>
      <c r="D226" s="259" t="s">
        <v>238</v>
      </c>
      <c r="E226" s="270" t="s">
        <v>1</v>
      </c>
      <c r="F226" s="271" t="s">
        <v>4117</v>
      </c>
      <c r="G226" s="269"/>
      <c r="H226" s="272">
        <v>0.20300000000000001</v>
      </c>
      <c r="I226" s="273"/>
      <c r="J226" s="269"/>
      <c r="K226" s="269"/>
      <c r="L226" s="274"/>
      <c r="M226" s="275"/>
      <c r="N226" s="276"/>
      <c r="O226" s="276"/>
      <c r="P226" s="276"/>
      <c r="Q226" s="276"/>
      <c r="R226" s="276"/>
      <c r="S226" s="276"/>
      <c r="T226" s="27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8" t="s">
        <v>238</v>
      </c>
      <c r="AU226" s="278" t="s">
        <v>91</v>
      </c>
      <c r="AV226" s="14" t="s">
        <v>91</v>
      </c>
      <c r="AW226" s="14" t="s">
        <v>36</v>
      </c>
      <c r="AX226" s="14" t="s">
        <v>81</v>
      </c>
      <c r="AY226" s="278" t="s">
        <v>229</v>
      </c>
    </row>
    <row r="227" s="15" customFormat="1">
      <c r="A227" s="15"/>
      <c r="B227" s="279"/>
      <c r="C227" s="280"/>
      <c r="D227" s="259" t="s">
        <v>238</v>
      </c>
      <c r="E227" s="281" t="s">
        <v>1</v>
      </c>
      <c r="F227" s="282" t="s">
        <v>252</v>
      </c>
      <c r="G227" s="280"/>
      <c r="H227" s="283">
        <v>1.2290000000000001</v>
      </c>
      <c r="I227" s="284"/>
      <c r="J227" s="280"/>
      <c r="K227" s="280"/>
      <c r="L227" s="285"/>
      <c r="M227" s="286"/>
      <c r="N227" s="287"/>
      <c r="O227" s="287"/>
      <c r="P227" s="287"/>
      <c r="Q227" s="287"/>
      <c r="R227" s="287"/>
      <c r="S227" s="287"/>
      <c r="T227" s="28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9" t="s">
        <v>238</v>
      </c>
      <c r="AU227" s="289" t="s">
        <v>91</v>
      </c>
      <c r="AV227" s="15" t="s">
        <v>236</v>
      </c>
      <c r="AW227" s="15" t="s">
        <v>36</v>
      </c>
      <c r="AX227" s="15" t="s">
        <v>89</v>
      </c>
      <c r="AY227" s="289" t="s">
        <v>229</v>
      </c>
    </row>
    <row r="228" s="2" customFormat="1" ht="16.5" customHeight="1">
      <c r="A228" s="39"/>
      <c r="B228" s="40"/>
      <c r="C228" s="244" t="s">
        <v>558</v>
      </c>
      <c r="D228" s="244" t="s">
        <v>231</v>
      </c>
      <c r="E228" s="245" t="s">
        <v>4118</v>
      </c>
      <c r="F228" s="246" t="s">
        <v>4119</v>
      </c>
      <c r="G228" s="247" t="s">
        <v>311</v>
      </c>
      <c r="H228" s="248">
        <v>1.2290000000000001</v>
      </c>
      <c r="I228" s="249"/>
      <c r="J228" s="250">
        <f>ROUND(I228*H228,2)</f>
        <v>0</v>
      </c>
      <c r="K228" s="246" t="s">
        <v>235</v>
      </c>
      <c r="L228" s="45"/>
      <c r="M228" s="251" t="s">
        <v>1</v>
      </c>
      <c r="N228" s="252" t="s">
        <v>46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236</v>
      </c>
      <c r="AT228" s="255" t="s">
        <v>231</v>
      </c>
      <c r="AU228" s="255" t="s">
        <v>91</v>
      </c>
      <c r="AY228" s="18" t="s">
        <v>229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89</v>
      </c>
      <c r="BK228" s="256">
        <f>ROUND(I228*H228,2)</f>
        <v>0</v>
      </c>
      <c r="BL228" s="18" t="s">
        <v>236</v>
      </c>
      <c r="BM228" s="255" t="s">
        <v>4120</v>
      </c>
    </row>
    <row r="229" s="2" customFormat="1" ht="21.75" customHeight="1">
      <c r="A229" s="39"/>
      <c r="B229" s="40"/>
      <c r="C229" s="244" t="s">
        <v>565</v>
      </c>
      <c r="D229" s="244" t="s">
        <v>231</v>
      </c>
      <c r="E229" s="245" t="s">
        <v>4121</v>
      </c>
      <c r="F229" s="246" t="s">
        <v>4122</v>
      </c>
      <c r="G229" s="247" t="s">
        <v>289</v>
      </c>
      <c r="H229" s="248">
        <v>0.010999999999999999</v>
      </c>
      <c r="I229" s="249"/>
      <c r="J229" s="250">
        <f>ROUND(I229*H229,2)</f>
        <v>0</v>
      </c>
      <c r="K229" s="246" t="s">
        <v>235</v>
      </c>
      <c r="L229" s="45"/>
      <c r="M229" s="251" t="s">
        <v>1</v>
      </c>
      <c r="N229" s="252" t="s">
        <v>46</v>
      </c>
      <c r="O229" s="92"/>
      <c r="P229" s="253">
        <f>O229*H229</f>
        <v>0</v>
      </c>
      <c r="Q229" s="253">
        <v>1.0525599999999999</v>
      </c>
      <c r="R229" s="253">
        <f>Q229*H229</f>
        <v>0.011578159999999999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236</v>
      </c>
      <c r="AT229" s="255" t="s">
        <v>231</v>
      </c>
      <c r="AU229" s="255" t="s">
        <v>91</v>
      </c>
      <c r="AY229" s="18" t="s">
        <v>229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89</v>
      </c>
      <c r="BK229" s="256">
        <f>ROUND(I229*H229,2)</f>
        <v>0</v>
      </c>
      <c r="BL229" s="18" t="s">
        <v>236</v>
      </c>
      <c r="BM229" s="255" t="s">
        <v>4123</v>
      </c>
    </row>
    <row r="230" s="14" customFormat="1">
      <c r="A230" s="14"/>
      <c r="B230" s="268"/>
      <c r="C230" s="269"/>
      <c r="D230" s="259" t="s">
        <v>238</v>
      </c>
      <c r="E230" s="270" t="s">
        <v>1</v>
      </c>
      <c r="F230" s="271" t="s">
        <v>4124</v>
      </c>
      <c r="G230" s="269"/>
      <c r="H230" s="272">
        <v>0.010999999999999999</v>
      </c>
      <c r="I230" s="273"/>
      <c r="J230" s="269"/>
      <c r="K230" s="269"/>
      <c r="L230" s="274"/>
      <c r="M230" s="275"/>
      <c r="N230" s="276"/>
      <c r="O230" s="276"/>
      <c r="P230" s="276"/>
      <c r="Q230" s="276"/>
      <c r="R230" s="276"/>
      <c r="S230" s="276"/>
      <c r="T230" s="27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8" t="s">
        <v>238</v>
      </c>
      <c r="AU230" s="278" t="s">
        <v>91</v>
      </c>
      <c r="AV230" s="14" t="s">
        <v>91</v>
      </c>
      <c r="AW230" s="14" t="s">
        <v>36</v>
      </c>
      <c r="AX230" s="14" t="s">
        <v>89</v>
      </c>
      <c r="AY230" s="278" t="s">
        <v>229</v>
      </c>
    </row>
    <row r="231" s="12" customFormat="1" ht="22.8" customHeight="1">
      <c r="A231" s="12"/>
      <c r="B231" s="228"/>
      <c r="C231" s="229"/>
      <c r="D231" s="230" t="s">
        <v>80</v>
      </c>
      <c r="E231" s="242" t="s">
        <v>264</v>
      </c>
      <c r="F231" s="242" t="s">
        <v>964</v>
      </c>
      <c r="G231" s="229"/>
      <c r="H231" s="229"/>
      <c r="I231" s="232"/>
      <c r="J231" s="243">
        <f>BK231</f>
        <v>0</v>
      </c>
      <c r="K231" s="229"/>
      <c r="L231" s="234"/>
      <c r="M231" s="235"/>
      <c r="N231" s="236"/>
      <c r="O231" s="236"/>
      <c r="P231" s="237">
        <f>SUM(P232:P238)</f>
        <v>0</v>
      </c>
      <c r="Q231" s="236"/>
      <c r="R231" s="237">
        <f>SUM(R232:R238)</f>
        <v>1.2416230000000001</v>
      </c>
      <c r="S231" s="236"/>
      <c r="T231" s="238">
        <f>SUM(T232:T238)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9" t="s">
        <v>89</v>
      </c>
      <c r="AT231" s="240" t="s">
        <v>80</v>
      </c>
      <c r="AU231" s="240" t="s">
        <v>89</v>
      </c>
      <c r="AY231" s="239" t="s">
        <v>229</v>
      </c>
      <c r="BK231" s="241">
        <f>SUM(BK232:BK238)</f>
        <v>0</v>
      </c>
    </row>
    <row r="232" s="2" customFormat="1" ht="16.5" customHeight="1">
      <c r="A232" s="39"/>
      <c r="B232" s="40"/>
      <c r="C232" s="244" t="s">
        <v>572</v>
      </c>
      <c r="D232" s="244" t="s">
        <v>231</v>
      </c>
      <c r="E232" s="245" t="s">
        <v>1277</v>
      </c>
      <c r="F232" s="246" t="s">
        <v>1278</v>
      </c>
      <c r="G232" s="247" t="s">
        <v>311</v>
      </c>
      <c r="H232" s="248">
        <v>10.175000000000001</v>
      </c>
      <c r="I232" s="249"/>
      <c r="J232" s="250">
        <f>ROUND(I232*H232,2)</f>
        <v>0</v>
      </c>
      <c r="K232" s="246" t="s">
        <v>235</v>
      </c>
      <c r="L232" s="45"/>
      <c r="M232" s="251" t="s">
        <v>1</v>
      </c>
      <c r="N232" s="252" t="s">
        <v>46</v>
      </c>
      <c r="O232" s="92"/>
      <c r="P232" s="253">
        <f>O232*H232</f>
        <v>0</v>
      </c>
      <c r="Q232" s="253">
        <v>0.11</v>
      </c>
      <c r="R232" s="253">
        <f>Q232*H232</f>
        <v>1.1192500000000001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236</v>
      </c>
      <c r="AT232" s="255" t="s">
        <v>231</v>
      </c>
      <c r="AU232" s="255" t="s">
        <v>91</v>
      </c>
      <c r="AY232" s="18" t="s">
        <v>229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89</v>
      </c>
      <c r="BK232" s="256">
        <f>ROUND(I232*H232,2)</f>
        <v>0</v>
      </c>
      <c r="BL232" s="18" t="s">
        <v>236</v>
      </c>
      <c r="BM232" s="255" t="s">
        <v>4125</v>
      </c>
    </row>
    <row r="233" s="13" customFormat="1">
      <c r="A233" s="13"/>
      <c r="B233" s="257"/>
      <c r="C233" s="258"/>
      <c r="D233" s="259" t="s">
        <v>238</v>
      </c>
      <c r="E233" s="260" t="s">
        <v>1</v>
      </c>
      <c r="F233" s="261" t="s">
        <v>1295</v>
      </c>
      <c r="G233" s="258"/>
      <c r="H233" s="260" t="s">
        <v>1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7" t="s">
        <v>238</v>
      </c>
      <c r="AU233" s="267" t="s">
        <v>91</v>
      </c>
      <c r="AV233" s="13" t="s">
        <v>89</v>
      </c>
      <c r="AW233" s="13" t="s">
        <v>36</v>
      </c>
      <c r="AX233" s="13" t="s">
        <v>81</v>
      </c>
      <c r="AY233" s="267" t="s">
        <v>229</v>
      </c>
    </row>
    <row r="234" s="14" customFormat="1">
      <c r="A234" s="14"/>
      <c r="B234" s="268"/>
      <c r="C234" s="269"/>
      <c r="D234" s="259" t="s">
        <v>238</v>
      </c>
      <c r="E234" s="270" t="s">
        <v>1</v>
      </c>
      <c r="F234" s="271" t="s">
        <v>4126</v>
      </c>
      <c r="G234" s="269"/>
      <c r="H234" s="272">
        <v>10.175000000000001</v>
      </c>
      <c r="I234" s="273"/>
      <c r="J234" s="269"/>
      <c r="K234" s="269"/>
      <c r="L234" s="274"/>
      <c r="M234" s="275"/>
      <c r="N234" s="276"/>
      <c r="O234" s="276"/>
      <c r="P234" s="276"/>
      <c r="Q234" s="276"/>
      <c r="R234" s="276"/>
      <c r="S234" s="276"/>
      <c r="T234" s="27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8" t="s">
        <v>238</v>
      </c>
      <c r="AU234" s="278" t="s">
        <v>91</v>
      </c>
      <c r="AV234" s="14" t="s">
        <v>91</v>
      </c>
      <c r="AW234" s="14" t="s">
        <v>36</v>
      </c>
      <c r="AX234" s="14" t="s">
        <v>89</v>
      </c>
      <c r="AY234" s="278" t="s">
        <v>229</v>
      </c>
    </row>
    <row r="235" s="2" customFormat="1" ht="21.75" customHeight="1">
      <c r="A235" s="39"/>
      <c r="B235" s="40"/>
      <c r="C235" s="244" t="s">
        <v>577</v>
      </c>
      <c r="D235" s="244" t="s">
        <v>231</v>
      </c>
      <c r="E235" s="245" t="s">
        <v>1302</v>
      </c>
      <c r="F235" s="246" t="s">
        <v>1303</v>
      </c>
      <c r="G235" s="247" t="s">
        <v>311</v>
      </c>
      <c r="H235" s="248">
        <v>10.175000000000001</v>
      </c>
      <c r="I235" s="249"/>
      <c r="J235" s="250">
        <f>ROUND(I235*H235,2)</f>
        <v>0</v>
      </c>
      <c r="K235" s="246" t="s">
        <v>235</v>
      </c>
      <c r="L235" s="45"/>
      <c r="M235" s="251" t="s">
        <v>1</v>
      </c>
      <c r="N235" s="252" t="s">
        <v>46</v>
      </c>
      <c r="O235" s="92"/>
      <c r="P235" s="253">
        <f>O235*H235</f>
        <v>0</v>
      </c>
      <c r="Q235" s="253">
        <v>0.010999999999999999</v>
      </c>
      <c r="R235" s="253">
        <f>Q235*H235</f>
        <v>0.111925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236</v>
      </c>
      <c r="AT235" s="255" t="s">
        <v>231</v>
      </c>
      <c r="AU235" s="255" t="s">
        <v>91</v>
      </c>
      <c r="AY235" s="18" t="s">
        <v>229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89</v>
      </c>
      <c r="BK235" s="256">
        <f>ROUND(I235*H235,2)</f>
        <v>0</v>
      </c>
      <c r="BL235" s="18" t="s">
        <v>236</v>
      </c>
      <c r="BM235" s="255" t="s">
        <v>4127</v>
      </c>
    </row>
    <row r="236" s="2" customFormat="1" ht="16.5" customHeight="1">
      <c r="A236" s="39"/>
      <c r="B236" s="40"/>
      <c r="C236" s="244" t="s">
        <v>581</v>
      </c>
      <c r="D236" s="244" t="s">
        <v>231</v>
      </c>
      <c r="E236" s="245" t="s">
        <v>1325</v>
      </c>
      <c r="F236" s="246" t="s">
        <v>1326</v>
      </c>
      <c r="G236" s="247" t="s">
        <v>311</v>
      </c>
      <c r="H236" s="248">
        <v>10.175000000000001</v>
      </c>
      <c r="I236" s="249"/>
      <c r="J236" s="250">
        <f>ROUND(I236*H236,2)</f>
        <v>0</v>
      </c>
      <c r="K236" s="246" t="s">
        <v>235</v>
      </c>
      <c r="L236" s="45"/>
      <c r="M236" s="251" t="s">
        <v>1</v>
      </c>
      <c r="N236" s="252" t="s">
        <v>46</v>
      </c>
      <c r="O236" s="92"/>
      <c r="P236" s="253">
        <f>O236*H236</f>
        <v>0</v>
      </c>
      <c r="Q236" s="253">
        <v>0.001</v>
      </c>
      <c r="R236" s="253">
        <f>Q236*H236</f>
        <v>0.010175000000000002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236</v>
      </c>
      <c r="AT236" s="255" t="s">
        <v>231</v>
      </c>
      <c r="AU236" s="255" t="s">
        <v>91</v>
      </c>
      <c r="AY236" s="18" t="s">
        <v>229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89</v>
      </c>
      <c r="BK236" s="256">
        <f>ROUND(I236*H236,2)</f>
        <v>0</v>
      </c>
      <c r="BL236" s="18" t="s">
        <v>236</v>
      </c>
      <c r="BM236" s="255" t="s">
        <v>4128</v>
      </c>
    </row>
    <row r="237" s="2" customFormat="1" ht="33" customHeight="1">
      <c r="A237" s="39"/>
      <c r="B237" s="40"/>
      <c r="C237" s="244" t="s">
        <v>587</v>
      </c>
      <c r="D237" s="244" t="s">
        <v>231</v>
      </c>
      <c r="E237" s="245" t="s">
        <v>4129</v>
      </c>
      <c r="F237" s="246" t="s">
        <v>4130</v>
      </c>
      <c r="G237" s="247" t="s">
        <v>346</v>
      </c>
      <c r="H237" s="248">
        <v>13.65</v>
      </c>
      <c r="I237" s="249"/>
      <c r="J237" s="250">
        <f>ROUND(I237*H237,2)</f>
        <v>0</v>
      </c>
      <c r="K237" s="246" t="s">
        <v>235</v>
      </c>
      <c r="L237" s="45"/>
      <c r="M237" s="251" t="s">
        <v>1</v>
      </c>
      <c r="N237" s="252" t="s">
        <v>46</v>
      </c>
      <c r="O237" s="92"/>
      <c r="P237" s="253">
        <f>O237*H237</f>
        <v>0</v>
      </c>
      <c r="Q237" s="253">
        <v>2.0000000000000002E-05</v>
      </c>
      <c r="R237" s="253">
        <f>Q237*H237</f>
        <v>0.00027300000000000002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236</v>
      </c>
      <c r="AT237" s="255" t="s">
        <v>231</v>
      </c>
      <c r="AU237" s="255" t="s">
        <v>91</v>
      </c>
      <c r="AY237" s="18" t="s">
        <v>229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89</v>
      </c>
      <c r="BK237" s="256">
        <f>ROUND(I237*H237,2)</f>
        <v>0</v>
      </c>
      <c r="BL237" s="18" t="s">
        <v>236</v>
      </c>
      <c r="BM237" s="255" t="s">
        <v>4131</v>
      </c>
    </row>
    <row r="238" s="14" customFormat="1">
      <c r="A238" s="14"/>
      <c r="B238" s="268"/>
      <c r="C238" s="269"/>
      <c r="D238" s="259" t="s">
        <v>238</v>
      </c>
      <c r="E238" s="270" t="s">
        <v>1</v>
      </c>
      <c r="F238" s="271" t="s">
        <v>4132</v>
      </c>
      <c r="G238" s="269"/>
      <c r="H238" s="272">
        <v>13.65</v>
      </c>
      <c r="I238" s="273"/>
      <c r="J238" s="269"/>
      <c r="K238" s="269"/>
      <c r="L238" s="274"/>
      <c r="M238" s="275"/>
      <c r="N238" s="276"/>
      <c r="O238" s="276"/>
      <c r="P238" s="276"/>
      <c r="Q238" s="276"/>
      <c r="R238" s="276"/>
      <c r="S238" s="276"/>
      <c r="T238" s="27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8" t="s">
        <v>238</v>
      </c>
      <c r="AU238" s="278" t="s">
        <v>91</v>
      </c>
      <c r="AV238" s="14" t="s">
        <v>91</v>
      </c>
      <c r="AW238" s="14" t="s">
        <v>36</v>
      </c>
      <c r="AX238" s="14" t="s">
        <v>89</v>
      </c>
      <c r="AY238" s="278" t="s">
        <v>229</v>
      </c>
    </row>
    <row r="239" s="12" customFormat="1" ht="22.8" customHeight="1">
      <c r="A239" s="12"/>
      <c r="B239" s="228"/>
      <c r="C239" s="229"/>
      <c r="D239" s="230" t="s">
        <v>80</v>
      </c>
      <c r="E239" s="242" t="s">
        <v>274</v>
      </c>
      <c r="F239" s="242" t="s">
        <v>275</v>
      </c>
      <c r="G239" s="229"/>
      <c r="H239" s="229"/>
      <c r="I239" s="232"/>
      <c r="J239" s="243">
        <f>BK239</f>
        <v>0</v>
      </c>
      <c r="K239" s="229"/>
      <c r="L239" s="234"/>
      <c r="M239" s="235"/>
      <c r="N239" s="236"/>
      <c r="O239" s="236"/>
      <c r="P239" s="237">
        <f>SUM(P240:P250)</f>
        <v>0</v>
      </c>
      <c r="Q239" s="236"/>
      <c r="R239" s="237">
        <f>SUM(R240:R250)</f>
        <v>0.0020308499999999998</v>
      </c>
      <c r="S239" s="236"/>
      <c r="T239" s="238">
        <f>SUM(T240:T250)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9" t="s">
        <v>89</v>
      </c>
      <c r="AT239" s="240" t="s">
        <v>80</v>
      </c>
      <c r="AU239" s="240" t="s">
        <v>89</v>
      </c>
      <c r="AY239" s="239" t="s">
        <v>229</v>
      </c>
      <c r="BK239" s="241">
        <f>SUM(BK240:BK250)</f>
        <v>0</v>
      </c>
    </row>
    <row r="240" s="2" customFormat="1" ht="21.75" customHeight="1">
      <c r="A240" s="39"/>
      <c r="B240" s="40"/>
      <c r="C240" s="244" t="s">
        <v>610</v>
      </c>
      <c r="D240" s="244" t="s">
        <v>231</v>
      </c>
      <c r="E240" s="245" t="s">
        <v>4133</v>
      </c>
      <c r="F240" s="246" t="s">
        <v>4134</v>
      </c>
      <c r="G240" s="247" t="s">
        <v>311</v>
      </c>
      <c r="H240" s="248">
        <v>55.274999999999999</v>
      </c>
      <c r="I240" s="249"/>
      <c r="J240" s="250">
        <f>ROUND(I240*H240,2)</f>
        <v>0</v>
      </c>
      <c r="K240" s="246" t="s">
        <v>235</v>
      </c>
      <c r="L240" s="45"/>
      <c r="M240" s="251" t="s">
        <v>1</v>
      </c>
      <c r="N240" s="252" t="s">
        <v>46</v>
      </c>
      <c r="O240" s="92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236</v>
      </c>
      <c r="AT240" s="255" t="s">
        <v>231</v>
      </c>
      <c r="AU240" s="255" t="s">
        <v>91</v>
      </c>
      <c r="AY240" s="18" t="s">
        <v>229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89</v>
      </c>
      <c r="BK240" s="256">
        <f>ROUND(I240*H240,2)</f>
        <v>0</v>
      </c>
      <c r="BL240" s="18" t="s">
        <v>236</v>
      </c>
      <c r="BM240" s="255" t="s">
        <v>4135</v>
      </c>
    </row>
    <row r="241" s="14" customFormat="1">
      <c r="A241" s="14"/>
      <c r="B241" s="268"/>
      <c r="C241" s="269"/>
      <c r="D241" s="259" t="s">
        <v>238</v>
      </c>
      <c r="E241" s="270" t="s">
        <v>1</v>
      </c>
      <c r="F241" s="271" t="s">
        <v>4136</v>
      </c>
      <c r="G241" s="269"/>
      <c r="H241" s="272">
        <v>42.899999999999999</v>
      </c>
      <c r="I241" s="273"/>
      <c r="J241" s="269"/>
      <c r="K241" s="269"/>
      <c r="L241" s="274"/>
      <c r="M241" s="275"/>
      <c r="N241" s="276"/>
      <c r="O241" s="276"/>
      <c r="P241" s="276"/>
      <c r="Q241" s="276"/>
      <c r="R241" s="276"/>
      <c r="S241" s="276"/>
      <c r="T241" s="27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8" t="s">
        <v>238</v>
      </c>
      <c r="AU241" s="278" t="s">
        <v>91</v>
      </c>
      <c r="AV241" s="14" t="s">
        <v>91</v>
      </c>
      <c r="AW241" s="14" t="s">
        <v>36</v>
      </c>
      <c r="AX241" s="14" t="s">
        <v>81</v>
      </c>
      <c r="AY241" s="278" t="s">
        <v>229</v>
      </c>
    </row>
    <row r="242" s="14" customFormat="1">
      <c r="A242" s="14"/>
      <c r="B242" s="268"/>
      <c r="C242" s="269"/>
      <c r="D242" s="259" t="s">
        <v>238</v>
      </c>
      <c r="E242" s="270" t="s">
        <v>1</v>
      </c>
      <c r="F242" s="271" t="s">
        <v>4137</v>
      </c>
      <c r="G242" s="269"/>
      <c r="H242" s="272">
        <v>12.375</v>
      </c>
      <c r="I242" s="273"/>
      <c r="J242" s="269"/>
      <c r="K242" s="269"/>
      <c r="L242" s="274"/>
      <c r="M242" s="275"/>
      <c r="N242" s="276"/>
      <c r="O242" s="276"/>
      <c r="P242" s="276"/>
      <c r="Q242" s="276"/>
      <c r="R242" s="276"/>
      <c r="S242" s="276"/>
      <c r="T242" s="27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8" t="s">
        <v>238</v>
      </c>
      <c r="AU242" s="278" t="s">
        <v>91</v>
      </c>
      <c r="AV242" s="14" t="s">
        <v>91</v>
      </c>
      <c r="AW242" s="14" t="s">
        <v>36</v>
      </c>
      <c r="AX242" s="14" t="s">
        <v>81</v>
      </c>
      <c r="AY242" s="278" t="s">
        <v>229</v>
      </c>
    </row>
    <row r="243" s="15" customFormat="1">
      <c r="A243" s="15"/>
      <c r="B243" s="279"/>
      <c r="C243" s="280"/>
      <c r="D243" s="259" t="s">
        <v>238</v>
      </c>
      <c r="E243" s="281" t="s">
        <v>1</v>
      </c>
      <c r="F243" s="282" t="s">
        <v>252</v>
      </c>
      <c r="G243" s="280"/>
      <c r="H243" s="283">
        <v>55.274999999999999</v>
      </c>
      <c r="I243" s="284"/>
      <c r="J243" s="280"/>
      <c r="K243" s="280"/>
      <c r="L243" s="285"/>
      <c r="M243" s="286"/>
      <c r="N243" s="287"/>
      <c r="O243" s="287"/>
      <c r="P243" s="287"/>
      <c r="Q243" s="287"/>
      <c r="R243" s="287"/>
      <c r="S243" s="287"/>
      <c r="T243" s="28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9" t="s">
        <v>238</v>
      </c>
      <c r="AU243" s="289" t="s">
        <v>91</v>
      </c>
      <c r="AV243" s="15" t="s">
        <v>236</v>
      </c>
      <c r="AW243" s="15" t="s">
        <v>36</v>
      </c>
      <c r="AX243" s="15" t="s">
        <v>89</v>
      </c>
      <c r="AY243" s="289" t="s">
        <v>229</v>
      </c>
    </row>
    <row r="244" s="2" customFormat="1" ht="21.75" customHeight="1">
      <c r="A244" s="39"/>
      <c r="B244" s="40"/>
      <c r="C244" s="244" t="s">
        <v>622</v>
      </c>
      <c r="D244" s="244" t="s">
        <v>231</v>
      </c>
      <c r="E244" s="245" t="s">
        <v>4138</v>
      </c>
      <c r="F244" s="246" t="s">
        <v>4139</v>
      </c>
      <c r="G244" s="247" t="s">
        <v>311</v>
      </c>
      <c r="H244" s="248">
        <v>1658.25</v>
      </c>
      <c r="I244" s="249"/>
      <c r="J244" s="250">
        <f>ROUND(I244*H244,2)</f>
        <v>0</v>
      </c>
      <c r="K244" s="246" t="s">
        <v>235</v>
      </c>
      <c r="L244" s="45"/>
      <c r="M244" s="251" t="s">
        <v>1</v>
      </c>
      <c r="N244" s="252" t="s">
        <v>46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236</v>
      </c>
      <c r="AT244" s="255" t="s">
        <v>231</v>
      </c>
      <c r="AU244" s="255" t="s">
        <v>91</v>
      </c>
      <c r="AY244" s="18" t="s">
        <v>229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89</v>
      </c>
      <c r="BK244" s="256">
        <f>ROUND(I244*H244,2)</f>
        <v>0</v>
      </c>
      <c r="BL244" s="18" t="s">
        <v>236</v>
      </c>
      <c r="BM244" s="255" t="s">
        <v>4140</v>
      </c>
    </row>
    <row r="245" s="14" customFormat="1">
      <c r="A245" s="14"/>
      <c r="B245" s="268"/>
      <c r="C245" s="269"/>
      <c r="D245" s="259" t="s">
        <v>238</v>
      </c>
      <c r="E245" s="269"/>
      <c r="F245" s="271" t="s">
        <v>4141</v>
      </c>
      <c r="G245" s="269"/>
      <c r="H245" s="272">
        <v>1658.25</v>
      </c>
      <c r="I245" s="273"/>
      <c r="J245" s="269"/>
      <c r="K245" s="269"/>
      <c r="L245" s="274"/>
      <c r="M245" s="275"/>
      <c r="N245" s="276"/>
      <c r="O245" s="276"/>
      <c r="P245" s="276"/>
      <c r="Q245" s="276"/>
      <c r="R245" s="276"/>
      <c r="S245" s="276"/>
      <c r="T245" s="27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8" t="s">
        <v>238</v>
      </c>
      <c r="AU245" s="278" t="s">
        <v>91</v>
      </c>
      <c r="AV245" s="14" t="s">
        <v>91</v>
      </c>
      <c r="AW245" s="14" t="s">
        <v>4</v>
      </c>
      <c r="AX245" s="14" t="s">
        <v>89</v>
      </c>
      <c r="AY245" s="278" t="s">
        <v>229</v>
      </c>
    </row>
    <row r="246" s="2" customFormat="1" ht="21.75" customHeight="1">
      <c r="A246" s="39"/>
      <c r="B246" s="40"/>
      <c r="C246" s="244" t="s">
        <v>626</v>
      </c>
      <c r="D246" s="244" t="s">
        <v>231</v>
      </c>
      <c r="E246" s="245" t="s">
        <v>4142</v>
      </c>
      <c r="F246" s="246" t="s">
        <v>4143</v>
      </c>
      <c r="G246" s="247" t="s">
        <v>311</v>
      </c>
      <c r="H246" s="248">
        <v>55.274999999999999</v>
      </c>
      <c r="I246" s="249"/>
      <c r="J246" s="250">
        <f>ROUND(I246*H246,2)</f>
        <v>0</v>
      </c>
      <c r="K246" s="246" t="s">
        <v>235</v>
      </c>
      <c r="L246" s="45"/>
      <c r="M246" s="251" t="s">
        <v>1</v>
      </c>
      <c r="N246" s="252" t="s">
        <v>46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236</v>
      </c>
      <c r="AT246" s="255" t="s">
        <v>231</v>
      </c>
      <c r="AU246" s="255" t="s">
        <v>91</v>
      </c>
      <c r="AY246" s="18" t="s">
        <v>229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89</v>
      </c>
      <c r="BK246" s="256">
        <f>ROUND(I246*H246,2)</f>
        <v>0</v>
      </c>
      <c r="BL246" s="18" t="s">
        <v>236</v>
      </c>
      <c r="BM246" s="255" t="s">
        <v>4144</v>
      </c>
    </row>
    <row r="247" s="2" customFormat="1" ht="21.75" customHeight="1">
      <c r="A247" s="39"/>
      <c r="B247" s="40"/>
      <c r="C247" s="244" t="s">
        <v>635</v>
      </c>
      <c r="D247" s="244" t="s">
        <v>231</v>
      </c>
      <c r="E247" s="245" t="s">
        <v>1541</v>
      </c>
      <c r="F247" s="246" t="s">
        <v>1542</v>
      </c>
      <c r="G247" s="247" t="s">
        <v>311</v>
      </c>
      <c r="H247" s="248">
        <v>10.545</v>
      </c>
      <c r="I247" s="249"/>
      <c r="J247" s="250">
        <f>ROUND(I247*H247,2)</f>
        <v>0</v>
      </c>
      <c r="K247" s="246" t="s">
        <v>235</v>
      </c>
      <c r="L247" s="45"/>
      <c r="M247" s="251" t="s">
        <v>1</v>
      </c>
      <c r="N247" s="252" t="s">
        <v>46</v>
      </c>
      <c r="O247" s="92"/>
      <c r="P247" s="253">
        <f>O247*H247</f>
        <v>0</v>
      </c>
      <c r="Q247" s="253">
        <v>0.00012999999999999999</v>
      </c>
      <c r="R247" s="253">
        <f>Q247*H247</f>
        <v>0.0013708499999999999</v>
      </c>
      <c r="S247" s="253">
        <v>0</v>
      </c>
      <c r="T247" s="25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5" t="s">
        <v>236</v>
      </c>
      <c r="AT247" s="255" t="s">
        <v>231</v>
      </c>
      <c r="AU247" s="255" t="s">
        <v>91</v>
      </c>
      <c r="AY247" s="18" t="s">
        <v>229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8" t="s">
        <v>89</v>
      </c>
      <c r="BK247" s="256">
        <f>ROUND(I247*H247,2)</f>
        <v>0</v>
      </c>
      <c r="BL247" s="18" t="s">
        <v>236</v>
      </c>
      <c r="BM247" s="255" t="s">
        <v>4145</v>
      </c>
    </row>
    <row r="248" s="14" customFormat="1">
      <c r="A248" s="14"/>
      <c r="B248" s="268"/>
      <c r="C248" s="269"/>
      <c r="D248" s="259" t="s">
        <v>238</v>
      </c>
      <c r="E248" s="270" t="s">
        <v>1</v>
      </c>
      <c r="F248" s="271" t="s">
        <v>4146</v>
      </c>
      <c r="G248" s="269"/>
      <c r="H248" s="272">
        <v>10.545</v>
      </c>
      <c r="I248" s="273"/>
      <c r="J248" s="269"/>
      <c r="K248" s="269"/>
      <c r="L248" s="274"/>
      <c r="M248" s="275"/>
      <c r="N248" s="276"/>
      <c r="O248" s="276"/>
      <c r="P248" s="276"/>
      <c r="Q248" s="276"/>
      <c r="R248" s="276"/>
      <c r="S248" s="276"/>
      <c r="T248" s="27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8" t="s">
        <v>238</v>
      </c>
      <c r="AU248" s="278" t="s">
        <v>91</v>
      </c>
      <c r="AV248" s="14" t="s">
        <v>91</v>
      </c>
      <c r="AW248" s="14" t="s">
        <v>36</v>
      </c>
      <c r="AX248" s="14" t="s">
        <v>89</v>
      </c>
      <c r="AY248" s="278" t="s">
        <v>229</v>
      </c>
    </row>
    <row r="249" s="2" customFormat="1" ht="21.75" customHeight="1">
      <c r="A249" s="39"/>
      <c r="B249" s="40"/>
      <c r="C249" s="244" t="s">
        <v>641</v>
      </c>
      <c r="D249" s="244" t="s">
        <v>231</v>
      </c>
      <c r="E249" s="245" t="s">
        <v>1547</v>
      </c>
      <c r="F249" s="246" t="s">
        <v>1548</v>
      </c>
      <c r="G249" s="247" t="s">
        <v>311</v>
      </c>
      <c r="H249" s="248">
        <v>16.5</v>
      </c>
      <c r="I249" s="249"/>
      <c r="J249" s="250">
        <f>ROUND(I249*H249,2)</f>
        <v>0</v>
      </c>
      <c r="K249" s="246" t="s">
        <v>235</v>
      </c>
      <c r="L249" s="45"/>
      <c r="M249" s="251" t="s">
        <v>1</v>
      </c>
      <c r="N249" s="252" t="s">
        <v>46</v>
      </c>
      <c r="O249" s="92"/>
      <c r="P249" s="253">
        <f>O249*H249</f>
        <v>0</v>
      </c>
      <c r="Q249" s="253">
        <v>4.0000000000000003E-05</v>
      </c>
      <c r="R249" s="253">
        <f>Q249*H249</f>
        <v>0.0006600000000000001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236</v>
      </c>
      <c r="AT249" s="255" t="s">
        <v>231</v>
      </c>
      <c r="AU249" s="255" t="s">
        <v>91</v>
      </c>
      <c r="AY249" s="18" t="s">
        <v>229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89</v>
      </c>
      <c r="BK249" s="256">
        <f>ROUND(I249*H249,2)</f>
        <v>0</v>
      </c>
      <c r="BL249" s="18" t="s">
        <v>236</v>
      </c>
      <c r="BM249" s="255" t="s">
        <v>4147</v>
      </c>
    </row>
    <row r="250" s="14" customFormat="1">
      <c r="A250" s="14"/>
      <c r="B250" s="268"/>
      <c r="C250" s="269"/>
      <c r="D250" s="259" t="s">
        <v>238</v>
      </c>
      <c r="E250" s="270" t="s">
        <v>1</v>
      </c>
      <c r="F250" s="271" t="s">
        <v>4148</v>
      </c>
      <c r="G250" s="269"/>
      <c r="H250" s="272">
        <v>16.5</v>
      </c>
      <c r="I250" s="273"/>
      <c r="J250" s="269"/>
      <c r="K250" s="269"/>
      <c r="L250" s="274"/>
      <c r="M250" s="275"/>
      <c r="N250" s="276"/>
      <c r="O250" s="276"/>
      <c r="P250" s="276"/>
      <c r="Q250" s="276"/>
      <c r="R250" s="276"/>
      <c r="S250" s="276"/>
      <c r="T250" s="27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8" t="s">
        <v>238</v>
      </c>
      <c r="AU250" s="278" t="s">
        <v>91</v>
      </c>
      <c r="AV250" s="14" t="s">
        <v>91</v>
      </c>
      <c r="AW250" s="14" t="s">
        <v>36</v>
      </c>
      <c r="AX250" s="14" t="s">
        <v>89</v>
      </c>
      <c r="AY250" s="278" t="s">
        <v>229</v>
      </c>
    </row>
    <row r="251" s="12" customFormat="1" ht="22.8" customHeight="1">
      <c r="A251" s="12"/>
      <c r="B251" s="228"/>
      <c r="C251" s="229"/>
      <c r="D251" s="230" t="s">
        <v>80</v>
      </c>
      <c r="E251" s="242" t="s">
        <v>1628</v>
      </c>
      <c r="F251" s="242" t="s">
        <v>1629</v>
      </c>
      <c r="G251" s="229"/>
      <c r="H251" s="229"/>
      <c r="I251" s="232"/>
      <c r="J251" s="243">
        <f>BK251</f>
        <v>0</v>
      </c>
      <c r="K251" s="229"/>
      <c r="L251" s="234"/>
      <c r="M251" s="235"/>
      <c r="N251" s="236"/>
      <c r="O251" s="236"/>
      <c r="P251" s="237">
        <f>P252</f>
        <v>0</v>
      </c>
      <c r="Q251" s="236"/>
      <c r="R251" s="237">
        <f>R252</f>
        <v>0</v>
      </c>
      <c r="S251" s="236"/>
      <c r="T251" s="238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39" t="s">
        <v>89</v>
      </c>
      <c r="AT251" s="240" t="s">
        <v>80</v>
      </c>
      <c r="AU251" s="240" t="s">
        <v>89</v>
      </c>
      <c r="AY251" s="239" t="s">
        <v>229</v>
      </c>
      <c r="BK251" s="241">
        <f>BK252</f>
        <v>0</v>
      </c>
    </row>
    <row r="252" s="2" customFormat="1" ht="16.5" customHeight="1">
      <c r="A252" s="39"/>
      <c r="B252" s="40"/>
      <c r="C252" s="244" t="s">
        <v>645</v>
      </c>
      <c r="D252" s="244" t="s">
        <v>231</v>
      </c>
      <c r="E252" s="245" t="s">
        <v>1631</v>
      </c>
      <c r="F252" s="246" t="s">
        <v>1632</v>
      </c>
      <c r="G252" s="247" t="s">
        <v>289</v>
      </c>
      <c r="H252" s="248">
        <v>67.823999999999998</v>
      </c>
      <c r="I252" s="249"/>
      <c r="J252" s="250">
        <f>ROUND(I252*H252,2)</f>
        <v>0</v>
      </c>
      <c r="K252" s="246" t="s">
        <v>235</v>
      </c>
      <c r="L252" s="45"/>
      <c r="M252" s="251" t="s">
        <v>1</v>
      </c>
      <c r="N252" s="252" t="s">
        <v>46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236</v>
      </c>
      <c r="AT252" s="255" t="s">
        <v>231</v>
      </c>
      <c r="AU252" s="255" t="s">
        <v>91</v>
      </c>
      <c r="AY252" s="18" t="s">
        <v>229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89</v>
      </c>
      <c r="BK252" s="256">
        <f>ROUND(I252*H252,2)</f>
        <v>0</v>
      </c>
      <c r="BL252" s="18" t="s">
        <v>236</v>
      </c>
      <c r="BM252" s="255" t="s">
        <v>4149</v>
      </c>
    </row>
    <row r="253" s="12" customFormat="1" ht="25.92" customHeight="1">
      <c r="A253" s="12"/>
      <c r="B253" s="228"/>
      <c r="C253" s="229"/>
      <c r="D253" s="230" t="s">
        <v>80</v>
      </c>
      <c r="E253" s="231" t="s">
        <v>1634</v>
      </c>
      <c r="F253" s="231" t="s">
        <v>1635</v>
      </c>
      <c r="G253" s="229"/>
      <c r="H253" s="229"/>
      <c r="I253" s="232"/>
      <c r="J253" s="233">
        <f>BK253</f>
        <v>0</v>
      </c>
      <c r="K253" s="229"/>
      <c r="L253" s="234"/>
      <c r="M253" s="235"/>
      <c r="N253" s="236"/>
      <c r="O253" s="236"/>
      <c r="P253" s="237">
        <f>P254+P281+P357+P366+P374+P389+P402+P409</f>
        <v>0</v>
      </c>
      <c r="Q253" s="236"/>
      <c r="R253" s="237">
        <f>R254+R281+R357+R366+R374+R389+R402+R409</f>
        <v>3.5519291000000002</v>
      </c>
      <c r="S253" s="236"/>
      <c r="T253" s="238">
        <f>T254+T281+T357+T366+T374+T389+T402+T409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9" t="s">
        <v>91</v>
      </c>
      <c r="AT253" s="240" t="s">
        <v>80</v>
      </c>
      <c r="AU253" s="240" t="s">
        <v>81</v>
      </c>
      <c r="AY253" s="239" t="s">
        <v>229</v>
      </c>
      <c r="BK253" s="241">
        <f>BK254+BK281+BK357+BK366+BK374+BK389+BK402+BK409</f>
        <v>0</v>
      </c>
    </row>
    <row r="254" s="12" customFormat="1" ht="22.8" customHeight="1">
      <c r="A254" s="12"/>
      <c r="B254" s="228"/>
      <c r="C254" s="229"/>
      <c r="D254" s="230" t="s">
        <v>80</v>
      </c>
      <c r="E254" s="242" t="s">
        <v>1636</v>
      </c>
      <c r="F254" s="242" t="s">
        <v>1637</v>
      </c>
      <c r="G254" s="229"/>
      <c r="H254" s="229"/>
      <c r="I254" s="232"/>
      <c r="J254" s="243">
        <f>BK254</f>
        <v>0</v>
      </c>
      <c r="K254" s="229"/>
      <c r="L254" s="234"/>
      <c r="M254" s="235"/>
      <c r="N254" s="236"/>
      <c r="O254" s="236"/>
      <c r="P254" s="237">
        <f>SUM(P255:P280)</f>
        <v>0</v>
      </c>
      <c r="Q254" s="236"/>
      <c r="R254" s="237">
        <f>SUM(R255:R280)</f>
        <v>0.036414799999999997</v>
      </c>
      <c r="S254" s="236"/>
      <c r="T254" s="238">
        <f>SUM(T255:T280)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9" t="s">
        <v>91</v>
      </c>
      <c r="AT254" s="240" t="s">
        <v>80</v>
      </c>
      <c r="AU254" s="240" t="s">
        <v>89</v>
      </c>
      <c r="AY254" s="239" t="s">
        <v>229</v>
      </c>
      <c r="BK254" s="241">
        <f>SUM(BK255:BK280)</f>
        <v>0</v>
      </c>
    </row>
    <row r="255" s="2" customFormat="1" ht="21.75" customHeight="1">
      <c r="A255" s="39"/>
      <c r="B255" s="40"/>
      <c r="C255" s="244" t="s">
        <v>653</v>
      </c>
      <c r="D255" s="244" t="s">
        <v>231</v>
      </c>
      <c r="E255" s="245" t="s">
        <v>1639</v>
      </c>
      <c r="F255" s="246" t="s">
        <v>1640</v>
      </c>
      <c r="G255" s="247" t="s">
        <v>311</v>
      </c>
      <c r="H255" s="248">
        <v>14.917999999999999</v>
      </c>
      <c r="I255" s="249"/>
      <c r="J255" s="250">
        <f>ROUND(I255*H255,2)</f>
        <v>0</v>
      </c>
      <c r="K255" s="246" t="s">
        <v>235</v>
      </c>
      <c r="L255" s="45"/>
      <c r="M255" s="251" t="s">
        <v>1</v>
      </c>
      <c r="N255" s="252" t="s">
        <v>46</v>
      </c>
      <c r="O255" s="92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331</v>
      </c>
      <c r="AT255" s="255" t="s">
        <v>231</v>
      </c>
      <c r="AU255" s="255" t="s">
        <v>91</v>
      </c>
      <c r="AY255" s="18" t="s">
        <v>229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89</v>
      </c>
      <c r="BK255" s="256">
        <f>ROUND(I255*H255,2)</f>
        <v>0</v>
      </c>
      <c r="BL255" s="18" t="s">
        <v>331</v>
      </c>
      <c r="BM255" s="255" t="s">
        <v>4150</v>
      </c>
    </row>
    <row r="256" s="13" customFormat="1">
      <c r="A256" s="13"/>
      <c r="B256" s="257"/>
      <c r="C256" s="258"/>
      <c r="D256" s="259" t="s">
        <v>238</v>
      </c>
      <c r="E256" s="260" t="s">
        <v>1</v>
      </c>
      <c r="F256" s="261" t="s">
        <v>4151</v>
      </c>
      <c r="G256" s="258"/>
      <c r="H256" s="260" t="s">
        <v>1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7" t="s">
        <v>238</v>
      </c>
      <c r="AU256" s="267" t="s">
        <v>91</v>
      </c>
      <c r="AV256" s="13" t="s">
        <v>89</v>
      </c>
      <c r="AW256" s="13" t="s">
        <v>36</v>
      </c>
      <c r="AX256" s="13" t="s">
        <v>81</v>
      </c>
      <c r="AY256" s="267" t="s">
        <v>229</v>
      </c>
    </row>
    <row r="257" s="14" customFormat="1">
      <c r="A257" s="14"/>
      <c r="B257" s="268"/>
      <c r="C257" s="269"/>
      <c r="D257" s="259" t="s">
        <v>238</v>
      </c>
      <c r="E257" s="270" t="s">
        <v>1</v>
      </c>
      <c r="F257" s="271" t="s">
        <v>4152</v>
      </c>
      <c r="G257" s="269"/>
      <c r="H257" s="272">
        <v>14.917999999999999</v>
      </c>
      <c r="I257" s="273"/>
      <c r="J257" s="269"/>
      <c r="K257" s="269"/>
      <c r="L257" s="274"/>
      <c r="M257" s="275"/>
      <c r="N257" s="276"/>
      <c r="O257" s="276"/>
      <c r="P257" s="276"/>
      <c r="Q257" s="276"/>
      <c r="R257" s="276"/>
      <c r="S257" s="276"/>
      <c r="T257" s="27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8" t="s">
        <v>238</v>
      </c>
      <c r="AU257" s="278" t="s">
        <v>91</v>
      </c>
      <c r="AV257" s="14" t="s">
        <v>91</v>
      </c>
      <c r="AW257" s="14" t="s">
        <v>36</v>
      </c>
      <c r="AX257" s="14" t="s">
        <v>89</v>
      </c>
      <c r="AY257" s="278" t="s">
        <v>229</v>
      </c>
    </row>
    <row r="258" s="2" customFormat="1" ht="16.5" customHeight="1">
      <c r="A258" s="39"/>
      <c r="B258" s="40"/>
      <c r="C258" s="318" t="s">
        <v>658</v>
      </c>
      <c r="D258" s="318" t="s">
        <v>492</v>
      </c>
      <c r="E258" s="319" t="s">
        <v>1645</v>
      </c>
      <c r="F258" s="320" t="s">
        <v>1646</v>
      </c>
      <c r="G258" s="321" t="s">
        <v>289</v>
      </c>
      <c r="H258" s="322">
        <v>0.0040000000000000001</v>
      </c>
      <c r="I258" s="323"/>
      <c r="J258" s="324">
        <f>ROUND(I258*H258,2)</f>
        <v>0</v>
      </c>
      <c r="K258" s="320" t="s">
        <v>235</v>
      </c>
      <c r="L258" s="325"/>
      <c r="M258" s="326" t="s">
        <v>1</v>
      </c>
      <c r="N258" s="327" t="s">
        <v>46</v>
      </c>
      <c r="O258" s="92"/>
      <c r="P258" s="253">
        <f>O258*H258</f>
        <v>0</v>
      </c>
      <c r="Q258" s="253">
        <v>1</v>
      </c>
      <c r="R258" s="253">
        <f>Q258*H258</f>
        <v>0.0040000000000000001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587</v>
      </c>
      <c r="AT258" s="255" t="s">
        <v>492</v>
      </c>
      <c r="AU258" s="255" t="s">
        <v>91</v>
      </c>
      <c r="AY258" s="18" t="s">
        <v>229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89</v>
      </c>
      <c r="BK258" s="256">
        <f>ROUND(I258*H258,2)</f>
        <v>0</v>
      </c>
      <c r="BL258" s="18" t="s">
        <v>331</v>
      </c>
      <c r="BM258" s="255" t="s">
        <v>4153</v>
      </c>
    </row>
    <row r="259" s="2" customFormat="1">
      <c r="A259" s="39"/>
      <c r="B259" s="40"/>
      <c r="C259" s="41"/>
      <c r="D259" s="259" t="s">
        <v>262</v>
      </c>
      <c r="E259" s="41"/>
      <c r="F259" s="290" t="s">
        <v>1648</v>
      </c>
      <c r="G259" s="41"/>
      <c r="H259" s="41"/>
      <c r="I259" s="155"/>
      <c r="J259" s="41"/>
      <c r="K259" s="41"/>
      <c r="L259" s="45"/>
      <c r="M259" s="291"/>
      <c r="N259" s="292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262</v>
      </c>
      <c r="AU259" s="18" t="s">
        <v>91</v>
      </c>
    </row>
    <row r="260" s="14" customFormat="1">
      <c r="A260" s="14"/>
      <c r="B260" s="268"/>
      <c r="C260" s="269"/>
      <c r="D260" s="259" t="s">
        <v>238</v>
      </c>
      <c r="E260" s="269"/>
      <c r="F260" s="271" t="s">
        <v>4154</v>
      </c>
      <c r="G260" s="269"/>
      <c r="H260" s="272">
        <v>0.0040000000000000001</v>
      </c>
      <c r="I260" s="273"/>
      <c r="J260" s="269"/>
      <c r="K260" s="269"/>
      <c r="L260" s="274"/>
      <c r="M260" s="275"/>
      <c r="N260" s="276"/>
      <c r="O260" s="276"/>
      <c r="P260" s="276"/>
      <c r="Q260" s="276"/>
      <c r="R260" s="276"/>
      <c r="S260" s="276"/>
      <c r="T260" s="27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8" t="s">
        <v>238</v>
      </c>
      <c r="AU260" s="278" t="s">
        <v>91</v>
      </c>
      <c r="AV260" s="14" t="s">
        <v>91</v>
      </c>
      <c r="AW260" s="14" t="s">
        <v>4</v>
      </c>
      <c r="AX260" s="14" t="s">
        <v>89</v>
      </c>
      <c r="AY260" s="278" t="s">
        <v>229</v>
      </c>
    </row>
    <row r="261" s="2" customFormat="1" ht="21.75" customHeight="1">
      <c r="A261" s="39"/>
      <c r="B261" s="40"/>
      <c r="C261" s="244" t="s">
        <v>667</v>
      </c>
      <c r="D261" s="244" t="s">
        <v>231</v>
      </c>
      <c r="E261" s="245" t="s">
        <v>1651</v>
      </c>
      <c r="F261" s="246" t="s">
        <v>1652</v>
      </c>
      <c r="G261" s="247" t="s">
        <v>311</v>
      </c>
      <c r="H261" s="248">
        <v>4.7039999999999997</v>
      </c>
      <c r="I261" s="249"/>
      <c r="J261" s="250">
        <f>ROUND(I261*H261,2)</f>
        <v>0</v>
      </c>
      <c r="K261" s="246" t="s">
        <v>235</v>
      </c>
      <c r="L261" s="45"/>
      <c r="M261" s="251" t="s">
        <v>1</v>
      </c>
      <c r="N261" s="252" t="s">
        <v>46</v>
      </c>
      <c r="O261" s="92"/>
      <c r="P261" s="253">
        <f>O261*H261</f>
        <v>0</v>
      </c>
      <c r="Q261" s="253">
        <v>0</v>
      </c>
      <c r="R261" s="253">
        <f>Q261*H261</f>
        <v>0</v>
      </c>
      <c r="S261" s="253">
        <v>0</v>
      </c>
      <c r="T261" s="25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331</v>
      </c>
      <c r="AT261" s="255" t="s">
        <v>231</v>
      </c>
      <c r="AU261" s="255" t="s">
        <v>91</v>
      </c>
      <c r="AY261" s="18" t="s">
        <v>229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89</v>
      </c>
      <c r="BK261" s="256">
        <f>ROUND(I261*H261,2)</f>
        <v>0</v>
      </c>
      <c r="BL261" s="18" t="s">
        <v>331</v>
      </c>
      <c r="BM261" s="255" t="s">
        <v>4155</v>
      </c>
    </row>
    <row r="262" s="13" customFormat="1">
      <c r="A262" s="13"/>
      <c r="B262" s="257"/>
      <c r="C262" s="258"/>
      <c r="D262" s="259" t="s">
        <v>238</v>
      </c>
      <c r="E262" s="260" t="s">
        <v>1</v>
      </c>
      <c r="F262" s="261" t="s">
        <v>4151</v>
      </c>
      <c r="G262" s="258"/>
      <c r="H262" s="260" t="s">
        <v>1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7" t="s">
        <v>238</v>
      </c>
      <c r="AU262" s="267" t="s">
        <v>91</v>
      </c>
      <c r="AV262" s="13" t="s">
        <v>89</v>
      </c>
      <c r="AW262" s="13" t="s">
        <v>36</v>
      </c>
      <c r="AX262" s="13" t="s">
        <v>81</v>
      </c>
      <c r="AY262" s="267" t="s">
        <v>229</v>
      </c>
    </row>
    <row r="263" s="14" customFormat="1">
      <c r="A263" s="14"/>
      <c r="B263" s="268"/>
      <c r="C263" s="269"/>
      <c r="D263" s="259" t="s">
        <v>238</v>
      </c>
      <c r="E263" s="270" t="s">
        <v>1</v>
      </c>
      <c r="F263" s="271" t="s">
        <v>4156</v>
      </c>
      <c r="G263" s="269"/>
      <c r="H263" s="272">
        <v>4.7039999999999997</v>
      </c>
      <c r="I263" s="273"/>
      <c r="J263" s="269"/>
      <c r="K263" s="269"/>
      <c r="L263" s="274"/>
      <c r="M263" s="275"/>
      <c r="N263" s="276"/>
      <c r="O263" s="276"/>
      <c r="P263" s="276"/>
      <c r="Q263" s="276"/>
      <c r="R263" s="276"/>
      <c r="S263" s="276"/>
      <c r="T263" s="27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8" t="s">
        <v>238</v>
      </c>
      <c r="AU263" s="278" t="s">
        <v>91</v>
      </c>
      <c r="AV263" s="14" t="s">
        <v>91</v>
      </c>
      <c r="AW263" s="14" t="s">
        <v>36</v>
      </c>
      <c r="AX263" s="14" t="s">
        <v>89</v>
      </c>
      <c r="AY263" s="278" t="s">
        <v>229</v>
      </c>
    </row>
    <row r="264" s="2" customFormat="1" ht="16.5" customHeight="1">
      <c r="A264" s="39"/>
      <c r="B264" s="40"/>
      <c r="C264" s="318" t="s">
        <v>676</v>
      </c>
      <c r="D264" s="318" t="s">
        <v>492</v>
      </c>
      <c r="E264" s="319" t="s">
        <v>1645</v>
      </c>
      <c r="F264" s="320" t="s">
        <v>1646</v>
      </c>
      <c r="G264" s="321" t="s">
        <v>289</v>
      </c>
      <c r="H264" s="322">
        <v>0.002</v>
      </c>
      <c r="I264" s="323"/>
      <c r="J264" s="324">
        <f>ROUND(I264*H264,2)</f>
        <v>0</v>
      </c>
      <c r="K264" s="320" t="s">
        <v>235</v>
      </c>
      <c r="L264" s="325"/>
      <c r="M264" s="326" t="s">
        <v>1</v>
      </c>
      <c r="N264" s="327" t="s">
        <v>46</v>
      </c>
      <c r="O264" s="92"/>
      <c r="P264" s="253">
        <f>O264*H264</f>
        <v>0</v>
      </c>
      <c r="Q264" s="253">
        <v>1</v>
      </c>
      <c r="R264" s="253">
        <f>Q264*H264</f>
        <v>0.002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587</v>
      </c>
      <c r="AT264" s="255" t="s">
        <v>492</v>
      </c>
      <c r="AU264" s="255" t="s">
        <v>91</v>
      </c>
      <c r="AY264" s="18" t="s">
        <v>229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89</v>
      </c>
      <c r="BK264" s="256">
        <f>ROUND(I264*H264,2)</f>
        <v>0</v>
      </c>
      <c r="BL264" s="18" t="s">
        <v>331</v>
      </c>
      <c r="BM264" s="255" t="s">
        <v>4157</v>
      </c>
    </row>
    <row r="265" s="2" customFormat="1">
      <c r="A265" s="39"/>
      <c r="B265" s="40"/>
      <c r="C265" s="41"/>
      <c r="D265" s="259" t="s">
        <v>262</v>
      </c>
      <c r="E265" s="41"/>
      <c r="F265" s="290" t="s">
        <v>1648</v>
      </c>
      <c r="G265" s="41"/>
      <c r="H265" s="41"/>
      <c r="I265" s="155"/>
      <c r="J265" s="41"/>
      <c r="K265" s="41"/>
      <c r="L265" s="45"/>
      <c r="M265" s="291"/>
      <c r="N265" s="292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262</v>
      </c>
      <c r="AU265" s="18" t="s">
        <v>91</v>
      </c>
    </row>
    <row r="266" s="14" customFormat="1">
      <c r="A266" s="14"/>
      <c r="B266" s="268"/>
      <c r="C266" s="269"/>
      <c r="D266" s="259" t="s">
        <v>238</v>
      </c>
      <c r="E266" s="269"/>
      <c r="F266" s="271" t="s">
        <v>4158</v>
      </c>
      <c r="G266" s="269"/>
      <c r="H266" s="272">
        <v>0.002</v>
      </c>
      <c r="I266" s="273"/>
      <c r="J266" s="269"/>
      <c r="K266" s="269"/>
      <c r="L266" s="274"/>
      <c r="M266" s="275"/>
      <c r="N266" s="276"/>
      <c r="O266" s="276"/>
      <c r="P266" s="276"/>
      <c r="Q266" s="276"/>
      <c r="R266" s="276"/>
      <c r="S266" s="276"/>
      <c r="T266" s="27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8" t="s">
        <v>238</v>
      </c>
      <c r="AU266" s="278" t="s">
        <v>91</v>
      </c>
      <c r="AV266" s="14" t="s">
        <v>91</v>
      </c>
      <c r="AW266" s="14" t="s">
        <v>4</v>
      </c>
      <c r="AX266" s="14" t="s">
        <v>89</v>
      </c>
      <c r="AY266" s="278" t="s">
        <v>229</v>
      </c>
    </row>
    <row r="267" s="2" customFormat="1" ht="21.75" customHeight="1">
      <c r="A267" s="39"/>
      <c r="B267" s="40"/>
      <c r="C267" s="244" t="s">
        <v>682</v>
      </c>
      <c r="D267" s="244" t="s">
        <v>231</v>
      </c>
      <c r="E267" s="245" t="s">
        <v>1727</v>
      </c>
      <c r="F267" s="246" t="s">
        <v>1728</v>
      </c>
      <c r="G267" s="247" t="s">
        <v>311</v>
      </c>
      <c r="H267" s="248">
        <v>14.917999999999999</v>
      </c>
      <c r="I267" s="249"/>
      <c r="J267" s="250">
        <f>ROUND(I267*H267,2)</f>
        <v>0</v>
      </c>
      <c r="K267" s="246" t="s">
        <v>235</v>
      </c>
      <c r="L267" s="45"/>
      <c r="M267" s="251" t="s">
        <v>1</v>
      </c>
      <c r="N267" s="252" t="s">
        <v>46</v>
      </c>
      <c r="O267" s="92"/>
      <c r="P267" s="253">
        <f>O267*H267</f>
        <v>0</v>
      </c>
      <c r="Q267" s="253">
        <v>0.00040000000000000002</v>
      </c>
      <c r="R267" s="253">
        <f>Q267*H267</f>
        <v>0.0059671999999999998</v>
      </c>
      <c r="S267" s="253">
        <v>0</v>
      </c>
      <c r="T267" s="25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5" t="s">
        <v>331</v>
      </c>
      <c r="AT267" s="255" t="s">
        <v>231</v>
      </c>
      <c r="AU267" s="255" t="s">
        <v>91</v>
      </c>
      <c r="AY267" s="18" t="s">
        <v>229</v>
      </c>
      <c r="BE267" s="256">
        <f>IF(N267="základní",J267,0)</f>
        <v>0</v>
      </c>
      <c r="BF267" s="256">
        <f>IF(N267="snížená",J267,0)</f>
        <v>0</v>
      </c>
      <c r="BG267" s="256">
        <f>IF(N267="zákl. přenesená",J267,0)</f>
        <v>0</v>
      </c>
      <c r="BH267" s="256">
        <f>IF(N267="sníž. přenesená",J267,0)</f>
        <v>0</v>
      </c>
      <c r="BI267" s="256">
        <f>IF(N267="nulová",J267,0)</f>
        <v>0</v>
      </c>
      <c r="BJ267" s="18" t="s">
        <v>89</v>
      </c>
      <c r="BK267" s="256">
        <f>ROUND(I267*H267,2)</f>
        <v>0</v>
      </c>
      <c r="BL267" s="18" t="s">
        <v>331</v>
      </c>
      <c r="BM267" s="255" t="s">
        <v>4159</v>
      </c>
    </row>
    <row r="268" s="13" customFormat="1">
      <c r="A268" s="13"/>
      <c r="B268" s="257"/>
      <c r="C268" s="258"/>
      <c r="D268" s="259" t="s">
        <v>238</v>
      </c>
      <c r="E268" s="260" t="s">
        <v>1</v>
      </c>
      <c r="F268" s="261" t="s">
        <v>4151</v>
      </c>
      <c r="G268" s="258"/>
      <c r="H268" s="260" t="s">
        <v>1</v>
      </c>
      <c r="I268" s="262"/>
      <c r="J268" s="258"/>
      <c r="K268" s="258"/>
      <c r="L268" s="263"/>
      <c r="M268" s="264"/>
      <c r="N268" s="265"/>
      <c r="O268" s="265"/>
      <c r="P268" s="265"/>
      <c r="Q268" s="265"/>
      <c r="R268" s="265"/>
      <c r="S268" s="265"/>
      <c r="T268" s="26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7" t="s">
        <v>238</v>
      </c>
      <c r="AU268" s="267" t="s">
        <v>91</v>
      </c>
      <c r="AV268" s="13" t="s">
        <v>89</v>
      </c>
      <c r="AW268" s="13" t="s">
        <v>36</v>
      </c>
      <c r="AX268" s="13" t="s">
        <v>81</v>
      </c>
      <c r="AY268" s="267" t="s">
        <v>229</v>
      </c>
    </row>
    <row r="269" s="14" customFormat="1">
      <c r="A269" s="14"/>
      <c r="B269" s="268"/>
      <c r="C269" s="269"/>
      <c r="D269" s="259" t="s">
        <v>238</v>
      </c>
      <c r="E269" s="270" t="s">
        <v>1</v>
      </c>
      <c r="F269" s="271" t="s">
        <v>4152</v>
      </c>
      <c r="G269" s="269"/>
      <c r="H269" s="272">
        <v>14.917999999999999</v>
      </c>
      <c r="I269" s="273"/>
      <c r="J269" s="269"/>
      <c r="K269" s="269"/>
      <c r="L269" s="274"/>
      <c r="M269" s="275"/>
      <c r="N269" s="276"/>
      <c r="O269" s="276"/>
      <c r="P269" s="276"/>
      <c r="Q269" s="276"/>
      <c r="R269" s="276"/>
      <c r="S269" s="276"/>
      <c r="T269" s="27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8" t="s">
        <v>238</v>
      </c>
      <c r="AU269" s="278" t="s">
        <v>91</v>
      </c>
      <c r="AV269" s="14" t="s">
        <v>91</v>
      </c>
      <c r="AW269" s="14" t="s">
        <v>36</v>
      </c>
      <c r="AX269" s="14" t="s">
        <v>89</v>
      </c>
      <c r="AY269" s="278" t="s">
        <v>229</v>
      </c>
    </row>
    <row r="270" s="2" customFormat="1" ht="44.25" customHeight="1">
      <c r="A270" s="39"/>
      <c r="B270" s="40"/>
      <c r="C270" s="318" t="s">
        <v>717</v>
      </c>
      <c r="D270" s="318" t="s">
        <v>492</v>
      </c>
      <c r="E270" s="319" t="s">
        <v>1733</v>
      </c>
      <c r="F270" s="320" t="s">
        <v>1734</v>
      </c>
      <c r="G270" s="321" t="s">
        <v>311</v>
      </c>
      <c r="H270" s="322">
        <v>17.155999999999999</v>
      </c>
      <c r="I270" s="323"/>
      <c r="J270" s="324">
        <f>ROUND(I270*H270,2)</f>
        <v>0</v>
      </c>
      <c r="K270" s="320" t="s">
        <v>1</v>
      </c>
      <c r="L270" s="325"/>
      <c r="M270" s="326" t="s">
        <v>1</v>
      </c>
      <c r="N270" s="327" t="s">
        <v>46</v>
      </c>
      <c r="O270" s="92"/>
      <c r="P270" s="253">
        <f>O270*H270</f>
        <v>0</v>
      </c>
      <c r="Q270" s="253">
        <v>0.001</v>
      </c>
      <c r="R270" s="253">
        <f>Q270*H270</f>
        <v>0.017155999999999998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587</v>
      </c>
      <c r="AT270" s="255" t="s">
        <v>492</v>
      </c>
      <c r="AU270" s="255" t="s">
        <v>91</v>
      </c>
      <c r="AY270" s="18" t="s">
        <v>229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89</v>
      </c>
      <c r="BK270" s="256">
        <f>ROUND(I270*H270,2)</f>
        <v>0</v>
      </c>
      <c r="BL270" s="18" t="s">
        <v>331</v>
      </c>
      <c r="BM270" s="255" t="s">
        <v>4160</v>
      </c>
    </row>
    <row r="271" s="14" customFormat="1">
      <c r="A271" s="14"/>
      <c r="B271" s="268"/>
      <c r="C271" s="269"/>
      <c r="D271" s="259" t="s">
        <v>238</v>
      </c>
      <c r="E271" s="269"/>
      <c r="F271" s="271" t="s">
        <v>4161</v>
      </c>
      <c r="G271" s="269"/>
      <c r="H271" s="272">
        <v>17.155999999999999</v>
      </c>
      <c r="I271" s="273"/>
      <c r="J271" s="269"/>
      <c r="K271" s="269"/>
      <c r="L271" s="274"/>
      <c r="M271" s="275"/>
      <c r="N271" s="276"/>
      <c r="O271" s="276"/>
      <c r="P271" s="276"/>
      <c r="Q271" s="276"/>
      <c r="R271" s="276"/>
      <c r="S271" s="276"/>
      <c r="T271" s="27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8" t="s">
        <v>238</v>
      </c>
      <c r="AU271" s="278" t="s">
        <v>91</v>
      </c>
      <c r="AV271" s="14" t="s">
        <v>91</v>
      </c>
      <c r="AW271" s="14" t="s">
        <v>4</v>
      </c>
      <c r="AX271" s="14" t="s">
        <v>89</v>
      </c>
      <c r="AY271" s="278" t="s">
        <v>229</v>
      </c>
    </row>
    <row r="272" s="2" customFormat="1" ht="21.75" customHeight="1">
      <c r="A272" s="39"/>
      <c r="B272" s="40"/>
      <c r="C272" s="244" t="s">
        <v>736</v>
      </c>
      <c r="D272" s="244" t="s">
        <v>231</v>
      </c>
      <c r="E272" s="245" t="s">
        <v>1742</v>
      </c>
      <c r="F272" s="246" t="s">
        <v>1743</v>
      </c>
      <c r="G272" s="247" t="s">
        <v>311</v>
      </c>
      <c r="H272" s="248">
        <v>4.7039999999999997</v>
      </c>
      <c r="I272" s="249"/>
      <c r="J272" s="250">
        <f>ROUND(I272*H272,2)</f>
        <v>0</v>
      </c>
      <c r="K272" s="246" t="s">
        <v>235</v>
      </c>
      <c r="L272" s="45"/>
      <c r="M272" s="251" t="s">
        <v>1</v>
      </c>
      <c r="N272" s="252" t="s">
        <v>46</v>
      </c>
      <c r="O272" s="92"/>
      <c r="P272" s="253">
        <f>O272*H272</f>
        <v>0</v>
      </c>
      <c r="Q272" s="253">
        <v>0.00040000000000000002</v>
      </c>
      <c r="R272" s="253">
        <f>Q272*H272</f>
        <v>0.0018816</v>
      </c>
      <c r="S272" s="253">
        <v>0</v>
      </c>
      <c r="T272" s="25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5" t="s">
        <v>331</v>
      </c>
      <c r="AT272" s="255" t="s">
        <v>231</v>
      </c>
      <c r="AU272" s="255" t="s">
        <v>91</v>
      </c>
      <c r="AY272" s="18" t="s">
        <v>229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8" t="s">
        <v>89</v>
      </c>
      <c r="BK272" s="256">
        <f>ROUND(I272*H272,2)</f>
        <v>0</v>
      </c>
      <c r="BL272" s="18" t="s">
        <v>331</v>
      </c>
      <c r="BM272" s="255" t="s">
        <v>4162</v>
      </c>
    </row>
    <row r="273" s="13" customFormat="1">
      <c r="A273" s="13"/>
      <c r="B273" s="257"/>
      <c r="C273" s="258"/>
      <c r="D273" s="259" t="s">
        <v>238</v>
      </c>
      <c r="E273" s="260" t="s">
        <v>1</v>
      </c>
      <c r="F273" s="261" t="s">
        <v>4151</v>
      </c>
      <c r="G273" s="258"/>
      <c r="H273" s="260" t="s">
        <v>1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7" t="s">
        <v>238</v>
      </c>
      <c r="AU273" s="267" t="s">
        <v>91</v>
      </c>
      <c r="AV273" s="13" t="s">
        <v>89</v>
      </c>
      <c r="AW273" s="13" t="s">
        <v>36</v>
      </c>
      <c r="AX273" s="13" t="s">
        <v>81</v>
      </c>
      <c r="AY273" s="267" t="s">
        <v>229</v>
      </c>
    </row>
    <row r="274" s="14" customFormat="1">
      <c r="A274" s="14"/>
      <c r="B274" s="268"/>
      <c r="C274" s="269"/>
      <c r="D274" s="259" t="s">
        <v>238</v>
      </c>
      <c r="E274" s="270" t="s">
        <v>1</v>
      </c>
      <c r="F274" s="271" t="s">
        <v>4156</v>
      </c>
      <c r="G274" s="269"/>
      <c r="H274" s="272">
        <v>4.7039999999999997</v>
      </c>
      <c r="I274" s="273"/>
      <c r="J274" s="269"/>
      <c r="K274" s="269"/>
      <c r="L274" s="274"/>
      <c r="M274" s="275"/>
      <c r="N274" s="276"/>
      <c r="O274" s="276"/>
      <c r="P274" s="276"/>
      <c r="Q274" s="276"/>
      <c r="R274" s="276"/>
      <c r="S274" s="276"/>
      <c r="T274" s="27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8" t="s">
        <v>238</v>
      </c>
      <c r="AU274" s="278" t="s">
        <v>91</v>
      </c>
      <c r="AV274" s="14" t="s">
        <v>91</v>
      </c>
      <c r="AW274" s="14" t="s">
        <v>36</v>
      </c>
      <c r="AX274" s="14" t="s">
        <v>89</v>
      </c>
      <c r="AY274" s="278" t="s">
        <v>229</v>
      </c>
    </row>
    <row r="275" s="2" customFormat="1" ht="44.25" customHeight="1">
      <c r="A275" s="39"/>
      <c r="B275" s="40"/>
      <c r="C275" s="318" t="s">
        <v>742</v>
      </c>
      <c r="D275" s="318" t="s">
        <v>492</v>
      </c>
      <c r="E275" s="319" t="s">
        <v>1733</v>
      </c>
      <c r="F275" s="320" t="s">
        <v>1734</v>
      </c>
      <c r="G275" s="321" t="s">
        <v>311</v>
      </c>
      <c r="H275" s="322">
        <v>5.4100000000000001</v>
      </c>
      <c r="I275" s="323"/>
      <c r="J275" s="324">
        <f>ROUND(I275*H275,2)</f>
        <v>0</v>
      </c>
      <c r="K275" s="320" t="s">
        <v>1</v>
      </c>
      <c r="L275" s="325"/>
      <c r="M275" s="326" t="s">
        <v>1</v>
      </c>
      <c r="N275" s="327" t="s">
        <v>46</v>
      </c>
      <c r="O275" s="92"/>
      <c r="P275" s="253">
        <f>O275*H275</f>
        <v>0</v>
      </c>
      <c r="Q275" s="253">
        <v>0.001</v>
      </c>
      <c r="R275" s="253">
        <f>Q275*H275</f>
        <v>0.0054099999999999999</v>
      </c>
      <c r="S275" s="253">
        <v>0</v>
      </c>
      <c r="T275" s="25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5" t="s">
        <v>587</v>
      </c>
      <c r="AT275" s="255" t="s">
        <v>492</v>
      </c>
      <c r="AU275" s="255" t="s">
        <v>91</v>
      </c>
      <c r="AY275" s="18" t="s">
        <v>229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8" t="s">
        <v>89</v>
      </c>
      <c r="BK275" s="256">
        <f>ROUND(I275*H275,2)</f>
        <v>0</v>
      </c>
      <c r="BL275" s="18" t="s">
        <v>331</v>
      </c>
      <c r="BM275" s="255" t="s">
        <v>4163</v>
      </c>
    </row>
    <row r="276" s="14" customFormat="1">
      <c r="A276" s="14"/>
      <c r="B276" s="268"/>
      <c r="C276" s="269"/>
      <c r="D276" s="259" t="s">
        <v>238</v>
      </c>
      <c r="E276" s="269"/>
      <c r="F276" s="271" t="s">
        <v>4164</v>
      </c>
      <c r="G276" s="269"/>
      <c r="H276" s="272">
        <v>5.4100000000000001</v>
      </c>
      <c r="I276" s="273"/>
      <c r="J276" s="269"/>
      <c r="K276" s="269"/>
      <c r="L276" s="274"/>
      <c r="M276" s="275"/>
      <c r="N276" s="276"/>
      <c r="O276" s="276"/>
      <c r="P276" s="276"/>
      <c r="Q276" s="276"/>
      <c r="R276" s="276"/>
      <c r="S276" s="276"/>
      <c r="T276" s="27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8" t="s">
        <v>238</v>
      </c>
      <c r="AU276" s="278" t="s">
        <v>91</v>
      </c>
      <c r="AV276" s="14" t="s">
        <v>91</v>
      </c>
      <c r="AW276" s="14" t="s">
        <v>4</v>
      </c>
      <c r="AX276" s="14" t="s">
        <v>89</v>
      </c>
      <c r="AY276" s="278" t="s">
        <v>229</v>
      </c>
    </row>
    <row r="277" s="2" customFormat="1" ht="16.5" customHeight="1">
      <c r="A277" s="39"/>
      <c r="B277" s="40"/>
      <c r="C277" s="244" t="s">
        <v>749</v>
      </c>
      <c r="D277" s="244" t="s">
        <v>231</v>
      </c>
      <c r="E277" s="245" t="s">
        <v>1716</v>
      </c>
      <c r="F277" s="246" t="s">
        <v>1717</v>
      </c>
      <c r="G277" s="247" t="s">
        <v>1718</v>
      </c>
      <c r="H277" s="248">
        <v>1</v>
      </c>
      <c r="I277" s="249"/>
      <c r="J277" s="250">
        <f>ROUND(I277*H277,2)</f>
        <v>0</v>
      </c>
      <c r="K277" s="246" t="s">
        <v>1</v>
      </c>
      <c r="L277" s="45"/>
      <c r="M277" s="251" t="s">
        <v>1</v>
      </c>
      <c r="N277" s="252" t="s">
        <v>46</v>
      </c>
      <c r="O277" s="92"/>
      <c r="P277" s="253">
        <f>O277*H277</f>
        <v>0</v>
      </c>
      <c r="Q277" s="253">
        <v>0</v>
      </c>
      <c r="R277" s="253">
        <f>Q277*H277</f>
        <v>0</v>
      </c>
      <c r="S277" s="253">
        <v>0</v>
      </c>
      <c r="T277" s="25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5" t="s">
        <v>331</v>
      </c>
      <c r="AT277" s="255" t="s">
        <v>231</v>
      </c>
      <c r="AU277" s="255" t="s">
        <v>91</v>
      </c>
      <c r="AY277" s="18" t="s">
        <v>229</v>
      </c>
      <c r="BE277" s="256">
        <f>IF(N277="základní",J277,0)</f>
        <v>0</v>
      </c>
      <c r="BF277" s="256">
        <f>IF(N277="snížená",J277,0)</f>
        <v>0</v>
      </c>
      <c r="BG277" s="256">
        <f>IF(N277="zákl. přenesená",J277,0)</f>
        <v>0</v>
      </c>
      <c r="BH277" s="256">
        <f>IF(N277="sníž. přenesená",J277,0)</f>
        <v>0</v>
      </c>
      <c r="BI277" s="256">
        <f>IF(N277="nulová",J277,0)</f>
        <v>0</v>
      </c>
      <c r="BJ277" s="18" t="s">
        <v>89</v>
      </c>
      <c r="BK277" s="256">
        <f>ROUND(I277*H277,2)</f>
        <v>0</v>
      </c>
      <c r="BL277" s="18" t="s">
        <v>331</v>
      </c>
      <c r="BM277" s="255" t="s">
        <v>4165</v>
      </c>
    </row>
    <row r="278" s="2" customFormat="1">
      <c r="A278" s="39"/>
      <c r="B278" s="40"/>
      <c r="C278" s="41"/>
      <c r="D278" s="259" t="s">
        <v>262</v>
      </c>
      <c r="E278" s="41"/>
      <c r="F278" s="290" t="s">
        <v>1720</v>
      </c>
      <c r="G278" s="41"/>
      <c r="H278" s="41"/>
      <c r="I278" s="155"/>
      <c r="J278" s="41"/>
      <c r="K278" s="41"/>
      <c r="L278" s="45"/>
      <c r="M278" s="291"/>
      <c r="N278" s="292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262</v>
      </c>
      <c r="AU278" s="18" t="s">
        <v>91</v>
      </c>
    </row>
    <row r="279" s="2" customFormat="1" ht="21.75" customHeight="1">
      <c r="A279" s="39"/>
      <c r="B279" s="40"/>
      <c r="C279" s="244" t="s">
        <v>755</v>
      </c>
      <c r="D279" s="244" t="s">
        <v>231</v>
      </c>
      <c r="E279" s="245" t="s">
        <v>4166</v>
      </c>
      <c r="F279" s="246" t="s">
        <v>4167</v>
      </c>
      <c r="G279" s="247" t="s">
        <v>311</v>
      </c>
      <c r="H279" s="248">
        <v>4.7039999999999997</v>
      </c>
      <c r="I279" s="249"/>
      <c r="J279" s="250">
        <f>ROUND(I279*H279,2)</f>
        <v>0</v>
      </c>
      <c r="K279" s="246" t="s">
        <v>235</v>
      </c>
      <c r="L279" s="45"/>
      <c r="M279" s="251" t="s">
        <v>1</v>
      </c>
      <c r="N279" s="252" t="s">
        <v>46</v>
      </c>
      <c r="O279" s="92"/>
      <c r="P279" s="253">
        <f>O279*H279</f>
        <v>0</v>
      </c>
      <c r="Q279" s="253">
        <v>0</v>
      </c>
      <c r="R279" s="253">
        <f>Q279*H279</f>
        <v>0</v>
      </c>
      <c r="S279" s="253">
        <v>0</v>
      </c>
      <c r="T279" s="25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5" t="s">
        <v>331</v>
      </c>
      <c r="AT279" s="255" t="s">
        <v>231</v>
      </c>
      <c r="AU279" s="255" t="s">
        <v>91</v>
      </c>
      <c r="AY279" s="18" t="s">
        <v>229</v>
      </c>
      <c r="BE279" s="256">
        <f>IF(N279="základní",J279,0)</f>
        <v>0</v>
      </c>
      <c r="BF279" s="256">
        <f>IF(N279="snížená",J279,0)</f>
        <v>0</v>
      </c>
      <c r="BG279" s="256">
        <f>IF(N279="zákl. přenesená",J279,0)</f>
        <v>0</v>
      </c>
      <c r="BH279" s="256">
        <f>IF(N279="sníž. přenesená",J279,0)</f>
        <v>0</v>
      </c>
      <c r="BI279" s="256">
        <f>IF(N279="nulová",J279,0)</f>
        <v>0</v>
      </c>
      <c r="BJ279" s="18" t="s">
        <v>89</v>
      </c>
      <c r="BK279" s="256">
        <f>ROUND(I279*H279,2)</f>
        <v>0</v>
      </c>
      <c r="BL279" s="18" t="s">
        <v>331</v>
      </c>
      <c r="BM279" s="255" t="s">
        <v>4168</v>
      </c>
    </row>
    <row r="280" s="2" customFormat="1" ht="21.75" customHeight="1">
      <c r="A280" s="39"/>
      <c r="B280" s="40"/>
      <c r="C280" s="244" t="s">
        <v>763</v>
      </c>
      <c r="D280" s="244" t="s">
        <v>231</v>
      </c>
      <c r="E280" s="245" t="s">
        <v>1782</v>
      </c>
      <c r="F280" s="246" t="s">
        <v>1783</v>
      </c>
      <c r="G280" s="247" t="s">
        <v>1784</v>
      </c>
      <c r="H280" s="328"/>
      <c r="I280" s="249"/>
      <c r="J280" s="250">
        <f>ROUND(I280*H280,2)</f>
        <v>0</v>
      </c>
      <c r="K280" s="246" t="s">
        <v>235</v>
      </c>
      <c r="L280" s="45"/>
      <c r="M280" s="251" t="s">
        <v>1</v>
      </c>
      <c r="N280" s="252" t="s">
        <v>46</v>
      </c>
      <c r="O280" s="92"/>
      <c r="P280" s="253">
        <f>O280*H280</f>
        <v>0</v>
      </c>
      <c r="Q280" s="253">
        <v>0</v>
      </c>
      <c r="R280" s="253">
        <f>Q280*H280</f>
        <v>0</v>
      </c>
      <c r="S280" s="253">
        <v>0</v>
      </c>
      <c r="T280" s="25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5" t="s">
        <v>331</v>
      </c>
      <c r="AT280" s="255" t="s">
        <v>231</v>
      </c>
      <c r="AU280" s="255" t="s">
        <v>91</v>
      </c>
      <c r="AY280" s="18" t="s">
        <v>229</v>
      </c>
      <c r="BE280" s="256">
        <f>IF(N280="základní",J280,0)</f>
        <v>0</v>
      </c>
      <c r="BF280" s="256">
        <f>IF(N280="snížená",J280,0)</f>
        <v>0</v>
      </c>
      <c r="BG280" s="256">
        <f>IF(N280="zákl. přenesená",J280,0)</f>
        <v>0</v>
      </c>
      <c r="BH280" s="256">
        <f>IF(N280="sníž. přenesená",J280,0)</f>
        <v>0</v>
      </c>
      <c r="BI280" s="256">
        <f>IF(N280="nulová",J280,0)</f>
        <v>0</v>
      </c>
      <c r="BJ280" s="18" t="s">
        <v>89</v>
      </c>
      <c r="BK280" s="256">
        <f>ROUND(I280*H280,2)</f>
        <v>0</v>
      </c>
      <c r="BL280" s="18" t="s">
        <v>331</v>
      </c>
      <c r="BM280" s="255" t="s">
        <v>4169</v>
      </c>
    </row>
    <row r="281" s="12" customFormat="1" ht="22.8" customHeight="1">
      <c r="A281" s="12"/>
      <c r="B281" s="228"/>
      <c r="C281" s="229"/>
      <c r="D281" s="230" t="s">
        <v>80</v>
      </c>
      <c r="E281" s="242" t="s">
        <v>1786</v>
      </c>
      <c r="F281" s="242" t="s">
        <v>1787</v>
      </c>
      <c r="G281" s="229"/>
      <c r="H281" s="229"/>
      <c r="I281" s="232"/>
      <c r="J281" s="243">
        <f>BK281</f>
        <v>0</v>
      </c>
      <c r="K281" s="229"/>
      <c r="L281" s="234"/>
      <c r="M281" s="235"/>
      <c r="N281" s="236"/>
      <c r="O281" s="236"/>
      <c r="P281" s="237">
        <f>SUM(P282:P356)</f>
        <v>0</v>
      </c>
      <c r="Q281" s="236"/>
      <c r="R281" s="237">
        <f>SUM(R282:R356)</f>
        <v>1.2466412200000001</v>
      </c>
      <c r="S281" s="236"/>
      <c r="T281" s="238">
        <f>SUM(T282:T356)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39" t="s">
        <v>91</v>
      </c>
      <c r="AT281" s="240" t="s">
        <v>80</v>
      </c>
      <c r="AU281" s="240" t="s">
        <v>89</v>
      </c>
      <c r="AY281" s="239" t="s">
        <v>229</v>
      </c>
      <c r="BK281" s="241">
        <f>SUM(BK282:BK356)</f>
        <v>0</v>
      </c>
    </row>
    <row r="282" s="2" customFormat="1" ht="21.75" customHeight="1">
      <c r="A282" s="39"/>
      <c r="B282" s="40"/>
      <c r="C282" s="244" t="s">
        <v>768</v>
      </c>
      <c r="D282" s="244" t="s">
        <v>231</v>
      </c>
      <c r="E282" s="245" t="s">
        <v>1794</v>
      </c>
      <c r="F282" s="246" t="s">
        <v>1795</v>
      </c>
      <c r="G282" s="247" t="s">
        <v>311</v>
      </c>
      <c r="H282" s="248">
        <v>19.25</v>
      </c>
      <c r="I282" s="249"/>
      <c r="J282" s="250">
        <f>ROUND(I282*H282,2)</f>
        <v>0</v>
      </c>
      <c r="K282" s="246" t="s">
        <v>235</v>
      </c>
      <c r="L282" s="45"/>
      <c r="M282" s="251" t="s">
        <v>1</v>
      </c>
      <c r="N282" s="252" t="s">
        <v>46</v>
      </c>
      <c r="O282" s="92"/>
      <c r="P282" s="253">
        <f>O282*H282</f>
        <v>0</v>
      </c>
      <c r="Q282" s="253">
        <v>0</v>
      </c>
      <c r="R282" s="253">
        <f>Q282*H282</f>
        <v>0</v>
      </c>
      <c r="S282" s="253">
        <v>0</v>
      </c>
      <c r="T282" s="25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5" t="s">
        <v>331</v>
      </c>
      <c r="AT282" s="255" t="s">
        <v>231</v>
      </c>
      <c r="AU282" s="255" t="s">
        <v>91</v>
      </c>
      <c r="AY282" s="18" t="s">
        <v>229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8" t="s">
        <v>89</v>
      </c>
      <c r="BK282" s="256">
        <f>ROUND(I282*H282,2)</f>
        <v>0</v>
      </c>
      <c r="BL282" s="18" t="s">
        <v>331</v>
      </c>
      <c r="BM282" s="255" t="s">
        <v>4170</v>
      </c>
    </row>
    <row r="283" s="13" customFormat="1">
      <c r="A283" s="13"/>
      <c r="B283" s="257"/>
      <c r="C283" s="258"/>
      <c r="D283" s="259" t="s">
        <v>238</v>
      </c>
      <c r="E283" s="260" t="s">
        <v>1</v>
      </c>
      <c r="F283" s="261" t="s">
        <v>4171</v>
      </c>
      <c r="G283" s="258"/>
      <c r="H283" s="260" t="s">
        <v>1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7" t="s">
        <v>238</v>
      </c>
      <c r="AU283" s="267" t="s">
        <v>91</v>
      </c>
      <c r="AV283" s="13" t="s">
        <v>89</v>
      </c>
      <c r="AW283" s="13" t="s">
        <v>36</v>
      </c>
      <c r="AX283" s="13" t="s">
        <v>81</v>
      </c>
      <c r="AY283" s="267" t="s">
        <v>229</v>
      </c>
    </row>
    <row r="284" s="13" customFormat="1">
      <c r="A284" s="13"/>
      <c r="B284" s="257"/>
      <c r="C284" s="258"/>
      <c r="D284" s="259" t="s">
        <v>238</v>
      </c>
      <c r="E284" s="260" t="s">
        <v>1</v>
      </c>
      <c r="F284" s="261" t="s">
        <v>4172</v>
      </c>
      <c r="G284" s="258"/>
      <c r="H284" s="260" t="s">
        <v>1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7" t="s">
        <v>238</v>
      </c>
      <c r="AU284" s="267" t="s">
        <v>91</v>
      </c>
      <c r="AV284" s="13" t="s">
        <v>89</v>
      </c>
      <c r="AW284" s="13" t="s">
        <v>36</v>
      </c>
      <c r="AX284" s="13" t="s">
        <v>81</v>
      </c>
      <c r="AY284" s="267" t="s">
        <v>229</v>
      </c>
    </row>
    <row r="285" s="14" customFormat="1">
      <c r="A285" s="14"/>
      <c r="B285" s="268"/>
      <c r="C285" s="269"/>
      <c r="D285" s="259" t="s">
        <v>238</v>
      </c>
      <c r="E285" s="270" t="s">
        <v>1</v>
      </c>
      <c r="F285" s="271" t="s">
        <v>4173</v>
      </c>
      <c r="G285" s="269"/>
      <c r="H285" s="272">
        <v>15.6</v>
      </c>
      <c r="I285" s="273"/>
      <c r="J285" s="269"/>
      <c r="K285" s="269"/>
      <c r="L285" s="274"/>
      <c r="M285" s="275"/>
      <c r="N285" s="276"/>
      <c r="O285" s="276"/>
      <c r="P285" s="276"/>
      <c r="Q285" s="276"/>
      <c r="R285" s="276"/>
      <c r="S285" s="276"/>
      <c r="T285" s="27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8" t="s">
        <v>238</v>
      </c>
      <c r="AU285" s="278" t="s">
        <v>91</v>
      </c>
      <c r="AV285" s="14" t="s">
        <v>91</v>
      </c>
      <c r="AW285" s="14" t="s">
        <v>36</v>
      </c>
      <c r="AX285" s="14" t="s">
        <v>81</v>
      </c>
      <c r="AY285" s="278" t="s">
        <v>229</v>
      </c>
    </row>
    <row r="286" s="13" customFormat="1">
      <c r="A286" s="13"/>
      <c r="B286" s="257"/>
      <c r="C286" s="258"/>
      <c r="D286" s="259" t="s">
        <v>238</v>
      </c>
      <c r="E286" s="260" t="s">
        <v>1</v>
      </c>
      <c r="F286" s="261" t="s">
        <v>4174</v>
      </c>
      <c r="G286" s="258"/>
      <c r="H286" s="260" t="s">
        <v>1</v>
      </c>
      <c r="I286" s="262"/>
      <c r="J286" s="258"/>
      <c r="K286" s="258"/>
      <c r="L286" s="263"/>
      <c r="M286" s="264"/>
      <c r="N286" s="265"/>
      <c r="O286" s="265"/>
      <c r="P286" s="265"/>
      <c r="Q286" s="265"/>
      <c r="R286" s="265"/>
      <c r="S286" s="265"/>
      <c r="T286" s="26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7" t="s">
        <v>238</v>
      </c>
      <c r="AU286" s="267" t="s">
        <v>91</v>
      </c>
      <c r="AV286" s="13" t="s">
        <v>89</v>
      </c>
      <c r="AW286" s="13" t="s">
        <v>36</v>
      </c>
      <c r="AX286" s="13" t="s">
        <v>81</v>
      </c>
      <c r="AY286" s="267" t="s">
        <v>229</v>
      </c>
    </row>
    <row r="287" s="14" customFormat="1">
      <c r="A287" s="14"/>
      <c r="B287" s="268"/>
      <c r="C287" s="269"/>
      <c r="D287" s="259" t="s">
        <v>238</v>
      </c>
      <c r="E287" s="270" t="s">
        <v>1</v>
      </c>
      <c r="F287" s="271" t="s">
        <v>4175</v>
      </c>
      <c r="G287" s="269"/>
      <c r="H287" s="272">
        <v>3.6499999999999999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8" t="s">
        <v>238</v>
      </c>
      <c r="AU287" s="278" t="s">
        <v>91</v>
      </c>
      <c r="AV287" s="14" t="s">
        <v>91</v>
      </c>
      <c r="AW287" s="14" t="s">
        <v>36</v>
      </c>
      <c r="AX287" s="14" t="s">
        <v>81</v>
      </c>
      <c r="AY287" s="278" t="s">
        <v>229</v>
      </c>
    </row>
    <row r="288" s="15" customFormat="1">
      <c r="A288" s="15"/>
      <c r="B288" s="279"/>
      <c r="C288" s="280"/>
      <c r="D288" s="259" t="s">
        <v>238</v>
      </c>
      <c r="E288" s="281" t="s">
        <v>1</v>
      </c>
      <c r="F288" s="282" t="s">
        <v>252</v>
      </c>
      <c r="G288" s="280"/>
      <c r="H288" s="283">
        <v>19.25</v>
      </c>
      <c r="I288" s="284"/>
      <c r="J288" s="280"/>
      <c r="K288" s="280"/>
      <c r="L288" s="285"/>
      <c r="M288" s="286"/>
      <c r="N288" s="287"/>
      <c r="O288" s="287"/>
      <c r="P288" s="287"/>
      <c r="Q288" s="287"/>
      <c r="R288" s="287"/>
      <c r="S288" s="287"/>
      <c r="T288" s="28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9" t="s">
        <v>238</v>
      </c>
      <c r="AU288" s="289" t="s">
        <v>91</v>
      </c>
      <c r="AV288" s="15" t="s">
        <v>236</v>
      </c>
      <c r="AW288" s="15" t="s">
        <v>36</v>
      </c>
      <c r="AX288" s="15" t="s">
        <v>89</v>
      </c>
      <c r="AY288" s="289" t="s">
        <v>229</v>
      </c>
    </row>
    <row r="289" s="2" customFormat="1" ht="16.5" customHeight="1">
      <c r="A289" s="39"/>
      <c r="B289" s="40"/>
      <c r="C289" s="318" t="s">
        <v>774</v>
      </c>
      <c r="D289" s="318" t="s">
        <v>492</v>
      </c>
      <c r="E289" s="319" t="s">
        <v>1645</v>
      </c>
      <c r="F289" s="320" t="s">
        <v>1646</v>
      </c>
      <c r="G289" s="321" t="s">
        <v>289</v>
      </c>
      <c r="H289" s="322">
        <v>0.0060000000000000001</v>
      </c>
      <c r="I289" s="323"/>
      <c r="J289" s="324">
        <f>ROUND(I289*H289,2)</f>
        <v>0</v>
      </c>
      <c r="K289" s="320" t="s">
        <v>235</v>
      </c>
      <c r="L289" s="325"/>
      <c r="M289" s="326" t="s">
        <v>1</v>
      </c>
      <c r="N289" s="327" t="s">
        <v>46</v>
      </c>
      <c r="O289" s="92"/>
      <c r="P289" s="253">
        <f>O289*H289</f>
        <v>0</v>
      </c>
      <c r="Q289" s="253">
        <v>1</v>
      </c>
      <c r="R289" s="253">
        <f>Q289*H289</f>
        <v>0.0060000000000000001</v>
      </c>
      <c r="S289" s="253">
        <v>0</v>
      </c>
      <c r="T289" s="25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5" t="s">
        <v>587</v>
      </c>
      <c r="AT289" s="255" t="s">
        <v>492</v>
      </c>
      <c r="AU289" s="255" t="s">
        <v>91</v>
      </c>
      <c r="AY289" s="18" t="s">
        <v>229</v>
      </c>
      <c r="BE289" s="256">
        <f>IF(N289="základní",J289,0)</f>
        <v>0</v>
      </c>
      <c r="BF289" s="256">
        <f>IF(N289="snížená",J289,0)</f>
        <v>0</v>
      </c>
      <c r="BG289" s="256">
        <f>IF(N289="zákl. přenesená",J289,0)</f>
        <v>0</v>
      </c>
      <c r="BH289" s="256">
        <f>IF(N289="sníž. přenesená",J289,0)</f>
        <v>0</v>
      </c>
      <c r="BI289" s="256">
        <f>IF(N289="nulová",J289,0)</f>
        <v>0</v>
      </c>
      <c r="BJ289" s="18" t="s">
        <v>89</v>
      </c>
      <c r="BK289" s="256">
        <f>ROUND(I289*H289,2)</f>
        <v>0</v>
      </c>
      <c r="BL289" s="18" t="s">
        <v>331</v>
      </c>
      <c r="BM289" s="255" t="s">
        <v>4176</v>
      </c>
    </row>
    <row r="290" s="2" customFormat="1">
      <c r="A290" s="39"/>
      <c r="B290" s="40"/>
      <c r="C290" s="41"/>
      <c r="D290" s="259" t="s">
        <v>262</v>
      </c>
      <c r="E290" s="41"/>
      <c r="F290" s="290" t="s">
        <v>1648</v>
      </c>
      <c r="G290" s="41"/>
      <c r="H290" s="41"/>
      <c r="I290" s="155"/>
      <c r="J290" s="41"/>
      <c r="K290" s="41"/>
      <c r="L290" s="45"/>
      <c r="M290" s="291"/>
      <c r="N290" s="292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262</v>
      </c>
      <c r="AU290" s="18" t="s">
        <v>91</v>
      </c>
    </row>
    <row r="291" s="14" customFormat="1">
      <c r="A291" s="14"/>
      <c r="B291" s="268"/>
      <c r="C291" s="269"/>
      <c r="D291" s="259" t="s">
        <v>238</v>
      </c>
      <c r="E291" s="269"/>
      <c r="F291" s="271" t="s">
        <v>4177</v>
      </c>
      <c r="G291" s="269"/>
      <c r="H291" s="272">
        <v>0.0060000000000000001</v>
      </c>
      <c r="I291" s="273"/>
      <c r="J291" s="269"/>
      <c r="K291" s="269"/>
      <c r="L291" s="274"/>
      <c r="M291" s="275"/>
      <c r="N291" s="276"/>
      <c r="O291" s="276"/>
      <c r="P291" s="276"/>
      <c r="Q291" s="276"/>
      <c r="R291" s="276"/>
      <c r="S291" s="276"/>
      <c r="T291" s="27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8" t="s">
        <v>238</v>
      </c>
      <c r="AU291" s="278" t="s">
        <v>91</v>
      </c>
      <c r="AV291" s="14" t="s">
        <v>91</v>
      </c>
      <c r="AW291" s="14" t="s">
        <v>4</v>
      </c>
      <c r="AX291" s="14" t="s">
        <v>89</v>
      </c>
      <c r="AY291" s="278" t="s">
        <v>229</v>
      </c>
    </row>
    <row r="292" s="2" customFormat="1" ht="21.75" customHeight="1">
      <c r="A292" s="39"/>
      <c r="B292" s="40"/>
      <c r="C292" s="244" t="s">
        <v>778</v>
      </c>
      <c r="D292" s="244" t="s">
        <v>231</v>
      </c>
      <c r="E292" s="245" t="s">
        <v>1809</v>
      </c>
      <c r="F292" s="246" t="s">
        <v>1810</v>
      </c>
      <c r="G292" s="247" t="s">
        <v>311</v>
      </c>
      <c r="H292" s="248">
        <v>19.25</v>
      </c>
      <c r="I292" s="249"/>
      <c r="J292" s="250">
        <f>ROUND(I292*H292,2)</f>
        <v>0</v>
      </c>
      <c r="K292" s="246" t="s">
        <v>235</v>
      </c>
      <c r="L292" s="45"/>
      <c r="M292" s="251" t="s">
        <v>1</v>
      </c>
      <c r="N292" s="252" t="s">
        <v>46</v>
      </c>
      <c r="O292" s="92"/>
      <c r="P292" s="253">
        <f>O292*H292</f>
        <v>0</v>
      </c>
      <c r="Q292" s="253">
        <v>0.00088000000000000003</v>
      </c>
      <c r="R292" s="253">
        <f>Q292*H292</f>
        <v>0.01694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331</v>
      </c>
      <c r="AT292" s="255" t="s">
        <v>231</v>
      </c>
      <c r="AU292" s="255" t="s">
        <v>91</v>
      </c>
      <c r="AY292" s="18" t="s">
        <v>229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89</v>
      </c>
      <c r="BK292" s="256">
        <f>ROUND(I292*H292,2)</f>
        <v>0</v>
      </c>
      <c r="BL292" s="18" t="s">
        <v>331</v>
      </c>
      <c r="BM292" s="255" t="s">
        <v>4178</v>
      </c>
    </row>
    <row r="293" s="13" customFormat="1">
      <c r="A293" s="13"/>
      <c r="B293" s="257"/>
      <c r="C293" s="258"/>
      <c r="D293" s="259" t="s">
        <v>238</v>
      </c>
      <c r="E293" s="260" t="s">
        <v>1</v>
      </c>
      <c r="F293" s="261" t="s">
        <v>4171</v>
      </c>
      <c r="G293" s="258"/>
      <c r="H293" s="260" t="s">
        <v>1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7" t="s">
        <v>238</v>
      </c>
      <c r="AU293" s="267" t="s">
        <v>91</v>
      </c>
      <c r="AV293" s="13" t="s">
        <v>89</v>
      </c>
      <c r="AW293" s="13" t="s">
        <v>36</v>
      </c>
      <c r="AX293" s="13" t="s">
        <v>81</v>
      </c>
      <c r="AY293" s="267" t="s">
        <v>229</v>
      </c>
    </row>
    <row r="294" s="13" customFormat="1">
      <c r="A294" s="13"/>
      <c r="B294" s="257"/>
      <c r="C294" s="258"/>
      <c r="D294" s="259" t="s">
        <v>238</v>
      </c>
      <c r="E294" s="260" t="s">
        <v>1</v>
      </c>
      <c r="F294" s="261" t="s">
        <v>4172</v>
      </c>
      <c r="G294" s="258"/>
      <c r="H294" s="260" t="s">
        <v>1</v>
      </c>
      <c r="I294" s="262"/>
      <c r="J294" s="258"/>
      <c r="K294" s="258"/>
      <c r="L294" s="263"/>
      <c r="M294" s="264"/>
      <c r="N294" s="265"/>
      <c r="O294" s="265"/>
      <c r="P294" s="265"/>
      <c r="Q294" s="265"/>
      <c r="R294" s="265"/>
      <c r="S294" s="265"/>
      <c r="T294" s="26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7" t="s">
        <v>238</v>
      </c>
      <c r="AU294" s="267" t="s">
        <v>91</v>
      </c>
      <c r="AV294" s="13" t="s">
        <v>89</v>
      </c>
      <c r="AW294" s="13" t="s">
        <v>36</v>
      </c>
      <c r="AX294" s="13" t="s">
        <v>81</v>
      </c>
      <c r="AY294" s="267" t="s">
        <v>229</v>
      </c>
    </row>
    <row r="295" s="14" customFormat="1">
      <c r="A295" s="14"/>
      <c r="B295" s="268"/>
      <c r="C295" s="269"/>
      <c r="D295" s="259" t="s">
        <v>238</v>
      </c>
      <c r="E295" s="270" t="s">
        <v>1</v>
      </c>
      <c r="F295" s="271" t="s">
        <v>4173</v>
      </c>
      <c r="G295" s="269"/>
      <c r="H295" s="272">
        <v>15.6</v>
      </c>
      <c r="I295" s="273"/>
      <c r="J295" s="269"/>
      <c r="K295" s="269"/>
      <c r="L295" s="274"/>
      <c r="M295" s="275"/>
      <c r="N295" s="276"/>
      <c r="O295" s="276"/>
      <c r="P295" s="276"/>
      <c r="Q295" s="276"/>
      <c r="R295" s="276"/>
      <c r="S295" s="276"/>
      <c r="T295" s="27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8" t="s">
        <v>238</v>
      </c>
      <c r="AU295" s="278" t="s">
        <v>91</v>
      </c>
      <c r="AV295" s="14" t="s">
        <v>91</v>
      </c>
      <c r="AW295" s="14" t="s">
        <v>36</v>
      </c>
      <c r="AX295" s="14" t="s">
        <v>81</v>
      </c>
      <c r="AY295" s="278" t="s">
        <v>229</v>
      </c>
    </row>
    <row r="296" s="13" customFormat="1">
      <c r="A296" s="13"/>
      <c r="B296" s="257"/>
      <c r="C296" s="258"/>
      <c r="D296" s="259" t="s">
        <v>238</v>
      </c>
      <c r="E296" s="260" t="s">
        <v>1</v>
      </c>
      <c r="F296" s="261" t="s">
        <v>4174</v>
      </c>
      <c r="G296" s="258"/>
      <c r="H296" s="260" t="s">
        <v>1</v>
      </c>
      <c r="I296" s="262"/>
      <c r="J296" s="258"/>
      <c r="K296" s="258"/>
      <c r="L296" s="263"/>
      <c r="M296" s="264"/>
      <c r="N296" s="265"/>
      <c r="O296" s="265"/>
      <c r="P296" s="265"/>
      <c r="Q296" s="265"/>
      <c r="R296" s="265"/>
      <c r="S296" s="265"/>
      <c r="T296" s="26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7" t="s">
        <v>238</v>
      </c>
      <c r="AU296" s="267" t="s">
        <v>91</v>
      </c>
      <c r="AV296" s="13" t="s">
        <v>89</v>
      </c>
      <c r="AW296" s="13" t="s">
        <v>36</v>
      </c>
      <c r="AX296" s="13" t="s">
        <v>81</v>
      </c>
      <c r="AY296" s="267" t="s">
        <v>229</v>
      </c>
    </row>
    <row r="297" s="14" customFormat="1">
      <c r="A297" s="14"/>
      <c r="B297" s="268"/>
      <c r="C297" s="269"/>
      <c r="D297" s="259" t="s">
        <v>238</v>
      </c>
      <c r="E297" s="270" t="s">
        <v>1</v>
      </c>
      <c r="F297" s="271" t="s">
        <v>4175</v>
      </c>
      <c r="G297" s="269"/>
      <c r="H297" s="272">
        <v>3.6499999999999999</v>
      </c>
      <c r="I297" s="273"/>
      <c r="J297" s="269"/>
      <c r="K297" s="269"/>
      <c r="L297" s="274"/>
      <c r="M297" s="275"/>
      <c r="N297" s="276"/>
      <c r="O297" s="276"/>
      <c r="P297" s="276"/>
      <c r="Q297" s="276"/>
      <c r="R297" s="276"/>
      <c r="S297" s="276"/>
      <c r="T297" s="27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8" t="s">
        <v>238</v>
      </c>
      <c r="AU297" s="278" t="s">
        <v>91</v>
      </c>
      <c r="AV297" s="14" t="s">
        <v>91</v>
      </c>
      <c r="AW297" s="14" t="s">
        <v>36</v>
      </c>
      <c r="AX297" s="14" t="s">
        <v>81</v>
      </c>
      <c r="AY297" s="278" t="s">
        <v>229</v>
      </c>
    </row>
    <row r="298" s="15" customFormat="1">
      <c r="A298" s="15"/>
      <c r="B298" s="279"/>
      <c r="C298" s="280"/>
      <c r="D298" s="259" t="s">
        <v>238</v>
      </c>
      <c r="E298" s="281" t="s">
        <v>1</v>
      </c>
      <c r="F298" s="282" t="s">
        <v>252</v>
      </c>
      <c r="G298" s="280"/>
      <c r="H298" s="283">
        <v>19.25</v>
      </c>
      <c r="I298" s="284"/>
      <c r="J298" s="280"/>
      <c r="K298" s="280"/>
      <c r="L298" s="285"/>
      <c r="M298" s="286"/>
      <c r="N298" s="287"/>
      <c r="O298" s="287"/>
      <c r="P298" s="287"/>
      <c r="Q298" s="287"/>
      <c r="R298" s="287"/>
      <c r="S298" s="287"/>
      <c r="T298" s="28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9" t="s">
        <v>238</v>
      </c>
      <c r="AU298" s="289" t="s">
        <v>91</v>
      </c>
      <c r="AV298" s="15" t="s">
        <v>236</v>
      </c>
      <c r="AW298" s="15" t="s">
        <v>36</v>
      </c>
      <c r="AX298" s="15" t="s">
        <v>89</v>
      </c>
      <c r="AY298" s="289" t="s">
        <v>229</v>
      </c>
    </row>
    <row r="299" s="2" customFormat="1" ht="33" customHeight="1">
      <c r="A299" s="39"/>
      <c r="B299" s="40"/>
      <c r="C299" s="318" t="s">
        <v>785</v>
      </c>
      <c r="D299" s="318" t="s">
        <v>492</v>
      </c>
      <c r="E299" s="319" t="s">
        <v>1813</v>
      </c>
      <c r="F299" s="320" t="s">
        <v>1814</v>
      </c>
      <c r="G299" s="321" t="s">
        <v>311</v>
      </c>
      <c r="H299" s="322">
        <v>22.138000000000002</v>
      </c>
      <c r="I299" s="323"/>
      <c r="J299" s="324">
        <f>ROUND(I299*H299,2)</f>
        <v>0</v>
      </c>
      <c r="K299" s="320" t="s">
        <v>235</v>
      </c>
      <c r="L299" s="325"/>
      <c r="M299" s="326" t="s">
        <v>1</v>
      </c>
      <c r="N299" s="327" t="s">
        <v>46</v>
      </c>
      <c r="O299" s="92"/>
      <c r="P299" s="253">
        <f>O299*H299</f>
        <v>0</v>
      </c>
      <c r="Q299" s="253">
        <v>0.0041000000000000003</v>
      </c>
      <c r="R299" s="253">
        <f>Q299*H299</f>
        <v>0.090765800000000021</v>
      </c>
      <c r="S299" s="253">
        <v>0</v>
      </c>
      <c r="T299" s="25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5" t="s">
        <v>587</v>
      </c>
      <c r="AT299" s="255" t="s">
        <v>492</v>
      </c>
      <c r="AU299" s="255" t="s">
        <v>91</v>
      </c>
      <c r="AY299" s="18" t="s">
        <v>229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8" t="s">
        <v>89</v>
      </c>
      <c r="BK299" s="256">
        <f>ROUND(I299*H299,2)</f>
        <v>0</v>
      </c>
      <c r="BL299" s="18" t="s">
        <v>331</v>
      </c>
      <c r="BM299" s="255" t="s">
        <v>4179</v>
      </c>
    </row>
    <row r="300" s="14" customFormat="1">
      <c r="A300" s="14"/>
      <c r="B300" s="268"/>
      <c r="C300" s="269"/>
      <c r="D300" s="259" t="s">
        <v>238</v>
      </c>
      <c r="E300" s="269"/>
      <c r="F300" s="271" t="s">
        <v>4180</v>
      </c>
      <c r="G300" s="269"/>
      <c r="H300" s="272">
        <v>22.138000000000002</v>
      </c>
      <c r="I300" s="273"/>
      <c r="J300" s="269"/>
      <c r="K300" s="269"/>
      <c r="L300" s="274"/>
      <c r="M300" s="275"/>
      <c r="N300" s="276"/>
      <c r="O300" s="276"/>
      <c r="P300" s="276"/>
      <c r="Q300" s="276"/>
      <c r="R300" s="276"/>
      <c r="S300" s="276"/>
      <c r="T300" s="27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8" t="s">
        <v>238</v>
      </c>
      <c r="AU300" s="278" t="s">
        <v>91</v>
      </c>
      <c r="AV300" s="14" t="s">
        <v>91</v>
      </c>
      <c r="AW300" s="14" t="s">
        <v>4</v>
      </c>
      <c r="AX300" s="14" t="s">
        <v>89</v>
      </c>
      <c r="AY300" s="278" t="s">
        <v>229</v>
      </c>
    </row>
    <row r="301" s="2" customFormat="1" ht="21.75" customHeight="1">
      <c r="A301" s="39"/>
      <c r="B301" s="40"/>
      <c r="C301" s="244" t="s">
        <v>790</v>
      </c>
      <c r="D301" s="244" t="s">
        <v>231</v>
      </c>
      <c r="E301" s="245" t="s">
        <v>1832</v>
      </c>
      <c r="F301" s="246" t="s">
        <v>1833</v>
      </c>
      <c r="G301" s="247" t="s">
        <v>314</v>
      </c>
      <c r="H301" s="248">
        <v>6</v>
      </c>
      <c r="I301" s="249"/>
      <c r="J301" s="250">
        <f>ROUND(I301*H301,2)</f>
        <v>0</v>
      </c>
      <c r="K301" s="246" t="s">
        <v>235</v>
      </c>
      <c r="L301" s="45"/>
      <c r="M301" s="251" t="s">
        <v>1</v>
      </c>
      <c r="N301" s="252" t="s">
        <v>46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331</v>
      </c>
      <c r="AT301" s="255" t="s">
        <v>231</v>
      </c>
      <c r="AU301" s="255" t="s">
        <v>91</v>
      </c>
      <c r="AY301" s="18" t="s">
        <v>229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89</v>
      </c>
      <c r="BK301" s="256">
        <f>ROUND(I301*H301,2)</f>
        <v>0</v>
      </c>
      <c r="BL301" s="18" t="s">
        <v>331</v>
      </c>
      <c r="BM301" s="255" t="s">
        <v>4181</v>
      </c>
    </row>
    <row r="302" s="2" customFormat="1" ht="16.5" customHeight="1">
      <c r="A302" s="39"/>
      <c r="B302" s="40"/>
      <c r="C302" s="318" t="s">
        <v>794</v>
      </c>
      <c r="D302" s="318" t="s">
        <v>492</v>
      </c>
      <c r="E302" s="319" t="s">
        <v>1836</v>
      </c>
      <c r="F302" s="320" t="s">
        <v>1837</v>
      </c>
      <c r="G302" s="321" t="s">
        <v>314</v>
      </c>
      <c r="H302" s="322">
        <v>4</v>
      </c>
      <c r="I302" s="323"/>
      <c r="J302" s="324">
        <f>ROUND(I302*H302,2)</f>
        <v>0</v>
      </c>
      <c r="K302" s="320" t="s">
        <v>1</v>
      </c>
      <c r="L302" s="325"/>
      <c r="M302" s="326" t="s">
        <v>1</v>
      </c>
      <c r="N302" s="327" t="s">
        <v>46</v>
      </c>
      <c r="O302" s="92"/>
      <c r="P302" s="253">
        <f>O302*H302</f>
        <v>0</v>
      </c>
      <c r="Q302" s="253">
        <v>0.00014999999999999999</v>
      </c>
      <c r="R302" s="253">
        <f>Q302*H302</f>
        <v>0.00059999999999999995</v>
      </c>
      <c r="S302" s="253">
        <v>0</v>
      </c>
      <c r="T302" s="25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5" t="s">
        <v>587</v>
      </c>
      <c r="AT302" s="255" t="s">
        <v>492</v>
      </c>
      <c r="AU302" s="255" t="s">
        <v>91</v>
      </c>
      <c r="AY302" s="18" t="s">
        <v>229</v>
      </c>
      <c r="BE302" s="256">
        <f>IF(N302="základní",J302,0)</f>
        <v>0</v>
      </c>
      <c r="BF302" s="256">
        <f>IF(N302="snížená",J302,0)</f>
        <v>0</v>
      </c>
      <c r="BG302" s="256">
        <f>IF(N302="zákl. přenesená",J302,0)</f>
        <v>0</v>
      </c>
      <c r="BH302" s="256">
        <f>IF(N302="sníž. přenesená",J302,0)</f>
        <v>0</v>
      </c>
      <c r="BI302" s="256">
        <f>IF(N302="nulová",J302,0)</f>
        <v>0</v>
      </c>
      <c r="BJ302" s="18" t="s">
        <v>89</v>
      </c>
      <c r="BK302" s="256">
        <f>ROUND(I302*H302,2)</f>
        <v>0</v>
      </c>
      <c r="BL302" s="18" t="s">
        <v>331</v>
      </c>
      <c r="BM302" s="255" t="s">
        <v>4182</v>
      </c>
    </row>
    <row r="303" s="2" customFormat="1" ht="16.5" customHeight="1">
      <c r="A303" s="39"/>
      <c r="B303" s="40"/>
      <c r="C303" s="318" t="s">
        <v>813</v>
      </c>
      <c r="D303" s="318" t="s">
        <v>492</v>
      </c>
      <c r="E303" s="319" t="s">
        <v>1840</v>
      </c>
      <c r="F303" s="320" t="s">
        <v>1841</v>
      </c>
      <c r="G303" s="321" t="s">
        <v>314</v>
      </c>
      <c r="H303" s="322">
        <v>2</v>
      </c>
      <c r="I303" s="323"/>
      <c r="J303" s="324">
        <f>ROUND(I303*H303,2)</f>
        <v>0</v>
      </c>
      <c r="K303" s="320" t="s">
        <v>1</v>
      </c>
      <c r="L303" s="325"/>
      <c r="M303" s="326" t="s">
        <v>1</v>
      </c>
      <c r="N303" s="327" t="s">
        <v>46</v>
      </c>
      <c r="O303" s="92"/>
      <c r="P303" s="253">
        <f>O303*H303</f>
        <v>0</v>
      </c>
      <c r="Q303" s="253">
        <v>0.00014999999999999999</v>
      </c>
      <c r="R303" s="253">
        <f>Q303*H303</f>
        <v>0.00029999999999999997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587</v>
      </c>
      <c r="AT303" s="255" t="s">
        <v>492</v>
      </c>
      <c r="AU303" s="255" t="s">
        <v>91</v>
      </c>
      <c r="AY303" s="18" t="s">
        <v>229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89</v>
      </c>
      <c r="BK303" s="256">
        <f>ROUND(I303*H303,2)</f>
        <v>0</v>
      </c>
      <c r="BL303" s="18" t="s">
        <v>331</v>
      </c>
      <c r="BM303" s="255" t="s">
        <v>4183</v>
      </c>
    </row>
    <row r="304" s="2" customFormat="1" ht="21.75" customHeight="1">
      <c r="A304" s="39"/>
      <c r="B304" s="40"/>
      <c r="C304" s="244" t="s">
        <v>820</v>
      </c>
      <c r="D304" s="244" t="s">
        <v>231</v>
      </c>
      <c r="E304" s="245" t="s">
        <v>1844</v>
      </c>
      <c r="F304" s="246" t="s">
        <v>1845</v>
      </c>
      <c r="G304" s="247" t="s">
        <v>346</v>
      </c>
      <c r="H304" s="248">
        <v>16.5</v>
      </c>
      <c r="I304" s="249"/>
      <c r="J304" s="250">
        <f>ROUND(I304*H304,2)</f>
        <v>0</v>
      </c>
      <c r="K304" s="246" t="s">
        <v>235</v>
      </c>
      <c r="L304" s="45"/>
      <c r="M304" s="251" t="s">
        <v>1</v>
      </c>
      <c r="N304" s="252" t="s">
        <v>46</v>
      </c>
      <c r="O304" s="92"/>
      <c r="P304" s="253">
        <f>O304*H304</f>
        <v>0</v>
      </c>
      <c r="Q304" s="253">
        <v>0</v>
      </c>
      <c r="R304" s="253">
        <f>Q304*H304</f>
        <v>0</v>
      </c>
      <c r="S304" s="253">
        <v>0</v>
      </c>
      <c r="T304" s="25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5" t="s">
        <v>331</v>
      </c>
      <c r="AT304" s="255" t="s">
        <v>231</v>
      </c>
      <c r="AU304" s="255" t="s">
        <v>91</v>
      </c>
      <c r="AY304" s="18" t="s">
        <v>229</v>
      </c>
      <c r="BE304" s="256">
        <f>IF(N304="základní",J304,0)</f>
        <v>0</v>
      </c>
      <c r="BF304" s="256">
        <f>IF(N304="snížená",J304,0)</f>
        <v>0</v>
      </c>
      <c r="BG304" s="256">
        <f>IF(N304="zákl. přenesená",J304,0)</f>
        <v>0</v>
      </c>
      <c r="BH304" s="256">
        <f>IF(N304="sníž. přenesená",J304,0)</f>
        <v>0</v>
      </c>
      <c r="BI304" s="256">
        <f>IF(N304="nulová",J304,0)</f>
        <v>0</v>
      </c>
      <c r="BJ304" s="18" t="s">
        <v>89</v>
      </c>
      <c r="BK304" s="256">
        <f>ROUND(I304*H304,2)</f>
        <v>0</v>
      </c>
      <c r="BL304" s="18" t="s">
        <v>331</v>
      </c>
      <c r="BM304" s="255" t="s">
        <v>4184</v>
      </c>
    </row>
    <row r="305" s="14" customFormat="1">
      <c r="A305" s="14"/>
      <c r="B305" s="268"/>
      <c r="C305" s="269"/>
      <c r="D305" s="259" t="s">
        <v>238</v>
      </c>
      <c r="E305" s="270" t="s">
        <v>1</v>
      </c>
      <c r="F305" s="271" t="s">
        <v>4185</v>
      </c>
      <c r="G305" s="269"/>
      <c r="H305" s="272">
        <v>16.5</v>
      </c>
      <c r="I305" s="273"/>
      <c r="J305" s="269"/>
      <c r="K305" s="269"/>
      <c r="L305" s="274"/>
      <c r="M305" s="275"/>
      <c r="N305" s="276"/>
      <c r="O305" s="276"/>
      <c r="P305" s="276"/>
      <c r="Q305" s="276"/>
      <c r="R305" s="276"/>
      <c r="S305" s="276"/>
      <c r="T305" s="27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8" t="s">
        <v>238</v>
      </c>
      <c r="AU305" s="278" t="s">
        <v>91</v>
      </c>
      <c r="AV305" s="14" t="s">
        <v>91</v>
      </c>
      <c r="AW305" s="14" t="s">
        <v>36</v>
      </c>
      <c r="AX305" s="14" t="s">
        <v>89</v>
      </c>
      <c r="AY305" s="278" t="s">
        <v>229</v>
      </c>
    </row>
    <row r="306" s="2" customFormat="1" ht="16.5" customHeight="1">
      <c r="A306" s="39"/>
      <c r="B306" s="40"/>
      <c r="C306" s="318" t="s">
        <v>834</v>
      </c>
      <c r="D306" s="318" t="s">
        <v>492</v>
      </c>
      <c r="E306" s="319" t="s">
        <v>1852</v>
      </c>
      <c r="F306" s="320" t="s">
        <v>1853</v>
      </c>
      <c r="G306" s="321" t="s">
        <v>311</v>
      </c>
      <c r="H306" s="322">
        <v>4.9500000000000002</v>
      </c>
      <c r="I306" s="323"/>
      <c r="J306" s="324">
        <f>ROUND(I306*H306,2)</f>
        <v>0</v>
      </c>
      <c r="K306" s="320" t="s">
        <v>1</v>
      </c>
      <c r="L306" s="325"/>
      <c r="M306" s="326" t="s">
        <v>1</v>
      </c>
      <c r="N306" s="327" t="s">
        <v>46</v>
      </c>
      <c r="O306" s="92"/>
      <c r="P306" s="253">
        <f>O306*H306</f>
        <v>0</v>
      </c>
      <c r="Q306" s="253">
        <v>0</v>
      </c>
      <c r="R306" s="253">
        <f>Q306*H306</f>
        <v>0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319</v>
      </c>
      <c r="AT306" s="255" t="s">
        <v>492</v>
      </c>
      <c r="AU306" s="255" t="s">
        <v>91</v>
      </c>
      <c r="AY306" s="18" t="s">
        <v>229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89</v>
      </c>
      <c r="BK306" s="256">
        <f>ROUND(I306*H306,2)</f>
        <v>0</v>
      </c>
      <c r="BL306" s="18" t="s">
        <v>236</v>
      </c>
      <c r="BM306" s="255" t="s">
        <v>4186</v>
      </c>
    </row>
    <row r="307" s="14" customFormat="1">
      <c r="A307" s="14"/>
      <c r="B307" s="268"/>
      <c r="C307" s="269"/>
      <c r="D307" s="259" t="s">
        <v>238</v>
      </c>
      <c r="E307" s="270" t="s">
        <v>1</v>
      </c>
      <c r="F307" s="271" t="s">
        <v>4187</v>
      </c>
      <c r="G307" s="269"/>
      <c r="H307" s="272">
        <v>4.125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238</v>
      </c>
      <c r="AU307" s="278" t="s">
        <v>91</v>
      </c>
      <c r="AV307" s="14" t="s">
        <v>91</v>
      </c>
      <c r="AW307" s="14" t="s">
        <v>36</v>
      </c>
      <c r="AX307" s="14" t="s">
        <v>89</v>
      </c>
      <c r="AY307" s="278" t="s">
        <v>229</v>
      </c>
    </row>
    <row r="308" s="14" customFormat="1">
      <c r="A308" s="14"/>
      <c r="B308" s="268"/>
      <c r="C308" s="269"/>
      <c r="D308" s="259" t="s">
        <v>238</v>
      </c>
      <c r="E308" s="269"/>
      <c r="F308" s="271" t="s">
        <v>4188</v>
      </c>
      <c r="G308" s="269"/>
      <c r="H308" s="272">
        <v>4.9500000000000002</v>
      </c>
      <c r="I308" s="273"/>
      <c r="J308" s="269"/>
      <c r="K308" s="269"/>
      <c r="L308" s="274"/>
      <c r="M308" s="275"/>
      <c r="N308" s="276"/>
      <c r="O308" s="276"/>
      <c r="P308" s="276"/>
      <c r="Q308" s="276"/>
      <c r="R308" s="276"/>
      <c r="S308" s="276"/>
      <c r="T308" s="27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8" t="s">
        <v>238</v>
      </c>
      <c r="AU308" s="278" t="s">
        <v>91</v>
      </c>
      <c r="AV308" s="14" t="s">
        <v>91</v>
      </c>
      <c r="AW308" s="14" t="s">
        <v>4</v>
      </c>
      <c r="AX308" s="14" t="s">
        <v>89</v>
      </c>
      <c r="AY308" s="278" t="s">
        <v>229</v>
      </c>
    </row>
    <row r="309" s="2" customFormat="1" ht="21.75" customHeight="1">
      <c r="A309" s="39"/>
      <c r="B309" s="40"/>
      <c r="C309" s="244" t="s">
        <v>840</v>
      </c>
      <c r="D309" s="244" t="s">
        <v>231</v>
      </c>
      <c r="E309" s="245" t="s">
        <v>1858</v>
      </c>
      <c r="F309" s="246" t="s">
        <v>4189</v>
      </c>
      <c r="G309" s="247" t="s">
        <v>346</v>
      </c>
      <c r="H309" s="248">
        <v>34.5</v>
      </c>
      <c r="I309" s="249"/>
      <c r="J309" s="250">
        <f>ROUND(I309*H309,2)</f>
        <v>0</v>
      </c>
      <c r="K309" s="246" t="s">
        <v>1</v>
      </c>
      <c r="L309" s="45"/>
      <c r="M309" s="251" t="s">
        <v>1</v>
      </c>
      <c r="N309" s="252" t="s">
        <v>46</v>
      </c>
      <c r="O309" s="92"/>
      <c r="P309" s="253">
        <f>O309*H309</f>
        <v>0</v>
      </c>
      <c r="Q309" s="253">
        <v>0</v>
      </c>
      <c r="R309" s="253">
        <f>Q309*H309</f>
        <v>0</v>
      </c>
      <c r="S309" s="253">
        <v>0</v>
      </c>
      <c r="T309" s="25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5" t="s">
        <v>331</v>
      </c>
      <c r="AT309" s="255" t="s">
        <v>231</v>
      </c>
      <c r="AU309" s="255" t="s">
        <v>91</v>
      </c>
      <c r="AY309" s="18" t="s">
        <v>229</v>
      </c>
      <c r="BE309" s="256">
        <f>IF(N309="základní",J309,0)</f>
        <v>0</v>
      </c>
      <c r="BF309" s="256">
        <f>IF(N309="snížená",J309,0)</f>
        <v>0</v>
      </c>
      <c r="BG309" s="256">
        <f>IF(N309="zákl. přenesená",J309,0)</f>
        <v>0</v>
      </c>
      <c r="BH309" s="256">
        <f>IF(N309="sníž. přenesená",J309,0)</f>
        <v>0</v>
      </c>
      <c r="BI309" s="256">
        <f>IF(N309="nulová",J309,0)</f>
        <v>0</v>
      </c>
      <c r="BJ309" s="18" t="s">
        <v>89</v>
      </c>
      <c r="BK309" s="256">
        <f>ROUND(I309*H309,2)</f>
        <v>0</v>
      </c>
      <c r="BL309" s="18" t="s">
        <v>331</v>
      </c>
      <c r="BM309" s="255" t="s">
        <v>4190</v>
      </c>
    </row>
    <row r="310" s="14" customFormat="1">
      <c r="A310" s="14"/>
      <c r="B310" s="268"/>
      <c r="C310" s="269"/>
      <c r="D310" s="259" t="s">
        <v>238</v>
      </c>
      <c r="E310" s="270" t="s">
        <v>1</v>
      </c>
      <c r="F310" s="271" t="s">
        <v>4191</v>
      </c>
      <c r="G310" s="269"/>
      <c r="H310" s="272">
        <v>32.5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8" t="s">
        <v>238</v>
      </c>
      <c r="AU310" s="278" t="s">
        <v>91</v>
      </c>
      <c r="AV310" s="14" t="s">
        <v>91</v>
      </c>
      <c r="AW310" s="14" t="s">
        <v>36</v>
      </c>
      <c r="AX310" s="14" t="s">
        <v>81</v>
      </c>
      <c r="AY310" s="278" t="s">
        <v>229</v>
      </c>
    </row>
    <row r="311" s="14" customFormat="1">
      <c r="A311" s="14"/>
      <c r="B311" s="268"/>
      <c r="C311" s="269"/>
      <c r="D311" s="259" t="s">
        <v>238</v>
      </c>
      <c r="E311" s="270" t="s">
        <v>1</v>
      </c>
      <c r="F311" s="271" t="s">
        <v>4192</v>
      </c>
      <c r="G311" s="269"/>
      <c r="H311" s="272">
        <v>2</v>
      </c>
      <c r="I311" s="273"/>
      <c r="J311" s="269"/>
      <c r="K311" s="269"/>
      <c r="L311" s="274"/>
      <c r="M311" s="275"/>
      <c r="N311" s="276"/>
      <c r="O311" s="276"/>
      <c r="P311" s="276"/>
      <c r="Q311" s="276"/>
      <c r="R311" s="276"/>
      <c r="S311" s="276"/>
      <c r="T311" s="27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8" t="s">
        <v>238</v>
      </c>
      <c r="AU311" s="278" t="s">
        <v>91</v>
      </c>
      <c r="AV311" s="14" t="s">
        <v>91</v>
      </c>
      <c r="AW311" s="14" t="s">
        <v>36</v>
      </c>
      <c r="AX311" s="14" t="s">
        <v>81</v>
      </c>
      <c r="AY311" s="278" t="s">
        <v>229</v>
      </c>
    </row>
    <row r="312" s="15" customFormat="1">
      <c r="A312" s="15"/>
      <c r="B312" s="279"/>
      <c r="C312" s="280"/>
      <c r="D312" s="259" t="s">
        <v>238</v>
      </c>
      <c r="E312" s="281" t="s">
        <v>1</v>
      </c>
      <c r="F312" s="282" t="s">
        <v>252</v>
      </c>
      <c r="G312" s="280"/>
      <c r="H312" s="283">
        <v>34.5</v>
      </c>
      <c r="I312" s="284"/>
      <c r="J312" s="280"/>
      <c r="K312" s="280"/>
      <c r="L312" s="285"/>
      <c r="M312" s="286"/>
      <c r="N312" s="287"/>
      <c r="O312" s="287"/>
      <c r="P312" s="287"/>
      <c r="Q312" s="287"/>
      <c r="R312" s="287"/>
      <c r="S312" s="287"/>
      <c r="T312" s="28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9" t="s">
        <v>238</v>
      </c>
      <c r="AU312" s="289" t="s">
        <v>91</v>
      </c>
      <c r="AV312" s="15" t="s">
        <v>236</v>
      </c>
      <c r="AW312" s="15" t="s">
        <v>36</v>
      </c>
      <c r="AX312" s="15" t="s">
        <v>89</v>
      </c>
      <c r="AY312" s="289" t="s">
        <v>229</v>
      </c>
    </row>
    <row r="313" s="2" customFormat="1" ht="16.5" customHeight="1">
      <c r="A313" s="39"/>
      <c r="B313" s="40"/>
      <c r="C313" s="318" t="s">
        <v>848</v>
      </c>
      <c r="D313" s="318" t="s">
        <v>492</v>
      </c>
      <c r="E313" s="319" t="s">
        <v>1852</v>
      </c>
      <c r="F313" s="320" t="s">
        <v>1853</v>
      </c>
      <c r="G313" s="321" t="s">
        <v>311</v>
      </c>
      <c r="H313" s="322">
        <v>4.1399999999999997</v>
      </c>
      <c r="I313" s="323"/>
      <c r="J313" s="324">
        <f>ROUND(I313*H313,2)</f>
        <v>0</v>
      </c>
      <c r="K313" s="320" t="s">
        <v>1</v>
      </c>
      <c r="L313" s="325"/>
      <c r="M313" s="326" t="s">
        <v>1</v>
      </c>
      <c r="N313" s="327" t="s">
        <v>46</v>
      </c>
      <c r="O313" s="92"/>
      <c r="P313" s="253">
        <f>O313*H313</f>
        <v>0</v>
      </c>
      <c r="Q313" s="253">
        <v>0</v>
      </c>
      <c r="R313" s="253">
        <f>Q313*H313</f>
        <v>0</v>
      </c>
      <c r="S313" s="253">
        <v>0</v>
      </c>
      <c r="T313" s="25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5" t="s">
        <v>319</v>
      </c>
      <c r="AT313" s="255" t="s">
        <v>492</v>
      </c>
      <c r="AU313" s="255" t="s">
        <v>91</v>
      </c>
      <c r="AY313" s="18" t="s">
        <v>229</v>
      </c>
      <c r="BE313" s="256">
        <f>IF(N313="základní",J313,0)</f>
        <v>0</v>
      </c>
      <c r="BF313" s="256">
        <f>IF(N313="snížená",J313,0)</f>
        <v>0</v>
      </c>
      <c r="BG313" s="256">
        <f>IF(N313="zákl. přenesená",J313,0)</f>
        <v>0</v>
      </c>
      <c r="BH313" s="256">
        <f>IF(N313="sníž. přenesená",J313,0)</f>
        <v>0</v>
      </c>
      <c r="BI313" s="256">
        <f>IF(N313="nulová",J313,0)</f>
        <v>0</v>
      </c>
      <c r="BJ313" s="18" t="s">
        <v>89</v>
      </c>
      <c r="BK313" s="256">
        <f>ROUND(I313*H313,2)</f>
        <v>0</v>
      </c>
      <c r="BL313" s="18" t="s">
        <v>236</v>
      </c>
      <c r="BM313" s="255" t="s">
        <v>4193</v>
      </c>
    </row>
    <row r="314" s="14" customFormat="1">
      <c r="A314" s="14"/>
      <c r="B314" s="268"/>
      <c r="C314" s="269"/>
      <c r="D314" s="259" t="s">
        <v>238</v>
      </c>
      <c r="E314" s="270" t="s">
        <v>1</v>
      </c>
      <c r="F314" s="271" t="s">
        <v>4194</v>
      </c>
      <c r="G314" s="269"/>
      <c r="H314" s="272">
        <v>3.25</v>
      </c>
      <c r="I314" s="273"/>
      <c r="J314" s="269"/>
      <c r="K314" s="269"/>
      <c r="L314" s="274"/>
      <c r="M314" s="275"/>
      <c r="N314" s="276"/>
      <c r="O314" s="276"/>
      <c r="P314" s="276"/>
      <c r="Q314" s="276"/>
      <c r="R314" s="276"/>
      <c r="S314" s="276"/>
      <c r="T314" s="27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8" t="s">
        <v>238</v>
      </c>
      <c r="AU314" s="278" t="s">
        <v>91</v>
      </c>
      <c r="AV314" s="14" t="s">
        <v>91</v>
      </c>
      <c r="AW314" s="14" t="s">
        <v>36</v>
      </c>
      <c r="AX314" s="14" t="s">
        <v>81</v>
      </c>
      <c r="AY314" s="278" t="s">
        <v>229</v>
      </c>
    </row>
    <row r="315" s="14" customFormat="1">
      <c r="A315" s="14"/>
      <c r="B315" s="268"/>
      <c r="C315" s="269"/>
      <c r="D315" s="259" t="s">
        <v>238</v>
      </c>
      <c r="E315" s="270" t="s">
        <v>1</v>
      </c>
      <c r="F315" s="271" t="s">
        <v>4195</v>
      </c>
      <c r="G315" s="269"/>
      <c r="H315" s="272">
        <v>0.20000000000000001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8" t="s">
        <v>238</v>
      </c>
      <c r="AU315" s="278" t="s">
        <v>91</v>
      </c>
      <c r="AV315" s="14" t="s">
        <v>91</v>
      </c>
      <c r="AW315" s="14" t="s">
        <v>36</v>
      </c>
      <c r="AX315" s="14" t="s">
        <v>81</v>
      </c>
      <c r="AY315" s="278" t="s">
        <v>229</v>
      </c>
    </row>
    <row r="316" s="15" customFormat="1">
      <c r="A316" s="15"/>
      <c r="B316" s="279"/>
      <c r="C316" s="280"/>
      <c r="D316" s="259" t="s">
        <v>238</v>
      </c>
      <c r="E316" s="281" t="s">
        <v>1</v>
      </c>
      <c r="F316" s="282" t="s">
        <v>252</v>
      </c>
      <c r="G316" s="280"/>
      <c r="H316" s="283">
        <v>3.4500000000000002</v>
      </c>
      <c r="I316" s="284"/>
      <c r="J316" s="280"/>
      <c r="K316" s="280"/>
      <c r="L316" s="285"/>
      <c r="M316" s="286"/>
      <c r="N316" s="287"/>
      <c r="O316" s="287"/>
      <c r="P316" s="287"/>
      <c r="Q316" s="287"/>
      <c r="R316" s="287"/>
      <c r="S316" s="287"/>
      <c r="T316" s="28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89" t="s">
        <v>238</v>
      </c>
      <c r="AU316" s="289" t="s">
        <v>91</v>
      </c>
      <c r="AV316" s="15" t="s">
        <v>236</v>
      </c>
      <c r="AW316" s="15" t="s">
        <v>36</v>
      </c>
      <c r="AX316" s="15" t="s">
        <v>89</v>
      </c>
      <c r="AY316" s="289" t="s">
        <v>229</v>
      </c>
    </row>
    <row r="317" s="14" customFormat="1">
      <c r="A317" s="14"/>
      <c r="B317" s="268"/>
      <c r="C317" s="269"/>
      <c r="D317" s="259" t="s">
        <v>238</v>
      </c>
      <c r="E317" s="269"/>
      <c r="F317" s="271" t="s">
        <v>4196</v>
      </c>
      <c r="G317" s="269"/>
      <c r="H317" s="272">
        <v>4.1399999999999997</v>
      </c>
      <c r="I317" s="273"/>
      <c r="J317" s="269"/>
      <c r="K317" s="269"/>
      <c r="L317" s="274"/>
      <c r="M317" s="275"/>
      <c r="N317" s="276"/>
      <c r="O317" s="276"/>
      <c r="P317" s="276"/>
      <c r="Q317" s="276"/>
      <c r="R317" s="276"/>
      <c r="S317" s="276"/>
      <c r="T317" s="27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8" t="s">
        <v>238</v>
      </c>
      <c r="AU317" s="278" t="s">
        <v>91</v>
      </c>
      <c r="AV317" s="14" t="s">
        <v>91</v>
      </c>
      <c r="AW317" s="14" t="s">
        <v>4</v>
      </c>
      <c r="AX317" s="14" t="s">
        <v>89</v>
      </c>
      <c r="AY317" s="278" t="s">
        <v>229</v>
      </c>
    </row>
    <row r="318" s="2" customFormat="1" ht="21.75" customHeight="1">
      <c r="A318" s="39"/>
      <c r="B318" s="40"/>
      <c r="C318" s="244" t="s">
        <v>854</v>
      </c>
      <c r="D318" s="244" t="s">
        <v>231</v>
      </c>
      <c r="E318" s="245" t="s">
        <v>1870</v>
      </c>
      <c r="F318" s="246" t="s">
        <v>1871</v>
      </c>
      <c r="G318" s="247" t="s">
        <v>311</v>
      </c>
      <c r="H318" s="248">
        <v>19.25</v>
      </c>
      <c r="I318" s="249"/>
      <c r="J318" s="250">
        <f>ROUND(I318*H318,2)</f>
        <v>0</v>
      </c>
      <c r="K318" s="246" t="s">
        <v>1</v>
      </c>
      <c r="L318" s="45"/>
      <c r="M318" s="251" t="s">
        <v>1</v>
      </c>
      <c r="N318" s="252" t="s">
        <v>46</v>
      </c>
      <c r="O318" s="92"/>
      <c r="P318" s="253">
        <f>O318*H318</f>
        <v>0</v>
      </c>
      <c r="Q318" s="253">
        <v>0</v>
      </c>
      <c r="R318" s="253">
        <f>Q318*H318</f>
        <v>0</v>
      </c>
      <c r="S318" s="253">
        <v>0</v>
      </c>
      <c r="T318" s="25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5" t="s">
        <v>331</v>
      </c>
      <c r="AT318" s="255" t="s">
        <v>231</v>
      </c>
      <c r="AU318" s="255" t="s">
        <v>91</v>
      </c>
      <c r="AY318" s="18" t="s">
        <v>229</v>
      </c>
      <c r="BE318" s="256">
        <f>IF(N318="základní",J318,0)</f>
        <v>0</v>
      </c>
      <c r="BF318" s="256">
        <f>IF(N318="snížená",J318,0)</f>
        <v>0</v>
      </c>
      <c r="BG318" s="256">
        <f>IF(N318="zákl. přenesená",J318,0)</f>
        <v>0</v>
      </c>
      <c r="BH318" s="256">
        <f>IF(N318="sníž. přenesená",J318,0)</f>
        <v>0</v>
      </c>
      <c r="BI318" s="256">
        <f>IF(N318="nulová",J318,0)</f>
        <v>0</v>
      </c>
      <c r="BJ318" s="18" t="s">
        <v>89</v>
      </c>
      <c r="BK318" s="256">
        <f>ROUND(I318*H318,2)</f>
        <v>0</v>
      </c>
      <c r="BL318" s="18" t="s">
        <v>331</v>
      </c>
      <c r="BM318" s="255" t="s">
        <v>4197</v>
      </c>
    </row>
    <row r="319" s="2" customFormat="1">
      <c r="A319" s="39"/>
      <c r="B319" s="40"/>
      <c r="C319" s="41"/>
      <c r="D319" s="259" t="s">
        <v>262</v>
      </c>
      <c r="E319" s="41"/>
      <c r="F319" s="290" t="s">
        <v>1873</v>
      </c>
      <c r="G319" s="41"/>
      <c r="H319" s="41"/>
      <c r="I319" s="155"/>
      <c r="J319" s="41"/>
      <c r="K319" s="41"/>
      <c r="L319" s="45"/>
      <c r="M319" s="291"/>
      <c r="N319" s="292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262</v>
      </c>
      <c r="AU319" s="18" t="s">
        <v>91</v>
      </c>
    </row>
    <row r="320" s="13" customFormat="1">
      <c r="A320" s="13"/>
      <c r="B320" s="257"/>
      <c r="C320" s="258"/>
      <c r="D320" s="259" t="s">
        <v>238</v>
      </c>
      <c r="E320" s="260" t="s">
        <v>1</v>
      </c>
      <c r="F320" s="261" t="s">
        <v>4171</v>
      </c>
      <c r="G320" s="258"/>
      <c r="H320" s="260" t="s">
        <v>1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7" t="s">
        <v>238</v>
      </c>
      <c r="AU320" s="267" t="s">
        <v>91</v>
      </c>
      <c r="AV320" s="13" t="s">
        <v>89</v>
      </c>
      <c r="AW320" s="13" t="s">
        <v>36</v>
      </c>
      <c r="AX320" s="13" t="s">
        <v>81</v>
      </c>
      <c r="AY320" s="267" t="s">
        <v>229</v>
      </c>
    </row>
    <row r="321" s="13" customFormat="1">
      <c r="A321" s="13"/>
      <c r="B321" s="257"/>
      <c r="C321" s="258"/>
      <c r="D321" s="259" t="s">
        <v>238</v>
      </c>
      <c r="E321" s="260" t="s">
        <v>1</v>
      </c>
      <c r="F321" s="261" t="s">
        <v>4172</v>
      </c>
      <c r="G321" s="258"/>
      <c r="H321" s="260" t="s">
        <v>1</v>
      </c>
      <c r="I321" s="262"/>
      <c r="J321" s="258"/>
      <c r="K321" s="258"/>
      <c r="L321" s="263"/>
      <c r="M321" s="264"/>
      <c r="N321" s="265"/>
      <c r="O321" s="265"/>
      <c r="P321" s="265"/>
      <c r="Q321" s="265"/>
      <c r="R321" s="265"/>
      <c r="S321" s="265"/>
      <c r="T321" s="26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7" t="s">
        <v>238</v>
      </c>
      <c r="AU321" s="267" t="s">
        <v>91</v>
      </c>
      <c r="AV321" s="13" t="s">
        <v>89</v>
      </c>
      <c r="AW321" s="13" t="s">
        <v>36</v>
      </c>
      <c r="AX321" s="13" t="s">
        <v>81</v>
      </c>
      <c r="AY321" s="267" t="s">
        <v>229</v>
      </c>
    </row>
    <row r="322" s="14" customFormat="1">
      <c r="A322" s="14"/>
      <c r="B322" s="268"/>
      <c r="C322" s="269"/>
      <c r="D322" s="259" t="s">
        <v>238</v>
      </c>
      <c r="E322" s="270" t="s">
        <v>1</v>
      </c>
      <c r="F322" s="271" t="s">
        <v>4173</v>
      </c>
      <c r="G322" s="269"/>
      <c r="H322" s="272">
        <v>15.6</v>
      </c>
      <c r="I322" s="273"/>
      <c r="J322" s="269"/>
      <c r="K322" s="269"/>
      <c r="L322" s="274"/>
      <c r="M322" s="275"/>
      <c r="N322" s="276"/>
      <c r="O322" s="276"/>
      <c r="P322" s="276"/>
      <c r="Q322" s="276"/>
      <c r="R322" s="276"/>
      <c r="S322" s="276"/>
      <c r="T322" s="27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8" t="s">
        <v>238</v>
      </c>
      <c r="AU322" s="278" t="s">
        <v>91</v>
      </c>
      <c r="AV322" s="14" t="s">
        <v>91</v>
      </c>
      <c r="AW322" s="14" t="s">
        <v>36</v>
      </c>
      <c r="AX322" s="14" t="s">
        <v>81</v>
      </c>
      <c r="AY322" s="278" t="s">
        <v>229</v>
      </c>
    </row>
    <row r="323" s="13" customFormat="1">
      <c r="A323" s="13"/>
      <c r="B323" s="257"/>
      <c r="C323" s="258"/>
      <c r="D323" s="259" t="s">
        <v>238</v>
      </c>
      <c r="E323" s="260" t="s">
        <v>1</v>
      </c>
      <c r="F323" s="261" t="s">
        <v>4174</v>
      </c>
      <c r="G323" s="258"/>
      <c r="H323" s="260" t="s">
        <v>1</v>
      </c>
      <c r="I323" s="262"/>
      <c r="J323" s="258"/>
      <c r="K323" s="258"/>
      <c r="L323" s="263"/>
      <c r="M323" s="264"/>
      <c r="N323" s="265"/>
      <c r="O323" s="265"/>
      <c r="P323" s="265"/>
      <c r="Q323" s="265"/>
      <c r="R323" s="265"/>
      <c r="S323" s="265"/>
      <c r="T323" s="26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7" t="s">
        <v>238</v>
      </c>
      <c r="AU323" s="267" t="s">
        <v>91</v>
      </c>
      <c r="AV323" s="13" t="s">
        <v>89</v>
      </c>
      <c r="AW323" s="13" t="s">
        <v>36</v>
      </c>
      <c r="AX323" s="13" t="s">
        <v>81</v>
      </c>
      <c r="AY323" s="267" t="s">
        <v>229</v>
      </c>
    </row>
    <row r="324" s="14" customFormat="1">
      <c r="A324" s="14"/>
      <c r="B324" s="268"/>
      <c r="C324" s="269"/>
      <c r="D324" s="259" t="s">
        <v>238</v>
      </c>
      <c r="E324" s="270" t="s">
        <v>1</v>
      </c>
      <c r="F324" s="271" t="s">
        <v>4175</v>
      </c>
      <c r="G324" s="269"/>
      <c r="H324" s="272">
        <v>3.6499999999999999</v>
      </c>
      <c r="I324" s="273"/>
      <c r="J324" s="269"/>
      <c r="K324" s="269"/>
      <c r="L324" s="274"/>
      <c r="M324" s="275"/>
      <c r="N324" s="276"/>
      <c r="O324" s="276"/>
      <c r="P324" s="276"/>
      <c r="Q324" s="276"/>
      <c r="R324" s="276"/>
      <c r="S324" s="276"/>
      <c r="T324" s="27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8" t="s">
        <v>238</v>
      </c>
      <c r="AU324" s="278" t="s">
        <v>91</v>
      </c>
      <c r="AV324" s="14" t="s">
        <v>91</v>
      </c>
      <c r="AW324" s="14" t="s">
        <v>36</v>
      </c>
      <c r="AX324" s="14" t="s">
        <v>81</v>
      </c>
      <c r="AY324" s="278" t="s">
        <v>229</v>
      </c>
    </row>
    <row r="325" s="15" customFormat="1">
      <c r="A325" s="15"/>
      <c r="B325" s="279"/>
      <c r="C325" s="280"/>
      <c r="D325" s="259" t="s">
        <v>238</v>
      </c>
      <c r="E325" s="281" t="s">
        <v>1</v>
      </c>
      <c r="F325" s="282" t="s">
        <v>252</v>
      </c>
      <c r="G325" s="280"/>
      <c r="H325" s="283">
        <v>19.25</v>
      </c>
      <c r="I325" s="284"/>
      <c r="J325" s="280"/>
      <c r="K325" s="280"/>
      <c r="L325" s="285"/>
      <c r="M325" s="286"/>
      <c r="N325" s="287"/>
      <c r="O325" s="287"/>
      <c r="P325" s="287"/>
      <c r="Q325" s="287"/>
      <c r="R325" s="287"/>
      <c r="S325" s="287"/>
      <c r="T325" s="28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9" t="s">
        <v>238</v>
      </c>
      <c r="AU325" s="289" t="s">
        <v>91</v>
      </c>
      <c r="AV325" s="15" t="s">
        <v>236</v>
      </c>
      <c r="AW325" s="15" t="s">
        <v>36</v>
      </c>
      <c r="AX325" s="15" t="s">
        <v>89</v>
      </c>
      <c r="AY325" s="289" t="s">
        <v>229</v>
      </c>
    </row>
    <row r="326" s="2" customFormat="1" ht="21.75" customHeight="1">
      <c r="A326" s="39"/>
      <c r="B326" s="40"/>
      <c r="C326" s="318" t="s">
        <v>868</v>
      </c>
      <c r="D326" s="318" t="s">
        <v>492</v>
      </c>
      <c r="E326" s="319" t="s">
        <v>4198</v>
      </c>
      <c r="F326" s="320" t="s">
        <v>4199</v>
      </c>
      <c r="G326" s="321" t="s">
        <v>311</v>
      </c>
      <c r="H326" s="322">
        <v>22.138000000000002</v>
      </c>
      <c r="I326" s="323"/>
      <c r="J326" s="324">
        <f>ROUND(I326*H326,2)</f>
        <v>0</v>
      </c>
      <c r="K326" s="320" t="s">
        <v>1</v>
      </c>
      <c r="L326" s="325"/>
      <c r="M326" s="326" t="s">
        <v>1</v>
      </c>
      <c r="N326" s="327" t="s">
        <v>46</v>
      </c>
      <c r="O326" s="92"/>
      <c r="P326" s="253">
        <f>O326*H326</f>
        <v>0</v>
      </c>
      <c r="Q326" s="253">
        <v>0.0025400000000000002</v>
      </c>
      <c r="R326" s="253">
        <f>Q326*H326</f>
        <v>0.056230520000000006</v>
      </c>
      <c r="S326" s="253">
        <v>0</v>
      </c>
      <c r="T326" s="25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5" t="s">
        <v>587</v>
      </c>
      <c r="AT326" s="255" t="s">
        <v>492</v>
      </c>
      <c r="AU326" s="255" t="s">
        <v>91</v>
      </c>
      <c r="AY326" s="18" t="s">
        <v>229</v>
      </c>
      <c r="BE326" s="256">
        <f>IF(N326="základní",J326,0)</f>
        <v>0</v>
      </c>
      <c r="BF326" s="256">
        <f>IF(N326="snížená",J326,0)</f>
        <v>0</v>
      </c>
      <c r="BG326" s="256">
        <f>IF(N326="zákl. přenesená",J326,0)</f>
        <v>0</v>
      </c>
      <c r="BH326" s="256">
        <f>IF(N326="sníž. přenesená",J326,0)</f>
        <v>0</v>
      </c>
      <c r="BI326" s="256">
        <f>IF(N326="nulová",J326,0)</f>
        <v>0</v>
      </c>
      <c r="BJ326" s="18" t="s">
        <v>89</v>
      </c>
      <c r="BK326" s="256">
        <f>ROUND(I326*H326,2)</f>
        <v>0</v>
      </c>
      <c r="BL326" s="18" t="s">
        <v>331</v>
      </c>
      <c r="BM326" s="255" t="s">
        <v>4200</v>
      </c>
    </row>
    <row r="327" s="14" customFormat="1">
      <c r="A327" s="14"/>
      <c r="B327" s="268"/>
      <c r="C327" s="269"/>
      <c r="D327" s="259" t="s">
        <v>238</v>
      </c>
      <c r="E327" s="269"/>
      <c r="F327" s="271" t="s">
        <v>4180</v>
      </c>
      <c r="G327" s="269"/>
      <c r="H327" s="272">
        <v>22.138000000000002</v>
      </c>
      <c r="I327" s="273"/>
      <c r="J327" s="269"/>
      <c r="K327" s="269"/>
      <c r="L327" s="274"/>
      <c r="M327" s="275"/>
      <c r="N327" s="276"/>
      <c r="O327" s="276"/>
      <c r="P327" s="276"/>
      <c r="Q327" s="276"/>
      <c r="R327" s="276"/>
      <c r="S327" s="276"/>
      <c r="T327" s="27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8" t="s">
        <v>238</v>
      </c>
      <c r="AU327" s="278" t="s">
        <v>91</v>
      </c>
      <c r="AV327" s="14" t="s">
        <v>91</v>
      </c>
      <c r="AW327" s="14" t="s">
        <v>4</v>
      </c>
      <c r="AX327" s="14" t="s">
        <v>89</v>
      </c>
      <c r="AY327" s="278" t="s">
        <v>229</v>
      </c>
    </row>
    <row r="328" s="2" customFormat="1" ht="21.75" customHeight="1">
      <c r="A328" s="39"/>
      <c r="B328" s="40"/>
      <c r="C328" s="244" t="s">
        <v>892</v>
      </c>
      <c r="D328" s="244" t="s">
        <v>231</v>
      </c>
      <c r="E328" s="245" t="s">
        <v>4201</v>
      </c>
      <c r="F328" s="246" t="s">
        <v>4202</v>
      </c>
      <c r="G328" s="247" t="s">
        <v>311</v>
      </c>
      <c r="H328" s="248">
        <v>19.25</v>
      </c>
      <c r="I328" s="249"/>
      <c r="J328" s="250">
        <f>ROUND(I328*H328,2)</f>
        <v>0</v>
      </c>
      <c r="K328" s="246" t="s">
        <v>235</v>
      </c>
      <c r="L328" s="45"/>
      <c r="M328" s="251" t="s">
        <v>1</v>
      </c>
      <c r="N328" s="252" t="s">
        <v>46</v>
      </c>
      <c r="O328" s="92"/>
      <c r="P328" s="253">
        <f>O328*H328</f>
        <v>0</v>
      </c>
      <c r="Q328" s="253">
        <v>0</v>
      </c>
      <c r="R328" s="253">
        <f>Q328*H328</f>
        <v>0</v>
      </c>
      <c r="S328" s="253">
        <v>0</v>
      </c>
      <c r="T328" s="25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5" t="s">
        <v>331</v>
      </c>
      <c r="AT328" s="255" t="s">
        <v>231</v>
      </c>
      <c r="AU328" s="255" t="s">
        <v>91</v>
      </c>
      <c r="AY328" s="18" t="s">
        <v>229</v>
      </c>
      <c r="BE328" s="256">
        <f>IF(N328="základní",J328,0)</f>
        <v>0</v>
      </c>
      <c r="BF328" s="256">
        <f>IF(N328="snížená",J328,0)</f>
        <v>0</v>
      </c>
      <c r="BG328" s="256">
        <f>IF(N328="zákl. přenesená",J328,0)</f>
        <v>0</v>
      </c>
      <c r="BH328" s="256">
        <f>IF(N328="sníž. přenesená",J328,0)</f>
        <v>0</v>
      </c>
      <c r="BI328" s="256">
        <f>IF(N328="nulová",J328,0)</f>
        <v>0</v>
      </c>
      <c r="BJ328" s="18" t="s">
        <v>89</v>
      </c>
      <c r="BK328" s="256">
        <f>ROUND(I328*H328,2)</f>
        <v>0</v>
      </c>
      <c r="BL328" s="18" t="s">
        <v>331</v>
      </c>
      <c r="BM328" s="255" t="s">
        <v>4203</v>
      </c>
    </row>
    <row r="329" s="13" customFormat="1">
      <c r="A329" s="13"/>
      <c r="B329" s="257"/>
      <c r="C329" s="258"/>
      <c r="D329" s="259" t="s">
        <v>238</v>
      </c>
      <c r="E329" s="260" t="s">
        <v>1</v>
      </c>
      <c r="F329" s="261" t="s">
        <v>4171</v>
      </c>
      <c r="G329" s="258"/>
      <c r="H329" s="260" t="s">
        <v>1</v>
      </c>
      <c r="I329" s="262"/>
      <c r="J329" s="258"/>
      <c r="K329" s="258"/>
      <c r="L329" s="263"/>
      <c r="M329" s="264"/>
      <c r="N329" s="265"/>
      <c r="O329" s="265"/>
      <c r="P329" s="265"/>
      <c r="Q329" s="265"/>
      <c r="R329" s="265"/>
      <c r="S329" s="265"/>
      <c r="T329" s="26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7" t="s">
        <v>238</v>
      </c>
      <c r="AU329" s="267" t="s">
        <v>91</v>
      </c>
      <c r="AV329" s="13" t="s">
        <v>89</v>
      </c>
      <c r="AW329" s="13" t="s">
        <v>36</v>
      </c>
      <c r="AX329" s="13" t="s">
        <v>81</v>
      </c>
      <c r="AY329" s="267" t="s">
        <v>229</v>
      </c>
    </row>
    <row r="330" s="13" customFormat="1">
      <c r="A330" s="13"/>
      <c r="B330" s="257"/>
      <c r="C330" s="258"/>
      <c r="D330" s="259" t="s">
        <v>238</v>
      </c>
      <c r="E330" s="260" t="s">
        <v>1</v>
      </c>
      <c r="F330" s="261" t="s">
        <v>4172</v>
      </c>
      <c r="G330" s="258"/>
      <c r="H330" s="260" t="s">
        <v>1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7" t="s">
        <v>238</v>
      </c>
      <c r="AU330" s="267" t="s">
        <v>91</v>
      </c>
      <c r="AV330" s="13" t="s">
        <v>89</v>
      </c>
      <c r="AW330" s="13" t="s">
        <v>36</v>
      </c>
      <c r="AX330" s="13" t="s">
        <v>81</v>
      </c>
      <c r="AY330" s="267" t="s">
        <v>229</v>
      </c>
    </row>
    <row r="331" s="14" customFormat="1">
      <c r="A331" s="14"/>
      <c r="B331" s="268"/>
      <c r="C331" s="269"/>
      <c r="D331" s="259" t="s">
        <v>238</v>
      </c>
      <c r="E331" s="270" t="s">
        <v>1</v>
      </c>
      <c r="F331" s="271" t="s">
        <v>4173</v>
      </c>
      <c r="G331" s="269"/>
      <c r="H331" s="272">
        <v>15.6</v>
      </c>
      <c r="I331" s="273"/>
      <c r="J331" s="269"/>
      <c r="K331" s="269"/>
      <c r="L331" s="274"/>
      <c r="M331" s="275"/>
      <c r="N331" s="276"/>
      <c r="O331" s="276"/>
      <c r="P331" s="276"/>
      <c r="Q331" s="276"/>
      <c r="R331" s="276"/>
      <c r="S331" s="276"/>
      <c r="T331" s="27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8" t="s">
        <v>238</v>
      </c>
      <c r="AU331" s="278" t="s">
        <v>91</v>
      </c>
      <c r="AV331" s="14" t="s">
        <v>91</v>
      </c>
      <c r="AW331" s="14" t="s">
        <v>36</v>
      </c>
      <c r="AX331" s="14" t="s">
        <v>81</v>
      </c>
      <c r="AY331" s="278" t="s">
        <v>229</v>
      </c>
    </row>
    <row r="332" s="13" customFormat="1">
      <c r="A332" s="13"/>
      <c r="B332" s="257"/>
      <c r="C332" s="258"/>
      <c r="D332" s="259" t="s">
        <v>238</v>
      </c>
      <c r="E332" s="260" t="s">
        <v>1</v>
      </c>
      <c r="F332" s="261" t="s">
        <v>4174</v>
      </c>
      <c r="G332" s="258"/>
      <c r="H332" s="260" t="s">
        <v>1</v>
      </c>
      <c r="I332" s="262"/>
      <c r="J332" s="258"/>
      <c r="K332" s="258"/>
      <c r="L332" s="263"/>
      <c r="M332" s="264"/>
      <c r="N332" s="265"/>
      <c r="O332" s="265"/>
      <c r="P332" s="265"/>
      <c r="Q332" s="265"/>
      <c r="R332" s="265"/>
      <c r="S332" s="265"/>
      <c r="T332" s="26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7" t="s">
        <v>238</v>
      </c>
      <c r="AU332" s="267" t="s">
        <v>91</v>
      </c>
      <c r="AV332" s="13" t="s">
        <v>89</v>
      </c>
      <c r="AW332" s="13" t="s">
        <v>36</v>
      </c>
      <c r="AX332" s="13" t="s">
        <v>81</v>
      </c>
      <c r="AY332" s="267" t="s">
        <v>229</v>
      </c>
    </row>
    <row r="333" s="14" customFormat="1">
      <c r="A333" s="14"/>
      <c r="B333" s="268"/>
      <c r="C333" s="269"/>
      <c r="D333" s="259" t="s">
        <v>238</v>
      </c>
      <c r="E333" s="270" t="s">
        <v>1</v>
      </c>
      <c r="F333" s="271" t="s">
        <v>4175</v>
      </c>
      <c r="G333" s="269"/>
      <c r="H333" s="272">
        <v>3.6499999999999999</v>
      </c>
      <c r="I333" s="273"/>
      <c r="J333" s="269"/>
      <c r="K333" s="269"/>
      <c r="L333" s="274"/>
      <c r="M333" s="275"/>
      <c r="N333" s="276"/>
      <c r="O333" s="276"/>
      <c r="P333" s="276"/>
      <c r="Q333" s="276"/>
      <c r="R333" s="276"/>
      <c r="S333" s="276"/>
      <c r="T333" s="27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8" t="s">
        <v>238</v>
      </c>
      <c r="AU333" s="278" t="s">
        <v>91</v>
      </c>
      <c r="AV333" s="14" t="s">
        <v>91</v>
      </c>
      <c r="AW333" s="14" t="s">
        <v>36</v>
      </c>
      <c r="AX333" s="14" t="s">
        <v>81</v>
      </c>
      <c r="AY333" s="278" t="s">
        <v>229</v>
      </c>
    </row>
    <row r="334" s="15" customFormat="1">
      <c r="A334" s="15"/>
      <c r="B334" s="279"/>
      <c r="C334" s="280"/>
      <c r="D334" s="259" t="s">
        <v>238</v>
      </c>
      <c r="E334" s="281" t="s">
        <v>1</v>
      </c>
      <c r="F334" s="282" t="s">
        <v>252</v>
      </c>
      <c r="G334" s="280"/>
      <c r="H334" s="283">
        <v>19.25</v>
      </c>
      <c r="I334" s="284"/>
      <c r="J334" s="280"/>
      <c r="K334" s="280"/>
      <c r="L334" s="285"/>
      <c r="M334" s="286"/>
      <c r="N334" s="287"/>
      <c r="O334" s="287"/>
      <c r="P334" s="287"/>
      <c r="Q334" s="287"/>
      <c r="R334" s="287"/>
      <c r="S334" s="287"/>
      <c r="T334" s="28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89" t="s">
        <v>238</v>
      </c>
      <c r="AU334" s="289" t="s">
        <v>91</v>
      </c>
      <c r="AV334" s="15" t="s">
        <v>236</v>
      </c>
      <c r="AW334" s="15" t="s">
        <v>36</v>
      </c>
      <c r="AX334" s="15" t="s">
        <v>89</v>
      </c>
      <c r="AY334" s="289" t="s">
        <v>229</v>
      </c>
    </row>
    <row r="335" s="2" customFormat="1" ht="21.75" customHeight="1">
      <c r="A335" s="39"/>
      <c r="B335" s="40"/>
      <c r="C335" s="318" t="s">
        <v>899</v>
      </c>
      <c r="D335" s="318" t="s">
        <v>492</v>
      </c>
      <c r="E335" s="319" t="s">
        <v>1900</v>
      </c>
      <c r="F335" s="320" t="s">
        <v>1901</v>
      </c>
      <c r="G335" s="321" t="s">
        <v>311</v>
      </c>
      <c r="H335" s="322">
        <v>22.138000000000002</v>
      </c>
      <c r="I335" s="323"/>
      <c r="J335" s="324">
        <f>ROUND(I335*H335,2)</f>
        <v>0</v>
      </c>
      <c r="K335" s="320" t="s">
        <v>235</v>
      </c>
      <c r="L335" s="325"/>
      <c r="M335" s="326" t="s">
        <v>1</v>
      </c>
      <c r="N335" s="327" t="s">
        <v>46</v>
      </c>
      <c r="O335" s="92"/>
      <c r="P335" s="253">
        <f>O335*H335</f>
        <v>0</v>
      </c>
      <c r="Q335" s="253">
        <v>0.00029999999999999997</v>
      </c>
      <c r="R335" s="253">
        <f>Q335*H335</f>
        <v>0.0066413999999999996</v>
      </c>
      <c r="S335" s="253">
        <v>0</v>
      </c>
      <c r="T335" s="25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5" t="s">
        <v>587</v>
      </c>
      <c r="AT335" s="255" t="s">
        <v>492</v>
      </c>
      <c r="AU335" s="255" t="s">
        <v>91</v>
      </c>
      <c r="AY335" s="18" t="s">
        <v>229</v>
      </c>
      <c r="BE335" s="256">
        <f>IF(N335="základní",J335,0)</f>
        <v>0</v>
      </c>
      <c r="BF335" s="256">
        <f>IF(N335="snížená",J335,0)</f>
        <v>0</v>
      </c>
      <c r="BG335" s="256">
        <f>IF(N335="zákl. přenesená",J335,0)</f>
        <v>0</v>
      </c>
      <c r="BH335" s="256">
        <f>IF(N335="sníž. přenesená",J335,0)</f>
        <v>0</v>
      </c>
      <c r="BI335" s="256">
        <f>IF(N335="nulová",J335,0)</f>
        <v>0</v>
      </c>
      <c r="BJ335" s="18" t="s">
        <v>89</v>
      </c>
      <c r="BK335" s="256">
        <f>ROUND(I335*H335,2)</f>
        <v>0</v>
      </c>
      <c r="BL335" s="18" t="s">
        <v>331</v>
      </c>
      <c r="BM335" s="255" t="s">
        <v>4204</v>
      </c>
    </row>
    <row r="336" s="14" customFormat="1">
      <c r="A336" s="14"/>
      <c r="B336" s="268"/>
      <c r="C336" s="269"/>
      <c r="D336" s="259" t="s">
        <v>238</v>
      </c>
      <c r="E336" s="269"/>
      <c r="F336" s="271" t="s">
        <v>4180</v>
      </c>
      <c r="G336" s="269"/>
      <c r="H336" s="272">
        <v>22.138000000000002</v>
      </c>
      <c r="I336" s="273"/>
      <c r="J336" s="269"/>
      <c r="K336" s="269"/>
      <c r="L336" s="274"/>
      <c r="M336" s="275"/>
      <c r="N336" s="276"/>
      <c r="O336" s="276"/>
      <c r="P336" s="276"/>
      <c r="Q336" s="276"/>
      <c r="R336" s="276"/>
      <c r="S336" s="276"/>
      <c r="T336" s="27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8" t="s">
        <v>238</v>
      </c>
      <c r="AU336" s="278" t="s">
        <v>91</v>
      </c>
      <c r="AV336" s="14" t="s">
        <v>91</v>
      </c>
      <c r="AW336" s="14" t="s">
        <v>4</v>
      </c>
      <c r="AX336" s="14" t="s">
        <v>89</v>
      </c>
      <c r="AY336" s="278" t="s">
        <v>229</v>
      </c>
    </row>
    <row r="337" s="2" customFormat="1" ht="21.75" customHeight="1">
      <c r="A337" s="39"/>
      <c r="B337" s="40"/>
      <c r="C337" s="244" t="s">
        <v>919</v>
      </c>
      <c r="D337" s="244" t="s">
        <v>231</v>
      </c>
      <c r="E337" s="245" t="s">
        <v>4205</v>
      </c>
      <c r="F337" s="246" t="s">
        <v>4206</v>
      </c>
      <c r="G337" s="247" t="s">
        <v>311</v>
      </c>
      <c r="H337" s="248">
        <v>19.25</v>
      </c>
      <c r="I337" s="249"/>
      <c r="J337" s="250">
        <f>ROUND(I337*H337,2)</f>
        <v>0</v>
      </c>
      <c r="K337" s="246" t="s">
        <v>235</v>
      </c>
      <c r="L337" s="45"/>
      <c r="M337" s="251" t="s">
        <v>1</v>
      </c>
      <c r="N337" s="252" t="s">
        <v>46</v>
      </c>
      <c r="O337" s="92"/>
      <c r="P337" s="253">
        <f>O337*H337</f>
        <v>0</v>
      </c>
      <c r="Q337" s="253">
        <v>0</v>
      </c>
      <c r="R337" s="253">
        <f>Q337*H337</f>
        <v>0</v>
      </c>
      <c r="S337" s="253">
        <v>0</v>
      </c>
      <c r="T337" s="25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5" t="s">
        <v>331</v>
      </c>
      <c r="AT337" s="255" t="s">
        <v>231</v>
      </c>
      <c r="AU337" s="255" t="s">
        <v>91</v>
      </c>
      <c r="AY337" s="18" t="s">
        <v>229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8" t="s">
        <v>89</v>
      </c>
      <c r="BK337" s="256">
        <f>ROUND(I337*H337,2)</f>
        <v>0</v>
      </c>
      <c r="BL337" s="18" t="s">
        <v>331</v>
      </c>
      <c r="BM337" s="255" t="s">
        <v>4207</v>
      </c>
    </row>
    <row r="338" s="13" customFormat="1">
      <c r="A338" s="13"/>
      <c r="B338" s="257"/>
      <c r="C338" s="258"/>
      <c r="D338" s="259" t="s">
        <v>238</v>
      </c>
      <c r="E338" s="260" t="s">
        <v>1</v>
      </c>
      <c r="F338" s="261" t="s">
        <v>4171</v>
      </c>
      <c r="G338" s="258"/>
      <c r="H338" s="260" t="s">
        <v>1</v>
      </c>
      <c r="I338" s="262"/>
      <c r="J338" s="258"/>
      <c r="K338" s="258"/>
      <c r="L338" s="263"/>
      <c r="M338" s="264"/>
      <c r="N338" s="265"/>
      <c r="O338" s="265"/>
      <c r="P338" s="265"/>
      <c r="Q338" s="265"/>
      <c r="R338" s="265"/>
      <c r="S338" s="265"/>
      <c r="T338" s="26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7" t="s">
        <v>238</v>
      </c>
      <c r="AU338" s="267" t="s">
        <v>91</v>
      </c>
      <c r="AV338" s="13" t="s">
        <v>89</v>
      </c>
      <c r="AW338" s="13" t="s">
        <v>36</v>
      </c>
      <c r="AX338" s="13" t="s">
        <v>81</v>
      </c>
      <c r="AY338" s="267" t="s">
        <v>229</v>
      </c>
    </row>
    <row r="339" s="13" customFormat="1">
      <c r="A339" s="13"/>
      <c r="B339" s="257"/>
      <c r="C339" s="258"/>
      <c r="D339" s="259" t="s">
        <v>238</v>
      </c>
      <c r="E339" s="260" t="s">
        <v>1</v>
      </c>
      <c r="F339" s="261" t="s">
        <v>4172</v>
      </c>
      <c r="G339" s="258"/>
      <c r="H339" s="260" t="s">
        <v>1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7" t="s">
        <v>238</v>
      </c>
      <c r="AU339" s="267" t="s">
        <v>91</v>
      </c>
      <c r="AV339" s="13" t="s">
        <v>89</v>
      </c>
      <c r="AW339" s="13" t="s">
        <v>36</v>
      </c>
      <c r="AX339" s="13" t="s">
        <v>81</v>
      </c>
      <c r="AY339" s="267" t="s">
        <v>229</v>
      </c>
    </row>
    <row r="340" s="14" customFormat="1">
      <c r="A340" s="14"/>
      <c r="B340" s="268"/>
      <c r="C340" s="269"/>
      <c r="D340" s="259" t="s">
        <v>238</v>
      </c>
      <c r="E340" s="270" t="s">
        <v>1</v>
      </c>
      <c r="F340" s="271" t="s">
        <v>4173</v>
      </c>
      <c r="G340" s="269"/>
      <c r="H340" s="272">
        <v>15.6</v>
      </c>
      <c r="I340" s="273"/>
      <c r="J340" s="269"/>
      <c r="K340" s="269"/>
      <c r="L340" s="274"/>
      <c r="M340" s="275"/>
      <c r="N340" s="276"/>
      <c r="O340" s="276"/>
      <c r="P340" s="276"/>
      <c r="Q340" s="276"/>
      <c r="R340" s="276"/>
      <c r="S340" s="276"/>
      <c r="T340" s="27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8" t="s">
        <v>238</v>
      </c>
      <c r="AU340" s="278" t="s">
        <v>91</v>
      </c>
      <c r="AV340" s="14" t="s">
        <v>91</v>
      </c>
      <c r="AW340" s="14" t="s">
        <v>36</v>
      </c>
      <c r="AX340" s="14" t="s">
        <v>81</v>
      </c>
      <c r="AY340" s="278" t="s">
        <v>229</v>
      </c>
    </row>
    <row r="341" s="13" customFormat="1">
      <c r="A341" s="13"/>
      <c r="B341" s="257"/>
      <c r="C341" s="258"/>
      <c r="D341" s="259" t="s">
        <v>238</v>
      </c>
      <c r="E341" s="260" t="s">
        <v>1</v>
      </c>
      <c r="F341" s="261" t="s">
        <v>4174</v>
      </c>
      <c r="G341" s="258"/>
      <c r="H341" s="260" t="s">
        <v>1</v>
      </c>
      <c r="I341" s="262"/>
      <c r="J341" s="258"/>
      <c r="K341" s="258"/>
      <c r="L341" s="263"/>
      <c r="M341" s="264"/>
      <c r="N341" s="265"/>
      <c r="O341" s="265"/>
      <c r="P341" s="265"/>
      <c r="Q341" s="265"/>
      <c r="R341" s="265"/>
      <c r="S341" s="265"/>
      <c r="T341" s="26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7" t="s">
        <v>238</v>
      </c>
      <c r="AU341" s="267" t="s">
        <v>91</v>
      </c>
      <c r="AV341" s="13" t="s">
        <v>89</v>
      </c>
      <c r="AW341" s="13" t="s">
        <v>36</v>
      </c>
      <c r="AX341" s="13" t="s">
        <v>81</v>
      </c>
      <c r="AY341" s="267" t="s">
        <v>229</v>
      </c>
    </row>
    <row r="342" s="14" customFormat="1">
      <c r="A342" s="14"/>
      <c r="B342" s="268"/>
      <c r="C342" s="269"/>
      <c r="D342" s="259" t="s">
        <v>238</v>
      </c>
      <c r="E342" s="270" t="s">
        <v>1</v>
      </c>
      <c r="F342" s="271" t="s">
        <v>4175</v>
      </c>
      <c r="G342" s="269"/>
      <c r="H342" s="272">
        <v>3.6499999999999999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8" t="s">
        <v>238</v>
      </c>
      <c r="AU342" s="278" t="s">
        <v>91</v>
      </c>
      <c r="AV342" s="14" t="s">
        <v>91</v>
      </c>
      <c r="AW342" s="14" t="s">
        <v>36</v>
      </c>
      <c r="AX342" s="14" t="s">
        <v>81</v>
      </c>
      <c r="AY342" s="278" t="s">
        <v>229</v>
      </c>
    </row>
    <row r="343" s="15" customFormat="1">
      <c r="A343" s="15"/>
      <c r="B343" s="279"/>
      <c r="C343" s="280"/>
      <c r="D343" s="259" t="s">
        <v>238</v>
      </c>
      <c r="E343" s="281" t="s">
        <v>1</v>
      </c>
      <c r="F343" s="282" t="s">
        <v>252</v>
      </c>
      <c r="G343" s="280"/>
      <c r="H343" s="283">
        <v>19.25</v>
      </c>
      <c r="I343" s="284"/>
      <c r="J343" s="280"/>
      <c r="K343" s="280"/>
      <c r="L343" s="285"/>
      <c r="M343" s="286"/>
      <c r="N343" s="287"/>
      <c r="O343" s="287"/>
      <c r="P343" s="287"/>
      <c r="Q343" s="287"/>
      <c r="R343" s="287"/>
      <c r="S343" s="287"/>
      <c r="T343" s="28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9" t="s">
        <v>238</v>
      </c>
      <c r="AU343" s="289" t="s">
        <v>91</v>
      </c>
      <c r="AV343" s="15" t="s">
        <v>236</v>
      </c>
      <c r="AW343" s="15" t="s">
        <v>36</v>
      </c>
      <c r="AX343" s="15" t="s">
        <v>89</v>
      </c>
      <c r="AY343" s="289" t="s">
        <v>229</v>
      </c>
    </row>
    <row r="344" s="2" customFormat="1" ht="21.75" customHeight="1">
      <c r="A344" s="39"/>
      <c r="B344" s="40"/>
      <c r="C344" s="318" t="s">
        <v>923</v>
      </c>
      <c r="D344" s="318" t="s">
        <v>492</v>
      </c>
      <c r="E344" s="319" t="s">
        <v>4208</v>
      </c>
      <c r="F344" s="320" t="s">
        <v>4209</v>
      </c>
      <c r="G344" s="321" t="s">
        <v>311</v>
      </c>
      <c r="H344" s="322">
        <v>22.138000000000002</v>
      </c>
      <c r="I344" s="323"/>
      <c r="J344" s="324">
        <f>ROUND(I344*H344,2)</f>
        <v>0</v>
      </c>
      <c r="K344" s="320" t="s">
        <v>235</v>
      </c>
      <c r="L344" s="325"/>
      <c r="M344" s="326" t="s">
        <v>1</v>
      </c>
      <c r="N344" s="327" t="s">
        <v>46</v>
      </c>
      <c r="O344" s="92"/>
      <c r="P344" s="253">
        <f>O344*H344</f>
        <v>0</v>
      </c>
      <c r="Q344" s="253">
        <v>0.00050000000000000001</v>
      </c>
      <c r="R344" s="253">
        <f>Q344*H344</f>
        <v>0.011069000000000001</v>
      </c>
      <c r="S344" s="253">
        <v>0</v>
      </c>
      <c r="T344" s="25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55" t="s">
        <v>587</v>
      </c>
      <c r="AT344" s="255" t="s">
        <v>492</v>
      </c>
      <c r="AU344" s="255" t="s">
        <v>91</v>
      </c>
      <c r="AY344" s="18" t="s">
        <v>229</v>
      </c>
      <c r="BE344" s="256">
        <f>IF(N344="základní",J344,0)</f>
        <v>0</v>
      </c>
      <c r="BF344" s="256">
        <f>IF(N344="snížená",J344,0)</f>
        <v>0</v>
      </c>
      <c r="BG344" s="256">
        <f>IF(N344="zákl. přenesená",J344,0)</f>
        <v>0</v>
      </c>
      <c r="BH344" s="256">
        <f>IF(N344="sníž. přenesená",J344,0)</f>
        <v>0</v>
      </c>
      <c r="BI344" s="256">
        <f>IF(N344="nulová",J344,0)</f>
        <v>0</v>
      </c>
      <c r="BJ344" s="18" t="s">
        <v>89</v>
      </c>
      <c r="BK344" s="256">
        <f>ROUND(I344*H344,2)</f>
        <v>0</v>
      </c>
      <c r="BL344" s="18" t="s">
        <v>331</v>
      </c>
      <c r="BM344" s="255" t="s">
        <v>4210</v>
      </c>
    </row>
    <row r="345" s="14" customFormat="1">
      <c r="A345" s="14"/>
      <c r="B345" s="268"/>
      <c r="C345" s="269"/>
      <c r="D345" s="259" t="s">
        <v>238</v>
      </c>
      <c r="E345" s="269"/>
      <c r="F345" s="271" t="s">
        <v>4180</v>
      </c>
      <c r="G345" s="269"/>
      <c r="H345" s="272">
        <v>22.138000000000002</v>
      </c>
      <c r="I345" s="273"/>
      <c r="J345" s="269"/>
      <c r="K345" s="269"/>
      <c r="L345" s="274"/>
      <c r="M345" s="275"/>
      <c r="N345" s="276"/>
      <c r="O345" s="276"/>
      <c r="P345" s="276"/>
      <c r="Q345" s="276"/>
      <c r="R345" s="276"/>
      <c r="S345" s="276"/>
      <c r="T345" s="27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8" t="s">
        <v>238</v>
      </c>
      <c r="AU345" s="278" t="s">
        <v>91</v>
      </c>
      <c r="AV345" s="14" t="s">
        <v>91</v>
      </c>
      <c r="AW345" s="14" t="s">
        <v>4</v>
      </c>
      <c r="AX345" s="14" t="s">
        <v>89</v>
      </c>
      <c r="AY345" s="278" t="s">
        <v>229</v>
      </c>
    </row>
    <row r="346" s="2" customFormat="1" ht="21.75" customHeight="1">
      <c r="A346" s="39"/>
      <c r="B346" s="40"/>
      <c r="C346" s="244" t="s">
        <v>929</v>
      </c>
      <c r="D346" s="244" t="s">
        <v>231</v>
      </c>
      <c r="E346" s="245" t="s">
        <v>4211</v>
      </c>
      <c r="F346" s="246" t="s">
        <v>4212</v>
      </c>
      <c r="G346" s="247" t="s">
        <v>311</v>
      </c>
      <c r="H346" s="248">
        <v>12.824999999999999</v>
      </c>
      <c r="I346" s="249"/>
      <c r="J346" s="250">
        <f>ROUND(I346*H346,2)</f>
        <v>0</v>
      </c>
      <c r="K346" s="246" t="s">
        <v>235</v>
      </c>
      <c r="L346" s="45"/>
      <c r="M346" s="251" t="s">
        <v>1</v>
      </c>
      <c r="N346" s="252" t="s">
        <v>46</v>
      </c>
      <c r="O346" s="92"/>
      <c r="P346" s="253">
        <f>O346*H346</f>
        <v>0</v>
      </c>
      <c r="Q346" s="253">
        <v>0</v>
      </c>
      <c r="R346" s="253">
        <f>Q346*H346</f>
        <v>0</v>
      </c>
      <c r="S346" s="253">
        <v>0</v>
      </c>
      <c r="T346" s="25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5" t="s">
        <v>331</v>
      </c>
      <c r="AT346" s="255" t="s">
        <v>231</v>
      </c>
      <c r="AU346" s="255" t="s">
        <v>91</v>
      </c>
      <c r="AY346" s="18" t="s">
        <v>229</v>
      </c>
      <c r="BE346" s="256">
        <f>IF(N346="základní",J346,0)</f>
        <v>0</v>
      </c>
      <c r="BF346" s="256">
        <f>IF(N346="snížená",J346,0)</f>
        <v>0</v>
      </c>
      <c r="BG346" s="256">
        <f>IF(N346="zákl. přenesená",J346,0)</f>
        <v>0</v>
      </c>
      <c r="BH346" s="256">
        <f>IF(N346="sníž. přenesená",J346,0)</f>
        <v>0</v>
      </c>
      <c r="BI346" s="256">
        <f>IF(N346="nulová",J346,0)</f>
        <v>0</v>
      </c>
      <c r="BJ346" s="18" t="s">
        <v>89</v>
      </c>
      <c r="BK346" s="256">
        <f>ROUND(I346*H346,2)</f>
        <v>0</v>
      </c>
      <c r="BL346" s="18" t="s">
        <v>331</v>
      </c>
      <c r="BM346" s="255" t="s">
        <v>4213</v>
      </c>
    </row>
    <row r="347" s="13" customFormat="1">
      <c r="A347" s="13"/>
      <c r="B347" s="257"/>
      <c r="C347" s="258"/>
      <c r="D347" s="259" t="s">
        <v>238</v>
      </c>
      <c r="E347" s="260" t="s">
        <v>1</v>
      </c>
      <c r="F347" s="261" t="s">
        <v>4171</v>
      </c>
      <c r="G347" s="258"/>
      <c r="H347" s="260" t="s">
        <v>1</v>
      </c>
      <c r="I347" s="262"/>
      <c r="J347" s="258"/>
      <c r="K347" s="258"/>
      <c r="L347" s="263"/>
      <c r="M347" s="264"/>
      <c r="N347" s="265"/>
      <c r="O347" s="265"/>
      <c r="P347" s="265"/>
      <c r="Q347" s="265"/>
      <c r="R347" s="265"/>
      <c r="S347" s="265"/>
      <c r="T347" s="26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7" t="s">
        <v>238</v>
      </c>
      <c r="AU347" s="267" t="s">
        <v>91</v>
      </c>
      <c r="AV347" s="13" t="s">
        <v>89</v>
      </c>
      <c r="AW347" s="13" t="s">
        <v>36</v>
      </c>
      <c r="AX347" s="13" t="s">
        <v>81</v>
      </c>
      <c r="AY347" s="267" t="s">
        <v>229</v>
      </c>
    </row>
    <row r="348" s="14" customFormat="1">
      <c r="A348" s="14"/>
      <c r="B348" s="268"/>
      <c r="C348" s="269"/>
      <c r="D348" s="259" t="s">
        <v>238</v>
      </c>
      <c r="E348" s="270" t="s">
        <v>1</v>
      </c>
      <c r="F348" s="271" t="s">
        <v>4214</v>
      </c>
      <c r="G348" s="269"/>
      <c r="H348" s="272">
        <v>12.824999999999999</v>
      </c>
      <c r="I348" s="273"/>
      <c r="J348" s="269"/>
      <c r="K348" s="269"/>
      <c r="L348" s="274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8" t="s">
        <v>238</v>
      </c>
      <c r="AU348" s="278" t="s">
        <v>91</v>
      </c>
      <c r="AV348" s="14" t="s">
        <v>91</v>
      </c>
      <c r="AW348" s="14" t="s">
        <v>36</v>
      </c>
      <c r="AX348" s="14" t="s">
        <v>89</v>
      </c>
      <c r="AY348" s="278" t="s">
        <v>229</v>
      </c>
    </row>
    <row r="349" s="2" customFormat="1" ht="16.5" customHeight="1">
      <c r="A349" s="39"/>
      <c r="B349" s="40"/>
      <c r="C349" s="318" t="s">
        <v>933</v>
      </c>
      <c r="D349" s="318" t="s">
        <v>492</v>
      </c>
      <c r="E349" s="319" t="s">
        <v>4215</v>
      </c>
      <c r="F349" s="320" t="s">
        <v>4216</v>
      </c>
      <c r="G349" s="321" t="s">
        <v>289</v>
      </c>
      <c r="H349" s="322">
        <v>1.0580000000000001</v>
      </c>
      <c r="I349" s="323"/>
      <c r="J349" s="324">
        <f>ROUND(I349*H349,2)</f>
        <v>0</v>
      </c>
      <c r="K349" s="320" t="s">
        <v>235</v>
      </c>
      <c r="L349" s="325"/>
      <c r="M349" s="326" t="s">
        <v>1</v>
      </c>
      <c r="N349" s="327" t="s">
        <v>46</v>
      </c>
      <c r="O349" s="92"/>
      <c r="P349" s="253">
        <f>O349*H349</f>
        <v>0</v>
      </c>
      <c r="Q349" s="253">
        <v>1</v>
      </c>
      <c r="R349" s="253">
        <f>Q349*H349</f>
        <v>1.0580000000000001</v>
      </c>
      <c r="S349" s="253">
        <v>0</v>
      </c>
      <c r="T349" s="25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5" t="s">
        <v>587</v>
      </c>
      <c r="AT349" s="255" t="s">
        <v>492</v>
      </c>
      <c r="AU349" s="255" t="s">
        <v>91</v>
      </c>
      <c r="AY349" s="18" t="s">
        <v>229</v>
      </c>
      <c r="BE349" s="256">
        <f>IF(N349="základní",J349,0)</f>
        <v>0</v>
      </c>
      <c r="BF349" s="256">
        <f>IF(N349="snížená",J349,0)</f>
        <v>0</v>
      </c>
      <c r="BG349" s="256">
        <f>IF(N349="zákl. přenesená",J349,0)</f>
        <v>0</v>
      </c>
      <c r="BH349" s="256">
        <f>IF(N349="sníž. přenesená",J349,0)</f>
        <v>0</v>
      </c>
      <c r="BI349" s="256">
        <f>IF(N349="nulová",J349,0)</f>
        <v>0</v>
      </c>
      <c r="BJ349" s="18" t="s">
        <v>89</v>
      </c>
      <c r="BK349" s="256">
        <f>ROUND(I349*H349,2)</f>
        <v>0</v>
      </c>
      <c r="BL349" s="18" t="s">
        <v>331</v>
      </c>
      <c r="BM349" s="255" t="s">
        <v>4217</v>
      </c>
    </row>
    <row r="350" s="14" customFormat="1">
      <c r="A350" s="14"/>
      <c r="B350" s="268"/>
      <c r="C350" s="269"/>
      <c r="D350" s="259" t="s">
        <v>238</v>
      </c>
      <c r="E350" s="269"/>
      <c r="F350" s="271" t="s">
        <v>4218</v>
      </c>
      <c r="G350" s="269"/>
      <c r="H350" s="272">
        <v>1.0580000000000001</v>
      </c>
      <c r="I350" s="273"/>
      <c r="J350" s="269"/>
      <c r="K350" s="269"/>
      <c r="L350" s="274"/>
      <c r="M350" s="275"/>
      <c r="N350" s="276"/>
      <c r="O350" s="276"/>
      <c r="P350" s="276"/>
      <c r="Q350" s="276"/>
      <c r="R350" s="276"/>
      <c r="S350" s="276"/>
      <c r="T350" s="27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8" t="s">
        <v>238</v>
      </c>
      <c r="AU350" s="278" t="s">
        <v>91</v>
      </c>
      <c r="AV350" s="14" t="s">
        <v>91</v>
      </c>
      <c r="AW350" s="14" t="s">
        <v>4</v>
      </c>
      <c r="AX350" s="14" t="s">
        <v>89</v>
      </c>
      <c r="AY350" s="278" t="s">
        <v>229</v>
      </c>
    </row>
    <row r="351" s="2" customFormat="1" ht="21.75" customHeight="1">
      <c r="A351" s="39"/>
      <c r="B351" s="40"/>
      <c r="C351" s="244" t="s">
        <v>937</v>
      </c>
      <c r="D351" s="244" t="s">
        <v>231</v>
      </c>
      <c r="E351" s="245" t="s">
        <v>4219</v>
      </c>
      <c r="F351" s="246" t="s">
        <v>4220</v>
      </c>
      <c r="G351" s="247" t="s">
        <v>346</v>
      </c>
      <c r="H351" s="248">
        <v>2.25</v>
      </c>
      <c r="I351" s="249"/>
      <c r="J351" s="250">
        <f>ROUND(I351*H351,2)</f>
        <v>0</v>
      </c>
      <c r="K351" s="246" t="s">
        <v>235</v>
      </c>
      <c r="L351" s="45"/>
      <c r="M351" s="251" t="s">
        <v>1</v>
      </c>
      <c r="N351" s="252" t="s">
        <v>46</v>
      </c>
      <c r="O351" s="92"/>
      <c r="P351" s="253">
        <f>O351*H351</f>
        <v>0</v>
      </c>
      <c r="Q351" s="253">
        <v>2.0000000000000002E-05</v>
      </c>
      <c r="R351" s="253">
        <f>Q351*H351</f>
        <v>4.5000000000000003E-05</v>
      </c>
      <c r="S351" s="253">
        <v>0</v>
      </c>
      <c r="T351" s="25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5" t="s">
        <v>331</v>
      </c>
      <c r="AT351" s="255" t="s">
        <v>231</v>
      </c>
      <c r="AU351" s="255" t="s">
        <v>91</v>
      </c>
      <c r="AY351" s="18" t="s">
        <v>229</v>
      </c>
      <c r="BE351" s="256">
        <f>IF(N351="základní",J351,0)</f>
        <v>0</v>
      </c>
      <c r="BF351" s="256">
        <f>IF(N351="snížená",J351,0)</f>
        <v>0</v>
      </c>
      <c r="BG351" s="256">
        <f>IF(N351="zákl. přenesená",J351,0)</f>
        <v>0</v>
      </c>
      <c r="BH351" s="256">
        <f>IF(N351="sníž. přenesená",J351,0)</f>
        <v>0</v>
      </c>
      <c r="BI351" s="256">
        <f>IF(N351="nulová",J351,0)</f>
        <v>0</v>
      </c>
      <c r="BJ351" s="18" t="s">
        <v>89</v>
      </c>
      <c r="BK351" s="256">
        <f>ROUND(I351*H351,2)</f>
        <v>0</v>
      </c>
      <c r="BL351" s="18" t="s">
        <v>331</v>
      </c>
      <c r="BM351" s="255" t="s">
        <v>4221</v>
      </c>
    </row>
    <row r="352" s="13" customFormat="1">
      <c r="A352" s="13"/>
      <c r="B352" s="257"/>
      <c r="C352" s="258"/>
      <c r="D352" s="259" t="s">
        <v>238</v>
      </c>
      <c r="E352" s="260" t="s">
        <v>1</v>
      </c>
      <c r="F352" s="261" t="s">
        <v>4222</v>
      </c>
      <c r="G352" s="258"/>
      <c r="H352" s="260" t="s">
        <v>1</v>
      </c>
      <c r="I352" s="262"/>
      <c r="J352" s="258"/>
      <c r="K352" s="258"/>
      <c r="L352" s="263"/>
      <c r="M352" s="264"/>
      <c r="N352" s="265"/>
      <c r="O352" s="265"/>
      <c r="P352" s="265"/>
      <c r="Q352" s="265"/>
      <c r="R352" s="265"/>
      <c r="S352" s="265"/>
      <c r="T352" s="26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7" t="s">
        <v>238</v>
      </c>
      <c r="AU352" s="267" t="s">
        <v>91</v>
      </c>
      <c r="AV352" s="13" t="s">
        <v>89</v>
      </c>
      <c r="AW352" s="13" t="s">
        <v>36</v>
      </c>
      <c r="AX352" s="13" t="s">
        <v>81</v>
      </c>
      <c r="AY352" s="267" t="s">
        <v>229</v>
      </c>
    </row>
    <row r="353" s="14" customFormat="1">
      <c r="A353" s="14"/>
      <c r="B353" s="268"/>
      <c r="C353" s="269"/>
      <c r="D353" s="259" t="s">
        <v>238</v>
      </c>
      <c r="E353" s="270" t="s">
        <v>1</v>
      </c>
      <c r="F353" s="271" t="s">
        <v>4223</v>
      </c>
      <c r="G353" s="269"/>
      <c r="H353" s="272">
        <v>2.25</v>
      </c>
      <c r="I353" s="273"/>
      <c r="J353" s="269"/>
      <c r="K353" s="269"/>
      <c r="L353" s="274"/>
      <c r="M353" s="275"/>
      <c r="N353" s="276"/>
      <c r="O353" s="276"/>
      <c r="P353" s="276"/>
      <c r="Q353" s="276"/>
      <c r="R353" s="276"/>
      <c r="S353" s="276"/>
      <c r="T353" s="27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8" t="s">
        <v>238</v>
      </c>
      <c r="AU353" s="278" t="s">
        <v>91</v>
      </c>
      <c r="AV353" s="14" t="s">
        <v>91</v>
      </c>
      <c r="AW353" s="14" t="s">
        <v>36</v>
      </c>
      <c r="AX353" s="14" t="s">
        <v>89</v>
      </c>
      <c r="AY353" s="278" t="s">
        <v>229</v>
      </c>
    </row>
    <row r="354" s="2" customFormat="1" ht="21.75" customHeight="1">
      <c r="A354" s="39"/>
      <c r="B354" s="40"/>
      <c r="C354" s="318" t="s">
        <v>941</v>
      </c>
      <c r="D354" s="318" t="s">
        <v>492</v>
      </c>
      <c r="E354" s="319" t="s">
        <v>4224</v>
      </c>
      <c r="F354" s="320" t="s">
        <v>4225</v>
      </c>
      <c r="G354" s="321" t="s">
        <v>346</v>
      </c>
      <c r="H354" s="322">
        <v>2.4750000000000001</v>
      </c>
      <c r="I354" s="323"/>
      <c r="J354" s="324">
        <f>ROUND(I354*H354,2)</f>
        <v>0</v>
      </c>
      <c r="K354" s="320" t="s">
        <v>1</v>
      </c>
      <c r="L354" s="325"/>
      <c r="M354" s="326" t="s">
        <v>1</v>
      </c>
      <c r="N354" s="327" t="s">
        <v>46</v>
      </c>
      <c r="O354" s="92"/>
      <c r="P354" s="253">
        <f>O354*H354</f>
        <v>0</v>
      </c>
      <c r="Q354" s="253">
        <v>2.0000000000000002E-05</v>
      </c>
      <c r="R354" s="253">
        <f>Q354*H354</f>
        <v>4.9500000000000004E-05</v>
      </c>
      <c r="S354" s="253">
        <v>0</v>
      </c>
      <c r="T354" s="25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5" t="s">
        <v>587</v>
      </c>
      <c r="AT354" s="255" t="s">
        <v>492</v>
      </c>
      <c r="AU354" s="255" t="s">
        <v>91</v>
      </c>
      <c r="AY354" s="18" t="s">
        <v>229</v>
      </c>
      <c r="BE354" s="256">
        <f>IF(N354="základní",J354,0)</f>
        <v>0</v>
      </c>
      <c r="BF354" s="256">
        <f>IF(N354="snížená",J354,0)</f>
        <v>0</v>
      </c>
      <c r="BG354" s="256">
        <f>IF(N354="zákl. přenesená",J354,0)</f>
        <v>0</v>
      </c>
      <c r="BH354" s="256">
        <f>IF(N354="sníž. přenesená",J354,0)</f>
        <v>0</v>
      </c>
      <c r="BI354" s="256">
        <f>IF(N354="nulová",J354,0)</f>
        <v>0</v>
      </c>
      <c r="BJ354" s="18" t="s">
        <v>89</v>
      </c>
      <c r="BK354" s="256">
        <f>ROUND(I354*H354,2)</f>
        <v>0</v>
      </c>
      <c r="BL354" s="18" t="s">
        <v>331</v>
      </c>
      <c r="BM354" s="255" t="s">
        <v>4226</v>
      </c>
    </row>
    <row r="355" s="14" customFormat="1">
      <c r="A355" s="14"/>
      <c r="B355" s="268"/>
      <c r="C355" s="269"/>
      <c r="D355" s="259" t="s">
        <v>238</v>
      </c>
      <c r="E355" s="269"/>
      <c r="F355" s="271" t="s">
        <v>4227</v>
      </c>
      <c r="G355" s="269"/>
      <c r="H355" s="272">
        <v>2.4750000000000001</v>
      </c>
      <c r="I355" s="273"/>
      <c r="J355" s="269"/>
      <c r="K355" s="269"/>
      <c r="L355" s="274"/>
      <c r="M355" s="275"/>
      <c r="N355" s="276"/>
      <c r="O355" s="276"/>
      <c r="P355" s="276"/>
      <c r="Q355" s="276"/>
      <c r="R355" s="276"/>
      <c r="S355" s="276"/>
      <c r="T355" s="27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8" t="s">
        <v>238</v>
      </c>
      <c r="AU355" s="278" t="s">
        <v>91</v>
      </c>
      <c r="AV355" s="14" t="s">
        <v>91</v>
      </c>
      <c r="AW355" s="14" t="s">
        <v>4</v>
      </c>
      <c r="AX355" s="14" t="s">
        <v>89</v>
      </c>
      <c r="AY355" s="278" t="s">
        <v>229</v>
      </c>
    </row>
    <row r="356" s="2" customFormat="1" ht="21.75" customHeight="1">
      <c r="A356" s="39"/>
      <c r="B356" s="40"/>
      <c r="C356" s="244" t="s">
        <v>947</v>
      </c>
      <c r="D356" s="244" t="s">
        <v>231</v>
      </c>
      <c r="E356" s="245" t="s">
        <v>4228</v>
      </c>
      <c r="F356" s="246" t="s">
        <v>4229</v>
      </c>
      <c r="G356" s="247" t="s">
        <v>1784</v>
      </c>
      <c r="H356" s="328"/>
      <c r="I356" s="249"/>
      <c r="J356" s="250">
        <f>ROUND(I356*H356,2)</f>
        <v>0</v>
      </c>
      <c r="K356" s="246" t="s">
        <v>235</v>
      </c>
      <c r="L356" s="45"/>
      <c r="M356" s="251" t="s">
        <v>1</v>
      </c>
      <c r="N356" s="252" t="s">
        <v>46</v>
      </c>
      <c r="O356" s="92"/>
      <c r="P356" s="253">
        <f>O356*H356</f>
        <v>0</v>
      </c>
      <c r="Q356" s="253">
        <v>0</v>
      </c>
      <c r="R356" s="253">
        <f>Q356*H356</f>
        <v>0</v>
      </c>
      <c r="S356" s="253">
        <v>0</v>
      </c>
      <c r="T356" s="25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5" t="s">
        <v>331</v>
      </c>
      <c r="AT356" s="255" t="s">
        <v>231</v>
      </c>
      <c r="AU356" s="255" t="s">
        <v>91</v>
      </c>
      <c r="AY356" s="18" t="s">
        <v>229</v>
      </c>
      <c r="BE356" s="256">
        <f>IF(N356="základní",J356,0)</f>
        <v>0</v>
      </c>
      <c r="BF356" s="256">
        <f>IF(N356="snížená",J356,0)</f>
        <v>0</v>
      </c>
      <c r="BG356" s="256">
        <f>IF(N356="zákl. přenesená",J356,0)</f>
        <v>0</v>
      </c>
      <c r="BH356" s="256">
        <f>IF(N356="sníž. přenesená",J356,0)</f>
        <v>0</v>
      </c>
      <c r="BI356" s="256">
        <f>IF(N356="nulová",J356,0)</f>
        <v>0</v>
      </c>
      <c r="BJ356" s="18" t="s">
        <v>89</v>
      </c>
      <c r="BK356" s="256">
        <f>ROUND(I356*H356,2)</f>
        <v>0</v>
      </c>
      <c r="BL356" s="18" t="s">
        <v>331</v>
      </c>
      <c r="BM356" s="255" t="s">
        <v>4230</v>
      </c>
    </row>
    <row r="357" s="12" customFormat="1" ht="22.8" customHeight="1">
      <c r="A357" s="12"/>
      <c r="B357" s="228"/>
      <c r="C357" s="229"/>
      <c r="D357" s="230" t="s">
        <v>80</v>
      </c>
      <c r="E357" s="242" t="s">
        <v>1935</v>
      </c>
      <c r="F357" s="242" t="s">
        <v>1936</v>
      </c>
      <c r="G357" s="229"/>
      <c r="H357" s="229"/>
      <c r="I357" s="232"/>
      <c r="J357" s="243">
        <f>BK357</f>
        <v>0</v>
      </c>
      <c r="K357" s="229"/>
      <c r="L357" s="234"/>
      <c r="M357" s="235"/>
      <c r="N357" s="236"/>
      <c r="O357" s="236"/>
      <c r="P357" s="237">
        <f>SUM(P358:P365)</f>
        <v>0</v>
      </c>
      <c r="Q357" s="236"/>
      <c r="R357" s="237">
        <f>SUM(R358:R365)</f>
        <v>0.040316999999999999</v>
      </c>
      <c r="S357" s="236"/>
      <c r="T357" s="238">
        <f>SUM(T358:T365)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39" t="s">
        <v>91</v>
      </c>
      <c r="AT357" s="240" t="s">
        <v>80</v>
      </c>
      <c r="AU357" s="240" t="s">
        <v>89</v>
      </c>
      <c r="AY357" s="239" t="s">
        <v>229</v>
      </c>
      <c r="BK357" s="241">
        <f>SUM(BK358:BK365)</f>
        <v>0</v>
      </c>
    </row>
    <row r="358" s="2" customFormat="1" ht="21.75" customHeight="1">
      <c r="A358" s="39"/>
      <c r="B358" s="40"/>
      <c r="C358" s="244" t="s">
        <v>951</v>
      </c>
      <c r="D358" s="244" t="s">
        <v>231</v>
      </c>
      <c r="E358" s="245" t="s">
        <v>2120</v>
      </c>
      <c r="F358" s="246" t="s">
        <v>2121</v>
      </c>
      <c r="G358" s="247" t="s">
        <v>311</v>
      </c>
      <c r="H358" s="248">
        <v>12.824999999999999</v>
      </c>
      <c r="I358" s="249"/>
      <c r="J358" s="250">
        <f>ROUND(I358*H358,2)</f>
        <v>0</v>
      </c>
      <c r="K358" s="246" t="s">
        <v>235</v>
      </c>
      <c r="L358" s="45"/>
      <c r="M358" s="251" t="s">
        <v>1</v>
      </c>
      <c r="N358" s="252" t="s">
        <v>46</v>
      </c>
      <c r="O358" s="92"/>
      <c r="P358" s="253">
        <f>O358*H358</f>
        <v>0</v>
      </c>
      <c r="Q358" s="253">
        <v>0.00116</v>
      </c>
      <c r="R358" s="253">
        <f>Q358*H358</f>
        <v>0.014877</v>
      </c>
      <c r="S358" s="253">
        <v>0</v>
      </c>
      <c r="T358" s="254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5" t="s">
        <v>331</v>
      </c>
      <c r="AT358" s="255" t="s">
        <v>231</v>
      </c>
      <c r="AU358" s="255" t="s">
        <v>91</v>
      </c>
      <c r="AY358" s="18" t="s">
        <v>229</v>
      </c>
      <c r="BE358" s="256">
        <f>IF(N358="základní",J358,0)</f>
        <v>0</v>
      </c>
      <c r="BF358" s="256">
        <f>IF(N358="snížená",J358,0)</f>
        <v>0</v>
      </c>
      <c r="BG358" s="256">
        <f>IF(N358="zákl. přenesená",J358,0)</f>
        <v>0</v>
      </c>
      <c r="BH358" s="256">
        <f>IF(N358="sníž. přenesená",J358,0)</f>
        <v>0</v>
      </c>
      <c r="BI358" s="256">
        <f>IF(N358="nulová",J358,0)</f>
        <v>0</v>
      </c>
      <c r="BJ358" s="18" t="s">
        <v>89</v>
      </c>
      <c r="BK358" s="256">
        <f>ROUND(I358*H358,2)</f>
        <v>0</v>
      </c>
      <c r="BL358" s="18" t="s">
        <v>331</v>
      </c>
      <c r="BM358" s="255" t="s">
        <v>4231</v>
      </c>
    </row>
    <row r="359" s="13" customFormat="1">
      <c r="A359" s="13"/>
      <c r="B359" s="257"/>
      <c r="C359" s="258"/>
      <c r="D359" s="259" t="s">
        <v>238</v>
      </c>
      <c r="E359" s="260" t="s">
        <v>1</v>
      </c>
      <c r="F359" s="261" t="s">
        <v>4171</v>
      </c>
      <c r="G359" s="258"/>
      <c r="H359" s="260" t="s">
        <v>1</v>
      </c>
      <c r="I359" s="262"/>
      <c r="J359" s="258"/>
      <c r="K359" s="258"/>
      <c r="L359" s="263"/>
      <c r="M359" s="264"/>
      <c r="N359" s="265"/>
      <c r="O359" s="265"/>
      <c r="P359" s="265"/>
      <c r="Q359" s="265"/>
      <c r="R359" s="265"/>
      <c r="S359" s="265"/>
      <c r="T359" s="26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7" t="s">
        <v>238</v>
      </c>
      <c r="AU359" s="267" t="s">
        <v>91</v>
      </c>
      <c r="AV359" s="13" t="s">
        <v>89</v>
      </c>
      <c r="AW359" s="13" t="s">
        <v>36</v>
      </c>
      <c r="AX359" s="13" t="s">
        <v>81</v>
      </c>
      <c r="AY359" s="267" t="s">
        <v>229</v>
      </c>
    </row>
    <row r="360" s="14" customFormat="1">
      <c r="A360" s="14"/>
      <c r="B360" s="268"/>
      <c r="C360" s="269"/>
      <c r="D360" s="259" t="s">
        <v>238</v>
      </c>
      <c r="E360" s="270" t="s">
        <v>1</v>
      </c>
      <c r="F360" s="271" t="s">
        <v>4214</v>
      </c>
      <c r="G360" s="269"/>
      <c r="H360" s="272">
        <v>12.824999999999999</v>
      </c>
      <c r="I360" s="273"/>
      <c r="J360" s="269"/>
      <c r="K360" s="269"/>
      <c r="L360" s="274"/>
      <c r="M360" s="275"/>
      <c r="N360" s="276"/>
      <c r="O360" s="276"/>
      <c r="P360" s="276"/>
      <c r="Q360" s="276"/>
      <c r="R360" s="276"/>
      <c r="S360" s="276"/>
      <c r="T360" s="27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8" t="s">
        <v>238</v>
      </c>
      <c r="AU360" s="278" t="s">
        <v>91</v>
      </c>
      <c r="AV360" s="14" t="s">
        <v>91</v>
      </c>
      <c r="AW360" s="14" t="s">
        <v>36</v>
      </c>
      <c r="AX360" s="14" t="s">
        <v>89</v>
      </c>
      <c r="AY360" s="278" t="s">
        <v>229</v>
      </c>
    </row>
    <row r="361" s="2" customFormat="1" ht="16.5" customHeight="1">
      <c r="A361" s="39"/>
      <c r="B361" s="40"/>
      <c r="C361" s="318" t="s">
        <v>958</v>
      </c>
      <c r="D361" s="318" t="s">
        <v>492</v>
      </c>
      <c r="E361" s="319" t="s">
        <v>2124</v>
      </c>
      <c r="F361" s="320" t="s">
        <v>2125</v>
      </c>
      <c r="G361" s="321" t="s">
        <v>234</v>
      </c>
      <c r="H361" s="322">
        <v>1.272</v>
      </c>
      <c r="I361" s="323"/>
      <c r="J361" s="324">
        <f>ROUND(I361*H361,2)</f>
        <v>0</v>
      </c>
      <c r="K361" s="320" t="s">
        <v>235</v>
      </c>
      <c r="L361" s="325"/>
      <c r="M361" s="326" t="s">
        <v>1</v>
      </c>
      <c r="N361" s="327" t="s">
        <v>46</v>
      </c>
      <c r="O361" s="92"/>
      <c r="P361" s="253">
        <f>O361*H361</f>
        <v>0</v>
      </c>
      <c r="Q361" s="253">
        <v>0.02</v>
      </c>
      <c r="R361" s="253">
        <f>Q361*H361</f>
        <v>0.025440000000000001</v>
      </c>
      <c r="S361" s="253">
        <v>0</v>
      </c>
      <c r="T361" s="25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5" t="s">
        <v>587</v>
      </c>
      <c r="AT361" s="255" t="s">
        <v>492</v>
      </c>
      <c r="AU361" s="255" t="s">
        <v>91</v>
      </c>
      <c r="AY361" s="18" t="s">
        <v>229</v>
      </c>
      <c r="BE361" s="256">
        <f>IF(N361="základní",J361,0)</f>
        <v>0</v>
      </c>
      <c r="BF361" s="256">
        <f>IF(N361="snížená",J361,0)</f>
        <v>0</v>
      </c>
      <c r="BG361" s="256">
        <f>IF(N361="zákl. přenesená",J361,0)</f>
        <v>0</v>
      </c>
      <c r="BH361" s="256">
        <f>IF(N361="sníž. přenesená",J361,0)</f>
        <v>0</v>
      </c>
      <c r="BI361" s="256">
        <f>IF(N361="nulová",J361,0)</f>
        <v>0</v>
      </c>
      <c r="BJ361" s="18" t="s">
        <v>89</v>
      </c>
      <c r="BK361" s="256">
        <f>ROUND(I361*H361,2)</f>
        <v>0</v>
      </c>
      <c r="BL361" s="18" t="s">
        <v>331</v>
      </c>
      <c r="BM361" s="255" t="s">
        <v>4232</v>
      </c>
    </row>
    <row r="362" s="13" customFormat="1">
      <c r="A362" s="13"/>
      <c r="B362" s="257"/>
      <c r="C362" s="258"/>
      <c r="D362" s="259" t="s">
        <v>238</v>
      </c>
      <c r="E362" s="260" t="s">
        <v>1</v>
      </c>
      <c r="F362" s="261" t="s">
        <v>4171</v>
      </c>
      <c r="G362" s="258"/>
      <c r="H362" s="260" t="s">
        <v>1</v>
      </c>
      <c r="I362" s="262"/>
      <c r="J362" s="258"/>
      <c r="K362" s="258"/>
      <c r="L362" s="263"/>
      <c r="M362" s="264"/>
      <c r="N362" s="265"/>
      <c r="O362" s="265"/>
      <c r="P362" s="265"/>
      <c r="Q362" s="265"/>
      <c r="R362" s="265"/>
      <c r="S362" s="265"/>
      <c r="T362" s="26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7" t="s">
        <v>238</v>
      </c>
      <c r="AU362" s="267" t="s">
        <v>91</v>
      </c>
      <c r="AV362" s="13" t="s">
        <v>89</v>
      </c>
      <c r="AW362" s="13" t="s">
        <v>36</v>
      </c>
      <c r="AX362" s="13" t="s">
        <v>81</v>
      </c>
      <c r="AY362" s="267" t="s">
        <v>229</v>
      </c>
    </row>
    <row r="363" s="14" customFormat="1">
      <c r="A363" s="14"/>
      <c r="B363" s="268"/>
      <c r="C363" s="269"/>
      <c r="D363" s="259" t="s">
        <v>238</v>
      </c>
      <c r="E363" s="270" t="s">
        <v>1</v>
      </c>
      <c r="F363" s="271" t="s">
        <v>4233</v>
      </c>
      <c r="G363" s="269"/>
      <c r="H363" s="272">
        <v>1.1060000000000001</v>
      </c>
      <c r="I363" s="273"/>
      <c r="J363" s="269"/>
      <c r="K363" s="269"/>
      <c r="L363" s="274"/>
      <c r="M363" s="275"/>
      <c r="N363" s="276"/>
      <c r="O363" s="276"/>
      <c r="P363" s="276"/>
      <c r="Q363" s="276"/>
      <c r="R363" s="276"/>
      <c r="S363" s="276"/>
      <c r="T363" s="27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8" t="s">
        <v>238</v>
      </c>
      <c r="AU363" s="278" t="s">
        <v>91</v>
      </c>
      <c r="AV363" s="14" t="s">
        <v>91</v>
      </c>
      <c r="AW363" s="14" t="s">
        <v>36</v>
      </c>
      <c r="AX363" s="14" t="s">
        <v>89</v>
      </c>
      <c r="AY363" s="278" t="s">
        <v>229</v>
      </c>
    </row>
    <row r="364" s="14" customFormat="1">
      <c r="A364" s="14"/>
      <c r="B364" s="268"/>
      <c r="C364" s="269"/>
      <c r="D364" s="259" t="s">
        <v>238</v>
      </c>
      <c r="E364" s="269"/>
      <c r="F364" s="271" t="s">
        <v>4234</v>
      </c>
      <c r="G364" s="269"/>
      <c r="H364" s="272">
        <v>1.272</v>
      </c>
      <c r="I364" s="273"/>
      <c r="J364" s="269"/>
      <c r="K364" s="269"/>
      <c r="L364" s="274"/>
      <c r="M364" s="275"/>
      <c r="N364" s="276"/>
      <c r="O364" s="276"/>
      <c r="P364" s="276"/>
      <c r="Q364" s="276"/>
      <c r="R364" s="276"/>
      <c r="S364" s="276"/>
      <c r="T364" s="27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8" t="s">
        <v>238</v>
      </c>
      <c r="AU364" s="278" t="s">
        <v>91</v>
      </c>
      <c r="AV364" s="14" t="s">
        <v>91</v>
      </c>
      <c r="AW364" s="14" t="s">
        <v>4</v>
      </c>
      <c r="AX364" s="14" t="s">
        <v>89</v>
      </c>
      <c r="AY364" s="278" t="s">
        <v>229</v>
      </c>
    </row>
    <row r="365" s="2" customFormat="1" ht="21.75" customHeight="1">
      <c r="A365" s="39"/>
      <c r="B365" s="40"/>
      <c r="C365" s="244" t="s">
        <v>965</v>
      </c>
      <c r="D365" s="244" t="s">
        <v>231</v>
      </c>
      <c r="E365" s="245" t="s">
        <v>2159</v>
      </c>
      <c r="F365" s="246" t="s">
        <v>2160</v>
      </c>
      <c r="G365" s="247" t="s">
        <v>1784</v>
      </c>
      <c r="H365" s="328"/>
      <c r="I365" s="249"/>
      <c r="J365" s="250">
        <f>ROUND(I365*H365,2)</f>
        <v>0</v>
      </c>
      <c r="K365" s="246" t="s">
        <v>235</v>
      </c>
      <c r="L365" s="45"/>
      <c r="M365" s="251" t="s">
        <v>1</v>
      </c>
      <c r="N365" s="252" t="s">
        <v>46</v>
      </c>
      <c r="O365" s="92"/>
      <c r="P365" s="253">
        <f>O365*H365</f>
        <v>0</v>
      </c>
      <c r="Q365" s="253">
        <v>0</v>
      </c>
      <c r="R365" s="253">
        <f>Q365*H365</f>
        <v>0</v>
      </c>
      <c r="S365" s="253">
        <v>0</v>
      </c>
      <c r="T365" s="25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5" t="s">
        <v>331</v>
      </c>
      <c r="AT365" s="255" t="s">
        <v>231</v>
      </c>
      <c r="AU365" s="255" t="s">
        <v>91</v>
      </c>
      <c r="AY365" s="18" t="s">
        <v>229</v>
      </c>
      <c r="BE365" s="256">
        <f>IF(N365="základní",J365,0)</f>
        <v>0</v>
      </c>
      <c r="BF365" s="256">
        <f>IF(N365="snížená",J365,0)</f>
        <v>0</v>
      </c>
      <c r="BG365" s="256">
        <f>IF(N365="zákl. přenesená",J365,0)</f>
        <v>0</v>
      </c>
      <c r="BH365" s="256">
        <f>IF(N365="sníž. přenesená",J365,0)</f>
        <v>0</v>
      </c>
      <c r="BI365" s="256">
        <f>IF(N365="nulová",J365,0)</f>
        <v>0</v>
      </c>
      <c r="BJ365" s="18" t="s">
        <v>89</v>
      </c>
      <c r="BK365" s="256">
        <f>ROUND(I365*H365,2)</f>
        <v>0</v>
      </c>
      <c r="BL365" s="18" t="s">
        <v>331</v>
      </c>
      <c r="BM365" s="255" t="s">
        <v>4235</v>
      </c>
    </row>
    <row r="366" s="12" customFormat="1" ht="22.8" customHeight="1">
      <c r="A366" s="12"/>
      <c r="B366" s="228"/>
      <c r="C366" s="229"/>
      <c r="D366" s="230" t="s">
        <v>80</v>
      </c>
      <c r="E366" s="242" t="s">
        <v>2203</v>
      </c>
      <c r="F366" s="242" t="s">
        <v>2204</v>
      </c>
      <c r="G366" s="229"/>
      <c r="H366" s="229"/>
      <c r="I366" s="232"/>
      <c r="J366" s="243">
        <f>BK366</f>
        <v>0</v>
      </c>
      <c r="K366" s="229"/>
      <c r="L366" s="234"/>
      <c r="M366" s="235"/>
      <c r="N366" s="236"/>
      <c r="O366" s="236"/>
      <c r="P366" s="237">
        <f>SUM(P367:P373)</f>
        <v>0</v>
      </c>
      <c r="Q366" s="236"/>
      <c r="R366" s="237">
        <f>SUM(R367:R373)</f>
        <v>0.048877360000000002</v>
      </c>
      <c r="S366" s="236"/>
      <c r="T366" s="238">
        <f>SUM(T367:T373)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39" t="s">
        <v>91</v>
      </c>
      <c r="AT366" s="240" t="s">
        <v>80</v>
      </c>
      <c r="AU366" s="240" t="s">
        <v>89</v>
      </c>
      <c r="AY366" s="239" t="s">
        <v>229</v>
      </c>
      <c r="BK366" s="241">
        <f>SUM(BK367:BK373)</f>
        <v>0</v>
      </c>
    </row>
    <row r="367" s="2" customFormat="1" ht="21.75" customHeight="1">
      <c r="A367" s="39"/>
      <c r="B367" s="40"/>
      <c r="C367" s="244" t="s">
        <v>979</v>
      </c>
      <c r="D367" s="244" t="s">
        <v>231</v>
      </c>
      <c r="E367" s="245" t="s">
        <v>2206</v>
      </c>
      <c r="F367" s="246" t="s">
        <v>2207</v>
      </c>
      <c r="G367" s="247" t="s">
        <v>311</v>
      </c>
      <c r="H367" s="248">
        <v>3</v>
      </c>
      <c r="I367" s="249"/>
      <c r="J367" s="250">
        <f>ROUND(I367*H367,2)</f>
        <v>0</v>
      </c>
      <c r="K367" s="246" t="s">
        <v>235</v>
      </c>
      <c r="L367" s="45"/>
      <c r="M367" s="251" t="s">
        <v>1</v>
      </c>
      <c r="N367" s="252" t="s">
        <v>46</v>
      </c>
      <c r="O367" s="92"/>
      <c r="P367" s="253">
        <f>O367*H367</f>
        <v>0</v>
      </c>
      <c r="Q367" s="253">
        <v>0.01434</v>
      </c>
      <c r="R367" s="253">
        <f>Q367*H367</f>
        <v>0.043020000000000003</v>
      </c>
      <c r="S367" s="253">
        <v>0</v>
      </c>
      <c r="T367" s="25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5" t="s">
        <v>331</v>
      </c>
      <c r="AT367" s="255" t="s">
        <v>231</v>
      </c>
      <c r="AU367" s="255" t="s">
        <v>91</v>
      </c>
      <c r="AY367" s="18" t="s">
        <v>229</v>
      </c>
      <c r="BE367" s="256">
        <f>IF(N367="základní",J367,0)</f>
        <v>0</v>
      </c>
      <c r="BF367" s="256">
        <f>IF(N367="snížená",J367,0)</f>
        <v>0</v>
      </c>
      <c r="BG367" s="256">
        <f>IF(N367="zákl. přenesená",J367,0)</f>
        <v>0</v>
      </c>
      <c r="BH367" s="256">
        <f>IF(N367="sníž. přenesená",J367,0)</f>
        <v>0</v>
      </c>
      <c r="BI367" s="256">
        <f>IF(N367="nulová",J367,0)</f>
        <v>0</v>
      </c>
      <c r="BJ367" s="18" t="s">
        <v>89</v>
      </c>
      <c r="BK367" s="256">
        <f>ROUND(I367*H367,2)</f>
        <v>0</v>
      </c>
      <c r="BL367" s="18" t="s">
        <v>331</v>
      </c>
      <c r="BM367" s="255" t="s">
        <v>4236</v>
      </c>
    </row>
    <row r="368" s="13" customFormat="1">
      <c r="A368" s="13"/>
      <c r="B368" s="257"/>
      <c r="C368" s="258"/>
      <c r="D368" s="259" t="s">
        <v>238</v>
      </c>
      <c r="E368" s="260" t="s">
        <v>1</v>
      </c>
      <c r="F368" s="261" t="s">
        <v>4237</v>
      </c>
      <c r="G368" s="258"/>
      <c r="H368" s="260" t="s">
        <v>1</v>
      </c>
      <c r="I368" s="262"/>
      <c r="J368" s="258"/>
      <c r="K368" s="258"/>
      <c r="L368" s="263"/>
      <c r="M368" s="264"/>
      <c r="N368" s="265"/>
      <c r="O368" s="265"/>
      <c r="P368" s="265"/>
      <c r="Q368" s="265"/>
      <c r="R368" s="265"/>
      <c r="S368" s="265"/>
      <c r="T368" s="26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7" t="s">
        <v>238</v>
      </c>
      <c r="AU368" s="267" t="s">
        <v>91</v>
      </c>
      <c r="AV368" s="13" t="s">
        <v>89</v>
      </c>
      <c r="AW368" s="13" t="s">
        <v>36</v>
      </c>
      <c r="AX368" s="13" t="s">
        <v>81</v>
      </c>
      <c r="AY368" s="267" t="s">
        <v>229</v>
      </c>
    </row>
    <row r="369" s="14" customFormat="1">
      <c r="A369" s="14"/>
      <c r="B369" s="268"/>
      <c r="C369" s="269"/>
      <c r="D369" s="259" t="s">
        <v>238</v>
      </c>
      <c r="E369" s="270" t="s">
        <v>1</v>
      </c>
      <c r="F369" s="271" t="s">
        <v>4238</v>
      </c>
      <c r="G369" s="269"/>
      <c r="H369" s="272">
        <v>3</v>
      </c>
      <c r="I369" s="273"/>
      <c r="J369" s="269"/>
      <c r="K369" s="269"/>
      <c r="L369" s="274"/>
      <c r="M369" s="275"/>
      <c r="N369" s="276"/>
      <c r="O369" s="276"/>
      <c r="P369" s="276"/>
      <c r="Q369" s="276"/>
      <c r="R369" s="276"/>
      <c r="S369" s="276"/>
      <c r="T369" s="27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8" t="s">
        <v>238</v>
      </c>
      <c r="AU369" s="278" t="s">
        <v>91</v>
      </c>
      <c r="AV369" s="14" t="s">
        <v>91</v>
      </c>
      <c r="AW369" s="14" t="s">
        <v>36</v>
      </c>
      <c r="AX369" s="14" t="s">
        <v>89</v>
      </c>
      <c r="AY369" s="278" t="s">
        <v>229</v>
      </c>
    </row>
    <row r="370" s="2" customFormat="1" ht="21.75" customHeight="1">
      <c r="A370" s="39"/>
      <c r="B370" s="40"/>
      <c r="C370" s="244" t="s">
        <v>999</v>
      </c>
      <c r="D370" s="244" t="s">
        <v>231</v>
      </c>
      <c r="E370" s="245" t="s">
        <v>4239</v>
      </c>
      <c r="F370" s="246" t="s">
        <v>4240</v>
      </c>
      <c r="G370" s="247" t="s">
        <v>311</v>
      </c>
      <c r="H370" s="248">
        <v>0.42199999999999999</v>
      </c>
      <c r="I370" s="249"/>
      <c r="J370" s="250">
        <f>ROUND(I370*H370,2)</f>
        <v>0</v>
      </c>
      <c r="K370" s="246" t="s">
        <v>235</v>
      </c>
      <c r="L370" s="45"/>
      <c r="M370" s="251" t="s">
        <v>1</v>
      </c>
      <c r="N370" s="252" t="s">
        <v>46</v>
      </c>
      <c r="O370" s="92"/>
      <c r="P370" s="253">
        <f>O370*H370</f>
        <v>0</v>
      </c>
      <c r="Q370" s="253">
        <v>0.01388</v>
      </c>
      <c r="R370" s="253">
        <f>Q370*H370</f>
        <v>0.0058573599999999998</v>
      </c>
      <c r="S370" s="253">
        <v>0</v>
      </c>
      <c r="T370" s="254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55" t="s">
        <v>331</v>
      </c>
      <c r="AT370" s="255" t="s">
        <v>231</v>
      </c>
      <c r="AU370" s="255" t="s">
        <v>91</v>
      </c>
      <c r="AY370" s="18" t="s">
        <v>229</v>
      </c>
      <c r="BE370" s="256">
        <f>IF(N370="základní",J370,0)</f>
        <v>0</v>
      </c>
      <c r="BF370" s="256">
        <f>IF(N370="snížená",J370,0)</f>
        <v>0</v>
      </c>
      <c r="BG370" s="256">
        <f>IF(N370="zákl. přenesená",J370,0)</f>
        <v>0</v>
      </c>
      <c r="BH370" s="256">
        <f>IF(N370="sníž. přenesená",J370,0)</f>
        <v>0</v>
      </c>
      <c r="BI370" s="256">
        <f>IF(N370="nulová",J370,0)</f>
        <v>0</v>
      </c>
      <c r="BJ370" s="18" t="s">
        <v>89</v>
      </c>
      <c r="BK370" s="256">
        <f>ROUND(I370*H370,2)</f>
        <v>0</v>
      </c>
      <c r="BL370" s="18" t="s">
        <v>331</v>
      </c>
      <c r="BM370" s="255" t="s">
        <v>4241</v>
      </c>
    </row>
    <row r="371" s="13" customFormat="1">
      <c r="A371" s="13"/>
      <c r="B371" s="257"/>
      <c r="C371" s="258"/>
      <c r="D371" s="259" t="s">
        <v>238</v>
      </c>
      <c r="E371" s="260" t="s">
        <v>1</v>
      </c>
      <c r="F371" s="261" t="s">
        <v>4242</v>
      </c>
      <c r="G371" s="258"/>
      <c r="H371" s="260" t="s">
        <v>1</v>
      </c>
      <c r="I371" s="262"/>
      <c r="J371" s="258"/>
      <c r="K371" s="258"/>
      <c r="L371" s="263"/>
      <c r="M371" s="264"/>
      <c r="N371" s="265"/>
      <c r="O371" s="265"/>
      <c r="P371" s="265"/>
      <c r="Q371" s="265"/>
      <c r="R371" s="265"/>
      <c r="S371" s="265"/>
      <c r="T371" s="26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7" t="s">
        <v>238</v>
      </c>
      <c r="AU371" s="267" t="s">
        <v>91</v>
      </c>
      <c r="AV371" s="13" t="s">
        <v>89</v>
      </c>
      <c r="AW371" s="13" t="s">
        <v>36</v>
      </c>
      <c r="AX371" s="13" t="s">
        <v>81</v>
      </c>
      <c r="AY371" s="267" t="s">
        <v>229</v>
      </c>
    </row>
    <row r="372" s="14" customFormat="1">
      <c r="A372" s="14"/>
      <c r="B372" s="268"/>
      <c r="C372" s="269"/>
      <c r="D372" s="259" t="s">
        <v>238</v>
      </c>
      <c r="E372" s="270" t="s">
        <v>1</v>
      </c>
      <c r="F372" s="271" t="s">
        <v>4243</v>
      </c>
      <c r="G372" s="269"/>
      <c r="H372" s="272">
        <v>0.42199999999999999</v>
      </c>
      <c r="I372" s="273"/>
      <c r="J372" s="269"/>
      <c r="K372" s="269"/>
      <c r="L372" s="274"/>
      <c r="M372" s="275"/>
      <c r="N372" s="276"/>
      <c r="O372" s="276"/>
      <c r="P372" s="276"/>
      <c r="Q372" s="276"/>
      <c r="R372" s="276"/>
      <c r="S372" s="276"/>
      <c r="T372" s="27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8" t="s">
        <v>238</v>
      </c>
      <c r="AU372" s="278" t="s">
        <v>91</v>
      </c>
      <c r="AV372" s="14" t="s">
        <v>91</v>
      </c>
      <c r="AW372" s="14" t="s">
        <v>36</v>
      </c>
      <c r="AX372" s="14" t="s">
        <v>89</v>
      </c>
      <c r="AY372" s="278" t="s">
        <v>229</v>
      </c>
    </row>
    <row r="373" s="2" customFormat="1" ht="21.75" customHeight="1">
      <c r="A373" s="39"/>
      <c r="B373" s="40"/>
      <c r="C373" s="244" t="s">
        <v>1004</v>
      </c>
      <c r="D373" s="244" t="s">
        <v>231</v>
      </c>
      <c r="E373" s="245" t="s">
        <v>4244</v>
      </c>
      <c r="F373" s="246" t="s">
        <v>4245</v>
      </c>
      <c r="G373" s="247" t="s">
        <v>1784</v>
      </c>
      <c r="H373" s="328"/>
      <c r="I373" s="249"/>
      <c r="J373" s="250">
        <f>ROUND(I373*H373,2)</f>
        <v>0</v>
      </c>
      <c r="K373" s="246" t="s">
        <v>235</v>
      </c>
      <c r="L373" s="45"/>
      <c r="M373" s="251" t="s">
        <v>1</v>
      </c>
      <c r="N373" s="252" t="s">
        <v>46</v>
      </c>
      <c r="O373" s="92"/>
      <c r="P373" s="253">
        <f>O373*H373</f>
        <v>0</v>
      </c>
      <c r="Q373" s="253">
        <v>0</v>
      </c>
      <c r="R373" s="253">
        <f>Q373*H373</f>
        <v>0</v>
      </c>
      <c r="S373" s="253">
        <v>0</v>
      </c>
      <c r="T373" s="25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5" t="s">
        <v>331</v>
      </c>
      <c r="AT373" s="255" t="s">
        <v>231</v>
      </c>
      <c r="AU373" s="255" t="s">
        <v>91</v>
      </c>
      <c r="AY373" s="18" t="s">
        <v>229</v>
      </c>
      <c r="BE373" s="256">
        <f>IF(N373="základní",J373,0)</f>
        <v>0</v>
      </c>
      <c r="BF373" s="256">
        <f>IF(N373="snížená",J373,0)</f>
        <v>0</v>
      </c>
      <c r="BG373" s="256">
        <f>IF(N373="zákl. přenesená",J373,0)</f>
        <v>0</v>
      </c>
      <c r="BH373" s="256">
        <f>IF(N373="sníž. přenesená",J373,0)</f>
        <v>0</v>
      </c>
      <c r="BI373" s="256">
        <f>IF(N373="nulová",J373,0)</f>
        <v>0</v>
      </c>
      <c r="BJ373" s="18" t="s">
        <v>89</v>
      </c>
      <c r="BK373" s="256">
        <f>ROUND(I373*H373,2)</f>
        <v>0</v>
      </c>
      <c r="BL373" s="18" t="s">
        <v>331</v>
      </c>
      <c r="BM373" s="255" t="s">
        <v>4246</v>
      </c>
    </row>
    <row r="374" s="12" customFormat="1" ht="22.8" customHeight="1">
      <c r="A374" s="12"/>
      <c r="B374" s="228"/>
      <c r="C374" s="229"/>
      <c r="D374" s="230" t="s">
        <v>80</v>
      </c>
      <c r="E374" s="242" t="s">
        <v>2365</v>
      </c>
      <c r="F374" s="242" t="s">
        <v>2366</v>
      </c>
      <c r="G374" s="229"/>
      <c r="H374" s="229"/>
      <c r="I374" s="232"/>
      <c r="J374" s="243">
        <f>BK374</f>
        <v>0</v>
      </c>
      <c r="K374" s="229"/>
      <c r="L374" s="234"/>
      <c r="M374" s="235"/>
      <c r="N374" s="236"/>
      <c r="O374" s="236"/>
      <c r="P374" s="237">
        <f>SUM(P375:P388)</f>
        <v>0</v>
      </c>
      <c r="Q374" s="236"/>
      <c r="R374" s="237">
        <f>SUM(R375:R388)</f>
        <v>0.101815</v>
      </c>
      <c r="S374" s="236"/>
      <c r="T374" s="238">
        <f>SUM(T375:T388)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9" t="s">
        <v>91</v>
      </c>
      <c r="AT374" s="240" t="s">
        <v>80</v>
      </c>
      <c r="AU374" s="240" t="s">
        <v>89</v>
      </c>
      <c r="AY374" s="239" t="s">
        <v>229</v>
      </c>
      <c r="BK374" s="241">
        <f>SUM(BK375:BK388)</f>
        <v>0</v>
      </c>
    </row>
    <row r="375" s="2" customFormat="1" ht="21.75" customHeight="1">
      <c r="A375" s="39"/>
      <c r="B375" s="40"/>
      <c r="C375" s="244" t="s">
        <v>1008</v>
      </c>
      <c r="D375" s="244" t="s">
        <v>231</v>
      </c>
      <c r="E375" s="245" t="s">
        <v>4247</v>
      </c>
      <c r="F375" s="246" t="s">
        <v>4248</v>
      </c>
      <c r="G375" s="247" t="s">
        <v>346</v>
      </c>
      <c r="H375" s="248">
        <v>15</v>
      </c>
      <c r="I375" s="249"/>
      <c r="J375" s="250">
        <f>ROUND(I375*H375,2)</f>
        <v>0</v>
      </c>
      <c r="K375" s="246" t="s">
        <v>235</v>
      </c>
      <c r="L375" s="45"/>
      <c r="M375" s="251" t="s">
        <v>1</v>
      </c>
      <c r="N375" s="252" t="s">
        <v>46</v>
      </c>
      <c r="O375" s="92"/>
      <c r="P375" s="253">
        <f>O375*H375</f>
        <v>0</v>
      </c>
      <c r="Q375" s="253">
        <v>0.0036900000000000001</v>
      </c>
      <c r="R375" s="253">
        <f>Q375*H375</f>
        <v>0.055350000000000003</v>
      </c>
      <c r="S375" s="253">
        <v>0</v>
      </c>
      <c r="T375" s="254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5" t="s">
        <v>331</v>
      </c>
      <c r="AT375" s="255" t="s">
        <v>231</v>
      </c>
      <c r="AU375" s="255" t="s">
        <v>91</v>
      </c>
      <c r="AY375" s="18" t="s">
        <v>229</v>
      </c>
      <c r="BE375" s="256">
        <f>IF(N375="základní",J375,0)</f>
        <v>0</v>
      </c>
      <c r="BF375" s="256">
        <f>IF(N375="snížená",J375,0)</f>
        <v>0</v>
      </c>
      <c r="BG375" s="256">
        <f>IF(N375="zákl. přenesená",J375,0)</f>
        <v>0</v>
      </c>
      <c r="BH375" s="256">
        <f>IF(N375="sníž. přenesená",J375,0)</f>
        <v>0</v>
      </c>
      <c r="BI375" s="256">
        <f>IF(N375="nulová",J375,0)</f>
        <v>0</v>
      </c>
      <c r="BJ375" s="18" t="s">
        <v>89</v>
      </c>
      <c r="BK375" s="256">
        <f>ROUND(I375*H375,2)</f>
        <v>0</v>
      </c>
      <c r="BL375" s="18" t="s">
        <v>331</v>
      </c>
      <c r="BM375" s="255" t="s">
        <v>4249</v>
      </c>
    </row>
    <row r="376" s="13" customFormat="1">
      <c r="A376" s="13"/>
      <c r="B376" s="257"/>
      <c r="C376" s="258"/>
      <c r="D376" s="259" t="s">
        <v>238</v>
      </c>
      <c r="E376" s="260" t="s">
        <v>1</v>
      </c>
      <c r="F376" s="261" t="s">
        <v>4250</v>
      </c>
      <c r="G376" s="258"/>
      <c r="H376" s="260" t="s">
        <v>1</v>
      </c>
      <c r="I376" s="262"/>
      <c r="J376" s="258"/>
      <c r="K376" s="258"/>
      <c r="L376" s="263"/>
      <c r="M376" s="264"/>
      <c r="N376" s="265"/>
      <c r="O376" s="265"/>
      <c r="P376" s="265"/>
      <c r="Q376" s="265"/>
      <c r="R376" s="265"/>
      <c r="S376" s="265"/>
      <c r="T376" s="26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7" t="s">
        <v>238</v>
      </c>
      <c r="AU376" s="267" t="s">
        <v>91</v>
      </c>
      <c r="AV376" s="13" t="s">
        <v>89</v>
      </c>
      <c r="AW376" s="13" t="s">
        <v>36</v>
      </c>
      <c r="AX376" s="13" t="s">
        <v>81</v>
      </c>
      <c r="AY376" s="267" t="s">
        <v>229</v>
      </c>
    </row>
    <row r="377" s="14" customFormat="1">
      <c r="A377" s="14"/>
      <c r="B377" s="268"/>
      <c r="C377" s="269"/>
      <c r="D377" s="259" t="s">
        <v>238</v>
      </c>
      <c r="E377" s="270" t="s">
        <v>1</v>
      </c>
      <c r="F377" s="271" t="s">
        <v>8</v>
      </c>
      <c r="G377" s="269"/>
      <c r="H377" s="272">
        <v>15</v>
      </c>
      <c r="I377" s="273"/>
      <c r="J377" s="269"/>
      <c r="K377" s="269"/>
      <c r="L377" s="274"/>
      <c r="M377" s="275"/>
      <c r="N377" s="276"/>
      <c r="O377" s="276"/>
      <c r="P377" s="276"/>
      <c r="Q377" s="276"/>
      <c r="R377" s="276"/>
      <c r="S377" s="276"/>
      <c r="T377" s="27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8" t="s">
        <v>238</v>
      </c>
      <c r="AU377" s="278" t="s">
        <v>91</v>
      </c>
      <c r="AV377" s="14" t="s">
        <v>91</v>
      </c>
      <c r="AW377" s="14" t="s">
        <v>36</v>
      </c>
      <c r="AX377" s="14" t="s">
        <v>89</v>
      </c>
      <c r="AY377" s="278" t="s">
        <v>229</v>
      </c>
    </row>
    <row r="378" s="2" customFormat="1" ht="21.75" customHeight="1">
      <c r="A378" s="39"/>
      <c r="B378" s="40"/>
      <c r="C378" s="244" t="s">
        <v>1013</v>
      </c>
      <c r="D378" s="244" t="s">
        <v>231</v>
      </c>
      <c r="E378" s="245" t="s">
        <v>4251</v>
      </c>
      <c r="F378" s="246" t="s">
        <v>4252</v>
      </c>
      <c r="G378" s="247" t="s">
        <v>346</v>
      </c>
      <c r="H378" s="248">
        <v>15</v>
      </c>
      <c r="I378" s="249"/>
      <c r="J378" s="250">
        <f>ROUND(I378*H378,2)</f>
        <v>0</v>
      </c>
      <c r="K378" s="246" t="s">
        <v>235</v>
      </c>
      <c r="L378" s="45"/>
      <c r="M378" s="251" t="s">
        <v>1</v>
      </c>
      <c r="N378" s="252" t="s">
        <v>46</v>
      </c>
      <c r="O378" s="92"/>
      <c r="P378" s="253">
        <f>O378*H378</f>
        <v>0</v>
      </c>
      <c r="Q378" s="253">
        <v>0.0024199999999999998</v>
      </c>
      <c r="R378" s="253">
        <f>Q378*H378</f>
        <v>0.036299999999999999</v>
      </c>
      <c r="S378" s="253">
        <v>0</v>
      </c>
      <c r="T378" s="25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5" t="s">
        <v>331</v>
      </c>
      <c r="AT378" s="255" t="s">
        <v>231</v>
      </c>
      <c r="AU378" s="255" t="s">
        <v>91</v>
      </c>
      <c r="AY378" s="18" t="s">
        <v>229</v>
      </c>
      <c r="BE378" s="256">
        <f>IF(N378="základní",J378,0)</f>
        <v>0</v>
      </c>
      <c r="BF378" s="256">
        <f>IF(N378="snížená",J378,0)</f>
        <v>0</v>
      </c>
      <c r="BG378" s="256">
        <f>IF(N378="zákl. přenesená",J378,0)</f>
        <v>0</v>
      </c>
      <c r="BH378" s="256">
        <f>IF(N378="sníž. přenesená",J378,0)</f>
        <v>0</v>
      </c>
      <c r="BI378" s="256">
        <f>IF(N378="nulová",J378,0)</f>
        <v>0</v>
      </c>
      <c r="BJ378" s="18" t="s">
        <v>89</v>
      </c>
      <c r="BK378" s="256">
        <f>ROUND(I378*H378,2)</f>
        <v>0</v>
      </c>
      <c r="BL378" s="18" t="s">
        <v>331</v>
      </c>
      <c r="BM378" s="255" t="s">
        <v>4253</v>
      </c>
    </row>
    <row r="379" s="13" customFormat="1">
      <c r="A379" s="13"/>
      <c r="B379" s="257"/>
      <c r="C379" s="258"/>
      <c r="D379" s="259" t="s">
        <v>238</v>
      </c>
      <c r="E379" s="260" t="s">
        <v>1</v>
      </c>
      <c r="F379" s="261" t="s">
        <v>4254</v>
      </c>
      <c r="G379" s="258"/>
      <c r="H379" s="260" t="s">
        <v>1</v>
      </c>
      <c r="I379" s="262"/>
      <c r="J379" s="258"/>
      <c r="K379" s="258"/>
      <c r="L379" s="263"/>
      <c r="M379" s="264"/>
      <c r="N379" s="265"/>
      <c r="O379" s="265"/>
      <c r="P379" s="265"/>
      <c r="Q379" s="265"/>
      <c r="R379" s="265"/>
      <c r="S379" s="265"/>
      <c r="T379" s="26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7" t="s">
        <v>238</v>
      </c>
      <c r="AU379" s="267" t="s">
        <v>91</v>
      </c>
      <c r="AV379" s="13" t="s">
        <v>89</v>
      </c>
      <c r="AW379" s="13" t="s">
        <v>36</v>
      </c>
      <c r="AX379" s="13" t="s">
        <v>81</v>
      </c>
      <c r="AY379" s="267" t="s">
        <v>229</v>
      </c>
    </row>
    <row r="380" s="14" customFormat="1">
      <c r="A380" s="14"/>
      <c r="B380" s="268"/>
      <c r="C380" s="269"/>
      <c r="D380" s="259" t="s">
        <v>238</v>
      </c>
      <c r="E380" s="270" t="s">
        <v>1</v>
      </c>
      <c r="F380" s="271" t="s">
        <v>8</v>
      </c>
      <c r="G380" s="269"/>
      <c r="H380" s="272">
        <v>15</v>
      </c>
      <c r="I380" s="273"/>
      <c r="J380" s="269"/>
      <c r="K380" s="269"/>
      <c r="L380" s="274"/>
      <c r="M380" s="275"/>
      <c r="N380" s="276"/>
      <c r="O380" s="276"/>
      <c r="P380" s="276"/>
      <c r="Q380" s="276"/>
      <c r="R380" s="276"/>
      <c r="S380" s="276"/>
      <c r="T380" s="27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8" t="s">
        <v>238</v>
      </c>
      <c r="AU380" s="278" t="s">
        <v>91</v>
      </c>
      <c r="AV380" s="14" t="s">
        <v>91</v>
      </c>
      <c r="AW380" s="14" t="s">
        <v>36</v>
      </c>
      <c r="AX380" s="14" t="s">
        <v>89</v>
      </c>
      <c r="AY380" s="278" t="s">
        <v>229</v>
      </c>
    </row>
    <row r="381" s="2" customFormat="1" ht="21.75" customHeight="1">
      <c r="A381" s="39"/>
      <c r="B381" s="40"/>
      <c r="C381" s="244" t="s">
        <v>1018</v>
      </c>
      <c r="D381" s="244" t="s">
        <v>231</v>
      </c>
      <c r="E381" s="245" t="s">
        <v>4255</v>
      </c>
      <c r="F381" s="246" t="s">
        <v>4256</v>
      </c>
      <c r="G381" s="247" t="s">
        <v>346</v>
      </c>
      <c r="H381" s="248">
        <v>2.5</v>
      </c>
      <c r="I381" s="249"/>
      <c r="J381" s="250">
        <f>ROUND(I381*H381,2)</f>
        <v>0</v>
      </c>
      <c r="K381" s="246" t="s">
        <v>235</v>
      </c>
      <c r="L381" s="45"/>
      <c r="M381" s="251" t="s">
        <v>1</v>
      </c>
      <c r="N381" s="252" t="s">
        <v>46</v>
      </c>
      <c r="O381" s="92"/>
      <c r="P381" s="253">
        <f>O381*H381</f>
        <v>0</v>
      </c>
      <c r="Q381" s="253">
        <v>0.0021800000000000001</v>
      </c>
      <c r="R381" s="253">
        <f>Q381*H381</f>
        <v>0.00545</v>
      </c>
      <c r="S381" s="253">
        <v>0</v>
      </c>
      <c r="T381" s="25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5" t="s">
        <v>331</v>
      </c>
      <c r="AT381" s="255" t="s">
        <v>231</v>
      </c>
      <c r="AU381" s="255" t="s">
        <v>91</v>
      </c>
      <c r="AY381" s="18" t="s">
        <v>229</v>
      </c>
      <c r="BE381" s="256">
        <f>IF(N381="základní",J381,0)</f>
        <v>0</v>
      </c>
      <c r="BF381" s="256">
        <f>IF(N381="snížená",J381,0)</f>
        <v>0</v>
      </c>
      <c r="BG381" s="256">
        <f>IF(N381="zákl. přenesená",J381,0)</f>
        <v>0</v>
      </c>
      <c r="BH381" s="256">
        <f>IF(N381="sníž. přenesená",J381,0)</f>
        <v>0</v>
      </c>
      <c r="BI381" s="256">
        <f>IF(N381="nulová",J381,0)</f>
        <v>0</v>
      </c>
      <c r="BJ381" s="18" t="s">
        <v>89</v>
      </c>
      <c r="BK381" s="256">
        <f>ROUND(I381*H381,2)</f>
        <v>0</v>
      </c>
      <c r="BL381" s="18" t="s">
        <v>331</v>
      </c>
      <c r="BM381" s="255" t="s">
        <v>4257</v>
      </c>
    </row>
    <row r="382" s="13" customFormat="1">
      <c r="A382" s="13"/>
      <c r="B382" s="257"/>
      <c r="C382" s="258"/>
      <c r="D382" s="259" t="s">
        <v>238</v>
      </c>
      <c r="E382" s="260" t="s">
        <v>1</v>
      </c>
      <c r="F382" s="261" t="s">
        <v>4258</v>
      </c>
      <c r="G382" s="258"/>
      <c r="H382" s="260" t="s">
        <v>1</v>
      </c>
      <c r="I382" s="262"/>
      <c r="J382" s="258"/>
      <c r="K382" s="258"/>
      <c r="L382" s="263"/>
      <c r="M382" s="264"/>
      <c r="N382" s="265"/>
      <c r="O382" s="265"/>
      <c r="P382" s="265"/>
      <c r="Q382" s="265"/>
      <c r="R382" s="265"/>
      <c r="S382" s="265"/>
      <c r="T382" s="26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7" t="s">
        <v>238</v>
      </c>
      <c r="AU382" s="267" t="s">
        <v>91</v>
      </c>
      <c r="AV382" s="13" t="s">
        <v>89</v>
      </c>
      <c r="AW382" s="13" t="s">
        <v>36</v>
      </c>
      <c r="AX382" s="13" t="s">
        <v>81</v>
      </c>
      <c r="AY382" s="267" t="s">
        <v>229</v>
      </c>
    </row>
    <row r="383" s="14" customFormat="1">
      <c r="A383" s="14"/>
      <c r="B383" s="268"/>
      <c r="C383" s="269"/>
      <c r="D383" s="259" t="s">
        <v>238</v>
      </c>
      <c r="E383" s="270" t="s">
        <v>1</v>
      </c>
      <c r="F383" s="271" t="s">
        <v>4259</v>
      </c>
      <c r="G383" s="269"/>
      <c r="H383" s="272">
        <v>2.5</v>
      </c>
      <c r="I383" s="273"/>
      <c r="J383" s="269"/>
      <c r="K383" s="269"/>
      <c r="L383" s="274"/>
      <c r="M383" s="275"/>
      <c r="N383" s="276"/>
      <c r="O383" s="276"/>
      <c r="P383" s="276"/>
      <c r="Q383" s="276"/>
      <c r="R383" s="276"/>
      <c r="S383" s="276"/>
      <c r="T383" s="27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8" t="s">
        <v>238</v>
      </c>
      <c r="AU383" s="278" t="s">
        <v>91</v>
      </c>
      <c r="AV383" s="14" t="s">
        <v>91</v>
      </c>
      <c r="AW383" s="14" t="s">
        <v>36</v>
      </c>
      <c r="AX383" s="14" t="s">
        <v>89</v>
      </c>
      <c r="AY383" s="278" t="s">
        <v>229</v>
      </c>
    </row>
    <row r="384" s="2" customFormat="1" ht="21.75" customHeight="1">
      <c r="A384" s="39"/>
      <c r="B384" s="40"/>
      <c r="C384" s="244" t="s">
        <v>1033</v>
      </c>
      <c r="D384" s="244" t="s">
        <v>231</v>
      </c>
      <c r="E384" s="245" t="s">
        <v>4260</v>
      </c>
      <c r="F384" s="246" t="s">
        <v>4261</v>
      </c>
      <c r="G384" s="247" t="s">
        <v>314</v>
      </c>
      <c r="H384" s="248">
        <v>1</v>
      </c>
      <c r="I384" s="249"/>
      <c r="J384" s="250">
        <f>ROUND(I384*H384,2)</f>
        <v>0</v>
      </c>
      <c r="K384" s="246" t="s">
        <v>235</v>
      </c>
      <c r="L384" s="45"/>
      <c r="M384" s="251" t="s">
        <v>1</v>
      </c>
      <c r="N384" s="252" t="s">
        <v>46</v>
      </c>
      <c r="O384" s="92"/>
      <c r="P384" s="253">
        <f>O384*H384</f>
        <v>0</v>
      </c>
      <c r="Q384" s="253">
        <v>0.00019000000000000001</v>
      </c>
      <c r="R384" s="253">
        <f>Q384*H384</f>
        <v>0.00019000000000000001</v>
      </c>
      <c r="S384" s="253">
        <v>0</v>
      </c>
      <c r="T384" s="25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5" t="s">
        <v>331</v>
      </c>
      <c r="AT384" s="255" t="s">
        <v>231</v>
      </c>
      <c r="AU384" s="255" t="s">
        <v>91</v>
      </c>
      <c r="AY384" s="18" t="s">
        <v>229</v>
      </c>
      <c r="BE384" s="256">
        <f>IF(N384="základní",J384,0)</f>
        <v>0</v>
      </c>
      <c r="BF384" s="256">
        <f>IF(N384="snížená",J384,0)</f>
        <v>0</v>
      </c>
      <c r="BG384" s="256">
        <f>IF(N384="zákl. přenesená",J384,0)</f>
        <v>0</v>
      </c>
      <c r="BH384" s="256">
        <f>IF(N384="sníž. přenesená",J384,0)</f>
        <v>0</v>
      </c>
      <c r="BI384" s="256">
        <f>IF(N384="nulová",J384,0)</f>
        <v>0</v>
      </c>
      <c r="BJ384" s="18" t="s">
        <v>89</v>
      </c>
      <c r="BK384" s="256">
        <f>ROUND(I384*H384,2)</f>
        <v>0</v>
      </c>
      <c r="BL384" s="18" t="s">
        <v>331</v>
      </c>
      <c r="BM384" s="255" t="s">
        <v>4262</v>
      </c>
    </row>
    <row r="385" s="2" customFormat="1" ht="21.75" customHeight="1">
      <c r="A385" s="39"/>
      <c r="B385" s="40"/>
      <c r="C385" s="244" t="s">
        <v>1046</v>
      </c>
      <c r="D385" s="244" t="s">
        <v>231</v>
      </c>
      <c r="E385" s="245" t="s">
        <v>4263</v>
      </c>
      <c r="F385" s="246" t="s">
        <v>4264</v>
      </c>
      <c r="G385" s="247" t="s">
        <v>346</v>
      </c>
      <c r="H385" s="248">
        <v>2.5</v>
      </c>
      <c r="I385" s="249"/>
      <c r="J385" s="250">
        <f>ROUND(I385*H385,2)</f>
        <v>0</v>
      </c>
      <c r="K385" s="246" t="s">
        <v>235</v>
      </c>
      <c r="L385" s="45"/>
      <c r="M385" s="251" t="s">
        <v>1</v>
      </c>
      <c r="N385" s="252" t="s">
        <v>46</v>
      </c>
      <c r="O385" s="92"/>
      <c r="P385" s="253">
        <f>O385*H385</f>
        <v>0</v>
      </c>
      <c r="Q385" s="253">
        <v>0.00181</v>
      </c>
      <c r="R385" s="253">
        <f>Q385*H385</f>
        <v>0.0045249999999999995</v>
      </c>
      <c r="S385" s="253">
        <v>0</v>
      </c>
      <c r="T385" s="25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5" t="s">
        <v>331</v>
      </c>
      <c r="AT385" s="255" t="s">
        <v>231</v>
      </c>
      <c r="AU385" s="255" t="s">
        <v>91</v>
      </c>
      <c r="AY385" s="18" t="s">
        <v>229</v>
      </c>
      <c r="BE385" s="256">
        <f>IF(N385="základní",J385,0)</f>
        <v>0</v>
      </c>
      <c r="BF385" s="256">
        <f>IF(N385="snížená",J385,0)</f>
        <v>0</v>
      </c>
      <c r="BG385" s="256">
        <f>IF(N385="zákl. přenesená",J385,0)</f>
        <v>0</v>
      </c>
      <c r="BH385" s="256">
        <f>IF(N385="sníž. přenesená",J385,0)</f>
        <v>0</v>
      </c>
      <c r="BI385" s="256">
        <f>IF(N385="nulová",J385,0)</f>
        <v>0</v>
      </c>
      <c r="BJ385" s="18" t="s">
        <v>89</v>
      </c>
      <c r="BK385" s="256">
        <f>ROUND(I385*H385,2)</f>
        <v>0</v>
      </c>
      <c r="BL385" s="18" t="s">
        <v>331</v>
      </c>
      <c r="BM385" s="255" t="s">
        <v>4265</v>
      </c>
    </row>
    <row r="386" s="13" customFormat="1">
      <c r="A386" s="13"/>
      <c r="B386" s="257"/>
      <c r="C386" s="258"/>
      <c r="D386" s="259" t="s">
        <v>238</v>
      </c>
      <c r="E386" s="260" t="s">
        <v>1</v>
      </c>
      <c r="F386" s="261" t="s">
        <v>4266</v>
      </c>
      <c r="G386" s="258"/>
      <c r="H386" s="260" t="s">
        <v>1</v>
      </c>
      <c r="I386" s="262"/>
      <c r="J386" s="258"/>
      <c r="K386" s="258"/>
      <c r="L386" s="263"/>
      <c r="M386" s="264"/>
      <c r="N386" s="265"/>
      <c r="O386" s="265"/>
      <c r="P386" s="265"/>
      <c r="Q386" s="265"/>
      <c r="R386" s="265"/>
      <c r="S386" s="265"/>
      <c r="T386" s="26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7" t="s">
        <v>238</v>
      </c>
      <c r="AU386" s="267" t="s">
        <v>91</v>
      </c>
      <c r="AV386" s="13" t="s">
        <v>89</v>
      </c>
      <c r="AW386" s="13" t="s">
        <v>36</v>
      </c>
      <c r="AX386" s="13" t="s">
        <v>81</v>
      </c>
      <c r="AY386" s="267" t="s">
        <v>229</v>
      </c>
    </row>
    <row r="387" s="14" customFormat="1">
      <c r="A387" s="14"/>
      <c r="B387" s="268"/>
      <c r="C387" s="269"/>
      <c r="D387" s="259" t="s">
        <v>238</v>
      </c>
      <c r="E387" s="270" t="s">
        <v>1</v>
      </c>
      <c r="F387" s="271" t="s">
        <v>4259</v>
      </c>
      <c r="G387" s="269"/>
      <c r="H387" s="272">
        <v>2.5</v>
      </c>
      <c r="I387" s="273"/>
      <c r="J387" s="269"/>
      <c r="K387" s="269"/>
      <c r="L387" s="274"/>
      <c r="M387" s="275"/>
      <c r="N387" s="276"/>
      <c r="O387" s="276"/>
      <c r="P387" s="276"/>
      <c r="Q387" s="276"/>
      <c r="R387" s="276"/>
      <c r="S387" s="276"/>
      <c r="T387" s="27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8" t="s">
        <v>238</v>
      </c>
      <c r="AU387" s="278" t="s">
        <v>91</v>
      </c>
      <c r="AV387" s="14" t="s">
        <v>91</v>
      </c>
      <c r="AW387" s="14" t="s">
        <v>36</v>
      </c>
      <c r="AX387" s="14" t="s">
        <v>89</v>
      </c>
      <c r="AY387" s="278" t="s">
        <v>229</v>
      </c>
    </row>
    <row r="388" s="2" customFormat="1" ht="21.75" customHeight="1">
      <c r="A388" s="39"/>
      <c r="B388" s="40"/>
      <c r="C388" s="244" t="s">
        <v>1051</v>
      </c>
      <c r="D388" s="244" t="s">
        <v>231</v>
      </c>
      <c r="E388" s="245" t="s">
        <v>2406</v>
      </c>
      <c r="F388" s="246" t="s">
        <v>2407</v>
      </c>
      <c r="G388" s="247" t="s">
        <v>1784</v>
      </c>
      <c r="H388" s="328"/>
      <c r="I388" s="249"/>
      <c r="J388" s="250">
        <f>ROUND(I388*H388,2)</f>
        <v>0</v>
      </c>
      <c r="K388" s="246" t="s">
        <v>235</v>
      </c>
      <c r="L388" s="45"/>
      <c r="M388" s="251" t="s">
        <v>1</v>
      </c>
      <c r="N388" s="252" t="s">
        <v>46</v>
      </c>
      <c r="O388" s="92"/>
      <c r="P388" s="253">
        <f>O388*H388</f>
        <v>0</v>
      </c>
      <c r="Q388" s="253">
        <v>0</v>
      </c>
      <c r="R388" s="253">
        <f>Q388*H388</f>
        <v>0</v>
      </c>
      <c r="S388" s="253">
        <v>0</v>
      </c>
      <c r="T388" s="25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5" t="s">
        <v>331</v>
      </c>
      <c r="AT388" s="255" t="s">
        <v>231</v>
      </c>
      <c r="AU388" s="255" t="s">
        <v>91</v>
      </c>
      <c r="AY388" s="18" t="s">
        <v>229</v>
      </c>
      <c r="BE388" s="256">
        <f>IF(N388="základní",J388,0)</f>
        <v>0</v>
      </c>
      <c r="BF388" s="256">
        <f>IF(N388="snížená",J388,0)</f>
        <v>0</v>
      </c>
      <c r="BG388" s="256">
        <f>IF(N388="zákl. přenesená",J388,0)</f>
        <v>0</v>
      </c>
      <c r="BH388" s="256">
        <f>IF(N388="sníž. přenesená",J388,0)</f>
        <v>0</v>
      </c>
      <c r="BI388" s="256">
        <f>IF(N388="nulová",J388,0)</f>
        <v>0</v>
      </c>
      <c r="BJ388" s="18" t="s">
        <v>89</v>
      </c>
      <c r="BK388" s="256">
        <f>ROUND(I388*H388,2)</f>
        <v>0</v>
      </c>
      <c r="BL388" s="18" t="s">
        <v>331</v>
      </c>
      <c r="BM388" s="255" t="s">
        <v>4267</v>
      </c>
    </row>
    <row r="389" s="12" customFormat="1" ht="22.8" customHeight="1">
      <c r="A389" s="12"/>
      <c r="B389" s="228"/>
      <c r="C389" s="229"/>
      <c r="D389" s="230" t="s">
        <v>80</v>
      </c>
      <c r="E389" s="242" t="s">
        <v>2500</v>
      </c>
      <c r="F389" s="242" t="s">
        <v>2501</v>
      </c>
      <c r="G389" s="229"/>
      <c r="H389" s="229"/>
      <c r="I389" s="232"/>
      <c r="J389" s="243">
        <f>BK389</f>
        <v>0</v>
      </c>
      <c r="K389" s="229"/>
      <c r="L389" s="234"/>
      <c r="M389" s="235"/>
      <c r="N389" s="236"/>
      <c r="O389" s="236"/>
      <c r="P389" s="237">
        <f>SUM(P390:P401)</f>
        <v>0</v>
      </c>
      <c r="Q389" s="236"/>
      <c r="R389" s="237">
        <f>SUM(R390:R401)</f>
        <v>2.0356618000000002</v>
      </c>
      <c r="S389" s="236"/>
      <c r="T389" s="238">
        <f>SUM(T390:T401)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39" t="s">
        <v>91</v>
      </c>
      <c r="AT389" s="240" t="s">
        <v>80</v>
      </c>
      <c r="AU389" s="240" t="s">
        <v>89</v>
      </c>
      <c r="AY389" s="239" t="s">
        <v>229</v>
      </c>
      <c r="BK389" s="241">
        <f>SUM(BK390:BK401)</f>
        <v>0</v>
      </c>
    </row>
    <row r="390" s="2" customFormat="1" ht="21.75" customHeight="1">
      <c r="A390" s="39"/>
      <c r="B390" s="40"/>
      <c r="C390" s="244" t="s">
        <v>1060</v>
      </c>
      <c r="D390" s="244" t="s">
        <v>231</v>
      </c>
      <c r="E390" s="245" t="s">
        <v>4268</v>
      </c>
      <c r="F390" s="246" t="s">
        <v>4269</v>
      </c>
      <c r="G390" s="247" t="s">
        <v>346</v>
      </c>
      <c r="H390" s="248">
        <v>14.25</v>
      </c>
      <c r="I390" s="249"/>
      <c r="J390" s="250">
        <f>ROUND(I390*H390,2)</f>
        <v>0</v>
      </c>
      <c r="K390" s="246" t="s">
        <v>1</v>
      </c>
      <c r="L390" s="45"/>
      <c r="M390" s="251" t="s">
        <v>1</v>
      </c>
      <c r="N390" s="252" t="s">
        <v>46</v>
      </c>
      <c r="O390" s="92"/>
      <c r="P390" s="253">
        <f>O390*H390</f>
        <v>0</v>
      </c>
      <c r="Q390" s="253">
        <v>0</v>
      </c>
      <c r="R390" s="253">
        <f>Q390*H390</f>
        <v>0</v>
      </c>
      <c r="S390" s="253">
        <v>0</v>
      </c>
      <c r="T390" s="25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5" t="s">
        <v>331</v>
      </c>
      <c r="AT390" s="255" t="s">
        <v>231</v>
      </c>
      <c r="AU390" s="255" t="s">
        <v>91</v>
      </c>
      <c r="AY390" s="18" t="s">
        <v>229</v>
      </c>
      <c r="BE390" s="256">
        <f>IF(N390="základní",J390,0)</f>
        <v>0</v>
      </c>
      <c r="BF390" s="256">
        <f>IF(N390="snížená",J390,0)</f>
        <v>0</v>
      </c>
      <c r="BG390" s="256">
        <f>IF(N390="zákl. přenesená",J390,0)</f>
        <v>0</v>
      </c>
      <c r="BH390" s="256">
        <f>IF(N390="sníž. přenesená",J390,0)</f>
        <v>0</v>
      </c>
      <c r="BI390" s="256">
        <f>IF(N390="nulová",J390,0)</f>
        <v>0</v>
      </c>
      <c r="BJ390" s="18" t="s">
        <v>89</v>
      </c>
      <c r="BK390" s="256">
        <f>ROUND(I390*H390,2)</f>
        <v>0</v>
      </c>
      <c r="BL390" s="18" t="s">
        <v>331</v>
      </c>
      <c r="BM390" s="255" t="s">
        <v>4270</v>
      </c>
    </row>
    <row r="391" s="13" customFormat="1">
      <c r="A391" s="13"/>
      <c r="B391" s="257"/>
      <c r="C391" s="258"/>
      <c r="D391" s="259" t="s">
        <v>238</v>
      </c>
      <c r="E391" s="260" t="s">
        <v>1</v>
      </c>
      <c r="F391" s="261" t="s">
        <v>4271</v>
      </c>
      <c r="G391" s="258"/>
      <c r="H391" s="260" t="s">
        <v>1</v>
      </c>
      <c r="I391" s="262"/>
      <c r="J391" s="258"/>
      <c r="K391" s="258"/>
      <c r="L391" s="263"/>
      <c r="M391" s="264"/>
      <c r="N391" s="265"/>
      <c r="O391" s="265"/>
      <c r="P391" s="265"/>
      <c r="Q391" s="265"/>
      <c r="R391" s="265"/>
      <c r="S391" s="265"/>
      <c r="T391" s="266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7" t="s">
        <v>238</v>
      </c>
      <c r="AU391" s="267" t="s">
        <v>91</v>
      </c>
      <c r="AV391" s="13" t="s">
        <v>89</v>
      </c>
      <c r="AW391" s="13" t="s">
        <v>36</v>
      </c>
      <c r="AX391" s="13" t="s">
        <v>81</v>
      </c>
      <c r="AY391" s="267" t="s">
        <v>229</v>
      </c>
    </row>
    <row r="392" s="14" customFormat="1">
      <c r="A392" s="14"/>
      <c r="B392" s="268"/>
      <c r="C392" s="269"/>
      <c r="D392" s="259" t="s">
        <v>238</v>
      </c>
      <c r="E392" s="270" t="s">
        <v>1</v>
      </c>
      <c r="F392" s="271" t="s">
        <v>4272</v>
      </c>
      <c r="G392" s="269"/>
      <c r="H392" s="272">
        <v>14.25</v>
      </c>
      <c r="I392" s="273"/>
      <c r="J392" s="269"/>
      <c r="K392" s="269"/>
      <c r="L392" s="274"/>
      <c r="M392" s="275"/>
      <c r="N392" s="276"/>
      <c r="O392" s="276"/>
      <c r="P392" s="276"/>
      <c r="Q392" s="276"/>
      <c r="R392" s="276"/>
      <c r="S392" s="276"/>
      <c r="T392" s="27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8" t="s">
        <v>238</v>
      </c>
      <c r="AU392" s="278" t="s">
        <v>91</v>
      </c>
      <c r="AV392" s="14" t="s">
        <v>91</v>
      </c>
      <c r="AW392" s="14" t="s">
        <v>36</v>
      </c>
      <c r="AX392" s="14" t="s">
        <v>89</v>
      </c>
      <c r="AY392" s="278" t="s">
        <v>229</v>
      </c>
    </row>
    <row r="393" s="2" customFormat="1" ht="21.75" customHeight="1">
      <c r="A393" s="39"/>
      <c r="B393" s="40"/>
      <c r="C393" s="244" t="s">
        <v>1065</v>
      </c>
      <c r="D393" s="244" t="s">
        <v>231</v>
      </c>
      <c r="E393" s="245" t="s">
        <v>2619</v>
      </c>
      <c r="F393" s="246" t="s">
        <v>2620</v>
      </c>
      <c r="G393" s="247" t="s">
        <v>314</v>
      </c>
      <c r="H393" s="248">
        <v>1</v>
      </c>
      <c r="I393" s="249"/>
      <c r="J393" s="250">
        <f>ROUND(I393*H393,2)</f>
        <v>0</v>
      </c>
      <c r="K393" s="246" t="s">
        <v>235</v>
      </c>
      <c r="L393" s="45"/>
      <c r="M393" s="251" t="s">
        <v>1</v>
      </c>
      <c r="N393" s="252" t="s">
        <v>46</v>
      </c>
      <c r="O393" s="92"/>
      <c r="P393" s="253">
        <f>O393*H393</f>
        <v>0</v>
      </c>
      <c r="Q393" s="253">
        <v>0</v>
      </c>
      <c r="R393" s="253">
        <f>Q393*H393</f>
        <v>0</v>
      </c>
      <c r="S393" s="253">
        <v>0</v>
      </c>
      <c r="T393" s="254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5" t="s">
        <v>331</v>
      </c>
      <c r="AT393" s="255" t="s">
        <v>231</v>
      </c>
      <c r="AU393" s="255" t="s">
        <v>91</v>
      </c>
      <c r="AY393" s="18" t="s">
        <v>229</v>
      </c>
      <c r="BE393" s="256">
        <f>IF(N393="základní",J393,0)</f>
        <v>0</v>
      </c>
      <c r="BF393" s="256">
        <f>IF(N393="snížená",J393,0)</f>
        <v>0</v>
      </c>
      <c r="BG393" s="256">
        <f>IF(N393="zákl. přenesená",J393,0)</f>
        <v>0</v>
      </c>
      <c r="BH393" s="256">
        <f>IF(N393="sníž. přenesená",J393,0)</f>
        <v>0</v>
      </c>
      <c r="BI393" s="256">
        <f>IF(N393="nulová",J393,0)</f>
        <v>0</v>
      </c>
      <c r="BJ393" s="18" t="s">
        <v>89</v>
      </c>
      <c r="BK393" s="256">
        <f>ROUND(I393*H393,2)</f>
        <v>0</v>
      </c>
      <c r="BL393" s="18" t="s">
        <v>331</v>
      </c>
      <c r="BM393" s="255" t="s">
        <v>4273</v>
      </c>
    </row>
    <row r="394" s="2" customFormat="1" ht="33" customHeight="1">
      <c r="A394" s="39"/>
      <c r="B394" s="40"/>
      <c r="C394" s="318" t="s">
        <v>1070</v>
      </c>
      <c r="D394" s="318" t="s">
        <v>492</v>
      </c>
      <c r="E394" s="319" t="s">
        <v>4274</v>
      </c>
      <c r="F394" s="320" t="s">
        <v>4275</v>
      </c>
      <c r="G394" s="321" t="s">
        <v>314</v>
      </c>
      <c r="H394" s="322">
        <v>1</v>
      </c>
      <c r="I394" s="323"/>
      <c r="J394" s="324">
        <f>ROUND(I394*H394,2)</f>
        <v>0</v>
      </c>
      <c r="K394" s="320" t="s">
        <v>1</v>
      </c>
      <c r="L394" s="325"/>
      <c r="M394" s="326" t="s">
        <v>1</v>
      </c>
      <c r="N394" s="327" t="s">
        <v>46</v>
      </c>
      <c r="O394" s="92"/>
      <c r="P394" s="253">
        <f>O394*H394</f>
        <v>0</v>
      </c>
      <c r="Q394" s="253">
        <v>0</v>
      </c>
      <c r="R394" s="253">
        <f>Q394*H394</f>
        <v>0</v>
      </c>
      <c r="S394" s="253">
        <v>0</v>
      </c>
      <c r="T394" s="25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55" t="s">
        <v>587</v>
      </c>
      <c r="AT394" s="255" t="s">
        <v>492</v>
      </c>
      <c r="AU394" s="255" t="s">
        <v>91</v>
      </c>
      <c r="AY394" s="18" t="s">
        <v>229</v>
      </c>
      <c r="BE394" s="256">
        <f>IF(N394="základní",J394,0)</f>
        <v>0</v>
      </c>
      <c r="BF394" s="256">
        <f>IF(N394="snížená",J394,0)</f>
        <v>0</v>
      </c>
      <c r="BG394" s="256">
        <f>IF(N394="zákl. přenesená",J394,0)</f>
        <v>0</v>
      </c>
      <c r="BH394" s="256">
        <f>IF(N394="sníž. přenesená",J394,0)</f>
        <v>0</v>
      </c>
      <c r="BI394" s="256">
        <f>IF(N394="nulová",J394,0)</f>
        <v>0</v>
      </c>
      <c r="BJ394" s="18" t="s">
        <v>89</v>
      </c>
      <c r="BK394" s="256">
        <f>ROUND(I394*H394,2)</f>
        <v>0</v>
      </c>
      <c r="BL394" s="18" t="s">
        <v>331</v>
      </c>
      <c r="BM394" s="255" t="s">
        <v>4276</v>
      </c>
    </row>
    <row r="395" s="2" customFormat="1" ht="21.75" customHeight="1">
      <c r="A395" s="39"/>
      <c r="B395" s="40"/>
      <c r="C395" s="244" t="s">
        <v>1080</v>
      </c>
      <c r="D395" s="244" t="s">
        <v>231</v>
      </c>
      <c r="E395" s="245" t="s">
        <v>2667</v>
      </c>
      <c r="F395" s="246" t="s">
        <v>2668</v>
      </c>
      <c r="G395" s="247" t="s">
        <v>2629</v>
      </c>
      <c r="H395" s="248">
        <v>11.029999999999999</v>
      </c>
      <c r="I395" s="249"/>
      <c r="J395" s="250">
        <f>ROUND(I395*H395,2)</f>
        <v>0</v>
      </c>
      <c r="K395" s="246" t="s">
        <v>235</v>
      </c>
      <c r="L395" s="45"/>
      <c r="M395" s="251" t="s">
        <v>1</v>
      </c>
      <c r="N395" s="252" t="s">
        <v>46</v>
      </c>
      <c r="O395" s="92"/>
      <c r="P395" s="253">
        <f>O395*H395</f>
        <v>0</v>
      </c>
      <c r="Q395" s="253">
        <v>6.0000000000000002E-05</v>
      </c>
      <c r="R395" s="253">
        <f>Q395*H395</f>
        <v>0.00066179999999999993</v>
      </c>
      <c r="S395" s="253">
        <v>0</v>
      </c>
      <c r="T395" s="25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5" t="s">
        <v>331</v>
      </c>
      <c r="AT395" s="255" t="s">
        <v>231</v>
      </c>
      <c r="AU395" s="255" t="s">
        <v>91</v>
      </c>
      <c r="AY395" s="18" t="s">
        <v>229</v>
      </c>
      <c r="BE395" s="256">
        <f>IF(N395="základní",J395,0)</f>
        <v>0</v>
      </c>
      <c r="BF395" s="256">
        <f>IF(N395="snížená",J395,0)</f>
        <v>0</v>
      </c>
      <c r="BG395" s="256">
        <f>IF(N395="zákl. přenesená",J395,0)</f>
        <v>0</v>
      </c>
      <c r="BH395" s="256">
        <f>IF(N395="sníž. přenesená",J395,0)</f>
        <v>0</v>
      </c>
      <c r="BI395" s="256">
        <f>IF(N395="nulová",J395,0)</f>
        <v>0</v>
      </c>
      <c r="BJ395" s="18" t="s">
        <v>89</v>
      </c>
      <c r="BK395" s="256">
        <f>ROUND(I395*H395,2)</f>
        <v>0</v>
      </c>
      <c r="BL395" s="18" t="s">
        <v>331</v>
      </c>
      <c r="BM395" s="255" t="s">
        <v>4277</v>
      </c>
    </row>
    <row r="396" s="13" customFormat="1">
      <c r="A396" s="13"/>
      <c r="B396" s="257"/>
      <c r="C396" s="258"/>
      <c r="D396" s="259" t="s">
        <v>238</v>
      </c>
      <c r="E396" s="260" t="s">
        <v>1</v>
      </c>
      <c r="F396" s="261" t="s">
        <v>4278</v>
      </c>
      <c r="G396" s="258"/>
      <c r="H396" s="260" t="s">
        <v>1</v>
      </c>
      <c r="I396" s="262"/>
      <c r="J396" s="258"/>
      <c r="K396" s="258"/>
      <c r="L396" s="263"/>
      <c r="M396" s="264"/>
      <c r="N396" s="265"/>
      <c r="O396" s="265"/>
      <c r="P396" s="265"/>
      <c r="Q396" s="265"/>
      <c r="R396" s="265"/>
      <c r="S396" s="265"/>
      <c r="T396" s="26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7" t="s">
        <v>238</v>
      </c>
      <c r="AU396" s="267" t="s">
        <v>91</v>
      </c>
      <c r="AV396" s="13" t="s">
        <v>89</v>
      </c>
      <c r="AW396" s="13" t="s">
        <v>36</v>
      </c>
      <c r="AX396" s="13" t="s">
        <v>81</v>
      </c>
      <c r="AY396" s="267" t="s">
        <v>229</v>
      </c>
    </row>
    <row r="397" s="14" customFormat="1">
      <c r="A397" s="14"/>
      <c r="B397" s="268"/>
      <c r="C397" s="269"/>
      <c r="D397" s="259" t="s">
        <v>238</v>
      </c>
      <c r="E397" s="270" t="s">
        <v>1</v>
      </c>
      <c r="F397" s="271" t="s">
        <v>4279</v>
      </c>
      <c r="G397" s="269"/>
      <c r="H397" s="272">
        <v>11.029999999999999</v>
      </c>
      <c r="I397" s="273"/>
      <c r="J397" s="269"/>
      <c r="K397" s="269"/>
      <c r="L397" s="274"/>
      <c r="M397" s="275"/>
      <c r="N397" s="276"/>
      <c r="O397" s="276"/>
      <c r="P397" s="276"/>
      <c r="Q397" s="276"/>
      <c r="R397" s="276"/>
      <c r="S397" s="276"/>
      <c r="T397" s="27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8" t="s">
        <v>238</v>
      </c>
      <c r="AU397" s="278" t="s">
        <v>91</v>
      </c>
      <c r="AV397" s="14" t="s">
        <v>91</v>
      </c>
      <c r="AW397" s="14" t="s">
        <v>36</v>
      </c>
      <c r="AX397" s="14" t="s">
        <v>89</v>
      </c>
      <c r="AY397" s="278" t="s">
        <v>229</v>
      </c>
    </row>
    <row r="398" s="2" customFormat="1" ht="21.75" customHeight="1">
      <c r="A398" s="39"/>
      <c r="B398" s="40"/>
      <c r="C398" s="318" t="s">
        <v>1090</v>
      </c>
      <c r="D398" s="318" t="s">
        <v>492</v>
      </c>
      <c r="E398" s="319" t="s">
        <v>4280</v>
      </c>
      <c r="F398" s="320" t="s">
        <v>4281</v>
      </c>
      <c r="G398" s="321" t="s">
        <v>346</v>
      </c>
      <c r="H398" s="322">
        <v>2.0350000000000001</v>
      </c>
      <c r="I398" s="323"/>
      <c r="J398" s="324">
        <f>ROUND(I398*H398,2)</f>
        <v>0</v>
      </c>
      <c r="K398" s="320" t="s">
        <v>1</v>
      </c>
      <c r="L398" s="325"/>
      <c r="M398" s="326" t="s">
        <v>1</v>
      </c>
      <c r="N398" s="327" t="s">
        <v>46</v>
      </c>
      <c r="O398" s="92"/>
      <c r="P398" s="253">
        <f>O398*H398</f>
        <v>0</v>
      </c>
      <c r="Q398" s="253">
        <v>1</v>
      </c>
      <c r="R398" s="253">
        <f>Q398*H398</f>
        <v>2.0350000000000001</v>
      </c>
      <c r="S398" s="253">
        <v>0</v>
      </c>
      <c r="T398" s="25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55" t="s">
        <v>587</v>
      </c>
      <c r="AT398" s="255" t="s">
        <v>492</v>
      </c>
      <c r="AU398" s="255" t="s">
        <v>91</v>
      </c>
      <c r="AY398" s="18" t="s">
        <v>229</v>
      </c>
      <c r="BE398" s="256">
        <f>IF(N398="základní",J398,0)</f>
        <v>0</v>
      </c>
      <c r="BF398" s="256">
        <f>IF(N398="snížená",J398,0)</f>
        <v>0</v>
      </c>
      <c r="BG398" s="256">
        <f>IF(N398="zákl. přenesená",J398,0)</f>
        <v>0</v>
      </c>
      <c r="BH398" s="256">
        <f>IF(N398="sníž. přenesená",J398,0)</f>
        <v>0</v>
      </c>
      <c r="BI398" s="256">
        <f>IF(N398="nulová",J398,0)</f>
        <v>0</v>
      </c>
      <c r="BJ398" s="18" t="s">
        <v>89</v>
      </c>
      <c r="BK398" s="256">
        <f>ROUND(I398*H398,2)</f>
        <v>0</v>
      </c>
      <c r="BL398" s="18" t="s">
        <v>331</v>
      </c>
      <c r="BM398" s="255" t="s">
        <v>4282</v>
      </c>
    </row>
    <row r="399" s="2" customFormat="1">
      <c r="A399" s="39"/>
      <c r="B399" s="40"/>
      <c r="C399" s="41"/>
      <c r="D399" s="259" t="s">
        <v>262</v>
      </c>
      <c r="E399" s="41"/>
      <c r="F399" s="290" t="s">
        <v>4283</v>
      </c>
      <c r="G399" s="41"/>
      <c r="H399" s="41"/>
      <c r="I399" s="155"/>
      <c r="J399" s="41"/>
      <c r="K399" s="41"/>
      <c r="L399" s="45"/>
      <c r="M399" s="291"/>
      <c r="N399" s="292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262</v>
      </c>
      <c r="AU399" s="18" t="s">
        <v>91</v>
      </c>
    </row>
    <row r="400" s="14" customFormat="1">
      <c r="A400" s="14"/>
      <c r="B400" s="268"/>
      <c r="C400" s="269"/>
      <c r="D400" s="259" t="s">
        <v>238</v>
      </c>
      <c r="E400" s="269"/>
      <c r="F400" s="271" t="s">
        <v>4284</v>
      </c>
      <c r="G400" s="269"/>
      <c r="H400" s="272">
        <v>2.0350000000000001</v>
      </c>
      <c r="I400" s="273"/>
      <c r="J400" s="269"/>
      <c r="K400" s="269"/>
      <c r="L400" s="274"/>
      <c r="M400" s="275"/>
      <c r="N400" s="276"/>
      <c r="O400" s="276"/>
      <c r="P400" s="276"/>
      <c r="Q400" s="276"/>
      <c r="R400" s="276"/>
      <c r="S400" s="276"/>
      <c r="T400" s="27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8" t="s">
        <v>238</v>
      </c>
      <c r="AU400" s="278" t="s">
        <v>91</v>
      </c>
      <c r="AV400" s="14" t="s">
        <v>91</v>
      </c>
      <c r="AW400" s="14" t="s">
        <v>4</v>
      </c>
      <c r="AX400" s="14" t="s">
        <v>89</v>
      </c>
      <c r="AY400" s="278" t="s">
        <v>229</v>
      </c>
    </row>
    <row r="401" s="2" customFormat="1" ht="21.75" customHeight="1">
      <c r="A401" s="39"/>
      <c r="B401" s="40"/>
      <c r="C401" s="244" t="s">
        <v>1106</v>
      </c>
      <c r="D401" s="244" t="s">
        <v>231</v>
      </c>
      <c r="E401" s="245" t="s">
        <v>2813</v>
      </c>
      <c r="F401" s="246" t="s">
        <v>2814</v>
      </c>
      <c r="G401" s="247" t="s">
        <v>1784</v>
      </c>
      <c r="H401" s="328"/>
      <c r="I401" s="249"/>
      <c r="J401" s="250">
        <f>ROUND(I401*H401,2)</f>
        <v>0</v>
      </c>
      <c r="K401" s="246" t="s">
        <v>235</v>
      </c>
      <c r="L401" s="45"/>
      <c r="M401" s="251" t="s">
        <v>1</v>
      </c>
      <c r="N401" s="252" t="s">
        <v>46</v>
      </c>
      <c r="O401" s="92"/>
      <c r="P401" s="253">
        <f>O401*H401</f>
        <v>0</v>
      </c>
      <c r="Q401" s="253">
        <v>0</v>
      </c>
      <c r="R401" s="253">
        <f>Q401*H401</f>
        <v>0</v>
      </c>
      <c r="S401" s="253">
        <v>0</v>
      </c>
      <c r="T401" s="25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5" t="s">
        <v>331</v>
      </c>
      <c r="AT401" s="255" t="s">
        <v>231</v>
      </c>
      <c r="AU401" s="255" t="s">
        <v>91</v>
      </c>
      <c r="AY401" s="18" t="s">
        <v>229</v>
      </c>
      <c r="BE401" s="256">
        <f>IF(N401="základní",J401,0)</f>
        <v>0</v>
      </c>
      <c r="BF401" s="256">
        <f>IF(N401="snížená",J401,0)</f>
        <v>0</v>
      </c>
      <c r="BG401" s="256">
        <f>IF(N401="zákl. přenesená",J401,0)</f>
        <v>0</v>
      </c>
      <c r="BH401" s="256">
        <f>IF(N401="sníž. přenesená",J401,0)</f>
        <v>0</v>
      </c>
      <c r="BI401" s="256">
        <f>IF(N401="nulová",J401,0)</f>
        <v>0</v>
      </c>
      <c r="BJ401" s="18" t="s">
        <v>89</v>
      </c>
      <c r="BK401" s="256">
        <f>ROUND(I401*H401,2)</f>
        <v>0</v>
      </c>
      <c r="BL401" s="18" t="s">
        <v>331</v>
      </c>
      <c r="BM401" s="255" t="s">
        <v>4285</v>
      </c>
    </row>
    <row r="402" s="12" customFormat="1" ht="22.8" customHeight="1">
      <c r="A402" s="12"/>
      <c r="B402" s="228"/>
      <c r="C402" s="229"/>
      <c r="D402" s="230" t="s">
        <v>80</v>
      </c>
      <c r="E402" s="242" t="s">
        <v>2902</v>
      </c>
      <c r="F402" s="242" t="s">
        <v>2903</v>
      </c>
      <c r="G402" s="229"/>
      <c r="H402" s="229"/>
      <c r="I402" s="232"/>
      <c r="J402" s="243">
        <f>BK402</f>
        <v>0</v>
      </c>
      <c r="K402" s="229"/>
      <c r="L402" s="234"/>
      <c r="M402" s="235"/>
      <c r="N402" s="236"/>
      <c r="O402" s="236"/>
      <c r="P402" s="237">
        <f>SUM(P403:P408)</f>
        <v>0</v>
      </c>
      <c r="Q402" s="236"/>
      <c r="R402" s="237">
        <f>SUM(R403:R408)</f>
        <v>0.0065120000000000004</v>
      </c>
      <c r="S402" s="236"/>
      <c r="T402" s="238">
        <f>SUM(T403:T408)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39" t="s">
        <v>91</v>
      </c>
      <c r="AT402" s="240" t="s">
        <v>80</v>
      </c>
      <c r="AU402" s="240" t="s">
        <v>89</v>
      </c>
      <c r="AY402" s="239" t="s">
        <v>229</v>
      </c>
      <c r="BK402" s="241">
        <f>SUM(BK403:BK408)</f>
        <v>0</v>
      </c>
    </row>
    <row r="403" s="2" customFormat="1" ht="21.75" customHeight="1">
      <c r="A403" s="39"/>
      <c r="B403" s="40"/>
      <c r="C403" s="244" t="s">
        <v>1114</v>
      </c>
      <c r="D403" s="244" t="s">
        <v>231</v>
      </c>
      <c r="E403" s="245" t="s">
        <v>2905</v>
      </c>
      <c r="F403" s="246" t="s">
        <v>2906</v>
      </c>
      <c r="G403" s="247" t="s">
        <v>311</v>
      </c>
      <c r="H403" s="248">
        <v>10.175000000000001</v>
      </c>
      <c r="I403" s="249"/>
      <c r="J403" s="250">
        <f>ROUND(I403*H403,2)</f>
        <v>0</v>
      </c>
      <c r="K403" s="246" t="s">
        <v>235</v>
      </c>
      <c r="L403" s="45"/>
      <c r="M403" s="251" t="s">
        <v>1</v>
      </c>
      <c r="N403" s="252" t="s">
        <v>46</v>
      </c>
      <c r="O403" s="92"/>
      <c r="P403" s="253">
        <f>O403*H403</f>
        <v>0</v>
      </c>
      <c r="Q403" s="253">
        <v>0.00040000000000000002</v>
      </c>
      <c r="R403" s="253">
        <f>Q403*H403</f>
        <v>0.0040700000000000007</v>
      </c>
      <c r="S403" s="253">
        <v>0</v>
      </c>
      <c r="T403" s="25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5" t="s">
        <v>331</v>
      </c>
      <c r="AT403" s="255" t="s">
        <v>231</v>
      </c>
      <c r="AU403" s="255" t="s">
        <v>91</v>
      </c>
      <c r="AY403" s="18" t="s">
        <v>229</v>
      </c>
      <c r="BE403" s="256">
        <f>IF(N403="základní",J403,0)</f>
        <v>0</v>
      </c>
      <c r="BF403" s="256">
        <f>IF(N403="snížená",J403,0)</f>
        <v>0</v>
      </c>
      <c r="BG403" s="256">
        <f>IF(N403="zákl. přenesená",J403,0)</f>
        <v>0</v>
      </c>
      <c r="BH403" s="256">
        <f>IF(N403="sníž. přenesená",J403,0)</f>
        <v>0</v>
      </c>
      <c r="BI403" s="256">
        <f>IF(N403="nulová",J403,0)</f>
        <v>0</v>
      </c>
      <c r="BJ403" s="18" t="s">
        <v>89</v>
      </c>
      <c r="BK403" s="256">
        <f>ROUND(I403*H403,2)</f>
        <v>0</v>
      </c>
      <c r="BL403" s="18" t="s">
        <v>331</v>
      </c>
      <c r="BM403" s="255" t="s">
        <v>4286</v>
      </c>
    </row>
    <row r="404" s="2" customFormat="1" ht="16.5" customHeight="1">
      <c r="A404" s="39"/>
      <c r="B404" s="40"/>
      <c r="C404" s="244" t="s">
        <v>1121</v>
      </c>
      <c r="D404" s="244" t="s">
        <v>231</v>
      </c>
      <c r="E404" s="245" t="s">
        <v>4287</v>
      </c>
      <c r="F404" s="246" t="s">
        <v>4288</v>
      </c>
      <c r="G404" s="247" t="s">
        <v>311</v>
      </c>
      <c r="H404" s="248">
        <v>10.175000000000001</v>
      </c>
      <c r="I404" s="249"/>
      <c r="J404" s="250">
        <f>ROUND(I404*H404,2)</f>
        <v>0</v>
      </c>
      <c r="K404" s="246" t="s">
        <v>235</v>
      </c>
      <c r="L404" s="45"/>
      <c r="M404" s="251" t="s">
        <v>1</v>
      </c>
      <c r="N404" s="252" t="s">
        <v>46</v>
      </c>
      <c r="O404" s="92"/>
      <c r="P404" s="253">
        <f>O404*H404</f>
        <v>0</v>
      </c>
      <c r="Q404" s="253">
        <v>0.00024000000000000001</v>
      </c>
      <c r="R404" s="253">
        <f>Q404*H404</f>
        <v>0.0024420000000000002</v>
      </c>
      <c r="S404" s="253">
        <v>0</v>
      </c>
      <c r="T404" s="25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5" t="s">
        <v>331</v>
      </c>
      <c r="AT404" s="255" t="s">
        <v>231</v>
      </c>
      <c r="AU404" s="255" t="s">
        <v>91</v>
      </c>
      <c r="AY404" s="18" t="s">
        <v>229</v>
      </c>
      <c r="BE404" s="256">
        <f>IF(N404="základní",J404,0)</f>
        <v>0</v>
      </c>
      <c r="BF404" s="256">
        <f>IF(N404="snížená",J404,0)</f>
        <v>0</v>
      </c>
      <c r="BG404" s="256">
        <f>IF(N404="zákl. přenesená",J404,0)</f>
        <v>0</v>
      </c>
      <c r="BH404" s="256">
        <f>IF(N404="sníž. přenesená",J404,0)</f>
        <v>0</v>
      </c>
      <c r="BI404" s="256">
        <f>IF(N404="nulová",J404,0)</f>
        <v>0</v>
      </c>
      <c r="BJ404" s="18" t="s">
        <v>89</v>
      </c>
      <c r="BK404" s="256">
        <f>ROUND(I404*H404,2)</f>
        <v>0</v>
      </c>
      <c r="BL404" s="18" t="s">
        <v>331</v>
      </c>
      <c r="BM404" s="255" t="s">
        <v>4289</v>
      </c>
    </row>
    <row r="405" s="2" customFormat="1">
      <c r="A405" s="39"/>
      <c r="B405" s="40"/>
      <c r="C405" s="41"/>
      <c r="D405" s="259" t="s">
        <v>262</v>
      </c>
      <c r="E405" s="41"/>
      <c r="F405" s="290" t="s">
        <v>4290</v>
      </c>
      <c r="G405" s="41"/>
      <c r="H405" s="41"/>
      <c r="I405" s="155"/>
      <c r="J405" s="41"/>
      <c r="K405" s="41"/>
      <c r="L405" s="45"/>
      <c r="M405" s="291"/>
      <c r="N405" s="292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262</v>
      </c>
      <c r="AU405" s="18" t="s">
        <v>91</v>
      </c>
    </row>
    <row r="406" s="13" customFormat="1">
      <c r="A406" s="13"/>
      <c r="B406" s="257"/>
      <c r="C406" s="258"/>
      <c r="D406" s="259" t="s">
        <v>238</v>
      </c>
      <c r="E406" s="260" t="s">
        <v>1</v>
      </c>
      <c r="F406" s="261" t="s">
        <v>1295</v>
      </c>
      <c r="G406" s="258"/>
      <c r="H406" s="260" t="s">
        <v>1</v>
      </c>
      <c r="I406" s="262"/>
      <c r="J406" s="258"/>
      <c r="K406" s="258"/>
      <c r="L406" s="263"/>
      <c r="M406" s="264"/>
      <c r="N406" s="265"/>
      <c r="O406" s="265"/>
      <c r="P406" s="265"/>
      <c r="Q406" s="265"/>
      <c r="R406" s="265"/>
      <c r="S406" s="265"/>
      <c r="T406" s="26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7" t="s">
        <v>238</v>
      </c>
      <c r="AU406" s="267" t="s">
        <v>91</v>
      </c>
      <c r="AV406" s="13" t="s">
        <v>89</v>
      </c>
      <c r="AW406" s="13" t="s">
        <v>36</v>
      </c>
      <c r="AX406" s="13" t="s">
        <v>81</v>
      </c>
      <c r="AY406" s="267" t="s">
        <v>229</v>
      </c>
    </row>
    <row r="407" s="14" customFormat="1">
      <c r="A407" s="14"/>
      <c r="B407" s="268"/>
      <c r="C407" s="269"/>
      <c r="D407" s="259" t="s">
        <v>238</v>
      </c>
      <c r="E407" s="270" t="s">
        <v>1</v>
      </c>
      <c r="F407" s="271" t="s">
        <v>4126</v>
      </c>
      <c r="G407" s="269"/>
      <c r="H407" s="272">
        <v>10.175000000000001</v>
      </c>
      <c r="I407" s="273"/>
      <c r="J407" s="269"/>
      <c r="K407" s="269"/>
      <c r="L407" s="274"/>
      <c r="M407" s="275"/>
      <c r="N407" s="276"/>
      <c r="O407" s="276"/>
      <c r="P407" s="276"/>
      <c r="Q407" s="276"/>
      <c r="R407" s="276"/>
      <c r="S407" s="276"/>
      <c r="T407" s="27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8" t="s">
        <v>238</v>
      </c>
      <c r="AU407" s="278" t="s">
        <v>91</v>
      </c>
      <c r="AV407" s="14" t="s">
        <v>91</v>
      </c>
      <c r="AW407" s="14" t="s">
        <v>36</v>
      </c>
      <c r="AX407" s="14" t="s">
        <v>89</v>
      </c>
      <c r="AY407" s="278" t="s">
        <v>229</v>
      </c>
    </row>
    <row r="408" s="2" customFormat="1" ht="21.75" customHeight="1">
      <c r="A408" s="39"/>
      <c r="B408" s="40"/>
      <c r="C408" s="244" t="s">
        <v>1126</v>
      </c>
      <c r="D408" s="244" t="s">
        <v>231</v>
      </c>
      <c r="E408" s="245" t="s">
        <v>2913</v>
      </c>
      <c r="F408" s="246" t="s">
        <v>2914</v>
      </c>
      <c r="G408" s="247" t="s">
        <v>1784</v>
      </c>
      <c r="H408" s="328"/>
      <c r="I408" s="249"/>
      <c r="J408" s="250">
        <f>ROUND(I408*H408,2)</f>
        <v>0</v>
      </c>
      <c r="K408" s="246" t="s">
        <v>235</v>
      </c>
      <c r="L408" s="45"/>
      <c r="M408" s="251" t="s">
        <v>1</v>
      </c>
      <c r="N408" s="252" t="s">
        <v>46</v>
      </c>
      <c r="O408" s="92"/>
      <c r="P408" s="253">
        <f>O408*H408</f>
        <v>0</v>
      </c>
      <c r="Q408" s="253">
        <v>0</v>
      </c>
      <c r="R408" s="253">
        <f>Q408*H408</f>
        <v>0</v>
      </c>
      <c r="S408" s="253">
        <v>0</v>
      </c>
      <c r="T408" s="25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55" t="s">
        <v>331</v>
      </c>
      <c r="AT408" s="255" t="s">
        <v>231</v>
      </c>
      <c r="AU408" s="255" t="s">
        <v>91</v>
      </c>
      <c r="AY408" s="18" t="s">
        <v>229</v>
      </c>
      <c r="BE408" s="256">
        <f>IF(N408="základní",J408,0)</f>
        <v>0</v>
      </c>
      <c r="BF408" s="256">
        <f>IF(N408="snížená",J408,0)</f>
        <v>0</v>
      </c>
      <c r="BG408" s="256">
        <f>IF(N408="zákl. přenesená",J408,0)</f>
        <v>0</v>
      </c>
      <c r="BH408" s="256">
        <f>IF(N408="sníž. přenesená",J408,0)</f>
        <v>0</v>
      </c>
      <c r="BI408" s="256">
        <f>IF(N408="nulová",J408,0)</f>
        <v>0</v>
      </c>
      <c r="BJ408" s="18" t="s">
        <v>89</v>
      </c>
      <c r="BK408" s="256">
        <f>ROUND(I408*H408,2)</f>
        <v>0</v>
      </c>
      <c r="BL408" s="18" t="s">
        <v>331</v>
      </c>
      <c r="BM408" s="255" t="s">
        <v>4291</v>
      </c>
    </row>
    <row r="409" s="12" customFormat="1" ht="22.8" customHeight="1">
      <c r="A409" s="12"/>
      <c r="B409" s="228"/>
      <c r="C409" s="229"/>
      <c r="D409" s="230" t="s">
        <v>80</v>
      </c>
      <c r="E409" s="242" t="s">
        <v>2953</v>
      </c>
      <c r="F409" s="242" t="s">
        <v>2954</v>
      </c>
      <c r="G409" s="229"/>
      <c r="H409" s="229"/>
      <c r="I409" s="232"/>
      <c r="J409" s="243">
        <f>BK409</f>
        <v>0</v>
      </c>
      <c r="K409" s="229"/>
      <c r="L409" s="234"/>
      <c r="M409" s="235"/>
      <c r="N409" s="236"/>
      <c r="O409" s="236"/>
      <c r="P409" s="237">
        <f>SUM(P410:P416)</f>
        <v>0</v>
      </c>
      <c r="Q409" s="236"/>
      <c r="R409" s="237">
        <f>SUM(R410:R416)</f>
        <v>0.03568992</v>
      </c>
      <c r="S409" s="236"/>
      <c r="T409" s="238">
        <f>SUM(T410:T416)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39" t="s">
        <v>91</v>
      </c>
      <c r="AT409" s="240" t="s">
        <v>80</v>
      </c>
      <c r="AU409" s="240" t="s">
        <v>89</v>
      </c>
      <c r="AY409" s="239" t="s">
        <v>229</v>
      </c>
      <c r="BK409" s="241">
        <f>SUM(BK410:BK416)</f>
        <v>0</v>
      </c>
    </row>
    <row r="410" s="2" customFormat="1" ht="16.5" customHeight="1">
      <c r="A410" s="39"/>
      <c r="B410" s="40"/>
      <c r="C410" s="244" t="s">
        <v>1130</v>
      </c>
      <c r="D410" s="244" t="s">
        <v>231</v>
      </c>
      <c r="E410" s="245" t="s">
        <v>3005</v>
      </c>
      <c r="F410" s="246" t="s">
        <v>3006</v>
      </c>
      <c r="G410" s="247" t="s">
        <v>311</v>
      </c>
      <c r="H410" s="248">
        <v>42.488</v>
      </c>
      <c r="I410" s="249"/>
      <c r="J410" s="250">
        <f>ROUND(I410*H410,2)</f>
        <v>0</v>
      </c>
      <c r="K410" s="246" t="s">
        <v>235</v>
      </c>
      <c r="L410" s="45"/>
      <c r="M410" s="251" t="s">
        <v>1</v>
      </c>
      <c r="N410" s="252" t="s">
        <v>46</v>
      </c>
      <c r="O410" s="92"/>
      <c r="P410" s="253">
        <f>O410*H410</f>
        <v>0</v>
      </c>
      <c r="Q410" s="253">
        <v>0.00084000000000000003</v>
      </c>
      <c r="R410" s="253">
        <f>Q410*H410</f>
        <v>0.03568992</v>
      </c>
      <c r="S410" s="253">
        <v>0</v>
      </c>
      <c r="T410" s="25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55" t="s">
        <v>331</v>
      </c>
      <c r="AT410" s="255" t="s">
        <v>231</v>
      </c>
      <c r="AU410" s="255" t="s">
        <v>91</v>
      </c>
      <c r="AY410" s="18" t="s">
        <v>229</v>
      </c>
      <c r="BE410" s="256">
        <f>IF(N410="základní",J410,0)</f>
        <v>0</v>
      </c>
      <c r="BF410" s="256">
        <f>IF(N410="snížená",J410,0)</f>
        <v>0</v>
      </c>
      <c r="BG410" s="256">
        <f>IF(N410="zákl. přenesená",J410,0)</f>
        <v>0</v>
      </c>
      <c r="BH410" s="256">
        <f>IF(N410="sníž. přenesená",J410,0)</f>
        <v>0</v>
      </c>
      <c r="BI410" s="256">
        <f>IF(N410="nulová",J410,0)</f>
        <v>0</v>
      </c>
      <c r="BJ410" s="18" t="s">
        <v>89</v>
      </c>
      <c r="BK410" s="256">
        <f>ROUND(I410*H410,2)</f>
        <v>0</v>
      </c>
      <c r="BL410" s="18" t="s">
        <v>331</v>
      </c>
      <c r="BM410" s="255" t="s">
        <v>4292</v>
      </c>
    </row>
    <row r="411" s="13" customFormat="1">
      <c r="A411" s="13"/>
      <c r="B411" s="257"/>
      <c r="C411" s="258"/>
      <c r="D411" s="259" t="s">
        <v>238</v>
      </c>
      <c r="E411" s="260" t="s">
        <v>1</v>
      </c>
      <c r="F411" s="261" t="s">
        <v>4097</v>
      </c>
      <c r="G411" s="258"/>
      <c r="H411" s="260" t="s">
        <v>1</v>
      </c>
      <c r="I411" s="262"/>
      <c r="J411" s="258"/>
      <c r="K411" s="258"/>
      <c r="L411" s="263"/>
      <c r="M411" s="264"/>
      <c r="N411" s="265"/>
      <c r="O411" s="265"/>
      <c r="P411" s="265"/>
      <c r="Q411" s="265"/>
      <c r="R411" s="265"/>
      <c r="S411" s="265"/>
      <c r="T411" s="26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7" t="s">
        <v>238</v>
      </c>
      <c r="AU411" s="267" t="s">
        <v>91</v>
      </c>
      <c r="AV411" s="13" t="s">
        <v>89</v>
      </c>
      <c r="AW411" s="13" t="s">
        <v>36</v>
      </c>
      <c r="AX411" s="13" t="s">
        <v>81</v>
      </c>
      <c r="AY411" s="267" t="s">
        <v>229</v>
      </c>
    </row>
    <row r="412" s="14" customFormat="1">
      <c r="A412" s="14"/>
      <c r="B412" s="268"/>
      <c r="C412" s="269"/>
      <c r="D412" s="259" t="s">
        <v>238</v>
      </c>
      <c r="E412" s="270" t="s">
        <v>1</v>
      </c>
      <c r="F412" s="271" t="s">
        <v>4098</v>
      </c>
      <c r="G412" s="269"/>
      <c r="H412" s="272">
        <v>33</v>
      </c>
      <c r="I412" s="273"/>
      <c r="J412" s="269"/>
      <c r="K412" s="269"/>
      <c r="L412" s="274"/>
      <c r="M412" s="275"/>
      <c r="N412" s="276"/>
      <c r="O412" s="276"/>
      <c r="P412" s="276"/>
      <c r="Q412" s="276"/>
      <c r="R412" s="276"/>
      <c r="S412" s="276"/>
      <c r="T412" s="27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8" t="s">
        <v>238</v>
      </c>
      <c r="AU412" s="278" t="s">
        <v>91</v>
      </c>
      <c r="AV412" s="14" t="s">
        <v>91</v>
      </c>
      <c r="AW412" s="14" t="s">
        <v>36</v>
      </c>
      <c r="AX412" s="14" t="s">
        <v>81</v>
      </c>
      <c r="AY412" s="278" t="s">
        <v>229</v>
      </c>
    </row>
    <row r="413" s="14" customFormat="1">
      <c r="A413" s="14"/>
      <c r="B413" s="268"/>
      <c r="C413" s="269"/>
      <c r="D413" s="259" t="s">
        <v>238</v>
      </c>
      <c r="E413" s="270" t="s">
        <v>1</v>
      </c>
      <c r="F413" s="271" t="s">
        <v>4293</v>
      </c>
      <c r="G413" s="269"/>
      <c r="H413" s="272">
        <v>7.1500000000000004</v>
      </c>
      <c r="I413" s="273"/>
      <c r="J413" s="269"/>
      <c r="K413" s="269"/>
      <c r="L413" s="274"/>
      <c r="M413" s="275"/>
      <c r="N413" s="276"/>
      <c r="O413" s="276"/>
      <c r="P413" s="276"/>
      <c r="Q413" s="276"/>
      <c r="R413" s="276"/>
      <c r="S413" s="276"/>
      <c r="T413" s="27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78" t="s">
        <v>238</v>
      </c>
      <c r="AU413" s="278" t="s">
        <v>91</v>
      </c>
      <c r="AV413" s="14" t="s">
        <v>91</v>
      </c>
      <c r="AW413" s="14" t="s">
        <v>36</v>
      </c>
      <c r="AX413" s="14" t="s">
        <v>81</v>
      </c>
      <c r="AY413" s="278" t="s">
        <v>229</v>
      </c>
    </row>
    <row r="414" s="14" customFormat="1">
      <c r="A414" s="14"/>
      <c r="B414" s="268"/>
      <c r="C414" s="269"/>
      <c r="D414" s="259" t="s">
        <v>238</v>
      </c>
      <c r="E414" s="270" t="s">
        <v>1</v>
      </c>
      <c r="F414" s="271" t="s">
        <v>4294</v>
      </c>
      <c r="G414" s="269"/>
      <c r="H414" s="272">
        <v>1.6499999999999999</v>
      </c>
      <c r="I414" s="273"/>
      <c r="J414" s="269"/>
      <c r="K414" s="269"/>
      <c r="L414" s="274"/>
      <c r="M414" s="275"/>
      <c r="N414" s="276"/>
      <c r="O414" s="276"/>
      <c r="P414" s="276"/>
      <c r="Q414" s="276"/>
      <c r="R414" s="276"/>
      <c r="S414" s="276"/>
      <c r="T414" s="27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8" t="s">
        <v>238</v>
      </c>
      <c r="AU414" s="278" t="s">
        <v>91</v>
      </c>
      <c r="AV414" s="14" t="s">
        <v>91</v>
      </c>
      <c r="AW414" s="14" t="s">
        <v>36</v>
      </c>
      <c r="AX414" s="14" t="s">
        <v>81</v>
      </c>
      <c r="AY414" s="278" t="s">
        <v>229</v>
      </c>
    </row>
    <row r="415" s="14" customFormat="1">
      <c r="A415" s="14"/>
      <c r="B415" s="268"/>
      <c r="C415" s="269"/>
      <c r="D415" s="259" t="s">
        <v>238</v>
      </c>
      <c r="E415" s="270" t="s">
        <v>1</v>
      </c>
      <c r="F415" s="271" t="s">
        <v>4295</v>
      </c>
      <c r="G415" s="269"/>
      <c r="H415" s="272">
        <v>0.68799999999999994</v>
      </c>
      <c r="I415" s="273"/>
      <c r="J415" s="269"/>
      <c r="K415" s="269"/>
      <c r="L415" s="274"/>
      <c r="M415" s="275"/>
      <c r="N415" s="276"/>
      <c r="O415" s="276"/>
      <c r="P415" s="276"/>
      <c r="Q415" s="276"/>
      <c r="R415" s="276"/>
      <c r="S415" s="276"/>
      <c r="T415" s="27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8" t="s">
        <v>238</v>
      </c>
      <c r="AU415" s="278" t="s">
        <v>91</v>
      </c>
      <c r="AV415" s="14" t="s">
        <v>91</v>
      </c>
      <c r="AW415" s="14" t="s">
        <v>36</v>
      </c>
      <c r="AX415" s="14" t="s">
        <v>81</v>
      </c>
      <c r="AY415" s="278" t="s">
        <v>229</v>
      </c>
    </row>
    <row r="416" s="15" customFormat="1">
      <c r="A416" s="15"/>
      <c r="B416" s="279"/>
      <c r="C416" s="280"/>
      <c r="D416" s="259" t="s">
        <v>238</v>
      </c>
      <c r="E416" s="281" t="s">
        <v>1</v>
      </c>
      <c r="F416" s="282" t="s">
        <v>252</v>
      </c>
      <c r="G416" s="280"/>
      <c r="H416" s="283">
        <v>42.488</v>
      </c>
      <c r="I416" s="284"/>
      <c r="J416" s="280"/>
      <c r="K416" s="280"/>
      <c r="L416" s="285"/>
      <c r="M416" s="304"/>
      <c r="N416" s="305"/>
      <c r="O416" s="305"/>
      <c r="P416" s="305"/>
      <c r="Q416" s="305"/>
      <c r="R416" s="305"/>
      <c r="S416" s="305"/>
      <c r="T416" s="30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9" t="s">
        <v>238</v>
      </c>
      <c r="AU416" s="289" t="s">
        <v>91</v>
      </c>
      <c r="AV416" s="15" t="s">
        <v>236</v>
      </c>
      <c r="AW416" s="15" t="s">
        <v>36</v>
      </c>
      <c r="AX416" s="15" t="s">
        <v>89</v>
      </c>
      <c r="AY416" s="289" t="s">
        <v>229</v>
      </c>
    </row>
    <row r="417" s="2" customFormat="1" ht="6.96" customHeight="1">
      <c r="A417" s="39"/>
      <c r="B417" s="67"/>
      <c r="C417" s="68"/>
      <c r="D417" s="68"/>
      <c r="E417" s="68"/>
      <c r="F417" s="68"/>
      <c r="G417" s="68"/>
      <c r="H417" s="68"/>
      <c r="I417" s="193"/>
      <c r="J417" s="68"/>
      <c r="K417" s="68"/>
      <c r="L417" s="45"/>
      <c r="M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</sheetData>
  <sheetProtection sheet="1" autoFilter="0" formatColumns="0" formatRows="0" objects="1" scenarios="1" spinCount="100000" saltValue="EqOYdTc1p53zIAkfoqsJ8dk0ZX6DYi+NFd4GQUIf0ORgLGmyC5gBK7c6gkGepR5tTnpxSEa7Wk0xKzaBFHqghg==" hashValue="kjjOjBvzKkoDdv9BnANOQwgvufJXGT+kxQZ0r/yZnFe8+pUA7Z0TgNB2gD8XFdr6fVxTDYGgOANFpnWADXJpWg==" algorithmName="SHA-512" password="CC35"/>
  <autoFilter ref="C132:K416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4296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ROUND((SUM(BE120:BE198)),  2)</f>
        <v>0</v>
      </c>
      <c r="G33" s="39"/>
      <c r="H33" s="39"/>
      <c r="I33" s="172">
        <v>0.20999999999999999</v>
      </c>
      <c r="J33" s="171">
        <f>ROUND(((SUM(BE120:BE198))*I33),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ROUND((SUM(BF120:BF198)),  2)</f>
        <v>0</v>
      </c>
      <c r="G34" s="39"/>
      <c r="H34" s="39"/>
      <c r="I34" s="172">
        <v>0.14999999999999999</v>
      </c>
      <c r="J34" s="171">
        <f>ROUND(((SUM(BF120:BF198))*I34),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ROUND((SUM(BG120:BG198)),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ROUND((SUM(BH120:BH198)),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ROUND((SUM(BI120:BI198)),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201 - Sjezd na komunikaci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4297</v>
      </c>
      <c r="E97" s="206"/>
      <c r="F97" s="206"/>
      <c r="G97" s="206"/>
      <c r="H97" s="206"/>
      <c r="I97" s="207"/>
      <c r="J97" s="208">
        <f>J121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4298</v>
      </c>
      <c r="E98" s="206"/>
      <c r="F98" s="206"/>
      <c r="G98" s="206"/>
      <c r="H98" s="206"/>
      <c r="I98" s="207"/>
      <c r="J98" s="208">
        <f>J159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4299</v>
      </c>
      <c r="E99" s="206"/>
      <c r="F99" s="206"/>
      <c r="G99" s="206"/>
      <c r="H99" s="206"/>
      <c r="I99" s="207"/>
      <c r="J99" s="208">
        <f>J185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4300</v>
      </c>
      <c r="E100" s="206"/>
      <c r="F100" s="206"/>
      <c r="G100" s="206"/>
      <c r="H100" s="206"/>
      <c r="I100" s="207"/>
      <c r="J100" s="208">
        <f>J197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214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Smuteční síň na Novém hřbitově v Tišnově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205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201 - Sjezd na komunikaci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Tišnov</v>
      </c>
      <c r="G114" s="41"/>
      <c r="H114" s="41"/>
      <c r="I114" s="157" t="s">
        <v>22</v>
      </c>
      <c r="J114" s="80" t="str">
        <f>IF(J12="","",J12)</f>
        <v>22. 3. 2019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Město Tišnov</v>
      </c>
      <c r="G116" s="41"/>
      <c r="H116" s="41"/>
      <c r="I116" s="157" t="s">
        <v>32</v>
      </c>
      <c r="J116" s="37" t="str">
        <f>E21</f>
        <v>Ing. Arch. Pavel Jura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157" t="s">
        <v>37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16"/>
      <c r="B119" s="217"/>
      <c r="C119" s="218" t="s">
        <v>215</v>
      </c>
      <c r="D119" s="219" t="s">
        <v>66</v>
      </c>
      <c r="E119" s="219" t="s">
        <v>62</v>
      </c>
      <c r="F119" s="219" t="s">
        <v>63</v>
      </c>
      <c r="G119" s="219" t="s">
        <v>216</v>
      </c>
      <c r="H119" s="219" t="s">
        <v>217</v>
      </c>
      <c r="I119" s="220" t="s">
        <v>218</v>
      </c>
      <c r="J119" s="219" t="s">
        <v>209</v>
      </c>
      <c r="K119" s="221" t="s">
        <v>219</v>
      </c>
      <c r="L119" s="222"/>
      <c r="M119" s="101" t="s">
        <v>1</v>
      </c>
      <c r="N119" s="102" t="s">
        <v>45</v>
      </c>
      <c r="O119" s="102" t="s">
        <v>220</v>
      </c>
      <c r="P119" s="102" t="s">
        <v>221</v>
      </c>
      <c r="Q119" s="102" t="s">
        <v>222</v>
      </c>
      <c r="R119" s="102" t="s">
        <v>223</v>
      </c>
      <c r="S119" s="102" t="s">
        <v>224</v>
      </c>
      <c r="T119" s="103" t="s">
        <v>225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9"/>
      <c r="B120" s="40"/>
      <c r="C120" s="108" t="s">
        <v>226</v>
      </c>
      <c r="D120" s="41"/>
      <c r="E120" s="41"/>
      <c r="F120" s="41"/>
      <c r="G120" s="41"/>
      <c r="H120" s="41"/>
      <c r="I120" s="155"/>
      <c r="J120" s="223">
        <f>BK120</f>
        <v>0</v>
      </c>
      <c r="K120" s="41"/>
      <c r="L120" s="45"/>
      <c r="M120" s="104"/>
      <c r="N120" s="224"/>
      <c r="O120" s="105"/>
      <c r="P120" s="225">
        <f>P121+P159+P185+P197</f>
        <v>0</v>
      </c>
      <c r="Q120" s="105"/>
      <c r="R120" s="225">
        <f>R121+R159+R185+R197</f>
        <v>0</v>
      </c>
      <c r="S120" s="105"/>
      <c r="T120" s="226">
        <f>T121+T159+T185+T197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80</v>
      </c>
      <c r="AU120" s="18" t="s">
        <v>211</v>
      </c>
      <c r="BK120" s="227">
        <f>BK121+BK159+BK185+BK197</f>
        <v>0</v>
      </c>
    </row>
    <row r="121" s="12" customFormat="1" ht="25.92" customHeight="1">
      <c r="A121" s="12"/>
      <c r="B121" s="228"/>
      <c r="C121" s="229"/>
      <c r="D121" s="230" t="s">
        <v>80</v>
      </c>
      <c r="E121" s="231" t="s">
        <v>840</v>
      </c>
      <c r="F121" s="231" t="s">
        <v>4301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SUM(P122:P158)</f>
        <v>0</v>
      </c>
      <c r="Q121" s="236"/>
      <c r="R121" s="237">
        <f>SUM(R122:R158)</f>
        <v>0</v>
      </c>
      <c r="S121" s="236"/>
      <c r="T121" s="238">
        <f>SUM(T122:T158)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89</v>
      </c>
      <c r="AT121" s="240" t="s">
        <v>80</v>
      </c>
      <c r="AU121" s="240" t="s">
        <v>81</v>
      </c>
      <c r="AY121" s="239" t="s">
        <v>229</v>
      </c>
      <c r="BK121" s="241">
        <f>SUM(BK122:BK158)</f>
        <v>0</v>
      </c>
    </row>
    <row r="122" s="2" customFormat="1" ht="16.5" customHeight="1">
      <c r="A122" s="39"/>
      <c r="B122" s="40"/>
      <c r="C122" s="244" t="s">
        <v>89</v>
      </c>
      <c r="D122" s="244" t="s">
        <v>231</v>
      </c>
      <c r="E122" s="245" t="s">
        <v>4302</v>
      </c>
      <c r="F122" s="246" t="s">
        <v>4303</v>
      </c>
      <c r="G122" s="247" t="s">
        <v>311</v>
      </c>
      <c r="H122" s="248">
        <v>21</v>
      </c>
      <c r="I122" s="249"/>
      <c r="J122" s="250">
        <f>ROUND(I122*H122,2)</f>
        <v>0</v>
      </c>
      <c r="K122" s="246" t="s">
        <v>337</v>
      </c>
      <c r="L122" s="45"/>
      <c r="M122" s="251" t="s">
        <v>1</v>
      </c>
      <c r="N122" s="252" t="s">
        <v>46</v>
      </c>
      <c r="O122" s="92"/>
      <c r="P122" s="253">
        <f>O122*H122</f>
        <v>0</v>
      </c>
      <c r="Q122" s="253">
        <v>0</v>
      </c>
      <c r="R122" s="253">
        <f>Q122*H122</f>
        <v>0</v>
      </c>
      <c r="S122" s="253">
        <v>0</v>
      </c>
      <c r="T122" s="25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5" t="s">
        <v>236</v>
      </c>
      <c r="AT122" s="255" t="s">
        <v>231</v>
      </c>
      <c r="AU122" s="255" t="s">
        <v>89</v>
      </c>
      <c r="AY122" s="18" t="s">
        <v>229</v>
      </c>
      <c r="BE122" s="256">
        <f>IF(N122="základní",J122,0)</f>
        <v>0</v>
      </c>
      <c r="BF122" s="256">
        <f>IF(N122="snížená",J122,0)</f>
        <v>0</v>
      </c>
      <c r="BG122" s="256">
        <f>IF(N122="zákl. přenesená",J122,0)</f>
        <v>0</v>
      </c>
      <c r="BH122" s="256">
        <f>IF(N122="sníž. přenesená",J122,0)</f>
        <v>0</v>
      </c>
      <c r="BI122" s="256">
        <f>IF(N122="nulová",J122,0)</f>
        <v>0</v>
      </c>
      <c r="BJ122" s="18" t="s">
        <v>89</v>
      </c>
      <c r="BK122" s="256">
        <f>ROUND(I122*H122,2)</f>
        <v>0</v>
      </c>
      <c r="BL122" s="18" t="s">
        <v>236</v>
      </c>
      <c r="BM122" s="255" t="s">
        <v>91</v>
      </c>
    </row>
    <row r="123" s="13" customFormat="1">
      <c r="A123" s="13"/>
      <c r="B123" s="257"/>
      <c r="C123" s="258"/>
      <c r="D123" s="259" t="s">
        <v>238</v>
      </c>
      <c r="E123" s="260" t="s">
        <v>1</v>
      </c>
      <c r="F123" s="261" t="s">
        <v>4304</v>
      </c>
      <c r="G123" s="258"/>
      <c r="H123" s="260" t="s">
        <v>1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7" t="s">
        <v>238</v>
      </c>
      <c r="AU123" s="267" t="s">
        <v>89</v>
      </c>
      <c r="AV123" s="13" t="s">
        <v>89</v>
      </c>
      <c r="AW123" s="13" t="s">
        <v>36</v>
      </c>
      <c r="AX123" s="13" t="s">
        <v>81</v>
      </c>
      <c r="AY123" s="267" t="s">
        <v>229</v>
      </c>
    </row>
    <row r="124" s="14" customFormat="1">
      <c r="A124" s="14"/>
      <c r="B124" s="268"/>
      <c r="C124" s="269"/>
      <c r="D124" s="259" t="s">
        <v>238</v>
      </c>
      <c r="E124" s="270" t="s">
        <v>1</v>
      </c>
      <c r="F124" s="271" t="s">
        <v>4305</v>
      </c>
      <c r="G124" s="269"/>
      <c r="H124" s="272">
        <v>18</v>
      </c>
      <c r="I124" s="273"/>
      <c r="J124" s="269"/>
      <c r="K124" s="269"/>
      <c r="L124" s="274"/>
      <c r="M124" s="275"/>
      <c r="N124" s="276"/>
      <c r="O124" s="276"/>
      <c r="P124" s="276"/>
      <c r="Q124" s="276"/>
      <c r="R124" s="276"/>
      <c r="S124" s="276"/>
      <c r="T124" s="27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78" t="s">
        <v>238</v>
      </c>
      <c r="AU124" s="278" t="s">
        <v>89</v>
      </c>
      <c r="AV124" s="14" t="s">
        <v>91</v>
      </c>
      <c r="AW124" s="14" t="s">
        <v>36</v>
      </c>
      <c r="AX124" s="14" t="s">
        <v>81</v>
      </c>
      <c r="AY124" s="278" t="s">
        <v>229</v>
      </c>
    </row>
    <row r="125" s="14" customFormat="1">
      <c r="A125" s="14"/>
      <c r="B125" s="268"/>
      <c r="C125" s="269"/>
      <c r="D125" s="259" t="s">
        <v>238</v>
      </c>
      <c r="E125" s="270" t="s">
        <v>1</v>
      </c>
      <c r="F125" s="271" t="s">
        <v>4306</v>
      </c>
      <c r="G125" s="269"/>
      <c r="H125" s="272">
        <v>3</v>
      </c>
      <c r="I125" s="273"/>
      <c r="J125" s="269"/>
      <c r="K125" s="269"/>
      <c r="L125" s="274"/>
      <c r="M125" s="275"/>
      <c r="N125" s="276"/>
      <c r="O125" s="276"/>
      <c r="P125" s="276"/>
      <c r="Q125" s="276"/>
      <c r="R125" s="276"/>
      <c r="S125" s="276"/>
      <c r="T125" s="27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78" t="s">
        <v>238</v>
      </c>
      <c r="AU125" s="278" t="s">
        <v>89</v>
      </c>
      <c r="AV125" s="14" t="s">
        <v>91</v>
      </c>
      <c r="AW125" s="14" t="s">
        <v>36</v>
      </c>
      <c r="AX125" s="14" t="s">
        <v>81</v>
      </c>
      <c r="AY125" s="278" t="s">
        <v>229</v>
      </c>
    </row>
    <row r="126" s="15" customFormat="1">
      <c r="A126" s="15"/>
      <c r="B126" s="279"/>
      <c r="C126" s="280"/>
      <c r="D126" s="259" t="s">
        <v>238</v>
      </c>
      <c r="E126" s="281" t="s">
        <v>1</v>
      </c>
      <c r="F126" s="282" t="s">
        <v>252</v>
      </c>
      <c r="G126" s="280"/>
      <c r="H126" s="283">
        <v>21</v>
      </c>
      <c r="I126" s="284"/>
      <c r="J126" s="280"/>
      <c r="K126" s="280"/>
      <c r="L126" s="285"/>
      <c r="M126" s="286"/>
      <c r="N126" s="287"/>
      <c r="O126" s="287"/>
      <c r="P126" s="287"/>
      <c r="Q126" s="287"/>
      <c r="R126" s="287"/>
      <c r="S126" s="287"/>
      <c r="T126" s="28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9" t="s">
        <v>238</v>
      </c>
      <c r="AU126" s="289" t="s">
        <v>89</v>
      </c>
      <c r="AV126" s="15" t="s">
        <v>236</v>
      </c>
      <c r="AW126" s="15" t="s">
        <v>36</v>
      </c>
      <c r="AX126" s="15" t="s">
        <v>89</v>
      </c>
      <c r="AY126" s="289" t="s">
        <v>229</v>
      </c>
    </row>
    <row r="127" s="2" customFormat="1" ht="16.5" customHeight="1">
      <c r="A127" s="39"/>
      <c r="B127" s="40"/>
      <c r="C127" s="244" t="s">
        <v>91</v>
      </c>
      <c r="D127" s="244" t="s">
        <v>231</v>
      </c>
      <c r="E127" s="245" t="s">
        <v>4307</v>
      </c>
      <c r="F127" s="246" t="s">
        <v>4308</v>
      </c>
      <c r="G127" s="247" t="s">
        <v>311</v>
      </c>
      <c r="H127" s="248">
        <v>21</v>
      </c>
      <c r="I127" s="249"/>
      <c r="J127" s="250">
        <f>ROUND(I127*H127,2)</f>
        <v>0</v>
      </c>
      <c r="K127" s="246" t="s">
        <v>337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89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236</v>
      </c>
    </row>
    <row r="128" s="14" customFormat="1">
      <c r="A128" s="14"/>
      <c r="B128" s="268"/>
      <c r="C128" s="269"/>
      <c r="D128" s="259" t="s">
        <v>238</v>
      </c>
      <c r="E128" s="270" t="s">
        <v>1</v>
      </c>
      <c r="F128" s="271" t="s">
        <v>4309</v>
      </c>
      <c r="G128" s="269"/>
      <c r="H128" s="272">
        <v>21</v>
      </c>
      <c r="I128" s="273"/>
      <c r="J128" s="269"/>
      <c r="K128" s="269"/>
      <c r="L128" s="274"/>
      <c r="M128" s="275"/>
      <c r="N128" s="276"/>
      <c r="O128" s="276"/>
      <c r="P128" s="276"/>
      <c r="Q128" s="276"/>
      <c r="R128" s="276"/>
      <c r="S128" s="276"/>
      <c r="T128" s="27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8" t="s">
        <v>238</v>
      </c>
      <c r="AU128" s="278" t="s">
        <v>89</v>
      </c>
      <c r="AV128" s="14" t="s">
        <v>91</v>
      </c>
      <c r="AW128" s="14" t="s">
        <v>36</v>
      </c>
      <c r="AX128" s="14" t="s">
        <v>81</v>
      </c>
      <c r="AY128" s="278" t="s">
        <v>229</v>
      </c>
    </row>
    <row r="129" s="15" customFormat="1">
      <c r="A129" s="15"/>
      <c r="B129" s="279"/>
      <c r="C129" s="280"/>
      <c r="D129" s="259" t="s">
        <v>238</v>
      </c>
      <c r="E129" s="281" t="s">
        <v>1</v>
      </c>
      <c r="F129" s="282" t="s">
        <v>252</v>
      </c>
      <c r="G129" s="280"/>
      <c r="H129" s="283">
        <v>21</v>
      </c>
      <c r="I129" s="284"/>
      <c r="J129" s="280"/>
      <c r="K129" s="280"/>
      <c r="L129" s="285"/>
      <c r="M129" s="286"/>
      <c r="N129" s="287"/>
      <c r="O129" s="287"/>
      <c r="P129" s="287"/>
      <c r="Q129" s="287"/>
      <c r="R129" s="287"/>
      <c r="S129" s="287"/>
      <c r="T129" s="28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9" t="s">
        <v>238</v>
      </c>
      <c r="AU129" s="289" t="s">
        <v>89</v>
      </c>
      <c r="AV129" s="15" t="s">
        <v>236</v>
      </c>
      <c r="AW129" s="15" t="s">
        <v>36</v>
      </c>
      <c r="AX129" s="15" t="s">
        <v>89</v>
      </c>
      <c r="AY129" s="289" t="s">
        <v>229</v>
      </c>
    </row>
    <row r="130" s="2" customFormat="1" ht="16.5" customHeight="1">
      <c r="A130" s="39"/>
      <c r="B130" s="40"/>
      <c r="C130" s="244" t="s">
        <v>244</v>
      </c>
      <c r="D130" s="244" t="s">
        <v>231</v>
      </c>
      <c r="E130" s="245" t="s">
        <v>4310</v>
      </c>
      <c r="F130" s="246" t="s">
        <v>4311</v>
      </c>
      <c r="G130" s="247" t="s">
        <v>311</v>
      </c>
      <c r="H130" s="248">
        <v>18.899999999999999</v>
      </c>
      <c r="I130" s="249"/>
      <c r="J130" s="250">
        <f>ROUND(I130*H130,2)</f>
        <v>0</v>
      </c>
      <c r="K130" s="246" t="s">
        <v>337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89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264</v>
      </c>
    </row>
    <row r="131" s="13" customFormat="1">
      <c r="A131" s="13"/>
      <c r="B131" s="257"/>
      <c r="C131" s="258"/>
      <c r="D131" s="259" t="s">
        <v>238</v>
      </c>
      <c r="E131" s="260" t="s">
        <v>1</v>
      </c>
      <c r="F131" s="261" t="s">
        <v>4304</v>
      </c>
      <c r="G131" s="258"/>
      <c r="H131" s="260" t="s">
        <v>1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7" t="s">
        <v>238</v>
      </c>
      <c r="AU131" s="267" t="s">
        <v>89</v>
      </c>
      <c r="AV131" s="13" t="s">
        <v>89</v>
      </c>
      <c r="AW131" s="13" t="s">
        <v>36</v>
      </c>
      <c r="AX131" s="13" t="s">
        <v>81</v>
      </c>
      <c r="AY131" s="267" t="s">
        <v>229</v>
      </c>
    </row>
    <row r="132" s="14" customFormat="1">
      <c r="A132" s="14"/>
      <c r="B132" s="268"/>
      <c r="C132" s="269"/>
      <c r="D132" s="259" t="s">
        <v>238</v>
      </c>
      <c r="E132" s="270" t="s">
        <v>1</v>
      </c>
      <c r="F132" s="271" t="s">
        <v>4305</v>
      </c>
      <c r="G132" s="269"/>
      <c r="H132" s="272">
        <v>18</v>
      </c>
      <c r="I132" s="273"/>
      <c r="J132" s="269"/>
      <c r="K132" s="269"/>
      <c r="L132" s="274"/>
      <c r="M132" s="275"/>
      <c r="N132" s="276"/>
      <c r="O132" s="276"/>
      <c r="P132" s="276"/>
      <c r="Q132" s="276"/>
      <c r="R132" s="276"/>
      <c r="S132" s="276"/>
      <c r="T132" s="27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8" t="s">
        <v>238</v>
      </c>
      <c r="AU132" s="278" t="s">
        <v>89</v>
      </c>
      <c r="AV132" s="14" t="s">
        <v>91</v>
      </c>
      <c r="AW132" s="14" t="s">
        <v>36</v>
      </c>
      <c r="AX132" s="14" t="s">
        <v>81</v>
      </c>
      <c r="AY132" s="278" t="s">
        <v>229</v>
      </c>
    </row>
    <row r="133" s="15" customFormat="1">
      <c r="A133" s="15"/>
      <c r="B133" s="279"/>
      <c r="C133" s="280"/>
      <c r="D133" s="259" t="s">
        <v>238</v>
      </c>
      <c r="E133" s="281" t="s">
        <v>1</v>
      </c>
      <c r="F133" s="282" t="s">
        <v>252</v>
      </c>
      <c r="G133" s="280"/>
      <c r="H133" s="283">
        <v>18</v>
      </c>
      <c r="I133" s="284"/>
      <c r="J133" s="280"/>
      <c r="K133" s="280"/>
      <c r="L133" s="285"/>
      <c r="M133" s="286"/>
      <c r="N133" s="287"/>
      <c r="O133" s="287"/>
      <c r="P133" s="287"/>
      <c r="Q133" s="287"/>
      <c r="R133" s="287"/>
      <c r="S133" s="287"/>
      <c r="T133" s="28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89" t="s">
        <v>238</v>
      </c>
      <c r="AU133" s="289" t="s">
        <v>89</v>
      </c>
      <c r="AV133" s="15" t="s">
        <v>236</v>
      </c>
      <c r="AW133" s="15" t="s">
        <v>36</v>
      </c>
      <c r="AX133" s="15" t="s">
        <v>89</v>
      </c>
      <c r="AY133" s="289" t="s">
        <v>229</v>
      </c>
    </row>
    <row r="134" s="14" customFormat="1">
      <c r="A134" s="14"/>
      <c r="B134" s="268"/>
      <c r="C134" s="269"/>
      <c r="D134" s="259" t="s">
        <v>238</v>
      </c>
      <c r="E134" s="269"/>
      <c r="F134" s="271" t="s">
        <v>4312</v>
      </c>
      <c r="G134" s="269"/>
      <c r="H134" s="272">
        <v>18.899999999999999</v>
      </c>
      <c r="I134" s="273"/>
      <c r="J134" s="269"/>
      <c r="K134" s="269"/>
      <c r="L134" s="274"/>
      <c r="M134" s="275"/>
      <c r="N134" s="276"/>
      <c r="O134" s="276"/>
      <c r="P134" s="276"/>
      <c r="Q134" s="276"/>
      <c r="R134" s="276"/>
      <c r="S134" s="276"/>
      <c r="T134" s="27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8" t="s">
        <v>238</v>
      </c>
      <c r="AU134" s="278" t="s">
        <v>89</v>
      </c>
      <c r="AV134" s="14" t="s">
        <v>91</v>
      </c>
      <c r="AW134" s="14" t="s">
        <v>4</v>
      </c>
      <c r="AX134" s="14" t="s">
        <v>89</v>
      </c>
      <c r="AY134" s="278" t="s">
        <v>229</v>
      </c>
    </row>
    <row r="135" s="2" customFormat="1" ht="16.5" customHeight="1">
      <c r="A135" s="39"/>
      <c r="B135" s="40"/>
      <c r="C135" s="244" t="s">
        <v>236</v>
      </c>
      <c r="D135" s="244" t="s">
        <v>231</v>
      </c>
      <c r="E135" s="245" t="s">
        <v>4313</v>
      </c>
      <c r="F135" s="246" t="s">
        <v>4314</v>
      </c>
      <c r="G135" s="247" t="s">
        <v>311</v>
      </c>
      <c r="H135" s="248">
        <v>3.1499999999999999</v>
      </c>
      <c r="I135" s="249"/>
      <c r="J135" s="250">
        <f>ROUND(I135*H135,2)</f>
        <v>0</v>
      </c>
      <c r="K135" s="246" t="s">
        <v>337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319</v>
      </c>
    </row>
    <row r="136" s="13" customFormat="1">
      <c r="A136" s="13"/>
      <c r="B136" s="257"/>
      <c r="C136" s="258"/>
      <c r="D136" s="259" t="s">
        <v>238</v>
      </c>
      <c r="E136" s="260" t="s">
        <v>1</v>
      </c>
      <c r="F136" s="261" t="s">
        <v>4304</v>
      </c>
      <c r="G136" s="258"/>
      <c r="H136" s="260" t="s">
        <v>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7" t="s">
        <v>238</v>
      </c>
      <c r="AU136" s="267" t="s">
        <v>89</v>
      </c>
      <c r="AV136" s="13" t="s">
        <v>89</v>
      </c>
      <c r="AW136" s="13" t="s">
        <v>36</v>
      </c>
      <c r="AX136" s="13" t="s">
        <v>81</v>
      </c>
      <c r="AY136" s="267" t="s">
        <v>229</v>
      </c>
    </row>
    <row r="137" s="14" customFormat="1">
      <c r="A137" s="14"/>
      <c r="B137" s="268"/>
      <c r="C137" s="269"/>
      <c r="D137" s="259" t="s">
        <v>238</v>
      </c>
      <c r="E137" s="270" t="s">
        <v>1</v>
      </c>
      <c r="F137" s="271" t="s">
        <v>4306</v>
      </c>
      <c r="G137" s="269"/>
      <c r="H137" s="272">
        <v>3</v>
      </c>
      <c r="I137" s="273"/>
      <c r="J137" s="269"/>
      <c r="K137" s="269"/>
      <c r="L137" s="274"/>
      <c r="M137" s="275"/>
      <c r="N137" s="276"/>
      <c r="O137" s="276"/>
      <c r="P137" s="276"/>
      <c r="Q137" s="276"/>
      <c r="R137" s="276"/>
      <c r="S137" s="276"/>
      <c r="T137" s="27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8" t="s">
        <v>238</v>
      </c>
      <c r="AU137" s="278" t="s">
        <v>89</v>
      </c>
      <c r="AV137" s="14" t="s">
        <v>91</v>
      </c>
      <c r="AW137" s="14" t="s">
        <v>36</v>
      </c>
      <c r="AX137" s="14" t="s">
        <v>81</v>
      </c>
      <c r="AY137" s="278" t="s">
        <v>229</v>
      </c>
    </row>
    <row r="138" s="15" customFormat="1">
      <c r="A138" s="15"/>
      <c r="B138" s="279"/>
      <c r="C138" s="280"/>
      <c r="D138" s="259" t="s">
        <v>238</v>
      </c>
      <c r="E138" s="281" t="s">
        <v>1</v>
      </c>
      <c r="F138" s="282" t="s">
        <v>252</v>
      </c>
      <c r="G138" s="280"/>
      <c r="H138" s="283">
        <v>3</v>
      </c>
      <c r="I138" s="284"/>
      <c r="J138" s="280"/>
      <c r="K138" s="280"/>
      <c r="L138" s="285"/>
      <c r="M138" s="286"/>
      <c r="N138" s="287"/>
      <c r="O138" s="287"/>
      <c r="P138" s="287"/>
      <c r="Q138" s="287"/>
      <c r="R138" s="287"/>
      <c r="S138" s="287"/>
      <c r="T138" s="28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9" t="s">
        <v>238</v>
      </c>
      <c r="AU138" s="289" t="s">
        <v>89</v>
      </c>
      <c r="AV138" s="15" t="s">
        <v>236</v>
      </c>
      <c r="AW138" s="15" t="s">
        <v>36</v>
      </c>
      <c r="AX138" s="15" t="s">
        <v>89</v>
      </c>
      <c r="AY138" s="289" t="s">
        <v>229</v>
      </c>
    </row>
    <row r="139" s="14" customFormat="1">
      <c r="A139" s="14"/>
      <c r="B139" s="268"/>
      <c r="C139" s="269"/>
      <c r="D139" s="259" t="s">
        <v>238</v>
      </c>
      <c r="E139" s="269"/>
      <c r="F139" s="271" t="s">
        <v>4315</v>
      </c>
      <c r="G139" s="269"/>
      <c r="H139" s="272">
        <v>3.1499999999999999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8" t="s">
        <v>238</v>
      </c>
      <c r="AU139" s="278" t="s">
        <v>89</v>
      </c>
      <c r="AV139" s="14" t="s">
        <v>91</v>
      </c>
      <c r="AW139" s="14" t="s">
        <v>4</v>
      </c>
      <c r="AX139" s="14" t="s">
        <v>89</v>
      </c>
      <c r="AY139" s="278" t="s">
        <v>229</v>
      </c>
    </row>
    <row r="140" s="2" customFormat="1" ht="16.5" customHeight="1">
      <c r="A140" s="39"/>
      <c r="B140" s="40"/>
      <c r="C140" s="244" t="s">
        <v>258</v>
      </c>
      <c r="D140" s="244" t="s">
        <v>231</v>
      </c>
      <c r="E140" s="245" t="s">
        <v>4316</v>
      </c>
      <c r="F140" s="246" t="s">
        <v>4317</v>
      </c>
      <c r="G140" s="247" t="s">
        <v>346</v>
      </c>
      <c r="H140" s="248">
        <v>13</v>
      </c>
      <c r="I140" s="249"/>
      <c r="J140" s="250">
        <f>ROUND(I140*H140,2)</f>
        <v>0</v>
      </c>
      <c r="K140" s="246" t="s">
        <v>337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322</v>
      </c>
    </row>
    <row r="141" s="13" customFormat="1">
      <c r="A141" s="13"/>
      <c r="B141" s="257"/>
      <c r="C141" s="258"/>
      <c r="D141" s="259" t="s">
        <v>238</v>
      </c>
      <c r="E141" s="260" t="s">
        <v>1</v>
      </c>
      <c r="F141" s="261" t="s">
        <v>4304</v>
      </c>
      <c r="G141" s="258"/>
      <c r="H141" s="260" t="s">
        <v>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7" t="s">
        <v>238</v>
      </c>
      <c r="AU141" s="267" t="s">
        <v>89</v>
      </c>
      <c r="AV141" s="13" t="s">
        <v>89</v>
      </c>
      <c r="AW141" s="13" t="s">
        <v>36</v>
      </c>
      <c r="AX141" s="13" t="s">
        <v>81</v>
      </c>
      <c r="AY141" s="267" t="s">
        <v>229</v>
      </c>
    </row>
    <row r="142" s="14" customFormat="1">
      <c r="A142" s="14"/>
      <c r="B142" s="268"/>
      <c r="C142" s="269"/>
      <c r="D142" s="259" t="s">
        <v>238</v>
      </c>
      <c r="E142" s="270" t="s">
        <v>1</v>
      </c>
      <c r="F142" s="271" t="s">
        <v>4318</v>
      </c>
      <c r="G142" s="269"/>
      <c r="H142" s="272">
        <v>13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8" t="s">
        <v>238</v>
      </c>
      <c r="AU142" s="278" t="s">
        <v>89</v>
      </c>
      <c r="AV142" s="14" t="s">
        <v>91</v>
      </c>
      <c r="AW142" s="14" t="s">
        <v>36</v>
      </c>
      <c r="AX142" s="14" t="s">
        <v>81</v>
      </c>
      <c r="AY142" s="278" t="s">
        <v>229</v>
      </c>
    </row>
    <row r="143" s="15" customFormat="1">
      <c r="A143" s="15"/>
      <c r="B143" s="279"/>
      <c r="C143" s="280"/>
      <c r="D143" s="259" t="s">
        <v>238</v>
      </c>
      <c r="E143" s="281" t="s">
        <v>1</v>
      </c>
      <c r="F143" s="282" t="s">
        <v>252</v>
      </c>
      <c r="G143" s="280"/>
      <c r="H143" s="283">
        <v>13</v>
      </c>
      <c r="I143" s="284"/>
      <c r="J143" s="280"/>
      <c r="K143" s="280"/>
      <c r="L143" s="285"/>
      <c r="M143" s="286"/>
      <c r="N143" s="287"/>
      <c r="O143" s="287"/>
      <c r="P143" s="287"/>
      <c r="Q143" s="287"/>
      <c r="R143" s="287"/>
      <c r="S143" s="287"/>
      <c r="T143" s="28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9" t="s">
        <v>238</v>
      </c>
      <c r="AU143" s="289" t="s">
        <v>89</v>
      </c>
      <c r="AV143" s="15" t="s">
        <v>236</v>
      </c>
      <c r="AW143" s="15" t="s">
        <v>36</v>
      </c>
      <c r="AX143" s="15" t="s">
        <v>89</v>
      </c>
      <c r="AY143" s="289" t="s">
        <v>229</v>
      </c>
    </row>
    <row r="144" s="2" customFormat="1" ht="21.75" customHeight="1">
      <c r="A144" s="39"/>
      <c r="B144" s="40"/>
      <c r="C144" s="244" t="s">
        <v>264</v>
      </c>
      <c r="D144" s="244" t="s">
        <v>231</v>
      </c>
      <c r="E144" s="245" t="s">
        <v>4319</v>
      </c>
      <c r="F144" s="246" t="s">
        <v>4320</v>
      </c>
      <c r="G144" s="247" t="s">
        <v>311</v>
      </c>
      <c r="H144" s="248">
        <v>43</v>
      </c>
      <c r="I144" s="249"/>
      <c r="J144" s="250">
        <f>ROUND(I144*H144,2)</f>
        <v>0</v>
      </c>
      <c r="K144" s="246" t="s">
        <v>337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325</v>
      </c>
    </row>
    <row r="145" s="13" customFormat="1">
      <c r="A145" s="13"/>
      <c r="B145" s="257"/>
      <c r="C145" s="258"/>
      <c r="D145" s="259" t="s">
        <v>238</v>
      </c>
      <c r="E145" s="260" t="s">
        <v>1</v>
      </c>
      <c r="F145" s="261" t="s">
        <v>4304</v>
      </c>
      <c r="G145" s="258"/>
      <c r="H145" s="260" t="s">
        <v>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7" t="s">
        <v>238</v>
      </c>
      <c r="AU145" s="267" t="s">
        <v>89</v>
      </c>
      <c r="AV145" s="13" t="s">
        <v>89</v>
      </c>
      <c r="AW145" s="13" t="s">
        <v>36</v>
      </c>
      <c r="AX145" s="13" t="s">
        <v>81</v>
      </c>
      <c r="AY145" s="267" t="s">
        <v>229</v>
      </c>
    </row>
    <row r="146" s="14" customFormat="1">
      <c r="A146" s="14"/>
      <c r="B146" s="268"/>
      <c r="C146" s="269"/>
      <c r="D146" s="259" t="s">
        <v>238</v>
      </c>
      <c r="E146" s="270" t="s">
        <v>1</v>
      </c>
      <c r="F146" s="271" t="s">
        <v>4321</v>
      </c>
      <c r="G146" s="269"/>
      <c r="H146" s="272">
        <v>21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8" t="s">
        <v>238</v>
      </c>
      <c r="AU146" s="278" t="s">
        <v>89</v>
      </c>
      <c r="AV146" s="14" t="s">
        <v>91</v>
      </c>
      <c r="AW146" s="14" t="s">
        <v>36</v>
      </c>
      <c r="AX146" s="14" t="s">
        <v>81</v>
      </c>
      <c r="AY146" s="278" t="s">
        <v>229</v>
      </c>
    </row>
    <row r="147" s="14" customFormat="1">
      <c r="A147" s="14"/>
      <c r="B147" s="268"/>
      <c r="C147" s="269"/>
      <c r="D147" s="259" t="s">
        <v>238</v>
      </c>
      <c r="E147" s="270" t="s">
        <v>1</v>
      </c>
      <c r="F147" s="271" t="s">
        <v>4322</v>
      </c>
      <c r="G147" s="269"/>
      <c r="H147" s="272">
        <v>22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238</v>
      </c>
      <c r="AU147" s="278" t="s">
        <v>89</v>
      </c>
      <c r="AV147" s="14" t="s">
        <v>91</v>
      </c>
      <c r="AW147" s="14" t="s">
        <v>36</v>
      </c>
      <c r="AX147" s="14" t="s">
        <v>81</v>
      </c>
      <c r="AY147" s="278" t="s">
        <v>229</v>
      </c>
    </row>
    <row r="148" s="15" customFormat="1">
      <c r="A148" s="15"/>
      <c r="B148" s="279"/>
      <c r="C148" s="280"/>
      <c r="D148" s="259" t="s">
        <v>238</v>
      </c>
      <c r="E148" s="281" t="s">
        <v>1</v>
      </c>
      <c r="F148" s="282" t="s">
        <v>252</v>
      </c>
      <c r="G148" s="280"/>
      <c r="H148" s="283">
        <v>43</v>
      </c>
      <c r="I148" s="284"/>
      <c r="J148" s="280"/>
      <c r="K148" s="280"/>
      <c r="L148" s="285"/>
      <c r="M148" s="286"/>
      <c r="N148" s="287"/>
      <c r="O148" s="287"/>
      <c r="P148" s="287"/>
      <c r="Q148" s="287"/>
      <c r="R148" s="287"/>
      <c r="S148" s="287"/>
      <c r="T148" s="28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9" t="s">
        <v>238</v>
      </c>
      <c r="AU148" s="289" t="s">
        <v>89</v>
      </c>
      <c r="AV148" s="15" t="s">
        <v>236</v>
      </c>
      <c r="AW148" s="15" t="s">
        <v>36</v>
      </c>
      <c r="AX148" s="15" t="s">
        <v>89</v>
      </c>
      <c r="AY148" s="289" t="s">
        <v>229</v>
      </c>
    </row>
    <row r="149" s="2" customFormat="1" ht="16.5" customHeight="1">
      <c r="A149" s="39"/>
      <c r="B149" s="40"/>
      <c r="C149" s="244" t="s">
        <v>303</v>
      </c>
      <c r="D149" s="244" t="s">
        <v>231</v>
      </c>
      <c r="E149" s="245" t="s">
        <v>4323</v>
      </c>
      <c r="F149" s="246" t="s">
        <v>4324</v>
      </c>
      <c r="G149" s="247" t="s">
        <v>311</v>
      </c>
      <c r="H149" s="248">
        <v>42</v>
      </c>
      <c r="I149" s="249"/>
      <c r="J149" s="250">
        <f>ROUND(I149*H149,2)</f>
        <v>0</v>
      </c>
      <c r="K149" s="246" t="s">
        <v>337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89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328</v>
      </c>
    </row>
    <row r="150" s="13" customFormat="1">
      <c r="A150" s="13"/>
      <c r="B150" s="257"/>
      <c r="C150" s="258"/>
      <c r="D150" s="259" t="s">
        <v>238</v>
      </c>
      <c r="E150" s="260" t="s">
        <v>1</v>
      </c>
      <c r="F150" s="261" t="s">
        <v>4325</v>
      </c>
      <c r="G150" s="258"/>
      <c r="H150" s="260" t="s">
        <v>1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7" t="s">
        <v>238</v>
      </c>
      <c r="AU150" s="267" t="s">
        <v>89</v>
      </c>
      <c r="AV150" s="13" t="s">
        <v>89</v>
      </c>
      <c r="AW150" s="13" t="s">
        <v>36</v>
      </c>
      <c r="AX150" s="13" t="s">
        <v>81</v>
      </c>
      <c r="AY150" s="267" t="s">
        <v>229</v>
      </c>
    </row>
    <row r="151" s="14" customFormat="1">
      <c r="A151" s="14"/>
      <c r="B151" s="268"/>
      <c r="C151" s="269"/>
      <c r="D151" s="259" t="s">
        <v>238</v>
      </c>
      <c r="E151" s="270" t="s">
        <v>1</v>
      </c>
      <c r="F151" s="271" t="s">
        <v>4326</v>
      </c>
      <c r="G151" s="269"/>
      <c r="H151" s="272">
        <v>21</v>
      </c>
      <c r="I151" s="273"/>
      <c r="J151" s="269"/>
      <c r="K151" s="269"/>
      <c r="L151" s="274"/>
      <c r="M151" s="275"/>
      <c r="N151" s="276"/>
      <c r="O151" s="276"/>
      <c r="P151" s="276"/>
      <c r="Q151" s="276"/>
      <c r="R151" s="276"/>
      <c r="S151" s="276"/>
      <c r="T151" s="27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8" t="s">
        <v>238</v>
      </c>
      <c r="AU151" s="278" t="s">
        <v>89</v>
      </c>
      <c r="AV151" s="14" t="s">
        <v>91</v>
      </c>
      <c r="AW151" s="14" t="s">
        <v>36</v>
      </c>
      <c r="AX151" s="14" t="s">
        <v>81</v>
      </c>
      <c r="AY151" s="278" t="s">
        <v>229</v>
      </c>
    </row>
    <row r="152" s="14" customFormat="1">
      <c r="A152" s="14"/>
      <c r="B152" s="268"/>
      <c r="C152" s="269"/>
      <c r="D152" s="259" t="s">
        <v>238</v>
      </c>
      <c r="E152" s="270" t="s">
        <v>1</v>
      </c>
      <c r="F152" s="271" t="s">
        <v>4327</v>
      </c>
      <c r="G152" s="269"/>
      <c r="H152" s="272">
        <v>21</v>
      </c>
      <c r="I152" s="273"/>
      <c r="J152" s="269"/>
      <c r="K152" s="269"/>
      <c r="L152" s="274"/>
      <c r="M152" s="275"/>
      <c r="N152" s="276"/>
      <c r="O152" s="276"/>
      <c r="P152" s="276"/>
      <c r="Q152" s="276"/>
      <c r="R152" s="276"/>
      <c r="S152" s="276"/>
      <c r="T152" s="27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8" t="s">
        <v>238</v>
      </c>
      <c r="AU152" s="278" t="s">
        <v>89</v>
      </c>
      <c r="AV152" s="14" t="s">
        <v>91</v>
      </c>
      <c r="AW152" s="14" t="s">
        <v>36</v>
      </c>
      <c r="AX152" s="14" t="s">
        <v>81</v>
      </c>
      <c r="AY152" s="278" t="s">
        <v>229</v>
      </c>
    </row>
    <row r="153" s="15" customFormat="1">
      <c r="A153" s="15"/>
      <c r="B153" s="279"/>
      <c r="C153" s="280"/>
      <c r="D153" s="259" t="s">
        <v>238</v>
      </c>
      <c r="E153" s="281" t="s">
        <v>1</v>
      </c>
      <c r="F153" s="282" t="s">
        <v>252</v>
      </c>
      <c r="G153" s="280"/>
      <c r="H153" s="283">
        <v>42</v>
      </c>
      <c r="I153" s="284"/>
      <c r="J153" s="280"/>
      <c r="K153" s="280"/>
      <c r="L153" s="285"/>
      <c r="M153" s="286"/>
      <c r="N153" s="287"/>
      <c r="O153" s="287"/>
      <c r="P153" s="287"/>
      <c r="Q153" s="287"/>
      <c r="R153" s="287"/>
      <c r="S153" s="287"/>
      <c r="T153" s="28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9" t="s">
        <v>238</v>
      </c>
      <c r="AU153" s="289" t="s">
        <v>89</v>
      </c>
      <c r="AV153" s="15" t="s">
        <v>236</v>
      </c>
      <c r="AW153" s="15" t="s">
        <v>36</v>
      </c>
      <c r="AX153" s="15" t="s">
        <v>89</v>
      </c>
      <c r="AY153" s="289" t="s">
        <v>229</v>
      </c>
    </row>
    <row r="154" s="2" customFormat="1" ht="16.5" customHeight="1">
      <c r="A154" s="39"/>
      <c r="B154" s="40"/>
      <c r="C154" s="244" t="s">
        <v>319</v>
      </c>
      <c r="D154" s="244" t="s">
        <v>231</v>
      </c>
      <c r="E154" s="245" t="s">
        <v>4328</v>
      </c>
      <c r="F154" s="246" t="s">
        <v>4329</v>
      </c>
      <c r="G154" s="247" t="s">
        <v>311</v>
      </c>
      <c r="H154" s="248">
        <v>22</v>
      </c>
      <c r="I154" s="249"/>
      <c r="J154" s="250">
        <f>ROUND(I154*H154,2)</f>
        <v>0</v>
      </c>
      <c r="K154" s="246" t="s">
        <v>337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89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331</v>
      </c>
    </row>
    <row r="155" s="13" customFormat="1">
      <c r="A155" s="13"/>
      <c r="B155" s="257"/>
      <c r="C155" s="258"/>
      <c r="D155" s="259" t="s">
        <v>238</v>
      </c>
      <c r="E155" s="260" t="s">
        <v>1</v>
      </c>
      <c r="F155" s="261" t="s">
        <v>4304</v>
      </c>
      <c r="G155" s="258"/>
      <c r="H155" s="260" t="s">
        <v>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7" t="s">
        <v>238</v>
      </c>
      <c r="AU155" s="267" t="s">
        <v>89</v>
      </c>
      <c r="AV155" s="13" t="s">
        <v>89</v>
      </c>
      <c r="AW155" s="13" t="s">
        <v>36</v>
      </c>
      <c r="AX155" s="13" t="s">
        <v>81</v>
      </c>
      <c r="AY155" s="267" t="s">
        <v>229</v>
      </c>
    </row>
    <row r="156" s="13" customFormat="1">
      <c r="A156" s="13"/>
      <c r="B156" s="257"/>
      <c r="C156" s="258"/>
      <c r="D156" s="259" t="s">
        <v>238</v>
      </c>
      <c r="E156" s="260" t="s">
        <v>1</v>
      </c>
      <c r="F156" s="261" t="s">
        <v>4330</v>
      </c>
      <c r="G156" s="258"/>
      <c r="H156" s="260" t="s">
        <v>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238</v>
      </c>
      <c r="AU156" s="267" t="s">
        <v>89</v>
      </c>
      <c r="AV156" s="13" t="s">
        <v>89</v>
      </c>
      <c r="AW156" s="13" t="s">
        <v>36</v>
      </c>
      <c r="AX156" s="13" t="s">
        <v>81</v>
      </c>
      <c r="AY156" s="267" t="s">
        <v>229</v>
      </c>
    </row>
    <row r="157" s="14" customFormat="1">
      <c r="A157" s="14"/>
      <c r="B157" s="268"/>
      <c r="C157" s="269"/>
      <c r="D157" s="259" t="s">
        <v>238</v>
      </c>
      <c r="E157" s="270" t="s">
        <v>1</v>
      </c>
      <c r="F157" s="271" t="s">
        <v>4331</v>
      </c>
      <c r="G157" s="269"/>
      <c r="H157" s="272">
        <v>22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238</v>
      </c>
      <c r="AU157" s="278" t="s">
        <v>89</v>
      </c>
      <c r="AV157" s="14" t="s">
        <v>91</v>
      </c>
      <c r="AW157" s="14" t="s">
        <v>36</v>
      </c>
      <c r="AX157" s="14" t="s">
        <v>81</v>
      </c>
      <c r="AY157" s="278" t="s">
        <v>229</v>
      </c>
    </row>
    <row r="158" s="15" customFormat="1">
      <c r="A158" s="15"/>
      <c r="B158" s="279"/>
      <c r="C158" s="280"/>
      <c r="D158" s="259" t="s">
        <v>238</v>
      </c>
      <c r="E158" s="281" t="s">
        <v>1</v>
      </c>
      <c r="F158" s="282" t="s">
        <v>252</v>
      </c>
      <c r="G158" s="280"/>
      <c r="H158" s="283">
        <v>22</v>
      </c>
      <c r="I158" s="284"/>
      <c r="J158" s="280"/>
      <c r="K158" s="280"/>
      <c r="L158" s="285"/>
      <c r="M158" s="286"/>
      <c r="N158" s="287"/>
      <c r="O158" s="287"/>
      <c r="P158" s="287"/>
      <c r="Q158" s="287"/>
      <c r="R158" s="287"/>
      <c r="S158" s="287"/>
      <c r="T158" s="28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9" t="s">
        <v>238</v>
      </c>
      <c r="AU158" s="289" t="s">
        <v>89</v>
      </c>
      <c r="AV158" s="15" t="s">
        <v>236</v>
      </c>
      <c r="AW158" s="15" t="s">
        <v>36</v>
      </c>
      <c r="AX158" s="15" t="s">
        <v>89</v>
      </c>
      <c r="AY158" s="289" t="s">
        <v>229</v>
      </c>
    </row>
    <row r="159" s="12" customFormat="1" ht="25.92" customHeight="1">
      <c r="A159" s="12"/>
      <c r="B159" s="228"/>
      <c r="C159" s="229"/>
      <c r="D159" s="230" t="s">
        <v>80</v>
      </c>
      <c r="E159" s="231" t="s">
        <v>274</v>
      </c>
      <c r="F159" s="231" t="s">
        <v>4332</v>
      </c>
      <c r="G159" s="229"/>
      <c r="H159" s="229"/>
      <c r="I159" s="232"/>
      <c r="J159" s="233">
        <f>BK159</f>
        <v>0</v>
      </c>
      <c r="K159" s="229"/>
      <c r="L159" s="234"/>
      <c r="M159" s="235"/>
      <c r="N159" s="236"/>
      <c r="O159" s="236"/>
      <c r="P159" s="237">
        <f>SUM(P160:P184)</f>
        <v>0</v>
      </c>
      <c r="Q159" s="236"/>
      <c r="R159" s="237">
        <f>SUM(R160:R184)</f>
        <v>0</v>
      </c>
      <c r="S159" s="236"/>
      <c r="T159" s="238">
        <f>SUM(T160:T184)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9" t="s">
        <v>89</v>
      </c>
      <c r="AT159" s="240" t="s">
        <v>80</v>
      </c>
      <c r="AU159" s="240" t="s">
        <v>81</v>
      </c>
      <c r="AY159" s="239" t="s">
        <v>229</v>
      </c>
      <c r="BK159" s="241">
        <f>SUM(BK160:BK184)</f>
        <v>0</v>
      </c>
    </row>
    <row r="160" s="2" customFormat="1" ht="21.75" customHeight="1">
      <c r="A160" s="39"/>
      <c r="B160" s="40"/>
      <c r="C160" s="244" t="s">
        <v>274</v>
      </c>
      <c r="D160" s="244" t="s">
        <v>231</v>
      </c>
      <c r="E160" s="245" t="s">
        <v>4333</v>
      </c>
      <c r="F160" s="246" t="s">
        <v>4334</v>
      </c>
      <c r="G160" s="247" t="s">
        <v>346</v>
      </c>
      <c r="H160" s="248">
        <v>15</v>
      </c>
      <c r="I160" s="249"/>
      <c r="J160" s="250">
        <f>ROUND(I160*H160,2)</f>
        <v>0</v>
      </c>
      <c r="K160" s="246" t="s">
        <v>4335</v>
      </c>
      <c r="L160" s="45"/>
      <c r="M160" s="251" t="s">
        <v>1</v>
      </c>
      <c r="N160" s="252" t="s">
        <v>46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236</v>
      </c>
      <c r="AT160" s="255" t="s">
        <v>231</v>
      </c>
      <c r="AU160" s="255" t="s">
        <v>89</v>
      </c>
      <c r="AY160" s="18" t="s">
        <v>229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89</v>
      </c>
      <c r="BK160" s="256">
        <f>ROUND(I160*H160,2)</f>
        <v>0</v>
      </c>
      <c r="BL160" s="18" t="s">
        <v>236</v>
      </c>
      <c r="BM160" s="255" t="s">
        <v>511</v>
      </c>
    </row>
    <row r="161" s="14" customFormat="1">
      <c r="A161" s="14"/>
      <c r="B161" s="268"/>
      <c r="C161" s="269"/>
      <c r="D161" s="259" t="s">
        <v>238</v>
      </c>
      <c r="E161" s="270" t="s">
        <v>1</v>
      </c>
      <c r="F161" s="271" t="s">
        <v>4336</v>
      </c>
      <c r="G161" s="269"/>
      <c r="H161" s="272">
        <v>7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8" t="s">
        <v>238</v>
      </c>
      <c r="AU161" s="278" t="s">
        <v>89</v>
      </c>
      <c r="AV161" s="14" t="s">
        <v>91</v>
      </c>
      <c r="AW161" s="14" t="s">
        <v>36</v>
      </c>
      <c r="AX161" s="14" t="s">
        <v>81</v>
      </c>
      <c r="AY161" s="278" t="s">
        <v>229</v>
      </c>
    </row>
    <row r="162" s="14" customFormat="1">
      <c r="A162" s="14"/>
      <c r="B162" s="268"/>
      <c r="C162" s="269"/>
      <c r="D162" s="259" t="s">
        <v>238</v>
      </c>
      <c r="E162" s="270" t="s">
        <v>1</v>
      </c>
      <c r="F162" s="271" t="s">
        <v>4337</v>
      </c>
      <c r="G162" s="269"/>
      <c r="H162" s="272">
        <v>1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238</v>
      </c>
      <c r="AU162" s="278" t="s">
        <v>89</v>
      </c>
      <c r="AV162" s="14" t="s">
        <v>91</v>
      </c>
      <c r="AW162" s="14" t="s">
        <v>36</v>
      </c>
      <c r="AX162" s="14" t="s">
        <v>81</v>
      </c>
      <c r="AY162" s="278" t="s">
        <v>229</v>
      </c>
    </row>
    <row r="163" s="14" customFormat="1">
      <c r="A163" s="14"/>
      <c r="B163" s="268"/>
      <c r="C163" s="269"/>
      <c r="D163" s="259" t="s">
        <v>238</v>
      </c>
      <c r="E163" s="270" t="s">
        <v>1</v>
      </c>
      <c r="F163" s="271" t="s">
        <v>4338</v>
      </c>
      <c r="G163" s="269"/>
      <c r="H163" s="272">
        <v>1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238</v>
      </c>
      <c r="AU163" s="278" t="s">
        <v>89</v>
      </c>
      <c r="AV163" s="14" t="s">
        <v>91</v>
      </c>
      <c r="AW163" s="14" t="s">
        <v>36</v>
      </c>
      <c r="AX163" s="14" t="s">
        <v>81</v>
      </c>
      <c r="AY163" s="278" t="s">
        <v>229</v>
      </c>
    </row>
    <row r="164" s="14" customFormat="1">
      <c r="A164" s="14"/>
      <c r="B164" s="268"/>
      <c r="C164" s="269"/>
      <c r="D164" s="259" t="s">
        <v>238</v>
      </c>
      <c r="E164" s="270" t="s">
        <v>1</v>
      </c>
      <c r="F164" s="271" t="s">
        <v>4339</v>
      </c>
      <c r="G164" s="269"/>
      <c r="H164" s="272">
        <v>6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238</v>
      </c>
      <c r="AU164" s="278" t="s">
        <v>89</v>
      </c>
      <c r="AV164" s="14" t="s">
        <v>91</v>
      </c>
      <c r="AW164" s="14" t="s">
        <v>36</v>
      </c>
      <c r="AX164" s="14" t="s">
        <v>81</v>
      </c>
      <c r="AY164" s="278" t="s">
        <v>229</v>
      </c>
    </row>
    <row r="165" s="15" customFormat="1">
      <c r="A165" s="15"/>
      <c r="B165" s="279"/>
      <c r="C165" s="280"/>
      <c r="D165" s="259" t="s">
        <v>238</v>
      </c>
      <c r="E165" s="281" t="s">
        <v>1</v>
      </c>
      <c r="F165" s="282" t="s">
        <v>252</v>
      </c>
      <c r="G165" s="280"/>
      <c r="H165" s="283">
        <v>15</v>
      </c>
      <c r="I165" s="284"/>
      <c r="J165" s="280"/>
      <c r="K165" s="280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238</v>
      </c>
      <c r="AU165" s="289" t="s">
        <v>89</v>
      </c>
      <c r="AV165" s="15" t="s">
        <v>236</v>
      </c>
      <c r="AW165" s="15" t="s">
        <v>36</v>
      </c>
      <c r="AX165" s="15" t="s">
        <v>89</v>
      </c>
      <c r="AY165" s="289" t="s">
        <v>229</v>
      </c>
    </row>
    <row r="166" s="2" customFormat="1" ht="16.5" customHeight="1">
      <c r="A166" s="39"/>
      <c r="B166" s="40"/>
      <c r="C166" s="244" t="s">
        <v>322</v>
      </c>
      <c r="D166" s="244" t="s">
        <v>231</v>
      </c>
      <c r="E166" s="245" t="s">
        <v>4340</v>
      </c>
      <c r="F166" s="246" t="s">
        <v>4341</v>
      </c>
      <c r="G166" s="247" t="s">
        <v>314</v>
      </c>
      <c r="H166" s="248">
        <v>8</v>
      </c>
      <c r="I166" s="249"/>
      <c r="J166" s="250">
        <f>ROUND(I166*H166,2)</f>
        <v>0</v>
      </c>
      <c r="K166" s="246" t="s">
        <v>337</v>
      </c>
      <c r="L166" s="45"/>
      <c r="M166" s="251" t="s">
        <v>1</v>
      </c>
      <c r="N166" s="252" t="s">
        <v>46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236</v>
      </c>
      <c r="AT166" s="255" t="s">
        <v>231</v>
      </c>
      <c r="AU166" s="255" t="s">
        <v>89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522</v>
      </c>
    </row>
    <row r="167" s="13" customFormat="1">
      <c r="A167" s="13"/>
      <c r="B167" s="257"/>
      <c r="C167" s="258"/>
      <c r="D167" s="259" t="s">
        <v>238</v>
      </c>
      <c r="E167" s="260" t="s">
        <v>1</v>
      </c>
      <c r="F167" s="261" t="s">
        <v>4342</v>
      </c>
      <c r="G167" s="258"/>
      <c r="H167" s="260" t="s">
        <v>1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7" t="s">
        <v>238</v>
      </c>
      <c r="AU167" s="267" t="s">
        <v>89</v>
      </c>
      <c r="AV167" s="13" t="s">
        <v>89</v>
      </c>
      <c r="AW167" s="13" t="s">
        <v>36</v>
      </c>
      <c r="AX167" s="13" t="s">
        <v>81</v>
      </c>
      <c r="AY167" s="267" t="s">
        <v>229</v>
      </c>
    </row>
    <row r="168" s="14" customFormat="1">
      <c r="A168" s="14"/>
      <c r="B168" s="268"/>
      <c r="C168" s="269"/>
      <c r="D168" s="259" t="s">
        <v>238</v>
      </c>
      <c r="E168" s="270" t="s">
        <v>1</v>
      </c>
      <c r="F168" s="271" t="s">
        <v>4343</v>
      </c>
      <c r="G168" s="269"/>
      <c r="H168" s="272">
        <v>8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238</v>
      </c>
      <c r="AU168" s="278" t="s">
        <v>89</v>
      </c>
      <c r="AV168" s="14" t="s">
        <v>91</v>
      </c>
      <c r="AW168" s="14" t="s">
        <v>36</v>
      </c>
      <c r="AX168" s="14" t="s">
        <v>81</v>
      </c>
      <c r="AY168" s="278" t="s">
        <v>229</v>
      </c>
    </row>
    <row r="169" s="15" customFormat="1">
      <c r="A169" s="15"/>
      <c r="B169" s="279"/>
      <c r="C169" s="280"/>
      <c r="D169" s="259" t="s">
        <v>238</v>
      </c>
      <c r="E169" s="281" t="s">
        <v>1</v>
      </c>
      <c r="F169" s="282" t="s">
        <v>252</v>
      </c>
      <c r="G169" s="280"/>
      <c r="H169" s="283">
        <v>8</v>
      </c>
      <c r="I169" s="284"/>
      <c r="J169" s="280"/>
      <c r="K169" s="280"/>
      <c r="L169" s="285"/>
      <c r="M169" s="286"/>
      <c r="N169" s="287"/>
      <c r="O169" s="287"/>
      <c r="P169" s="287"/>
      <c r="Q169" s="287"/>
      <c r="R169" s="287"/>
      <c r="S169" s="287"/>
      <c r="T169" s="28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9" t="s">
        <v>238</v>
      </c>
      <c r="AU169" s="289" t="s">
        <v>89</v>
      </c>
      <c r="AV169" s="15" t="s">
        <v>236</v>
      </c>
      <c r="AW169" s="15" t="s">
        <v>36</v>
      </c>
      <c r="AX169" s="15" t="s">
        <v>89</v>
      </c>
      <c r="AY169" s="289" t="s">
        <v>229</v>
      </c>
    </row>
    <row r="170" s="2" customFormat="1" ht="21.75" customHeight="1">
      <c r="A170" s="39"/>
      <c r="B170" s="40"/>
      <c r="C170" s="244" t="s">
        <v>478</v>
      </c>
      <c r="D170" s="244" t="s">
        <v>231</v>
      </c>
      <c r="E170" s="245" t="s">
        <v>4344</v>
      </c>
      <c r="F170" s="246" t="s">
        <v>4345</v>
      </c>
      <c r="G170" s="247" t="s">
        <v>314</v>
      </c>
      <c r="H170" s="248">
        <v>2</v>
      </c>
      <c r="I170" s="249"/>
      <c r="J170" s="250">
        <f>ROUND(I170*H170,2)</f>
        <v>0</v>
      </c>
      <c r="K170" s="246" t="s">
        <v>337</v>
      </c>
      <c r="L170" s="45"/>
      <c r="M170" s="251" t="s">
        <v>1</v>
      </c>
      <c r="N170" s="252" t="s">
        <v>46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236</v>
      </c>
      <c r="AT170" s="255" t="s">
        <v>231</v>
      </c>
      <c r="AU170" s="255" t="s">
        <v>89</v>
      </c>
      <c r="AY170" s="18" t="s">
        <v>229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89</v>
      </c>
      <c r="BK170" s="256">
        <f>ROUND(I170*H170,2)</f>
        <v>0</v>
      </c>
      <c r="BL170" s="18" t="s">
        <v>236</v>
      </c>
      <c r="BM170" s="255" t="s">
        <v>530</v>
      </c>
    </row>
    <row r="171" s="13" customFormat="1">
      <c r="A171" s="13"/>
      <c r="B171" s="257"/>
      <c r="C171" s="258"/>
      <c r="D171" s="259" t="s">
        <v>238</v>
      </c>
      <c r="E171" s="260" t="s">
        <v>1</v>
      </c>
      <c r="F171" s="261" t="s">
        <v>4346</v>
      </c>
      <c r="G171" s="258"/>
      <c r="H171" s="260" t="s">
        <v>1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7" t="s">
        <v>238</v>
      </c>
      <c r="AU171" s="267" t="s">
        <v>89</v>
      </c>
      <c r="AV171" s="13" t="s">
        <v>89</v>
      </c>
      <c r="AW171" s="13" t="s">
        <v>36</v>
      </c>
      <c r="AX171" s="13" t="s">
        <v>81</v>
      </c>
      <c r="AY171" s="267" t="s">
        <v>229</v>
      </c>
    </row>
    <row r="172" s="14" customFormat="1">
      <c r="A172" s="14"/>
      <c r="B172" s="268"/>
      <c r="C172" s="269"/>
      <c r="D172" s="259" t="s">
        <v>238</v>
      </c>
      <c r="E172" s="270" t="s">
        <v>1</v>
      </c>
      <c r="F172" s="271" t="s">
        <v>4347</v>
      </c>
      <c r="G172" s="269"/>
      <c r="H172" s="272">
        <v>2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238</v>
      </c>
      <c r="AU172" s="278" t="s">
        <v>89</v>
      </c>
      <c r="AV172" s="14" t="s">
        <v>91</v>
      </c>
      <c r="AW172" s="14" t="s">
        <v>36</v>
      </c>
      <c r="AX172" s="14" t="s">
        <v>81</v>
      </c>
      <c r="AY172" s="278" t="s">
        <v>229</v>
      </c>
    </row>
    <row r="173" s="15" customFormat="1">
      <c r="A173" s="15"/>
      <c r="B173" s="279"/>
      <c r="C173" s="280"/>
      <c r="D173" s="259" t="s">
        <v>238</v>
      </c>
      <c r="E173" s="281" t="s">
        <v>1</v>
      </c>
      <c r="F173" s="282" t="s">
        <v>252</v>
      </c>
      <c r="G173" s="280"/>
      <c r="H173" s="283">
        <v>2</v>
      </c>
      <c r="I173" s="284"/>
      <c r="J173" s="280"/>
      <c r="K173" s="280"/>
      <c r="L173" s="285"/>
      <c r="M173" s="286"/>
      <c r="N173" s="287"/>
      <c r="O173" s="287"/>
      <c r="P173" s="287"/>
      <c r="Q173" s="287"/>
      <c r="R173" s="287"/>
      <c r="S173" s="287"/>
      <c r="T173" s="28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9" t="s">
        <v>238</v>
      </c>
      <c r="AU173" s="289" t="s">
        <v>89</v>
      </c>
      <c r="AV173" s="15" t="s">
        <v>236</v>
      </c>
      <c r="AW173" s="15" t="s">
        <v>36</v>
      </c>
      <c r="AX173" s="15" t="s">
        <v>89</v>
      </c>
      <c r="AY173" s="289" t="s">
        <v>229</v>
      </c>
    </row>
    <row r="174" s="2" customFormat="1" ht="21.75" customHeight="1">
      <c r="A174" s="39"/>
      <c r="B174" s="40"/>
      <c r="C174" s="244" t="s">
        <v>325</v>
      </c>
      <c r="D174" s="244" t="s">
        <v>231</v>
      </c>
      <c r="E174" s="245" t="s">
        <v>4348</v>
      </c>
      <c r="F174" s="246" t="s">
        <v>4349</v>
      </c>
      <c r="G174" s="247" t="s">
        <v>314</v>
      </c>
      <c r="H174" s="248">
        <v>2</v>
      </c>
      <c r="I174" s="249"/>
      <c r="J174" s="250">
        <f>ROUND(I174*H174,2)</f>
        <v>0</v>
      </c>
      <c r="K174" s="246" t="s">
        <v>337</v>
      </c>
      <c r="L174" s="45"/>
      <c r="M174" s="251" t="s">
        <v>1</v>
      </c>
      <c r="N174" s="252" t="s">
        <v>46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236</v>
      </c>
      <c r="AT174" s="255" t="s">
        <v>231</v>
      </c>
      <c r="AU174" s="255" t="s">
        <v>89</v>
      </c>
      <c r="AY174" s="18" t="s">
        <v>229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89</v>
      </c>
      <c r="BK174" s="256">
        <f>ROUND(I174*H174,2)</f>
        <v>0</v>
      </c>
      <c r="BL174" s="18" t="s">
        <v>236</v>
      </c>
      <c r="BM174" s="255" t="s">
        <v>540</v>
      </c>
    </row>
    <row r="175" s="13" customFormat="1">
      <c r="A175" s="13"/>
      <c r="B175" s="257"/>
      <c r="C175" s="258"/>
      <c r="D175" s="259" t="s">
        <v>238</v>
      </c>
      <c r="E175" s="260" t="s">
        <v>1</v>
      </c>
      <c r="F175" s="261" t="s">
        <v>4350</v>
      </c>
      <c r="G175" s="258"/>
      <c r="H175" s="260" t="s">
        <v>1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7" t="s">
        <v>238</v>
      </c>
      <c r="AU175" s="267" t="s">
        <v>89</v>
      </c>
      <c r="AV175" s="13" t="s">
        <v>89</v>
      </c>
      <c r="AW175" s="13" t="s">
        <v>36</v>
      </c>
      <c r="AX175" s="13" t="s">
        <v>81</v>
      </c>
      <c r="AY175" s="267" t="s">
        <v>229</v>
      </c>
    </row>
    <row r="176" s="14" customFormat="1">
      <c r="A176" s="14"/>
      <c r="B176" s="268"/>
      <c r="C176" s="269"/>
      <c r="D176" s="259" t="s">
        <v>238</v>
      </c>
      <c r="E176" s="270" t="s">
        <v>1</v>
      </c>
      <c r="F176" s="271" t="s">
        <v>4347</v>
      </c>
      <c r="G176" s="269"/>
      <c r="H176" s="272">
        <v>2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238</v>
      </c>
      <c r="AU176" s="278" t="s">
        <v>89</v>
      </c>
      <c r="AV176" s="14" t="s">
        <v>91</v>
      </c>
      <c r="AW176" s="14" t="s">
        <v>36</v>
      </c>
      <c r="AX176" s="14" t="s">
        <v>81</v>
      </c>
      <c r="AY176" s="278" t="s">
        <v>229</v>
      </c>
    </row>
    <row r="177" s="15" customFormat="1">
      <c r="A177" s="15"/>
      <c r="B177" s="279"/>
      <c r="C177" s="280"/>
      <c r="D177" s="259" t="s">
        <v>238</v>
      </c>
      <c r="E177" s="281" t="s">
        <v>1</v>
      </c>
      <c r="F177" s="282" t="s">
        <v>252</v>
      </c>
      <c r="G177" s="280"/>
      <c r="H177" s="283">
        <v>2</v>
      </c>
      <c r="I177" s="284"/>
      <c r="J177" s="280"/>
      <c r="K177" s="280"/>
      <c r="L177" s="285"/>
      <c r="M177" s="286"/>
      <c r="N177" s="287"/>
      <c r="O177" s="287"/>
      <c r="P177" s="287"/>
      <c r="Q177" s="287"/>
      <c r="R177" s="287"/>
      <c r="S177" s="287"/>
      <c r="T177" s="28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89" t="s">
        <v>238</v>
      </c>
      <c r="AU177" s="289" t="s">
        <v>89</v>
      </c>
      <c r="AV177" s="15" t="s">
        <v>236</v>
      </c>
      <c r="AW177" s="15" t="s">
        <v>36</v>
      </c>
      <c r="AX177" s="15" t="s">
        <v>89</v>
      </c>
      <c r="AY177" s="289" t="s">
        <v>229</v>
      </c>
    </row>
    <row r="178" s="2" customFormat="1" ht="16.5" customHeight="1">
      <c r="A178" s="39"/>
      <c r="B178" s="40"/>
      <c r="C178" s="244" t="s">
        <v>485</v>
      </c>
      <c r="D178" s="244" t="s">
        <v>231</v>
      </c>
      <c r="E178" s="245" t="s">
        <v>4351</v>
      </c>
      <c r="F178" s="246" t="s">
        <v>4352</v>
      </c>
      <c r="G178" s="247" t="s">
        <v>314</v>
      </c>
      <c r="H178" s="248">
        <v>7</v>
      </c>
      <c r="I178" s="249"/>
      <c r="J178" s="250">
        <f>ROUND(I178*H178,2)</f>
        <v>0</v>
      </c>
      <c r="K178" s="246" t="s">
        <v>337</v>
      </c>
      <c r="L178" s="45"/>
      <c r="M178" s="251" t="s">
        <v>1</v>
      </c>
      <c r="N178" s="252" t="s">
        <v>46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236</v>
      </c>
      <c r="AT178" s="255" t="s">
        <v>231</v>
      </c>
      <c r="AU178" s="255" t="s">
        <v>89</v>
      </c>
      <c r="AY178" s="18" t="s">
        <v>229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89</v>
      </c>
      <c r="BK178" s="256">
        <f>ROUND(I178*H178,2)</f>
        <v>0</v>
      </c>
      <c r="BL178" s="18" t="s">
        <v>236</v>
      </c>
      <c r="BM178" s="255" t="s">
        <v>552</v>
      </c>
    </row>
    <row r="179" s="13" customFormat="1">
      <c r="A179" s="13"/>
      <c r="B179" s="257"/>
      <c r="C179" s="258"/>
      <c r="D179" s="259" t="s">
        <v>238</v>
      </c>
      <c r="E179" s="260" t="s">
        <v>1</v>
      </c>
      <c r="F179" s="261" t="s">
        <v>4353</v>
      </c>
      <c r="G179" s="258"/>
      <c r="H179" s="260" t="s">
        <v>1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7" t="s">
        <v>238</v>
      </c>
      <c r="AU179" s="267" t="s">
        <v>89</v>
      </c>
      <c r="AV179" s="13" t="s">
        <v>89</v>
      </c>
      <c r="AW179" s="13" t="s">
        <v>36</v>
      </c>
      <c r="AX179" s="13" t="s">
        <v>81</v>
      </c>
      <c r="AY179" s="267" t="s">
        <v>229</v>
      </c>
    </row>
    <row r="180" s="14" customFormat="1">
      <c r="A180" s="14"/>
      <c r="B180" s="268"/>
      <c r="C180" s="269"/>
      <c r="D180" s="259" t="s">
        <v>238</v>
      </c>
      <c r="E180" s="270" t="s">
        <v>1</v>
      </c>
      <c r="F180" s="271" t="s">
        <v>4354</v>
      </c>
      <c r="G180" s="269"/>
      <c r="H180" s="272">
        <v>7</v>
      </c>
      <c r="I180" s="273"/>
      <c r="J180" s="269"/>
      <c r="K180" s="269"/>
      <c r="L180" s="274"/>
      <c r="M180" s="275"/>
      <c r="N180" s="276"/>
      <c r="O180" s="276"/>
      <c r="P180" s="276"/>
      <c r="Q180" s="276"/>
      <c r="R180" s="276"/>
      <c r="S180" s="276"/>
      <c r="T180" s="27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8" t="s">
        <v>238</v>
      </c>
      <c r="AU180" s="278" t="s">
        <v>89</v>
      </c>
      <c r="AV180" s="14" t="s">
        <v>91</v>
      </c>
      <c r="AW180" s="14" t="s">
        <v>36</v>
      </c>
      <c r="AX180" s="14" t="s">
        <v>81</v>
      </c>
      <c r="AY180" s="278" t="s">
        <v>229</v>
      </c>
    </row>
    <row r="181" s="15" customFormat="1">
      <c r="A181" s="15"/>
      <c r="B181" s="279"/>
      <c r="C181" s="280"/>
      <c r="D181" s="259" t="s">
        <v>238</v>
      </c>
      <c r="E181" s="281" t="s">
        <v>1</v>
      </c>
      <c r="F181" s="282" t="s">
        <v>252</v>
      </c>
      <c r="G181" s="280"/>
      <c r="H181" s="283">
        <v>7</v>
      </c>
      <c r="I181" s="284"/>
      <c r="J181" s="280"/>
      <c r="K181" s="280"/>
      <c r="L181" s="285"/>
      <c r="M181" s="286"/>
      <c r="N181" s="287"/>
      <c r="O181" s="287"/>
      <c r="P181" s="287"/>
      <c r="Q181" s="287"/>
      <c r="R181" s="287"/>
      <c r="S181" s="287"/>
      <c r="T181" s="28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9" t="s">
        <v>238</v>
      </c>
      <c r="AU181" s="289" t="s">
        <v>89</v>
      </c>
      <c r="AV181" s="15" t="s">
        <v>236</v>
      </c>
      <c r="AW181" s="15" t="s">
        <v>36</v>
      </c>
      <c r="AX181" s="15" t="s">
        <v>89</v>
      </c>
      <c r="AY181" s="289" t="s">
        <v>229</v>
      </c>
    </row>
    <row r="182" s="2" customFormat="1" ht="16.5" customHeight="1">
      <c r="A182" s="39"/>
      <c r="B182" s="40"/>
      <c r="C182" s="244" t="s">
        <v>328</v>
      </c>
      <c r="D182" s="244" t="s">
        <v>231</v>
      </c>
      <c r="E182" s="245" t="s">
        <v>4355</v>
      </c>
      <c r="F182" s="246" t="s">
        <v>4356</v>
      </c>
      <c r="G182" s="247" t="s">
        <v>234</v>
      </c>
      <c r="H182" s="248">
        <v>0.80000000000000004</v>
      </c>
      <c r="I182" s="249"/>
      <c r="J182" s="250">
        <f>ROUND(I182*H182,2)</f>
        <v>0</v>
      </c>
      <c r="K182" s="246" t="s">
        <v>4335</v>
      </c>
      <c r="L182" s="45"/>
      <c r="M182" s="251" t="s">
        <v>1</v>
      </c>
      <c r="N182" s="252" t="s">
        <v>46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236</v>
      </c>
      <c r="AT182" s="255" t="s">
        <v>231</v>
      </c>
      <c r="AU182" s="255" t="s">
        <v>89</v>
      </c>
      <c r="AY182" s="18" t="s">
        <v>229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89</v>
      </c>
      <c r="BK182" s="256">
        <f>ROUND(I182*H182,2)</f>
        <v>0</v>
      </c>
      <c r="BL182" s="18" t="s">
        <v>236</v>
      </c>
      <c r="BM182" s="255" t="s">
        <v>565</v>
      </c>
    </row>
    <row r="183" s="14" customFormat="1">
      <c r="A183" s="14"/>
      <c r="B183" s="268"/>
      <c r="C183" s="269"/>
      <c r="D183" s="259" t="s">
        <v>238</v>
      </c>
      <c r="E183" s="270" t="s">
        <v>1</v>
      </c>
      <c r="F183" s="271" t="s">
        <v>4357</v>
      </c>
      <c r="G183" s="269"/>
      <c r="H183" s="272">
        <v>0.80000000000000004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238</v>
      </c>
      <c r="AU183" s="278" t="s">
        <v>89</v>
      </c>
      <c r="AV183" s="14" t="s">
        <v>91</v>
      </c>
      <c r="AW183" s="14" t="s">
        <v>36</v>
      </c>
      <c r="AX183" s="14" t="s">
        <v>81</v>
      </c>
      <c r="AY183" s="278" t="s">
        <v>229</v>
      </c>
    </row>
    <row r="184" s="15" customFormat="1">
      <c r="A184" s="15"/>
      <c r="B184" s="279"/>
      <c r="C184" s="280"/>
      <c r="D184" s="259" t="s">
        <v>238</v>
      </c>
      <c r="E184" s="281" t="s">
        <v>1</v>
      </c>
      <c r="F184" s="282" t="s">
        <v>252</v>
      </c>
      <c r="G184" s="280"/>
      <c r="H184" s="283">
        <v>0.80000000000000004</v>
      </c>
      <c r="I184" s="284"/>
      <c r="J184" s="280"/>
      <c r="K184" s="280"/>
      <c r="L184" s="285"/>
      <c r="M184" s="286"/>
      <c r="N184" s="287"/>
      <c r="O184" s="287"/>
      <c r="P184" s="287"/>
      <c r="Q184" s="287"/>
      <c r="R184" s="287"/>
      <c r="S184" s="287"/>
      <c r="T184" s="28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9" t="s">
        <v>238</v>
      </c>
      <c r="AU184" s="289" t="s">
        <v>89</v>
      </c>
      <c r="AV184" s="15" t="s">
        <v>236</v>
      </c>
      <c r="AW184" s="15" t="s">
        <v>36</v>
      </c>
      <c r="AX184" s="15" t="s">
        <v>89</v>
      </c>
      <c r="AY184" s="289" t="s">
        <v>229</v>
      </c>
    </row>
    <row r="185" s="12" customFormat="1" ht="25.92" customHeight="1">
      <c r="A185" s="12"/>
      <c r="B185" s="228"/>
      <c r="C185" s="229"/>
      <c r="D185" s="230" t="s">
        <v>80</v>
      </c>
      <c r="E185" s="231" t="s">
        <v>1121</v>
      </c>
      <c r="F185" s="231" t="s">
        <v>4358</v>
      </c>
      <c r="G185" s="229"/>
      <c r="H185" s="229"/>
      <c r="I185" s="232"/>
      <c r="J185" s="233">
        <f>BK185</f>
        <v>0</v>
      </c>
      <c r="K185" s="229"/>
      <c r="L185" s="234"/>
      <c r="M185" s="235"/>
      <c r="N185" s="236"/>
      <c r="O185" s="236"/>
      <c r="P185" s="237">
        <f>SUM(P186:P196)</f>
        <v>0</v>
      </c>
      <c r="Q185" s="236"/>
      <c r="R185" s="237">
        <f>SUM(R186:R196)</f>
        <v>0</v>
      </c>
      <c r="S185" s="236"/>
      <c r="T185" s="238">
        <f>SUM(T186:T196)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89</v>
      </c>
      <c r="AT185" s="240" t="s">
        <v>80</v>
      </c>
      <c r="AU185" s="240" t="s">
        <v>81</v>
      </c>
      <c r="AY185" s="239" t="s">
        <v>229</v>
      </c>
      <c r="BK185" s="241">
        <f>SUM(BK186:BK196)</f>
        <v>0</v>
      </c>
    </row>
    <row r="186" s="2" customFormat="1" ht="16.5" customHeight="1">
      <c r="A186" s="39"/>
      <c r="B186" s="40"/>
      <c r="C186" s="244" t="s">
        <v>8</v>
      </c>
      <c r="D186" s="244" t="s">
        <v>231</v>
      </c>
      <c r="E186" s="245" t="s">
        <v>4359</v>
      </c>
      <c r="F186" s="246" t="s">
        <v>4360</v>
      </c>
      <c r="G186" s="247" t="s">
        <v>314</v>
      </c>
      <c r="H186" s="248">
        <v>6</v>
      </c>
      <c r="I186" s="249"/>
      <c r="J186" s="250">
        <f>ROUND(I186*H186,2)</f>
        <v>0</v>
      </c>
      <c r="K186" s="246" t="s">
        <v>337</v>
      </c>
      <c r="L186" s="45"/>
      <c r="M186" s="251" t="s">
        <v>1</v>
      </c>
      <c r="N186" s="252" t="s">
        <v>46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236</v>
      </c>
      <c r="AT186" s="255" t="s">
        <v>231</v>
      </c>
      <c r="AU186" s="255" t="s">
        <v>89</v>
      </c>
      <c r="AY186" s="18" t="s">
        <v>229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89</v>
      </c>
      <c r="BK186" s="256">
        <f>ROUND(I186*H186,2)</f>
        <v>0</v>
      </c>
      <c r="BL186" s="18" t="s">
        <v>236</v>
      </c>
      <c r="BM186" s="255" t="s">
        <v>577</v>
      </c>
    </row>
    <row r="187" s="13" customFormat="1">
      <c r="A187" s="13"/>
      <c r="B187" s="257"/>
      <c r="C187" s="258"/>
      <c r="D187" s="259" t="s">
        <v>238</v>
      </c>
      <c r="E187" s="260" t="s">
        <v>1</v>
      </c>
      <c r="F187" s="261" t="s">
        <v>4361</v>
      </c>
      <c r="G187" s="258"/>
      <c r="H187" s="260" t="s">
        <v>1</v>
      </c>
      <c r="I187" s="262"/>
      <c r="J187" s="258"/>
      <c r="K187" s="258"/>
      <c r="L187" s="263"/>
      <c r="M187" s="264"/>
      <c r="N187" s="265"/>
      <c r="O187" s="265"/>
      <c r="P187" s="265"/>
      <c r="Q187" s="265"/>
      <c r="R187" s="265"/>
      <c r="S187" s="265"/>
      <c r="T187" s="26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7" t="s">
        <v>238</v>
      </c>
      <c r="AU187" s="267" t="s">
        <v>89</v>
      </c>
      <c r="AV187" s="13" t="s">
        <v>89</v>
      </c>
      <c r="AW187" s="13" t="s">
        <v>36</v>
      </c>
      <c r="AX187" s="13" t="s">
        <v>81</v>
      </c>
      <c r="AY187" s="267" t="s">
        <v>229</v>
      </c>
    </row>
    <row r="188" s="14" customFormat="1">
      <c r="A188" s="14"/>
      <c r="B188" s="268"/>
      <c r="C188" s="269"/>
      <c r="D188" s="259" t="s">
        <v>238</v>
      </c>
      <c r="E188" s="270" t="s">
        <v>1</v>
      </c>
      <c r="F188" s="271" t="s">
        <v>4362</v>
      </c>
      <c r="G188" s="269"/>
      <c r="H188" s="272">
        <v>6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8" t="s">
        <v>238</v>
      </c>
      <c r="AU188" s="278" t="s">
        <v>89</v>
      </c>
      <c r="AV188" s="14" t="s">
        <v>91</v>
      </c>
      <c r="AW188" s="14" t="s">
        <v>36</v>
      </c>
      <c r="AX188" s="14" t="s">
        <v>81</v>
      </c>
      <c r="AY188" s="278" t="s">
        <v>229</v>
      </c>
    </row>
    <row r="189" s="15" customFormat="1">
      <c r="A189" s="15"/>
      <c r="B189" s="279"/>
      <c r="C189" s="280"/>
      <c r="D189" s="259" t="s">
        <v>238</v>
      </c>
      <c r="E189" s="281" t="s">
        <v>1</v>
      </c>
      <c r="F189" s="282" t="s">
        <v>252</v>
      </c>
      <c r="G189" s="280"/>
      <c r="H189" s="283">
        <v>6</v>
      </c>
      <c r="I189" s="284"/>
      <c r="J189" s="280"/>
      <c r="K189" s="280"/>
      <c r="L189" s="285"/>
      <c r="M189" s="286"/>
      <c r="N189" s="287"/>
      <c r="O189" s="287"/>
      <c r="P189" s="287"/>
      <c r="Q189" s="287"/>
      <c r="R189" s="287"/>
      <c r="S189" s="287"/>
      <c r="T189" s="28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9" t="s">
        <v>238</v>
      </c>
      <c r="AU189" s="289" t="s">
        <v>89</v>
      </c>
      <c r="AV189" s="15" t="s">
        <v>236</v>
      </c>
      <c r="AW189" s="15" t="s">
        <v>36</v>
      </c>
      <c r="AX189" s="15" t="s">
        <v>89</v>
      </c>
      <c r="AY189" s="289" t="s">
        <v>229</v>
      </c>
    </row>
    <row r="190" s="2" customFormat="1" ht="16.5" customHeight="1">
      <c r="A190" s="39"/>
      <c r="B190" s="40"/>
      <c r="C190" s="244" t="s">
        <v>331</v>
      </c>
      <c r="D190" s="244" t="s">
        <v>231</v>
      </c>
      <c r="E190" s="245" t="s">
        <v>4363</v>
      </c>
      <c r="F190" s="246" t="s">
        <v>4364</v>
      </c>
      <c r="G190" s="247" t="s">
        <v>314</v>
      </c>
      <c r="H190" s="248">
        <v>540</v>
      </c>
      <c r="I190" s="249"/>
      <c r="J190" s="250">
        <f>ROUND(I190*H190,2)</f>
        <v>0</v>
      </c>
      <c r="K190" s="246" t="s">
        <v>337</v>
      </c>
      <c r="L190" s="45"/>
      <c r="M190" s="251" t="s">
        <v>1</v>
      </c>
      <c r="N190" s="252" t="s">
        <v>46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236</v>
      </c>
      <c r="AT190" s="255" t="s">
        <v>231</v>
      </c>
      <c r="AU190" s="255" t="s">
        <v>89</v>
      </c>
      <c r="AY190" s="18" t="s">
        <v>229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89</v>
      </c>
      <c r="BK190" s="256">
        <f>ROUND(I190*H190,2)</f>
        <v>0</v>
      </c>
      <c r="BL190" s="18" t="s">
        <v>236</v>
      </c>
      <c r="BM190" s="255" t="s">
        <v>587</v>
      </c>
    </row>
    <row r="191" s="13" customFormat="1">
      <c r="A191" s="13"/>
      <c r="B191" s="257"/>
      <c r="C191" s="258"/>
      <c r="D191" s="259" t="s">
        <v>238</v>
      </c>
      <c r="E191" s="260" t="s">
        <v>1</v>
      </c>
      <c r="F191" s="261" t="s">
        <v>4361</v>
      </c>
      <c r="G191" s="258"/>
      <c r="H191" s="260" t="s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238</v>
      </c>
      <c r="AU191" s="267" t="s">
        <v>89</v>
      </c>
      <c r="AV191" s="13" t="s">
        <v>89</v>
      </c>
      <c r="AW191" s="13" t="s">
        <v>36</v>
      </c>
      <c r="AX191" s="13" t="s">
        <v>81</v>
      </c>
      <c r="AY191" s="267" t="s">
        <v>229</v>
      </c>
    </row>
    <row r="192" s="14" customFormat="1">
      <c r="A192" s="14"/>
      <c r="B192" s="268"/>
      <c r="C192" s="269"/>
      <c r="D192" s="259" t="s">
        <v>238</v>
      </c>
      <c r="E192" s="270" t="s">
        <v>1</v>
      </c>
      <c r="F192" s="271" t="s">
        <v>4365</v>
      </c>
      <c r="G192" s="269"/>
      <c r="H192" s="272">
        <v>540</v>
      </c>
      <c r="I192" s="273"/>
      <c r="J192" s="269"/>
      <c r="K192" s="269"/>
      <c r="L192" s="274"/>
      <c r="M192" s="275"/>
      <c r="N192" s="276"/>
      <c r="O192" s="276"/>
      <c r="P192" s="276"/>
      <c r="Q192" s="276"/>
      <c r="R192" s="276"/>
      <c r="S192" s="276"/>
      <c r="T192" s="27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8" t="s">
        <v>238</v>
      </c>
      <c r="AU192" s="278" t="s">
        <v>89</v>
      </c>
      <c r="AV192" s="14" t="s">
        <v>91</v>
      </c>
      <c r="AW192" s="14" t="s">
        <v>36</v>
      </c>
      <c r="AX192" s="14" t="s">
        <v>81</v>
      </c>
      <c r="AY192" s="278" t="s">
        <v>229</v>
      </c>
    </row>
    <row r="193" s="15" customFormat="1">
      <c r="A193" s="15"/>
      <c r="B193" s="279"/>
      <c r="C193" s="280"/>
      <c r="D193" s="259" t="s">
        <v>238</v>
      </c>
      <c r="E193" s="281" t="s">
        <v>1</v>
      </c>
      <c r="F193" s="282" t="s">
        <v>252</v>
      </c>
      <c r="G193" s="280"/>
      <c r="H193" s="283">
        <v>540</v>
      </c>
      <c r="I193" s="284"/>
      <c r="J193" s="280"/>
      <c r="K193" s="280"/>
      <c r="L193" s="285"/>
      <c r="M193" s="286"/>
      <c r="N193" s="287"/>
      <c r="O193" s="287"/>
      <c r="P193" s="287"/>
      <c r="Q193" s="287"/>
      <c r="R193" s="287"/>
      <c r="S193" s="287"/>
      <c r="T193" s="28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9" t="s">
        <v>238</v>
      </c>
      <c r="AU193" s="289" t="s">
        <v>89</v>
      </c>
      <c r="AV193" s="15" t="s">
        <v>236</v>
      </c>
      <c r="AW193" s="15" t="s">
        <v>36</v>
      </c>
      <c r="AX193" s="15" t="s">
        <v>89</v>
      </c>
      <c r="AY193" s="289" t="s">
        <v>229</v>
      </c>
    </row>
    <row r="194" s="2" customFormat="1" ht="16.5" customHeight="1">
      <c r="A194" s="39"/>
      <c r="B194" s="40"/>
      <c r="C194" s="244" t="s">
        <v>507</v>
      </c>
      <c r="D194" s="244" t="s">
        <v>231</v>
      </c>
      <c r="E194" s="245" t="s">
        <v>4366</v>
      </c>
      <c r="F194" s="246" t="s">
        <v>4367</v>
      </c>
      <c r="G194" s="247" t="s">
        <v>314</v>
      </c>
      <c r="H194" s="248">
        <v>6</v>
      </c>
      <c r="I194" s="249"/>
      <c r="J194" s="250">
        <f>ROUND(I194*H194,2)</f>
        <v>0</v>
      </c>
      <c r="K194" s="246" t="s">
        <v>337</v>
      </c>
      <c r="L194" s="45"/>
      <c r="M194" s="251" t="s">
        <v>1</v>
      </c>
      <c r="N194" s="252" t="s">
        <v>46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236</v>
      </c>
      <c r="AT194" s="255" t="s">
        <v>231</v>
      </c>
      <c r="AU194" s="255" t="s">
        <v>89</v>
      </c>
      <c r="AY194" s="18" t="s">
        <v>229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89</v>
      </c>
      <c r="BK194" s="256">
        <f>ROUND(I194*H194,2)</f>
        <v>0</v>
      </c>
      <c r="BL194" s="18" t="s">
        <v>236</v>
      </c>
      <c r="BM194" s="255" t="s">
        <v>622</v>
      </c>
    </row>
    <row r="195" s="14" customFormat="1">
      <c r="A195" s="14"/>
      <c r="B195" s="268"/>
      <c r="C195" s="269"/>
      <c r="D195" s="259" t="s">
        <v>238</v>
      </c>
      <c r="E195" s="270" t="s">
        <v>1</v>
      </c>
      <c r="F195" s="271" t="s">
        <v>4368</v>
      </c>
      <c r="G195" s="269"/>
      <c r="H195" s="272">
        <v>6</v>
      </c>
      <c r="I195" s="273"/>
      <c r="J195" s="269"/>
      <c r="K195" s="269"/>
      <c r="L195" s="274"/>
      <c r="M195" s="275"/>
      <c r="N195" s="276"/>
      <c r="O195" s="276"/>
      <c r="P195" s="276"/>
      <c r="Q195" s="276"/>
      <c r="R195" s="276"/>
      <c r="S195" s="276"/>
      <c r="T195" s="27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8" t="s">
        <v>238</v>
      </c>
      <c r="AU195" s="278" t="s">
        <v>89</v>
      </c>
      <c r="AV195" s="14" t="s">
        <v>91</v>
      </c>
      <c r="AW195" s="14" t="s">
        <v>36</v>
      </c>
      <c r="AX195" s="14" t="s">
        <v>81</v>
      </c>
      <c r="AY195" s="278" t="s">
        <v>229</v>
      </c>
    </row>
    <row r="196" s="15" customFormat="1">
      <c r="A196" s="15"/>
      <c r="B196" s="279"/>
      <c r="C196" s="280"/>
      <c r="D196" s="259" t="s">
        <v>238</v>
      </c>
      <c r="E196" s="281" t="s">
        <v>1</v>
      </c>
      <c r="F196" s="282" t="s">
        <v>252</v>
      </c>
      <c r="G196" s="280"/>
      <c r="H196" s="283">
        <v>6</v>
      </c>
      <c r="I196" s="284"/>
      <c r="J196" s="280"/>
      <c r="K196" s="280"/>
      <c r="L196" s="285"/>
      <c r="M196" s="286"/>
      <c r="N196" s="287"/>
      <c r="O196" s="287"/>
      <c r="P196" s="287"/>
      <c r="Q196" s="287"/>
      <c r="R196" s="287"/>
      <c r="S196" s="287"/>
      <c r="T196" s="28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9" t="s">
        <v>238</v>
      </c>
      <c r="AU196" s="289" t="s">
        <v>89</v>
      </c>
      <c r="AV196" s="15" t="s">
        <v>236</v>
      </c>
      <c r="AW196" s="15" t="s">
        <v>36</v>
      </c>
      <c r="AX196" s="15" t="s">
        <v>89</v>
      </c>
      <c r="AY196" s="289" t="s">
        <v>229</v>
      </c>
    </row>
    <row r="197" s="12" customFormat="1" ht="25.92" customHeight="1">
      <c r="A197" s="12"/>
      <c r="B197" s="228"/>
      <c r="C197" s="229"/>
      <c r="D197" s="230" t="s">
        <v>80</v>
      </c>
      <c r="E197" s="231" t="s">
        <v>1161</v>
      </c>
      <c r="F197" s="231" t="s">
        <v>4369</v>
      </c>
      <c r="G197" s="229"/>
      <c r="H197" s="229"/>
      <c r="I197" s="232"/>
      <c r="J197" s="233">
        <f>BK197</f>
        <v>0</v>
      </c>
      <c r="K197" s="229"/>
      <c r="L197" s="234"/>
      <c r="M197" s="235"/>
      <c r="N197" s="236"/>
      <c r="O197" s="236"/>
      <c r="P197" s="237">
        <f>P198</f>
        <v>0</v>
      </c>
      <c r="Q197" s="236"/>
      <c r="R197" s="237">
        <f>R198</f>
        <v>0</v>
      </c>
      <c r="S197" s="236"/>
      <c r="T197" s="238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9" t="s">
        <v>89</v>
      </c>
      <c r="AT197" s="240" t="s">
        <v>80</v>
      </c>
      <c r="AU197" s="240" t="s">
        <v>81</v>
      </c>
      <c r="AY197" s="239" t="s">
        <v>229</v>
      </c>
      <c r="BK197" s="241">
        <f>BK198</f>
        <v>0</v>
      </c>
    </row>
    <row r="198" s="2" customFormat="1" ht="16.5" customHeight="1">
      <c r="A198" s="39"/>
      <c r="B198" s="40"/>
      <c r="C198" s="244" t="s">
        <v>511</v>
      </c>
      <c r="D198" s="244" t="s">
        <v>231</v>
      </c>
      <c r="E198" s="245" t="s">
        <v>4370</v>
      </c>
      <c r="F198" s="246" t="s">
        <v>4371</v>
      </c>
      <c r="G198" s="247" t="s">
        <v>289</v>
      </c>
      <c r="H198" s="248">
        <v>27.387</v>
      </c>
      <c r="I198" s="249"/>
      <c r="J198" s="250">
        <f>ROUND(I198*H198,2)</f>
        <v>0</v>
      </c>
      <c r="K198" s="246" t="s">
        <v>337</v>
      </c>
      <c r="L198" s="45"/>
      <c r="M198" s="296" t="s">
        <v>1</v>
      </c>
      <c r="N198" s="297" t="s">
        <v>46</v>
      </c>
      <c r="O198" s="298"/>
      <c r="P198" s="299">
        <f>O198*H198</f>
        <v>0</v>
      </c>
      <c r="Q198" s="299">
        <v>0</v>
      </c>
      <c r="R198" s="299">
        <f>Q198*H198</f>
        <v>0</v>
      </c>
      <c r="S198" s="299">
        <v>0</v>
      </c>
      <c r="T198" s="30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236</v>
      </c>
      <c r="AT198" s="255" t="s">
        <v>231</v>
      </c>
      <c r="AU198" s="255" t="s">
        <v>89</v>
      </c>
      <c r="AY198" s="18" t="s">
        <v>229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89</v>
      </c>
      <c r="BK198" s="256">
        <f>ROUND(I198*H198,2)</f>
        <v>0</v>
      </c>
      <c r="BL198" s="18" t="s">
        <v>236</v>
      </c>
      <c r="BM198" s="255" t="s">
        <v>635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193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OXssGnBZscwi9v9zVdoZcMjMP/FYn84zt4hw6CCgy2S+tmi5CBIKLLmOLHTqLJvd+sal79tn135ypJmKsp8xFQ==" hashValue="fdpHXkBy5VvWY3jnA/O1THAazA2GD7ROGvAIJ+c2hJTMY/eIJqwndja62C8zv8yI6gwukgPUNUcsL3b3OBFgjg==" algorithmName="SHA-512" password="CC35"/>
  <autoFilter ref="C119:K19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4372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ROUND((SUM(BE122:BE227)),  2)</f>
        <v>0</v>
      </c>
      <c r="G33" s="39"/>
      <c r="H33" s="39"/>
      <c r="I33" s="172">
        <v>0.20999999999999999</v>
      </c>
      <c r="J33" s="171">
        <f>ROUND(((SUM(BE122:BE227))*I33),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ROUND((SUM(BF122:BF227)),  2)</f>
        <v>0</v>
      </c>
      <c r="G34" s="39"/>
      <c r="H34" s="39"/>
      <c r="I34" s="172">
        <v>0.14999999999999999</v>
      </c>
      <c r="J34" s="171">
        <f>ROUND(((SUM(BF122:BF227))*I34),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ROUND((SUM(BG122:BG227)),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ROUND((SUM(BH122:BH227)),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ROUND((SUM(BI122:BI227)),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202 - Příjezdová plocha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308</v>
      </c>
      <c r="E97" s="206"/>
      <c r="F97" s="206"/>
      <c r="G97" s="206"/>
      <c r="H97" s="206"/>
      <c r="I97" s="207"/>
      <c r="J97" s="208">
        <f>J123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4297</v>
      </c>
      <c r="E98" s="206"/>
      <c r="F98" s="206"/>
      <c r="G98" s="206"/>
      <c r="H98" s="206"/>
      <c r="I98" s="207"/>
      <c r="J98" s="208">
        <f>J175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4298</v>
      </c>
      <c r="E99" s="206"/>
      <c r="F99" s="206"/>
      <c r="G99" s="206"/>
      <c r="H99" s="206"/>
      <c r="I99" s="207"/>
      <c r="J99" s="208">
        <f>J200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4299</v>
      </c>
      <c r="E100" s="206"/>
      <c r="F100" s="206"/>
      <c r="G100" s="206"/>
      <c r="H100" s="206"/>
      <c r="I100" s="207"/>
      <c r="J100" s="208">
        <f>J208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4300</v>
      </c>
      <c r="E101" s="206"/>
      <c r="F101" s="206"/>
      <c r="G101" s="206"/>
      <c r="H101" s="206"/>
      <c r="I101" s="207"/>
      <c r="J101" s="208">
        <f>J217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334</v>
      </c>
      <c r="E102" s="206"/>
      <c r="F102" s="206"/>
      <c r="G102" s="206"/>
      <c r="H102" s="206"/>
      <c r="I102" s="207"/>
      <c r="J102" s="208">
        <f>J219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214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Smuteční síň na Novém hřbitově v Tišnově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205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202 - Příjezdová plocha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Tišnov</v>
      </c>
      <c r="G116" s="41"/>
      <c r="H116" s="41"/>
      <c r="I116" s="157" t="s">
        <v>22</v>
      </c>
      <c r="J116" s="80" t="str">
        <f>IF(J12="","",J12)</f>
        <v>22. 3. 2019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Město Tišnov</v>
      </c>
      <c r="G118" s="41"/>
      <c r="H118" s="41"/>
      <c r="I118" s="157" t="s">
        <v>32</v>
      </c>
      <c r="J118" s="37" t="str">
        <f>E21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157" t="s">
        <v>37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215</v>
      </c>
      <c r="D121" s="219" t="s">
        <v>66</v>
      </c>
      <c r="E121" s="219" t="s">
        <v>62</v>
      </c>
      <c r="F121" s="219" t="s">
        <v>63</v>
      </c>
      <c r="G121" s="219" t="s">
        <v>216</v>
      </c>
      <c r="H121" s="219" t="s">
        <v>217</v>
      </c>
      <c r="I121" s="220" t="s">
        <v>218</v>
      </c>
      <c r="J121" s="219" t="s">
        <v>209</v>
      </c>
      <c r="K121" s="221" t="s">
        <v>219</v>
      </c>
      <c r="L121" s="222"/>
      <c r="M121" s="101" t="s">
        <v>1</v>
      </c>
      <c r="N121" s="102" t="s">
        <v>45</v>
      </c>
      <c r="O121" s="102" t="s">
        <v>220</v>
      </c>
      <c r="P121" s="102" t="s">
        <v>221</v>
      </c>
      <c r="Q121" s="102" t="s">
        <v>222</v>
      </c>
      <c r="R121" s="102" t="s">
        <v>223</v>
      </c>
      <c r="S121" s="102" t="s">
        <v>224</v>
      </c>
      <c r="T121" s="103" t="s">
        <v>225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226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P123+P175+P200+P208+P217+P219</f>
        <v>0</v>
      </c>
      <c r="Q122" s="105"/>
      <c r="R122" s="225">
        <f>R123+R175+R200+R208+R217+R219</f>
        <v>0</v>
      </c>
      <c r="S122" s="105"/>
      <c r="T122" s="226">
        <f>T123+T175+T200+T208+T217+T219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211</v>
      </c>
      <c r="BK122" s="227">
        <f>BK123+BK175+BK200+BK208+BK217+BK219</f>
        <v>0</v>
      </c>
    </row>
    <row r="123" s="12" customFormat="1" ht="25.92" customHeight="1">
      <c r="A123" s="12"/>
      <c r="B123" s="228"/>
      <c r="C123" s="229"/>
      <c r="D123" s="230" t="s">
        <v>80</v>
      </c>
      <c r="E123" s="231" t="s">
        <v>89</v>
      </c>
      <c r="F123" s="231" t="s">
        <v>230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SUM(P124:P174)</f>
        <v>0</v>
      </c>
      <c r="Q123" s="236"/>
      <c r="R123" s="237">
        <f>SUM(R124:R174)</f>
        <v>0</v>
      </c>
      <c r="S123" s="236"/>
      <c r="T123" s="238">
        <f>SUM(T124:T174)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89</v>
      </c>
      <c r="AT123" s="240" t="s">
        <v>80</v>
      </c>
      <c r="AU123" s="240" t="s">
        <v>81</v>
      </c>
      <c r="AY123" s="239" t="s">
        <v>229</v>
      </c>
      <c r="BK123" s="241">
        <f>SUM(BK124:BK174)</f>
        <v>0</v>
      </c>
    </row>
    <row r="124" s="2" customFormat="1" ht="16.5" customHeight="1">
      <c r="A124" s="39"/>
      <c r="B124" s="40"/>
      <c r="C124" s="244" t="s">
        <v>89</v>
      </c>
      <c r="D124" s="244" t="s">
        <v>231</v>
      </c>
      <c r="E124" s="245" t="s">
        <v>4373</v>
      </c>
      <c r="F124" s="246" t="s">
        <v>4374</v>
      </c>
      <c r="G124" s="247" t="s">
        <v>234</v>
      </c>
      <c r="H124" s="248">
        <v>28.5</v>
      </c>
      <c r="I124" s="249"/>
      <c r="J124" s="250">
        <f>ROUND(I124*H124,2)</f>
        <v>0</v>
      </c>
      <c r="K124" s="246" t="s">
        <v>337</v>
      </c>
      <c r="L124" s="45"/>
      <c r="M124" s="251" t="s">
        <v>1</v>
      </c>
      <c r="N124" s="252" t="s">
        <v>46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236</v>
      </c>
      <c r="AT124" s="255" t="s">
        <v>231</v>
      </c>
      <c r="AU124" s="255" t="s">
        <v>89</v>
      </c>
      <c r="AY124" s="18" t="s">
        <v>229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89</v>
      </c>
      <c r="BK124" s="256">
        <f>ROUND(I124*H124,2)</f>
        <v>0</v>
      </c>
      <c r="BL124" s="18" t="s">
        <v>236</v>
      </c>
      <c r="BM124" s="255" t="s">
        <v>91</v>
      </c>
    </row>
    <row r="125" s="13" customFormat="1">
      <c r="A125" s="13"/>
      <c r="B125" s="257"/>
      <c r="C125" s="258"/>
      <c r="D125" s="259" t="s">
        <v>238</v>
      </c>
      <c r="E125" s="260" t="s">
        <v>1</v>
      </c>
      <c r="F125" s="261" t="s">
        <v>4375</v>
      </c>
      <c r="G125" s="258"/>
      <c r="H125" s="260" t="s">
        <v>1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7" t="s">
        <v>238</v>
      </c>
      <c r="AU125" s="267" t="s">
        <v>89</v>
      </c>
      <c r="AV125" s="13" t="s">
        <v>89</v>
      </c>
      <c r="AW125" s="13" t="s">
        <v>36</v>
      </c>
      <c r="AX125" s="13" t="s">
        <v>81</v>
      </c>
      <c r="AY125" s="267" t="s">
        <v>229</v>
      </c>
    </row>
    <row r="126" s="14" customFormat="1">
      <c r="A126" s="14"/>
      <c r="B126" s="268"/>
      <c r="C126" s="269"/>
      <c r="D126" s="259" t="s">
        <v>238</v>
      </c>
      <c r="E126" s="270" t="s">
        <v>1</v>
      </c>
      <c r="F126" s="271" t="s">
        <v>4376</v>
      </c>
      <c r="G126" s="269"/>
      <c r="H126" s="272">
        <v>28.5</v>
      </c>
      <c r="I126" s="273"/>
      <c r="J126" s="269"/>
      <c r="K126" s="269"/>
      <c r="L126" s="274"/>
      <c r="M126" s="275"/>
      <c r="N126" s="276"/>
      <c r="O126" s="276"/>
      <c r="P126" s="276"/>
      <c r="Q126" s="276"/>
      <c r="R126" s="276"/>
      <c r="S126" s="276"/>
      <c r="T126" s="27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8" t="s">
        <v>238</v>
      </c>
      <c r="AU126" s="278" t="s">
        <v>89</v>
      </c>
      <c r="AV126" s="14" t="s">
        <v>91</v>
      </c>
      <c r="AW126" s="14" t="s">
        <v>36</v>
      </c>
      <c r="AX126" s="14" t="s">
        <v>81</v>
      </c>
      <c r="AY126" s="278" t="s">
        <v>229</v>
      </c>
    </row>
    <row r="127" s="15" customFormat="1">
      <c r="A127" s="15"/>
      <c r="B127" s="279"/>
      <c r="C127" s="280"/>
      <c r="D127" s="259" t="s">
        <v>238</v>
      </c>
      <c r="E127" s="281" t="s">
        <v>1</v>
      </c>
      <c r="F127" s="282" t="s">
        <v>252</v>
      </c>
      <c r="G127" s="280"/>
      <c r="H127" s="283">
        <v>28.5</v>
      </c>
      <c r="I127" s="284"/>
      <c r="J127" s="280"/>
      <c r="K127" s="280"/>
      <c r="L127" s="285"/>
      <c r="M127" s="286"/>
      <c r="N127" s="287"/>
      <c r="O127" s="287"/>
      <c r="P127" s="287"/>
      <c r="Q127" s="287"/>
      <c r="R127" s="287"/>
      <c r="S127" s="287"/>
      <c r="T127" s="28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9" t="s">
        <v>238</v>
      </c>
      <c r="AU127" s="289" t="s">
        <v>89</v>
      </c>
      <c r="AV127" s="15" t="s">
        <v>236</v>
      </c>
      <c r="AW127" s="15" t="s">
        <v>36</v>
      </c>
      <c r="AX127" s="15" t="s">
        <v>89</v>
      </c>
      <c r="AY127" s="289" t="s">
        <v>229</v>
      </c>
    </row>
    <row r="128" s="2" customFormat="1" ht="16.5" customHeight="1">
      <c r="A128" s="39"/>
      <c r="B128" s="40"/>
      <c r="C128" s="244" t="s">
        <v>91</v>
      </c>
      <c r="D128" s="244" t="s">
        <v>231</v>
      </c>
      <c r="E128" s="245" t="s">
        <v>4377</v>
      </c>
      <c r="F128" s="246" t="s">
        <v>4378</v>
      </c>
      <c r="G128" s="247" t="s">
        <v>234</v>
      </c>
      <c r="H128" s="248">
        <v>11.4</v>
      </c>
      <c r="I128" s="249"/>
      <c r="J128" s="250">
        <f>ROUND(I128*H128,2)</f>
        <v>0</v>
      </c>
      <c r="K128" s="246" t="s">
        <v>337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236</v>
      </c>
    </row>
    <row r="129" s="13" customFormat="1">
      <c r="A129" s="13"/>
      <c r="B129" s="257"/>
      <c r="C129" s="258"/>
      <c r="D129" s="259" t="s">
        <v>238</v>
      </c>
      <c r="E129" s="260" t="s">
        <v>1</v>
      </c>
      <c r="F129" s="261" t="s">
        <v>4379</v>
      </c>
      <c r="G129" s="258"/>
      <c r="H129" s="260" t="s">
        <v>1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7" t="s">
        <v>238</v>
      </c>
      <c r="AU129" s="267" t="s">
        <v>89</v>
      </c>
      <c r="AV129" s="13" t="s">
        <v>89</v>
      </c>
      <c r="AW129" s="13" t="s">
        <v>36</v>
      </c>
      <c r="AX129" s="13" t="s">
        <v>81</v>
      </c>
      <c r="AY129" s="267" t="s">
        <v>229</v>
      </c>
    </row>
    <row r="130" s="14" customFormat="1">
      <c r="A130" s="14"/>
      <c r="B130" s="268"/>
      <c r="C130" s="269"/>
      <c r="D130" s="259" t="s">
        <v>238</v>
      </c>
      <c r="E130" s="270" t="s">
        <v>1</v>
      </c>
      <c r="F130" s="271" t="s">
        <v>4380</v>
      </c>
      <c r="G130" s="269"/>
      <c r="H130" s="272">
        <v>11.4</v>
      </c>
      <c r="I130" s="273"/>
      <c r="J130" s="269"/>
      <c r="K130" s="269"/>
      <c r="L130" s="274"/>
      <c r="M130" s="275"/>
      <c r="N130" s="276"/>
      <c r="O130" s="276"/>
      <c r="P130" s="276"/>
      <c r="Q130" s="276"/>
      <c r="R130" s="276"/>
      <c r="S130" s="276"/>
      <c r="T130" s="27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8" t="s">
        <v>238</v>
      </c>
      <c r="AU130" s="278" t="s">
        <v>89</v>
      </c>
      <c r="AV130" s="14" t="s">
        <v>91</v>
      </c>
      <c r="AW130" s="14" t="s">
        <v>36</v>
      </c>
      <c r="AX130" s="14" t="s">
        <v>81</v>
      </c>
      <c r="AY130" s="278" t="s">
        <v>229</v>
      </c>
    </row>
    <row r="131" s="15" customFormat="1">
      <c r="A131" s="15"/>
      <c r="B131" s="279"/>
      <c r="C131" s="280"/>
      <c r="D131" s="259" t="s">
        <v>238</v>
      </c>
      <c r="E131" s="281" t="s">
        <v>1</v>
      </c>
      <c r="F131" s="282" t="s">
        <v>252</v>
      </c>
      <c r="G131" s="280"/>
      <c r="H131" s="283">
        <v>11.4</v>
      </c>
      <c r="I131" s="284"/>
      <c r="J131" s="280"/>
      <c r="K131" s="280"/>
      <c r="L131" s="285"/>
      <c r="M131" s="286"/>
      <c r="N131" s="287"/>
      <c r="O131" s="287"/>
      <c r="P131" s="287"/>
      <c r="Q131" s="287"/>
      <c r="R131" s="287"/>
      <c r="S131" s="287"/>
      <c r="T131" s="28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9" t="s">
        <v>238</v>
      </c>
      <c r="AU131" s="289" t="s">
        <v>89</v>
      </c>
      <c r="AV131" s="15" t="s">
        <v>236</v>
      </c>
      <c r="AW131" s="15" t="s">
        <v>36</v>
      </c>
      <c r="AX131" s="15" t="s">
        <v>89</v>
      </c>
      <c r="AY131" s="289" t="s">
        <v>229</v>
      </c>
    </row>
    <row r="132" s="2" customFormat="1" ht="16.5" customHeight="1">
      <c r="A132" s="39"/>
      <c r="B132" s="40"/>
      <c r="C132" s="244" t="s">
        <v>244</v>
      </c>
      <c r="D132" s="244" t="s">
        <v>231</v>
      </c>
      <c r="E132" s="245" t="s">
        <v>4381</v>
      </c>
      <c r="F132" s="246" t="s">
        <v>4382</v>
      </c>
      <c r="G132" s="247" t="s">
        <v>234</v>
      </c>
      <c r="H132" s="248">
        <v>11.4</v>
      </c>
      <c r="I132" s="249"/>
      <c r="J132" s="250">
        <f>ROUND(I132*H132,2)</f>
        <v>0</v>
      </c>
      <c r="K132" s="246" t="s">
        <v>337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264</v>
      </c>
    </row>
    <row r="133" s="13" customFormat="1">
      <c r="A133" s="13"/>
      <c r="B133" s="257"/>
      <c r="C133" s="258"/>
      <c r="D133" s="259" t="s">
        <v>238</v>
      </c>
      <c r="E133" s="260" t="s">
        <v>1</v>
      </c>
      <c r="F133" s="261" t="s">
        <v>4379</v>
      </c>
      <c r="G133" s="258"/>
      <c r="H133" s="260" t="s">
        <v>1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7" t="s">
        <v>238</v>
      </c>
      <c r="AU133" s="267" t="s">
        <v>89</v>
      </c>
      <c r="AV133" s="13" t="s">
        <v>89</v>
      </c>
      <c r="AW133" s="13" t="s">
        <v>36</v>
      </c>
      <c r="AX133" s="13" t="s">
        <v>81</v>
      </c>
      <c r="AY133" s="267" t="s">
        <v>229</v>
      </c>
    </row>
    <row r="134" s="14" customFormat="1">
      <c r="A134" s="14"/>
      <c r="B134" s="268"/>
      <c r="C134" s="269"/>
      <c r="D134" s="259" t="s">
        <v>238</v>
      </c>
      <c r="E134" s="270" t="s">
        <v>1</v>
      </c>
      <c r="F134" s="271" t="s">
        <v>4380</v>
      </c>
      <c r="G134" s="269"/>
      <c r="H134" s="272">
        <v>11.4</v>
      </c>
      <c r="I134" s="273"/>
      <c r="J134" s="269"/>
      <c r="K134" s="269"/>
      <c r="L134" s="274"/>
      <c r="M134" s="275"/>
      <c r="N134" s="276"/>
      <c r="O134" s="276"/>
      <c r="P134" s="276"/>
      <c r="Q134" s="276"/>
      <c r="R134" s="276"/>
      <c r="S134" s="276"/>
      <c r="T134" s="27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8" t="s">
        <v>238</v>
      </c>
      <c r="AU134" s="278" t="s">
        <v>89</v>
      </c>
      <c r="AV134" s="14" t="s">
        <v>91</v>
      </c>
      <c r="AW134" s="14" t="s">
        <v>36</v>
      </c>
      <c r="AX134" s="14" t="s">
        <v>89</v>
      </c>
      <c r="AY134" s="278" t="s">
        <v>229</v>
      </c>
    </row>
    <row r="135" s="2" customFormat="1" ht="16.5" customHeight="1">
      <c r="A135" s="39"/>
      <c r="B135" s="40"/>
      <c r="C135" s="244" t="s">
        <v>236</v>
      </c>
      <c r="D135" s="244" t="s">
        <v>231</v>
      </c>
      <c r="E135" s="245" t="s">
        <v>4383</v>
      </c>
      <c r="F135" s="246" t="s">
        <v>4384</v>
      </c>
      <c r="G135" s="247" t="s">
        <v>234</v>
      </c>
      <c r="H135" s="248">
        <v>57</v>
      </c>
      <c r="I135" s="249"/>
      <c r="J135" s="250">
        <f>ROUND(I135*H135,2)</f>
        <v>0</v>
      </c>
      <c r="K135" s="246" t="s">
        <v>337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319</v>
      </c>
    </row>
    <row r="136" s="13" customFormat="1">
      <c r="A136" s="13"/>
      <c r="B136" s="257"/>
      <c r="C136" s="258"/>
      <c r="D136" s="259" t="s">
        <v>238</v>
      </c>
      <c r="E136" s="260" t="s">
        <v>1</v>
      </c>
      <c r="F136" s="261" t="s">
        <v>4385</v>
      </c>
      <c r="G136" s="258"/>
      <c r="H136" s="260" t="s">
        <v>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7" t="s">
        <v>238</v>
      </c>
      <c r="AU136" s="267" t="s">
        <v>89</v>
      </c>
      <c r="AV136" s="13" t="s">
        <v>89</v>
      </c>
      <c r="AW136" s="13" t="s">
        <v>36</v>
      </c>
      <c r="AX136" s="13" t="s">
        <v>81</v>
      </c>
      <c r="AY136" s="267" t="s">
        <v>229</v>
      </c>
    </row>
    <row r="137" s="14" customFormat="1">
      <c r="A137" s="14"/>
      <c r="B137" s="268"/>
      <c r="C137" s="269"/>
      <c r="D137" s="259" t="s">
        <v>238</v>
      </c>
      <c r="E137" s="270" t="s">
        <v>1</v>
      </c>
      <c r="F137" s="271" t="s">
        <v>4386</v>
      </c>
      <c r="G137" s="269"/>
      <c r="H137" s="272">
        <v>57</v>
      </c>
      <c r="I137" s="273"/>
      <c r="J137" s="269"/>
      <c r="K137" s="269"/>
      <c r="L137" s="274"/>
      <c r="M137" s="275"/>
      <c r="N137" s="276"/>
      <c r="O137" s="276"/>
      <c r="P137" s="276"/>
      <c r="Q137" s="276"/>
      <c r="R137" s="276"/>
      <c r="S137" s="276"/>
      <c r="T137" s="27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8" t="s">
        <v>238</v>
      </c>
      <c r="AU137" s="278" t="s">
        <v>89</v>
      </c>
      <c r="AV137" s="14" t="s">
        <v>91</v>
      </c>
      <c r="AW137" s="14" t="s">
        <v>36</v>
      </c>
      <c r="AX137" s="14" t="s">
        <v>89</v>
      </c>
      <c r="AY137" s="278" t="s">
        <v>229</v>
      </c>
    </row>
    <row r="138" s="2" customFormat="1" ht="16.5" customHeight="1">
      <c r="A138" s="39"/>
      <c r="B138" s="40"/>
      <c r="C138" s="244" t="s">
        <v>258</v>
      </c>
      <c r="D138" s="244" t="s">
        <v>231</v>
      </c>
      <c r="E138" s="245" t="s">
        <v>4387</v>
      </c>
      <c r="F138" s="246" t="s">
        <v>4388</v>
      </c>
      <c r="G138" s="247" t="s">
        <v>234</v>
      </c>
      <c r="H138" s="248">
        <v>57</v>
      </c>
      <c r="I138" s="249"/>
      <c r="J138" s="250">
        <f>ROUND(I138*H138,2)</f>
        <v>0</v>
      </c>
      <c r="K138" s="246" t="s">
        <v>337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322</v>
      </c>
    </row>
    <row r="139" s="14" customFormat="1">
      <c r="A139" s="14"/>
      <c r="B139" s="268"/>
      <c r="C139" s="269"/>
      <c r="D139" s="259" t="s">
        <v>238</v>
      </c>
      <c r="E139" s="270" t="s">
        <v>1</v>
      </c>
      <c r="F139" s="271" t="s">
        <v>4389</v>
      </c>
      <c r="G139" s="269"/>
      <c r="H139" s="272">
        <v>57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8" t="s">
        <v>238</v>
      </c>
      <c r="AU139" s="278" t="s">
        <v>89</v>
      </c>
      <c r="AV139" s="14" t="s">
        <v>91</v>
      </c>
      <c r="AW139" s="14" t="s">
        <v>36</v>
      </c>
      <c r="AX139" s="14" t="s">
        <v>89</v>
      </c>
      <c r="AY139" s="278" t="s">
        <v>229</v>
      </c>
    </row>
    <row r="140" s="2" customFormat="1" ht="16.5" customHeight="1">
      <c r="A140" s="39"/>
      <c r="B140" s="40"/>
      <c r="C140" s="244" t="s">
        <v>264</v>
      </c>
      <c r="D140" s="244" t="s">
        <v>231</v>
      </c>
      <c r="E140" s="245" t="s">
        <v>4390</v>
      </c>
      <c r="F140" s="246" t="s">
        <v>4391</v>
      </c>
      <c r="G140" s="247" t="s">
        <v>234</v>
      </c>
      <c r="H140" s="248">
        <v>57</v>
      </c>
      <c r="I140" s="249"/>
      <c r="J140" s="250">
        <f>ROUND(I140*H140,2)</f>
        <v>0</v>
      </c>
      <c r="K140" s="246" t="s">
        <v>337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325</v>
      </c>
    </row>
    <row r="141" s="13" customFormat="1">
      <c r="A141" s="13"/>
      <c r="B141" s="257"/>
      <c r="C141" s="258"/>
      <c r="D141" s="259" t="s">
        <v>238</v>
      </c>
      <c r="E141" s="260" t="s">
        <v>1</v>
      </c>
      <c r="F141" s="261" t="s">
        <v>4385</v>
      </c>
      <c r="G141" s="258"/>
      <c r="H141" s="260" t="s">
        <v>1</v>
      </c>
      <c r="I141" s="262"/>
      <c r="J141" s="258"/>
      <c r="K141" s="258"/>
      <c r="L141" s="263"/>
      <c r="M141" s="264"/>
      <c r="N141" s="265"/>
      <c r="O141" s="265"/>
      <c r="P141" s="265"/>
      <c r="Q141" s="265"/>
      <c r="R141" s="265"/>
      <c r="S141" s="265"/>
      <c r="T141" s="26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7" t="s">
        <v>238</v>
      </c>
      <c r="AU141" s="267" t="s">
        <v>89</v>
      </c>
      <c r="AV141" s="13" t="s">
        <v>89</v>
      </c>
      <c r="AW141" s="13" t="s">
        <v>36</v>
      </c>
      <c r="AX141" s="13" t="s">
        <v>81</v>
      </c>
      <c r="AY141" s="267" t="s">
        <v>229</v>
      </c>
    </row>
    <row r="142" s="14" customFormat="1">
      <c r="A142" s="14"/>
      <c r="B142" s="268"/>
      <c r="C142" s="269"/>
      <c r="D142" s="259" t="s">
        <v>238</v>
      </c>
      <c r="E142" s="270" t="s">
        <v>1</v>
      </c>
      <c r="F142" s="271" t="s">
        <v>4392</v>
      </c>
      <c r="G142" s="269"/>
      <c r="H142" s="272">
        <v>57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8" t="s">
        <v>238</v>
      </c>
      <c r="AU142" s="278" t="s">
        <v>89</v>
      </c>
      <c r="AV142" s="14" t="s">
        <v>91</v>
      </c>
      <c r="AW142" s="14" t="s">
        <v>36</v>
      </c>
      <c r="AX142" s="14" t="s">
        <v>89</v>
      </c>
      <c r="AY142" s="278" t="s">
        <v>229</v>
      </c>
    </row>
    <row r="143" s="2" customFormat="1" ht="16.5" customHeight="1">
      <c r="A143" s="39"/>
      <c r="B143" s="40"/>
      <c r="C143" s="244" t="s">
        <v>303</v>
      </c>
      <c r="D143" s="244" t="s">
        <v>231</v>
      </c>
      <c r="E143" s="245" t="s">
        <v>4393</v>
      </c>
      <c r="F143" s="246" t="s">
        <v>4394</v>
      </c>
      <c r="G143" s="247" t="s">
        <v>234</v>
      </c>
      <c r="H143" s="248">
        <v>34.399999999999999</v>
      </c>
      <c r="I143" s="249"/>
      <c r="J143" s="250">
        <f>ROUND(I143*H143,2)</f>
        <v>0</v>
      </c>
      <c r="K143" s="246" t="s">
        <v>337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89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328</v>
      </c>
    </row>
    <row r="144" s="14" customFormat="1">
      <c r="A144" s="14"/>
      <c r="B144" s="268"/>
      <c r="C144" s="269"/>
      <c r="D144" s="259" t="s">
        <v>238</v>
      </c>
      <c r="E144" s="270" t="s">
        <v>1</v>
      </c>
      <c r="F144" s="271" t="s">
        <v>4395</v>
      </c>
      <c r="G144" s="269"/>
      <c r="H144" s="272">
        <v>17.199999999999999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8" t="s">
        <v>238</v>
      </c>
      <c r="AU144" s="278" t="s">
        <v>89</v>
      </c>
      <c r="AV144" s="14" t="s">
        <v>91</v>
      </c>
      <c r="AW144" s="14" t="s">
        <v>36</v>
      </c>
      <c r="AX144" s="14" t="s">
        <v>81</v>
      </c>
      <c r="AY144" s="278" t="s">
        <v>229</v>
      </c>
    </row>
    <row r="145" s="14" customFormat="1">
      <c r="A145" s="14"/>
      <c r="B145" s="268"/>
      <c r="C145" s="269"/>
      <c r="D145" s="259" t="s">
        <v>238</v>
      </c>
      <c r="E145" s="270" t="s">
        <v>1</v>
      </c>
      <c r="F145" s="271" t="s">
        <v>4396</v>
      </c>
      <c r="G145" s="269"/>
      <c r="H145" s="272">
        <v>17.199999999999999</v>
      </c>
      <c r="I145" s="273"/>
      <c r="J145" s="269"/>
      <c r="K145" s="269"/>
      <c r="L145" s="274"/>
      <c r="M145" s="275"/>
      <c r="N145" s="276"/>
      <c r="O145" s="276"/>
      <c r="P145" s="276"/>
      <c r="Q145" s="276"/>
      <c r="R145" s="276"/>
      <c r="S145" s="276"/>
      <c r="T145" s="27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8" t="s">
        <v>238</v>
      </c>
      <c r="AU145" s="278" t="s">
        <v>89</v>
      </c>
      <c r="AV145" s="14" t="s">
        <v>91</v>
      </c>
      <c r="AW145" s="14" t="s">
        <v>36</v>
      </c>
      <c r="AX145" s="14" t="s">
        <v>81</v>
      </c>
      <c r="AY145" s="278" t="s">
        <v>229</v>
      </c>
    </row>
    <row r="146" s="15" customFormat="1">
      <c r="A146" s="15"/>
      <c r="B146" s="279"/>
      <c r="C146" s="280"/>
      <c r="D146" s="259" t="s">
        <v>238</v>
      </c>
      <c r="E146" s="281" t="s">
        <v>1</v>
      </c>
      <c r="F146" s="282" t="s">
        <v>252</v>
      </c>
      <c r="G146" s="280"/>
      <c r="H146" s="283">
        <v>34.399999999999999</v>
      </c>
      <c r="I146" s="284"/>
      <c r="J146" s="280"/>
      <c r="K146" s="280"/>
      <c r="L146" s="285"/>
      <c r="M146" s="286"/>
      <c r="N146" s="287"/>
      <c r="O146" s="287"/>
      <c r="P146" s="287"/>
      <c r="Q146" s="287"/>
      <c r="R146" s="287"/>
      <c r="S146" s="287"/>
      <c r="T146" s="28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9" t="s">
        <v>238</v>
      </c>
      <c r="AU146" s="289" t="s">
        <v>89</v>
      </c>
      <c r="AV146" s="15" t="s">
        <v>236</v>
      </c>
      <c r="AW146" s="15" t="s">
        <v>36</v>
      </c>
      <c r="AX146" s="15" t="s">
        <v>89</v>
      </c>
      <c r="AY146" s="289" t="s">
        <v>229</v>
      </c>
    </row>
    <row r="147" s="2" customFormat="1" ht="16.5" customHeight="1">
      <c r="A147" s="39"/>
      <c r="B147" s="40"/>
      <c r="C147" s="244" t="s">
        <v>319</v>
      </c>
      <c r="D147" s="244" t="s">
        <v>231</v>
      </c>
      <c r="E147" s="245" t="s">
        <v>4397</v>
      </c>
      <c r="F147" s="246" t="s">
        <v>4398</v>
      </c>
      <c r="G147" s="247" t="s">
        <v>234</v>
      </c>
      <c r="H147" s="248">
        <v>64</v>
      </c>
      <c r="I147" s="249"/>
      <c r="J147" s="250">
        <f>ROUND(I147*H147,2)</f>
        <v>0</v>
      </c>
      <c r="K147" s="246" t="s">
        <v>337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331</v>
      </c>
    </row>
    <row r="148" s="13" customFormat="1">
      <c r="A148" s="13"/>
      <c r="B148" s="257"/>
      <c r="C148" s="258"/>
      <c r="D148" s="259" t="s">
        <v>238</v>
      </c>
      <c r="E148" s="260" t="s">
        <v>1</v>
      </c>
      <c r="F148" s="261" t="s">
        <v>4399</v>
      </c>
      <c r="G148" s="258"/>
      <c r="H148" s="260" t="s">
        <v>1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7" t="s">
        <v>238</v>
      </c>
      <c r="AU148" s="267" t="s">
        <v>89</v>
      </c>
      <c r="AV148" s="13" t="s">
        <v>89</v>
      </c>
      <c r="AW148" s="13" t="s">
        <v>36</v>
      </c>
      <c r="AX148" s="13" t="s">
        <v>81</v>
      </c>
      <c r="AY148" s="267" t="s">
        <v>229</v>
      </c>
    </row>
    <row r="149" s="13" customFormat="1">
      <c r="A149" s="13"/>
      <c r="B149" s="257"/>
      <c r="C149" s="258"/>
      <c r="D149" s="259" t="s">
        <v>238</v>
      </c>
      <c r="E149" s="260" t="s">
        <v>1</v>
      </c>
      <c r="F149" s="261" t="s">
        <v>4400</v>
      </c>
      <c r="G149" s="258"/>
      <c r="H149" s="260" t="s">
        <v>1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238</v>
      </c>
      <c r="AU149" s="267" t="s">
        <v>89</v>
      </c>
      <c r="AV149" s="13" t="s">
        <v>89</v>
      </c>
      <c r="AW149" s="13" t="s">
        <v>36</v>
      </c>
      <c r="AX149" s="13" t="s">
        <v>81</v>
      </c>
      <c r="AY149" s="267" t="s">
        <v>229</v>
      </c>
    </row>
    <row r="150" s="14" customFormat="1">
      <c r="A150" s="14"/>
      <c r="B150" s="268"/>
      <c r="C150" s="269"/>
      <c r="D150" s="259" t="s">
        <v>238</v>
      </c>
      <c r="E150" s="270" t="s">
        <v>1</v>
      </c>
      <c r="F150" s="271" t="s">
        <v>4401</v>
      </c>
      <c r="G150" s="269"/>
      <c r="H150" s="272">
        <v>8.8000000000000007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8" t="s">
        <v>238</v>
      </c>
      <c r="AU150" s="278" t="s">
        <v>89</v>
      </c>
      <c r="AV150" s="14" t="s">
        <v>91</v>
      </c>
      <c r="AW150" s="14" t="s">
        <v>36</v>
      </c>
      <c r="AX150" s="14" t="s">
        <v>81</v>
      </c>
      <c r="AY150" s="278" t="s">
        <v>229</v>
      </c>
    </row>
    <row r="151" s="14" customFormat="1">
      <c r="A151" s="14"/>
      <c r="B151" s="268"/>
      <c r="C151" s="269"/>
      <c r="D151" s="259" t="s">
        <v>238</v>
      </c>
      <c r="E151" s="270" t="s">
        <v>1</v>
      </c>
      <c r="F151" s="271" t="s">
        <v>4402</v>
      </c>
      <c r="G151" s="269"/>
      <c r="H151" s="272">
        <v>55.200000000000003</v>
      </c>
      <c r="I151" s="273"/>
      <c r="J151" s="269"/>
      <c r="K151" s="269"/>
      <c r="L151" s="274"/>
      <c r="M151" s="275"/>
      <c r="N151" s="276"/>
      <c r="O151" s="276"/>
      <c r="P151" s="276"/>
      <c r="Q151" s="276"/>
      <c r="R151" s="276"/>
      <c r="S151" s="276"/>
      <c r="T151" s="27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8" t="s">
        <v>238</v>
      </c>
      <c r="AU151" s="278" t="s">
        <v>89</v>
      </c>
      <c r="AV151" s="14" t="s">
        <v>91</v>
      </c>
      <c r="AW151" s="14" t="s">
        <v>36</v>
      </c>
      <c r="AX151" s="14" t="s">
        <v>81</v>
      </c>
      <c r="AY151" s="278" t="s">
        <v>229</v>
      </c>
    </row>
    <row r="152" s="15" customFormat="1">
      <c r="A152" s="15"/>
      <c r="B152" s="279"/>
      <c r="C152" s="280"/>
      <c r="D152" s="259" t="s">
        <v>238</v>
      </c>
      <c r="E152" s="281" t="s">
        <v>1</v>
      </c>
      <c r="F152" s="282" t="s">
        <v>252</v>
      </c>
      <c r="G152" s="280"/>
      <c r="H152" s="283">
        <v>64</v>
      </c>
      <c r="I152" s="284"/>
      <c r="J152" s="280"/>
      <c r="K152" s="280"/>
      <c r="L152" s="285"/>
      <c r="M152" s="286"/>
      <c r="N152" s="287"/>
      <c r="O152" s="287"/>
      <c r="P152" s="287"/>
      <c r="Q152" s="287"/>
      <c r="R152" s="287"/>
      <c r="S152" s="287"/>
      <c r="T152" s="28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9" t="s">
        <v>238</v>
      </c>
      <c r="AU152" s="289" t="s">
        <v>89</v>
      </c>
      <c r="AV152" s="15" t="s">
        <v>236</v>
      </c>
      <c r="AW152" s="15" t="s">
        <v>36</v>
      </c>
      <c r="AX152" s="15" t="s">
        <v>89</v>
      </c>
      <c r="AY152" s="289" t="s">
        <v>229</v>
      </c>
    </row>
    <row r="153" s="2" customFormat="1" ht="16.5" customHeight="1">
      <c r="A153" s="39"/>
      <c r="B153" s="40"/>
      <c r="C153" s="244" t="s">
        <v>274</v>
      </c>
      <c r="D153" s="244" t="s">
        <v>231</v>
      </c>
      <c r="E153" s="245" t="s">
        <v>4403</v>
      </c>
      <c r="F153" s="246" t="s">
        <v>4404</v>
      </c>
      <c r="G153" s="247" t="s">
        <v>289</v>
      </c>
      <c r="H153" s="248">
        <v>99.359999999999999</v>
      </c>
      <c r="I153" s="249"/>
      <c r="J153" s="250">
        <f>ROUND(I153*H153,2)</f>
        <v>0</v>
      </c>
      <c r="K153" s="246" t="s">
        <v>337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89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511</v>
      </c>
    </row>
    <row r="154" s="13" customFormat="1">
      <c r="A154" s="13"/>
      <c r="B154" s="257"/>
      <c r="C154" s="258"/>
      <c r="D154" s="259" t="s">
        <v>238</v>
      </c>
      <c r="E154" s="260" t="s">
        <v>1</v>
      </c>
      <c r="F154" s="261" t="s">
        <v>4405</v>
      </c>
      <c r="G154" s="258"/>
      <c r="H154" s="260" t="s">
        <v>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238</v>
      </c>
      <c r="AU154" s="267" t="s">
        <v>89</v>
      </c>
      <c r="AV154" s="13" t="s">
        <v>89</v>
      </c>
      <c r="AW154" s="13" t="s">
        <v>36</v>
      </c>
      <c r="AX154" s="13" t="s">
        <v>81</v>
      </c>
      <c r="AY154" s="267" t="s">
        <v>229</v>
      </c>
    </row>
    <row r="155" s="14" customFormat="1">
      <c r="A155" s="14"/>
      <c r="B155" s="268"/>
      <c r="C155" s="269"/>
      <c r="D155" s="259" t="s">
        <v>238</v>
      </c>
      <c r="E155" s="270" t="s">
        <v>1</v>
      </c>
      <c r="F155" s="271" t="s">
        <v>4406</v>
      </c>
      <c r="G155" s="269"/>
      <c r="H155" s="272">
        <v>99.359999999999999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238</v>
      </c>
      <c r="AU155" s="278" t="s">
        <v>89</v>
      </c>
      <c r="AV155" s="14" t="s">
        <v>91</v>
      </c>
      <c r="AW155" s="14" t="s">
        <v>36</v>
      </c>
      <c r="AX155" s="14" t="s">
        <v>89</v>
      </c>
      <c r="AY155" s="278" t="s">
        <v>229</v>
      </c>
    </row>
    <row r="156" s="2" customFormat="1" ht="16.5" customHeight="1">
      <c r="A156" s="39"/>
      <c r="B156" s="40"/>
      <c r="C156" s="244" t="s">
        <v>322</v>
      </c>
      <c r="D156" s="244" t="s">
        <v>231</v>
      </c>
      <c r="E156" s="245" t="s">
        <v>4407</v>
      </c>
      <c r="F156" s="246" t="s">
        <v>4408</v>
      </c>
      <c r="G156" s="247" t="s">
        <v>234</v>
      </c>
      <c r="H156" s="248">
        <v>17.199999999999999</v>
      </c>
      <c r="I156" s="249"/>
      <c r="J156" s="250">
        <f>ROUND(I156*H156,2)</f>
        <v>0</v>
      </c>
      <c r="K156" s="246" t="s">
        <v>337</v>
      </c>
      <c r="L156" s="45"/>
      <c r="M156" s="251" t="s">
        <v>1</v>
      </c>
      <c r="N156" s="252" t="s">
        <v>46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236</v>
      </c>
      <c r="AT156" s="255" t="s">
        <v>231</v>
      </c>
      <c r="AU156" s="255" t="s">
        <v>89</v>
      </c>
      <c r="AY156" s="18" t="s">
        <v>229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89</v>
      </c>
      <c r="BK156" s="256">
        <f>ROUND(I156*H156,2)</f>
        <v>0</v>
      </c>
      <c r="BL156" s="18" t="s">
        <v>236</v>
      </c>
      <c r="BM156" s="255" t="s">
        <v>522</v>
      </c>
    </row>
    <row r="157" s="14" customFormat="1">
      <c r="A157" s="14"/>
      <c r="B157" s="268"/>
      <c r="C157" s="269"/>
      <c r="D157" s="259" t="s">
        <v>238</v>
      </c>
      <c r="E157" s="270" t="s">
        <v>1</v>
      </c>
      <c r="F157" s="271" t="s">
        <v>4396</v>
      </c>
      <c r="G157" s="269"/>
      <c r="H157" s="272">
        <v>17.199999999999999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238</v>
      </c>
      <c r="AU157" s="278" t="s">
        <v>89</v>
      </c>
      <c r="AV157" s="14" t="s">
        <v>91</v>
      </c>
      <c r="AW157" s="14" t="s">
        <v>36</v>
      </c>
      <c r="AX157" s="14" t="s">
        <v>89</v>
      </c>
      <c r="AY157" s="278" t="s">
        <v>229</v>
      </c>
    </row>
    <row r="158" s="2" customFormat="1" ht="16.5" customHeight="1">
      <c r="A158" s="39"/>
      <c r="B158" s="40"/>
      <c r="C158" s="244" t="s">
        <v>478</v>
      </c>
      <c r="D158" s="244" t="s">
        <v>231</v>
      </c>
      <c r="E158" s="245" t="s">
        <v>4409</v>
      </c>
      <c r="F158" s="246" t="s">
        <v>4410</v>
      </c>
      <c r="G158" s="247" t="s">
        <v>234</v>
      </c>
      <c r="H158" s="248">
        <v>57</v>
      </c>
      <c r="I158" s="249"/>
      <c r="J158" s="250">
        <f>ROUND(I158*H158,2)</f>
        <v>0</v>
      </c>
      <c r="K158" s="246" t="s">
        <v>337</v>
      </c>
      <c r="L158" s="45"/>
      <c r="M158" s="251" t="s">
        <v>1</v>
      </c>
      <c r="N158" s="252" t="s">
        <v>46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236</v>
      </c>
      <c r="AT158" s="255" t="s">
        <v>231</v>
      </c>
      <c r="AU158" s="255" t="s">
        <v>89</v>
      </c>
      <c r="AY158" s="18" t="s">
        <v>229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89</v>
      </c>
      <c r="BK158" s="256">
        <f>ROUND(I158*H158,2)</f>
        <v>0</v>
      </c>
      <c r="BL158" s="18" t="s">
        <v>236</v>
      </c>
      <c r="BM158" s="255" t="s">
        <v>530</v>
      </c>
    </row>
    <row r="159" s="13" customFormat="1">
      <c r="A159" s="13"/>
      <c r="B159" s="257"/>
      <c r="C159" s="258"/>
      <c r="D159" s="259" t="s">
        <v>238</v>
      </c>
      <c r="E159" s="260" t="s">
        <v>1</v>
      </c>
      <c r="F159" s="261" t="s">
        <v>4385</v>
      </c>
      <c r="G159" s="258"/>
      <c r="H159" s="260" t="s">
        <v>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7" t="s">
        <v>238</v>
      </c>
      <c r="AU159" s="267" t="s">
        <v>89</v>
      </c>
      <c r="AV159" s="13" t="s">
        <v>89</v>
      </c>
      <c r="AW159" s="13" t="s">
        <v>36</v>
      </c>
      <c r="AX159" s="13" t="s">
        <v>81</v>
      </c>
      <c r="AY159" s="267" t="s">
        <v>229</v>
      </c>
    </row>
    <row r="160" s="14" customFormat="1">
      <c r="A160" s="14"/>
      <c r="B160" s="268"/>
      <c r="C160" s="269"/>
      <c r="D160" s="259" t="s">
        <v>238</v>
      </c>
      <c r="E160" s="270" t="s">
        <v>1</v>
      </c>
      <c r="F160" s="271" t="s">
        <v>4411</v>
      </c>
      <c r="G160" s="269"/>
      <c r="H160" s="272">
        <v>57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238</v>
      </c>
      <c r="AU160" s="278" t="s">
        <v>89</v>
      </c>
      <c r="AV160" s="14" t="s">
        <v>91</v>
      </c>
      <c r="AW160" s="14" t="s">
        <v>36</v>
      </c>
      <c r="AX160" s="14" t="s">
        <v>89</v>
      </c>
      <c r="AY160" s="278" t="s">
        <v>229</v>
      </c>
    </row>
    <row r="161" s="2" customFormat="1" ht="16.5" customHeight="1">
      <c r="A161" s="39"/>
      <c r="B161" s="40"/>
      <c r="C161" s="244" t="s">
        <v>325</v>
      </c>
      <c r="D161" s="244" t="s">
        <v>231</v>
      </c>
      <c r="E161" s="245" t="s">
        <v>4412</v>
      </c>
      <c r="F161" s="246" t="s">
        <v>4413</v>
      </c>
      <c r="G161" s="247" t="s">
        <v>311</v>
      </c>
      <c r="H161" s="248">
        <v>41</v>
      </c>
      <c r="I161" s="249"/>
      <c r="J161" s="250">
        <f>ROUND(I161*H161,2)</f>
        <v>0</v>
      </c>
      <c r="K161" s="246" t="s">
        <v>337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236</v>
      </c>
      <c r="AT161" s="255" t="s">
        <v>231</v>
      </c>
      <c r="AU161" s="255" t="s">
        <v>89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236</v>
      </c>
      <c r="BM161" s="255" t="s">
        <v>540</v>
      </c>
    </row>
    <row r="162" s="13" customFormat="1">
      <c r="A162" s="13"/>
      <c r="B162" s="257"/>
      <c r="C162" s="258"/>
      <c r="D162" s="259" t="s">
        <v>238</v>
      </c>
      <c r="E162" s="260" t="s">
        <v>1</v>
      </c>
      <c r="F162" s="261" t="s">
        <v>4414</v>
      </c>
      <c r="G162" s="258"/>
      <c r="H162" s="260" t="s">
        <v>1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238</v>
      </c>
      <c r="AU162" s="267" t="s">
        <v>89</v>
      </c>
      <c r="AV162" s="13" t="s">
        <v>89</v>
      </c>
      <c r="AW162" s="13" t="s">
        <v>36</v>
      </c>
      <c r="AX162" s="13" t="s">
        <v>81</v>
      </c>
      <c r="AY162" s="267" t="s">
        <v>229</v>
      </c>
    </row>
    <row r="163" s="14" customFormat="1">
      <c r="A163" s="14"/>
      <c r="B163" s="268"/>
      <c r="C163" s="269"/>
      <c r="D163" s="259" t="s">
        <v>238</v>
      </c>
      <c r="E163" s="270" t="s">
        <v>1</v>
      </c>
      <c r="F163" s="271" t="s">
        <v>4415</v>
      </c>
      <c r="G163" s="269"/>
      <c r="H163" s="272">
        <v>20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238</v>
      </c>
      <c r="AU163" s="278" t="s">
        <v>89</v>
      </c>
      <c r="AV163" s="14" t="s">
        <v>91</v>
      </c>
      <c r="AW163" s="14" t="s">
        <v>36</v>
      </c>
      <c r="AX163" s="14" t="s">
        <v>81</v>
      </c>
      <c r="AY163" s="278" t="s">
        <v>229</v>
      </c>
    </row>
    <row r="164" s="14" customFormat="1">
      <c r="A164" s="14"/>
      <c r="B164" s="268"/>
      <c r="C164" s="269"/>
      <c r="D164" s="259" t="s">
        <v>238</v>
      </c>
      <c r="E164" s="270" t="s">
        <v>1</v>
      </c>
      <c r="F164" s="271" t="s">
        <v>4416</v>
      </c>
      <c r="G164" s="269"/>
      <c r="H164" s="272">
        <v>21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238</v>
      </c>
      <c r="AU164" s="278" t="s">
        <v>89</v>
      </c>
      <c r="AV164" s="14" t="s">
        <v>91</v>
      </c>
      <c r="AW164" s="14" t="s">
        <v>36</v>
      </c>
      <c r="AX164" s="14" t="s">
        <v>81</v>
      </c>
      <c r="AY164" s="278" t="s">
        <v>229</v>
      </c>
    </row>
    <row r="165" s="15" customFormat="1">
      <c r="A165" s="15"/>
      <c r="B165" s="279"/>
      <c r="C165" s="280"/>
      <c r="D165" s="259" t="s">
        <v>238</v>
      </c>
      <c r="E165" s="281" t="s">
        <v>1</v>
      </c>
      <c r="F165" s="282" t="s">
        <v>252</v>
      </c>
      <c r="G165" s="280"/>
      <c r="H165" s="283">
        <v>41</v>
      </c>
      <c r="I165" s="284"/>
      <c r="J165" s="280"/>
      <c r="K165" s="280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238</v>
      </c>
      <c r="AU165" s="289" t="s">
        <v>89</v>
      </c>
      <c r="AV165" s="15" t="s">
        <v>236</v>
      </c>
      <c r="AW165" s="15" t="s">
        <v>36</v>
      </c>
      <c r="AX165" s="15" t="s">
        <v>89</v>
      </c>
      <c r="AY165" s="289" t="s">
        <v>229</v>
      </c>
    </row>
    <row r="166" s="2" customFormat="1" ht="16.5" customHeight="1">
      <c r="A166" s="39"/>
      <c r="B166" s="40"/>
      <c r="C166" s="244" t="s">
        <v>485</v>
      </c>
      <c r="D166" s="244" t="s">
        <v>231</v>
      </c>
      <c r="E166" s="245" t="s">
        <v>4417</v>
      </c>
      <c r="F166" s="246" t="s">
        <v>4418</v>
      </c>
      <c r="G166" s="247" t="s">
        <v>311</v>
      </c>
      <c r="H166" s="248">
        <v>30</v>
      </c>
      <c r="I166" s="249"/>
      <c r="J166" s="250">
        <f>ROUND(I166*H166,2)</f>
        <v>0</v>
      </c>
      <c r="K166" s="246" t="s">
        <v>337</v>
      </c>
      <c r="L166" s="45"/>
      <c r="M166" s="251" t="s">
        <v>1</v>
      </c>
      <c r="N166" s="252" t="s">
        <v>46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236</v>
      </c>
      <c r="AT166" s="255" t="s">
        <v>231</v>
      </c>
      <c r="AU166" s="255" t="s">
        <v>89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552</v>
      </c>
    </row>
    <row r="167" s="13" customFormat="1">
      <c r="A167" s="13"/>
      <c r="B167" s="257"/>
      <c r="C167" s="258"/>
      <c r="D167" s="259" t="s">
        <v>238</v>
      </c>
      <c r="E167" s="260" t="s">
        <v>1</v>
      </c>
      <c r="F167" s="261" t="s">
        <v>4419</v>
      </c>
      <c r="G167" s="258"/>
      <c r="H167" s="260" t="s">
        <v>1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7" t="s">
        <v>238</v>
      </c>
      <c r="AU167" s="267" t="s">
        <v>89</v>
      </c>
      <c r="AV167" s="13" t="s">
        <v>89</v>
      </c>
      <c r="AW167" s="13" t="s">
        <v>36</v>
      </c>
      <c r="AX167" s="13" t="s">
        <v>81</v>
      </c>
      <c r="AY167" s="267" t="s">
        <v>229</v>
      </c>
    </row>
    <row r="168" s="14" customFormat="1">
      <c r="A168" s="14"/>
      <c r="B168" s="268"/>
      <c r="C168" s="269"/>
      <c r="D168" s="259" t="s">
        <v>238</v>
      </c>
      <c r="E168" s="270" t="s">
        <v>1</v>
      </c>
      <c r="F168" s="271" t="s">
        <v>4420</v>
      </c>
      <c r="G168" s="269"/>
      <c r="H168" s="272">
        <v>30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238</v>
      </c>
      <c r="AU168" s="278" t="s">
        <v>89</v>
      </c>
      <c r="AV168" s="14" t="s">
        <v>91</v>
      </c>
      <c r="AW168" s="14" t="s">
        <v>36</v>
      </c>
      <c r="AX168" s="14" t="s">
        <v>89</v>
      </c>
      <c r="AY168" s="278" t="s">
        <v>229</v>
      </c>
    </row>
    <row r="169" s="2" customFormat="1" ht="16.5" customHeight="1">
      <c r="A169" s="39"/>
      <c r="B169" s="40"/>
      <c r="C169" s="244" t="s">
        <v>328</v>
      </c>
      <c r="D169" s="244" t="s">
        <v>231</v>
      </c>
      <c r="E169" s="245" t="s">
        <v>4421</v>
      </c>
      <c r="F169" s="246" t="s">
        <v>4422</v>
      </c>
      <c r="G169" s="247" t="s">
        <v>311</v>
      </c>
      <c r="H169" s="248">
        <v>133.80000000000001</v>
      </c>
      <c r="I169" s="249"/>
      <c r="J169" s="250">
        <f>ROUND(I169*H169,2)</f>
        <v>0</v>
      </c>
      <c r="K169" s="246" t="s">
        <v>337</v>
      </c>
      <c r="L169" s="45"/>
      <c r="M169" s="251" t="s">
        <v>1</v>
      </c>
      <c r="N169" s="252" t="s">
        <v>46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236</v>
      </c>
      <c r="AT169" s="255" t="s">
        <v>231</v>
      </c>
      <c r="AU169" s="255" t="s">
        <v>89</v>
      </c>
      <c r="AY169" s="18" t="s">
        <v>229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89</v>
      </c>
      <c r="BK169" s="256">
        <f>ROUND(I169*H169,2)</f>
        <v>0</v>
      </c>
      <c r="BL169" s="18" t="s">
        <v>236</v>
      </c>
      <c r="BM169" s="255" t="s">
        <v>565</v>
      </c>
    </row>
    <row r="170" s="14" customFormat="1">
      <c r="A170" s="14"/>
      <c r="B170" s="268"/>
      <c r="C170" s="269"/>
      <c r="D170" s="259" t="s">
        <v>238</v>
      </c>
      <c r="E170" s="270" t="s">
        <v>1</v>
      </c>
      <c r="F170" s="271" t="s">
        <v>4423</v>
      </c>
      <c r="G170" s="269"/>
      <c r="H170" s="272">
        <v>133.80000000000001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238</v>
      </c>
      <c r="AU170" s="278" t="s">
        <v>89</v>
      </c>
      <c r="AV170" s="14" t="s">
        <v>91</v>
      </c>
      <c r="AW170" s="14" t="s">
        <v>36</v>
      </c>
      <c r="AX170" s="14" t="s">
        <v>89</v>
      </c>
      <c r="AY170" s="278" t="s">
        <v>229</v>
      </c>
    </row>
    <row r="171" s="2" customFormat="1" ht="16.5" customHeight="1">
      <c r="A171" s="39"/>
      <c r="B171" s="40"/>
      <c r="C171" s="244" t="s">
        <v>8</v>
      </c>
      <c r="D171" s="244" t="s">
        <v>231</v>
      </c>
      <c r="E171" s="245" t="s">
        <v>4424</v>
      </c>
      <c r="F171" s="246" t="s">
        <v>4425</v>
      </c>
      <c r="G171" s="247" t="s">
        <v>2629</v>
      </c>
      <c r="H171" s="248">
        <v>3.3450000000000002</v>
      </c>
      <c r="I171" s="249"/>
      <c r="J171" s="250">
        <f>ROUND(I171*H171,2)</f>
        <v>0</v>
      </c>
      <c r="K171" s="246" t="s">
        <v>337</v>
      </c>
      <c r="L171" s="45"/>
      <c r="M171" s="251" t="s">
        <v>1</v>
      </c>
      <c r="N171" s="252" t="s">
        <v>46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236</v>
      </c>
      <c r="AT171" s="255" t="s">
        <v>231</v>
      </c>
      <c r="AU171" s="255" t="s">
        <v>89</v>
      </c>
      <c r="AY171" s="18" t="s">
        <v>229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89</v>
      </c>
      <c r="BK171" s="256">
        <f>ROUND(I171*H171,2)</f>
        <v>0</v>
      </c>
      <c r="BL171" s="18" t="s">
        <v>236</v>
      </c>
      <c r="BM171" s="255" t="s">
        <v>577</v>
      </c>
    </row>
    <row r="172" s="14" customFormat="1">
      <c r="A172" s="14"/>
      <c r="B172" s="268"/>
      <c r="C172" s="269"/>
      <c r="D172" s="259" t="s">
        <v>238</v>
      </c>
      <c r="E172" s="270" t="s">
        <v>1</v>
      </c>
      <c r="F172" s="271" t="s">
        <v>4426</v>
      </c>
      <c r="G172" s="269"/>
      <c r="H172" s="272">
        <v>3.3450000000000002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238</v>
      </c>
      <c r="AU172" s="278" t="s">
        <v>89</v>
      </c>
      <c r="AV172" s="14" t="s">
        <v>91</v>
      </c>
      <c r="AW172" s="14" t="s">
        <v>36</v>
      </c>
      <c r="AX172" s="14" t="s">
        <v>89</v>
      </c>
      <c r="AY172" s="278" t="s">
        <v>229</v>
      </c>
    </row>
    <row r="173" s="2" customFormat="1" ht="16.5" customHeight="1">
      <c r="A173" s="39"/>
      <c r="B173" s="40"/>
      <c r="C173" s="244" t="s">
        <v>331</v>
      </c>
      <c r="D173" s="244" t="s">
        <v>231</v>
      </c>
      <c r="E173" s="245" t="s">
        <v>4427</v>
      </c>
      <c r="F173" s="246" t="s">
        <v>4428</v>
      </c>
      <c r="G173" s="247" t="s">
        <v>311</v>
      </c>
      <c r="H173" s="248">
        <v>133.80000000000001</v>
      </c>
      <c r="I173" s="249"/>
      <c r="J173" s="250">
        <f>ROUND(I173*H173,2)</f>
        <v>0</v>
      </c>
      <c r="K173" s="246" t="s">
        <v>4335</v>
      </c>
      <c r="L173" s="45"/>
      <c r="M173" s="251" t="s">
        <v>1</v>
      </c>
      <c r="N173" s="252" t="s">
        <v>46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236</v>
      </c>
      <c r="AT173" s="255" t="s">
        <v>231</v>
      </c>
      <c r="AU173" s="255" t="s">
        <v>89</v>
      </c>
      <c r="AY173" s="18" t="s">
        <v>229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89</v>
      </c>
      <c r="BK173" s="256">
        <f>ROUND(I173*H173,2)</f>
        <v>0</v>
      </c>
      <c r="BL173" s="18" t="s">
        <v>236</v>
      </c>
      <c r="BM173" s="255" t="s">
        <v>587</v>
      </c>
    </row>
    <row r="174" s="14" customFormat="1">
      <c r="A174" s="14"/>
      <c r="B174" s="268"/>
      <c r="C174" s="269"/>
      <c r="D174" s="259" t="s">
        <v>238</v>
      </c>
      <c r="E174" s="270" t="s">
        <v>1</v>
      </c>
      <c r="F174" s="271" t="s">
        <v>4429</v>
      </c>
      <c r="G174" s="269"/>
      <c r="H174" s="272">
        <v>133.80000000000001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238</v>
      </c>
      <c r="AU174" s="278" t="s">
        <v>89</v>
      </c>
      <c r="AV174" s="14" t="s">
        <v>91</v>
      </c>
      <c r="AW174" s="14" t="s">
        <v>36</v>
      </c>
      <c r="AX174" s="14" t="s">
        <v>89</v>
      </c>
      <c r="AY174" s="278" t="s">
        <v>229</v>
      </c>
    </row>
    <row r="175" s="12" customFormat="1" ht="25.92" customHeight="1">
      <c r="A175" s="12"/>
      <c r="B175" s="228"/>
      <c r="C175" s="229"/>
      <c r="D175" s="230" t="s">
        <v>80</v>
      </c>
      <c r="E175" s="231" t="s">
        <v>840</v>
      </c>
      <c r="F175" s="231" t="s">
        <v>4301</v>
      </c>
      <c r="G175" s="229"/>
      <c r="H175" s="229"/>
      <c r="I175" s="232"/>
      <c r="J175" s="233">
        <f>BK175</f>
        <v>0</v>
      </c>
      <c r="K175" s="229"/>
      <c r="L175" s="234"/>
      <c r="M175" s="235"/>
      <c r="N175" s="236"/>
      <c r="O175" s="236"/>
      <c r="P175" s="237">
        <f>SUM(P176:P199)</f>
        <v>0</v>
      </c>
      <c r="Q175" s="236"/>
      <c r="R175" s="237">
        <f>SUM(R176:R199)</f>
        <v>0</v>
      </c>
      <c r="S175" s="236"/>
      <c r="T175" s="238">
        <f>SUM(T176:T199)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9" t="s">
        <v>89</v>
      </c>
      <c r="AT175" s="240" t="s">
        <v>80</v>
      </c>
      <c r="AU175" s="240" t="s">
        <v>81</v>
      </c>
      <c r="AY175" s="239" t="s">
        <v>229</v>
      </c>
      <c r="BK175" s="241">
        <f>SUM(BK176:BK199)</f>
        <v>0</v>
      </c>
    </row>
    <row r="176" s="2" customFormat="1" ht="16.5" customHeight="1">
      <c r="A176" s="39"/>
      <c r="B176" s="40"/>
      <c r="C176" s="244" t="s">
        <v>507</v>
      </c>
      <c r="D176" s="244" t="s">
        <v>231</v>
      </c>
      <c r="E176" s="245" t="s">
        <v>4430</v>
      </c>
      <c r="F176" s="246" t="s">
        <v>4431</v>
      </c>
      <c r="G176" s="247" t="s">
        <v>311</v>
      </c>
      <c r="H176" s="248">
        <v>155</v>
      </c>
      <c r="I176" s="249"/>
      <c r="J176" s="250">
        <f>ROUND(I176*H176,2)</f>
        <v>0</v>
      </c>
      <c r="K176" s="246" t="s">
        <v>337</v>
      </c>
      <c r="L176" s="45"/>
      <c r="M176" s="251" t="s">
        <v>1</v>
      </c>
      <c r="N176" s="252" t="s">
        <v>46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236</v>
      </c>
      <c r="AT176" s="255" t="s">
        <v>231</v>
      </c>
      <c r="AU176" s="255" t="s">
        <v>89</v>
      </c>
      <c r="AY176" s="18" t="s">
        <v>229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89</v>
      </c>
      <c r="BK176" s="256">
        <f>ROUND(I176*H176,2)</f>
        <v>0</v>
      </c>
      <c r="BL176" s="18" t="s">
        <v>236</v>
      </c>
      <c r="BM176" s="255" t="s">
        <v>622</v>
      </c>
    </row>
    <row r="177" s="13" customFormat="1">
      <c r="A177" s="13"/>
      <c r="B177" s="257"/>
      <c r="C177" s="258"/>
      <c r="D177" s="259" t="s">
        <v>238</v>
      </c>
      <c r="E177" s="260" t="s">
        <v>1</v>
      </c>
      <c r="F177" s="261" t="s">
        <v>4432</v>
      </c>
      <c r="G177" s="258"/>
      <c r="H177" s="260" t="s">
        <v>1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7" t="s">
        <v>238</v>
      </c>
      <c r="AU177" s="267" t="s">
        <v>89</v>
      </c>
      <c r="AV177" s="13" t="s">
        <v>89</v>
      </c>
      <c r="AW177" s="13" t="s">
        <v>36</v>
      </c>
      <c r="AX177" s="13" t="s">
        <v>81</v>
      </c>
      <c r="AY177" s="267" t="s">
        <v>229</v>
      </c>
    </row>
    <row r="178" s="14" customFormat="1">
      <c r="A178" s="14"/>
      <c r="B178" s="268"/>
      <c r="C178" s="269"/>
      <c r="D178" s="259" t="s">
        <v>238</v>
      </c>
      <c r="E178" s="270" t="s">
        <v>1</v>
      </c>
      <c r="F178" s="271" t="s">
        <v>4433</v>
      </c>
      <c r="G178" s="269"/>
      <c r="H178" s="272">
        <v>155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8" t="s">
        <v>238</v>
      </c>
      <c r="AU178" s="278" t="s">
        <v>89</v>
      </c>
      <c r="AV178" s="14" t="s">
        <v>91</v>
      </c>
      <c r="AW178" s="14" t="s">
        <v>36</v>
      </c>
      <c r="AX178" s="14" t="s">
        <v>89</v>
      </c>
      <c r="AY178" s="278" t="s">
        <v>229</v>
      </c>
    </row>
    <row r="179" s="2" customFormat="1" ht="16.5" customHeight="1">
      <c r="A179" s="39"/>
      <c r="B179" s="40"/>
      <c r="C179" s="244" t="s">
        <v>511</v>
      </c>
      <c r="D179" s="244" t="s">
        <v>231</v>
      </c>
      <c r="E179" s="245" t="s">
        <v>4434</v>
      </c>
      <c r="F179" s="246" t="s">
        <v>4435</v>
      </c>
      <c r="G179" s="247" t="s">
        <v>311</v>
      </c>
      <c r="H179" s="248">
        <v>62.799999999999997</v>
      </c>
      <c r="I179" s="249"/>
      <c r="J179" s="250">
        <f>ROUND(I179*H179,2)</f>
        <v>0</v>
      </c>
      <c r="K179" s="246" t="s">
        <v>337</v>
      </c>
      <c r="L179" s="45"/>
      <c r="M179" s="251" t="s">
        <v>1</v>
      </c>
      <c r="N179" s="252" t="s">
        <v>46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236</v>
      </c>
      <c r="AT179" s="255" t="s">
        <v>231</v>
      </c>
      <c r="AU179" s="255" t="s">
        <v>89</v>
      </c>
      <c r="AY179" s="18" t="s">
        <v>229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89</v>
      </c>
      <c r="BK179" s="256">
        <f>ROUND(I179*H179,2)</f>
        <v>0</v>
      </c>
      <c r="BL179" s="18" t="s">
        <v>236</v>
      </c>
      <c r="BM179" s="255" t="s">
        <v>635</v>
      </c>
    </row>
    <row r="180" s="13" customFormat="1">
      <c r="A180" s="13"/>
      <c r="B180" s="257"/>
      <c r="C180" s="258"/>
      <c r="D180" s="259" t="s">
        <v>238</v>
      </c>
      <c r="E180" s="260" t="s">
        <v>1</v>
      </c>
      <c r="F180" s="261" t="s">
        <v>4432</v>
      </c>
      <c r="G180" s="258"/>
      <c r="H180" s="260" t="s">
        <v>1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7" t="s">
        <v>238</v>
      </c>
      <c r="AU180" s="267" t="s">
        <v>89</v>
      </c>
      <c r="AV180" s="13" t="s">
        <v>89</v>
      </c>
      <c r="AW180" s="13" t="s">
        <v>36</v>
      </c>
      <c r="AX180" s="13" t="s">
        <v>81</v>
      </c>
      <c r="AY180" s="267" t="s">
        <v>229</v>
      </c>
    </row>
    <row r="181" s="14" customFormat="1">
      <c r="A181" s="14"/>
      <c r="B181" s="268"/>
      <c r="C181" s="269"/>
      <c r="D181" s="259" t="s">
        <v>238</v>
      </c>
      <c r="E181" s="270" t="s">
        <v>1</v>
      </c>
      <c r="F181" s="271" t="s">
        <v>4436</v>
      </c>
      <c r="G181" s="269"/>
      <c r="H181" s="272">
        <v>62.799999999999997</v>
      </c>
      <c r="I181" s="273"/>
      <c r="J181" s="269"/>
      <c r="K181" s="269"/>
      <c r="L181" s="274"/>
      <c r="M181" s="275"/>
      <c r="N181" s="276"/>
      <c r="O181" s="276"/>
      <c r="P181" s="276"/>
      <c r="Q181" s="276"/>
      <c r="R181" s="276"/>
      <c r="S181" s="276"/>
      <c r="T181" s="27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8" t="s">
        <v>238</v>
      </c>
      <c r="AU181" s="278" t="s">
        <v>89</v>
      </c>
      <c r="AV181" s="14" t="s">
        <v>91</v>
      </c>
      <c r="AW181" s="14" t="s">
        <v>36</v>
      </c>
      <c r="AX181" s="14" t="s">
        <v>89</v>
      </c>
      <c r="AY181" s="278" t="s">
        <v>229</v>
      </c>
    </row>
    <row r="182" s="2" customFormat="1" ht="16.5" customHeight="1">
      <c r="A182" s="39"/>
      <c r="B182" s="40"/>
      <c r="C182" s="244" t="s">
        <v>517</v>
      </c>
      <c r="D182" s="244" t="s">
        <v>231</v>
      </c>
      <c r="E182" s="245" t="s">
        <v>4437</v>
      </c>
      <c r="F182" s="246" t="s">
        <v>4438</v>
      </c>
      <c r="G182" s="247" t="s">
        <v>346</v>
      </c>
      <c r="H182" s="248">
        <v>55</v>
      </c>
      <c r="I182" s="249"/>
      <c r="J182" s="250">
        <f>ROUND(I182*H182,2)</f>
        <v>0</v>
      </c>
      <c r="K182" s="246" t="s">
        <v>337</v>
      </c>
      <c r="L182" s="45"/>
      <c r="M182" s="251" t="s">
        <v>1</v>
      </c>
      <c r="N182" s="252" t="s">
        <v>46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236</v>
      </c>
      <c r="AT182" s="255" t="s">
        <v>231</v>
      </c>
      <c r="AU182" s="255" t="s">
        <v>89</v>
      </c>
      <c r="AY182" s="18" t="s">
        <v>229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89</v>
      </c>
      <c r="BK182" s="256">
        <f>ROUND(I182*H182,2)</f>
        <v>0</v>
      </c>
      <c r="BL182" s="18" t="s">
        <v>236</v>
      </c>
      <c r="BM182" s="255" t="s">
        <v>645</v>
      </c>
    </row>
    <row r="183" s="13" customFormat="1">
      <c r="A183" s="13"/>
      <c r="B183" s="257"/>
      <c r="C183" s="258"/>
      <c r="D183" s="259" t="s">
        <v>238</v>
      </c>
      <c r="E183" s="260" t="s">
        <v>1</v>
      </c>
      <c r="F183" s="261" t="s">
        <v>4432</v>
      </c>
      <c r="G183" s="258"/>
      <c r="H183" s="260" t="s">
        <v>1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7" t="s">
        <v>238</v>
      </c>
      <c r="AU183" s="267" t="s">
        <v>89</v>
      </c>
      <c r="AV183" s="13" t="s">
        <v>89</v>
      </c>
      <c r="AW183" s="13" t="s">
        <v>36</v>
      </c>
      <c r="AX183" s="13" t="s">
        <v>81</v>
      </c>
      <c r="AY183" s="267" t="s">
        <v>229</v>
      </c>
    </row>
    <row r="184" s="14" customFormat="1">
      <c r="A184" s="14"/>
      <c r="B184" s="268"/>
      <c r="C184" s="269"/>
      <c r="D184" s="259" t="s">
        <v>238</v>
      </c>
      <c r="E184" s="270" t="s">
        <v>1</v>
      </c>
      <c r="F184" s="271" t="s">
        <v>4439</v>
      </c>
      <c r="G184" s="269"/>
      <c r="H184" s="272">
        <v>55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238</v>
      </c>
      <c r="AU184" s="278" t="s">
        <v>89</v>
      </c>
      <c r="AV184" s="14" t="s">
        <v>91</v>
      </c>
      <c r="AW184" s="14" t="s">
        <v>36</v>
      </c>
      <c r="AX184" s="14" t="s">
        <v>89</v>
      </c>
      <c r="AY184" s="278" t="s">
        <v>229</v>
      </c>
    </row>
    <row r="185" s="2" customFormat="1" ht="21.75" customHeight="1">
      <c r="A185" s="39"/>
      <c r="B185" s="40"/>
      <c r="C185" s="244" t="s">
        <v>522</v>
      </c>
      <c r="D185" s="244" t="s">
        <v>231</v>
      </c>
      <c r="E185" s="245" t="s">
        <v>4319</v>
      </c>
      <c r="F185" s="246" t="s">
        <v>4320</v>
      </c>
      <c r="G185" s="247" t="s">
        <v>311</v>
      </c>
      <c r="H185" s="248">
        <v>342</v>
      </c>
      <c r="I185" s="249"/>
      <c r="J185" s="250">
        <f>ROUND(I185*H185,2)</f>
        <v>0</v>
      </c>
      <c r="K185" s="246" t="s">
        <v>337</v>
      </c>
      <c r="L185" s="45"/>
      <c r="M185" s="251" t="s">
        <v>1</v>
      </c>
      <c r="N185" s="252" t="s">
        <v>46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236</v>
      </c>
      <c r="AT185" s="255" t="s">
        <v>231</v>
      </c>
      <c r="AU185" s="255" t="s">
        <v>89</v>
      </c>
      <c r="AY185" s="18" t="s">
        <v>229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89</v>
      </c>
      <c r="BK185" s="256">
        <f>ROUND(I185*H185,2)</f>
        <v>0</v>
      </c>
      <c r="BL185" s="18" t="s">
        <v>236</v>
      </c>
      <c r="BM185" s="255" t="s">
        <v>658</v>
      </c>
    </row>
    <row r="186" s="13" customFormat="1">
      <c r="A186" s="13"/>
      <c r="B186" s="257"/>
      <c r="C186" s="258"/>
      <c r="D186" s="259" t="s">
        <v>238</v>
      </c>
      <c r="E186" s="260" t="s">
        <v>1</v>
      </c>
      <c r="F186" s="261" t="s">
        <v>4304</v>
      </c>
      <c r="G186" s="258"/>
      <c r="H186" s="260" t="s">
        <v>1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7" t="s">
        <v>238</v>
      </c>
      <c r="AU186" s="267" t="s">
        <v>89</v>
      </c>
      <c r="AV186" s="13" t="s">
        <v>89</v>
      </c>
      <c r="AW186" s="13" t="s">
        <v>36</v>
      </c>
      <c r="AX186" s="13" t="s">
        <v>81</v>
      </c>
      <c r="AY186" s="267" t="s">
        <v>229</v>
      </c>
    </row>
    <row r="187" s="14" customFormat="1">
      <c r="A187" s="14"/>
      <c r="B187" s="268"/>
      <c r="C187" s="269"/>
      <c r="D187" s="259" t="s">
        <v>238</v>
      </c>
      <c r="E187" s="270" t="s">
        <v>1</v>
      </c>
      <c r="F187" s="271" t="s">
        <v>4440</v>
      </c>
      <c r="G187" s="269"/>
      <c r="H187" s="272">
        <v>155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8" t="s">
        <v>238</v>
      </c>
      <c r="AU187" s="278" t="s">
        <v>89</v>
      </c>
      <c r="AV187" s="14" t="s">
        <v>91</v>
      </c>
      <c r="AW187" s="14" t="s">
        <v>36</v>
      </c>
      <c r="AX187" s="14" t="s">
        <v>81</v>
      </c>
      <c r="AY187" s="278" t="s">
        <v>229</v>
      </c>
    </row>
    <row r="188" s="14" customFormat="1">
      <c r="A188" s="14"/>
      <c r="B188" s="268"/>
      <c r="C188" s="269"/>
      <c r="D188" s="259" t="s">
        <v>238</v>
      </c>
      <c r="E188" s="270" t="s">
        <v>1</v>
      </c>
      <c r="F188" s="271" t="s">
        <v>4441</v>
      </c>
      <c r="G188" s="269"/>
      <c r="H188" s="272">
        <v>187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8" t="s">
        <v>238</v>
      </c>
      <c r="AU188" s="278" t="s">
        <v>89</v>
      </c>
      <c r="AV188" s="14" t="s">
        <v>91</v>
      </c>
      <c r="AW188" s="14" t="s">
        <v>36</v>
      </c>
      <c r="AX188" s="14" t="s">
        <v>81</v>
      </c>
      <c r="AY188" s="278" t="s">
        <v>229</v>
      </c>
    </row>
    <row r="189" s="15" customFormat="1">
      <c r="A189" s="15"/>
      <c r="B189" s="279"/>
      <c r="C189" s="280"/>
      <c r="D189" s="259" t="s">
        <v>238</v>
      </c>
      <c r="E189" s="281" t="s">
        <v>1</v>
      </c>
      <c r="F189" s="282" t="s">
        <v>252</v>
      </c>
      <c r="G189" s="280"/>
      <c r="H189" s="283">
        <v>342</v>
      </c>
      <c r="I189" s="284"/>
      <c r="J189" s="280"/>
      <c r="K189" s="280"/>
      <c r="L189" s="285"/>
      <c r="M189" s="286"/>
      <c r="N189" s="287"/>
      <c r="O189" s="287"/>
      <c r="P189" s="287"/>
      <c r="Q189" s="287"/>
      <c r="R189" s="287"/>
      <c r="S189" s="287"/>
      <c r="T189" s="28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9" t="s">
        <v>238</v>
      </c>
      <c r="AU189" s="289" t="s">
        <v>89</v>
      </c>
      <c r="AV189" s="15" t="s">
        <v>236</v>
      </c>
      <c r="AW189" s="15" t="s">
        <v>36</v>
      </c>
      <c r="AX189" s="15" t="s">
        <v>89</v>
      </c>
      <c r="AY189" s="289" t="s">
        <v>229</v>
      </c>
    </row>
    <row r="190" s="2" customFormat="1" ht="16.5" customHeight="1">
      <c r="A190" s="39"/>
      <c r="B190" s="40"/>
      <c r="C190" s="244" t="s">
        <v>7</v>
      </c>
      <c r="D190" s="244" t="s">
        <v>231</v>
      </c>
      <c r="E190" s="245" t="s">
        <v>4328</v>
      </c>
      <c r="F190" s="246" t="s">
        <v>4329</v>
      </c>
      <c r="G190" s="247" t="s">
        <v>311</v>
      </c>
      <c r="H190" s="248">
        <v>187</v>
      </c>
      <c r="I190" s="249"/>
      <c r="J190" s="250">
        <f>ROUND(I190*H190,2)</f>
        <v>0</v>
      </c>
      <c r="K190" s="246" t="s">
        <v>337</v>
      </c>
      <c r="L190" s="45"/>
      <c r="M190" s="251" t="s">
        <v>1</v>
      </c>
      <c r="N190" s="252" t="s">
        <v>46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236</v>
      </c>
      <c r="AT190" s="255" t="s">
        <v>231</v>
      </c>
      <c r="AU190" s="255" t="s">
        <v>89</v>
      </c>
      <c r="AY190" s="18" t="s">
        <v>229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89</v>
      </c>
      <c r="BK190" s="256">
        <f>ROUND(I190*H190,2)</f>
        <v>0</v>
      </c>
      <c r="BL190" s="18" t="s">
        <v>236</v>
      </c>
      <c r="BM190" s="255" t="s">
        <v>676</v>
      </c>
    </row>
    <row r="191" s="13" customFormat="1">
      <c r="A191" s="13"/>
      <c r="B191" s="257"/>
      <c r="C191" s="258"/>
      <c r="D191" s="259" t="s">
        <v>238</v>
      </c>
      <c r="E191" s="260" t="s">
        <v>1</v>
      </c>
      <c r="F191" s="261" t="s">
        <v>4432</v>
      </c>
      <c r="G191" s="258"/>
      <c r="H191" s="260" t="s">
        <v>1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7" t="s">
        <v>238</v>
      </c>
      <c r="AU191" s="267" t="s">
        <v>89</v>
      </c>
      <c r="AV191" s="13" t="s">
        <v>89</v>
      </c>
      <c r="AW191" s="13" t="s">
        <v>36</v>
      </c>
      <c r="AX191" s="13" t="s">
        <v>81</v>
      </c>
      <c r="AY191" s="267" t="s">
        <v>229</v>
      </c>
    </row>
    <row r="192" s="13" customFormat="1">
      <c r="A192" s="13"/>
      <c r="B192" s="257"/>
      <c r="C192" s="258"/>
      <c r="D192" s="259" t="s">
        <v>238</v>
      </c>
      <c r="E192" s="260" t="s">
        <v>1</v>
      </c>
      <c r="F192" s="261" t="s">
        <v>4330</v>
      </c>
      <c r="G192" s="258"/>
      <c r="H192" s="260" t="s">
        <v>1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7" t="s">
        <v>238</v>
      </c>
      <c r="AU192" s="267" t="s">
        <v>89</v>
      </c>
      <c r="AV192" s="13" t="s">
        <v>89</v>
      </c>
      <c r="AW192" s="13" t="s">
        <v>36</v>
      </c>
      <c r="AX192" s="13" t="s">
        <v>81</v>
      </c>
      <c r="AY192" s="267" t="s">
        <v>229</v>
      </c>
    </row>
    <row r="193" s="14" customFormat="1">
      <c r="A193" s="14"/>
      <c r="B193" s="268"/>
      <c r="C193" s="269"/>
      <c r="D193" s="259" t="s">
        <v>238</v>
      </c>
      <c r="E193" s="270" t="s">
        <v>1</v>
      </c>
      <c r="F193" s="271" t="s">
        <v>4442</v>
      </c>
      <c r="G193" s="269"/>
      <c r="H193" s="272">
        <v>187</v>
      </c>
      <c r="I193" s="273"/>
      <c r="J193" s="269"/>
      <c r="K193" s="269"/>
      <c r="L193" s="274"/>
      <c r="M193" s="275"/>
      <c r="N193" s="276"/>
      <c r="O193" s="276"/>
      <c r="P193" s="276"/>
      <c r="Q193" s="276"/>
      <c r="R193" s="276"/>
      <c r="S193" s="276"/>
      <c r="T193" s="27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8" t="s">
        <v>238</v>
      </c>
      <c r="AU193" s="278" t="s">
        <v>89</v>
      </c>
      <c r="AV193" s="14" t="s">
        <v>91</v>
      </c>
      <c r="AW193" s="14" t="s">
        <v>36</v>
      </c>
      <c r="AX193" s="14" t="s">
        <v>89</v>
      </c>
      <c r="AY193" s="278" t="s">
        <v>229</v>
      </c>
    </row>
    <row r="194" s="2" customFormat="1" ht="16.5" customHeight="1">
      <c r="A194" s="39"/>
      <c r="B194" s="40"/>
      <c r="C194" s="244" t="s">
        <v>530</v>
      </c>
      <c r="D194" s="244" t="s">
        <v>231</v>
      </c>
      <c r="E194" s="245" t="s">
        <v>4323</v>
      </c>
      <c r="F194" s="246" t="s">
        <v>4324</v>
      </c>
      <c r="G194" s="247" t="s">
        <v>311</v>
      </c>
      <c r="H194" s="248">
        <v>250</v>
      </c>
      <c r="I194" s="249"/>
      <c r="J194" s="250">
        <f>ROUND(I194*H194,2)</f>
        <v>0</v>
      </c>
      <c r="K194" s="246" t="s">
        <v>337</v>
      </c>
      <c r="L194" s="45"/>
      <c r="M194" s="251" t="s">
        <v>1</v>
      </c>
      <c r="N194" s="252" t="s">
        <v>46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236</v>
      </c>
      <c r="AT194" s="255" t="s">
        <v>231</v>
      </c>
      <c r="AU194" s="255" t="s">
        <v>89</v>
      </c>
      <c r="AY194" s="18" t="s">
        <v>229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89</v>
      </c>
      <c r="BK194" s="256">
        <f>ROUND(I194*H194,2)</f>
        <v>0</v>
      </c>
      <c r="BL194" s="18" t="s">
        <v>236</v>
      </c>
      <c r="BM194" s="255" t="s">
        <v>717</v>
      </c>
    </row>
    <row r="195" s="13" customFormat="1">
      <c r="A195" s="13"/>
      <c r="B195" s="257"/>
      <c r="C195" s="258"/>
      <c r="D195" s="259" t="s">
        <v>238</v>
      </c>
      <c r="E195" s="260" t="s">
        <v>1</v>
      </c>
      <c r="F195" s="261" t="s">
        <v>4325</v>
      </c>
      <c r="G195" s="258"/>
      <c r="H195" s="260" t="s">
        <v>1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7" t="s">
        <v>238</v>
      </c>
      <c r="AU195" s="267" t="s">
        <v>89</v>
      </c>
      <c r="AV195" s="13" t="s">
        <v>89</v>
      </c>
      <c r="AW195" s="13" t="s">
        <v>36</v>
      </c>
      <c r="AX195" s="13" t="s">
        <v>81</v>
      </c>
      <c r="AY195" s="267" t="s">
        <v>229</v>
      </c>
    </row>
    <row r="196" s="13" customFormat="1">
      <c r="A196" s="13"/>
      <c r="B196" s="257"/>
      <c r="C196" s="258"/>
      <c r="D196" s="259" t="s">
        <v>238</v>
      </c>
      <c r="E196" s="260" t="s">
        <v>1</v>
      </c>
      <c r="F196" s="261" t="s">
        <v>4443</v>
      </c>
      <c r="G196" s="258"/>
      <c r="H196" s="260" t="s">
        <v>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7" t="s">
        <v>238</v>
      </c>
      <c r="AU196" s="267" t="s">
        <v>89</v>
      </c>
      <c r="AV196" s="13" t="s">
        <v>89</v>
      </c>
      <c r="AW196" s="13" t="s">
        <v>36</v>
      </c>
      <c r="AX196" s="13" t="s">
        <v>81</v>
      </c>
      <c r="AY196" s="267" t="s">
        <v>229</v>
      </c>
    </row>
    <row r="197" s="14" customFormat="1">
      <c r="A197" s="14"/>
      <c r="B197" s="268"/>
      <c r="C197" s="269"/>
      <c r="D197" s="259" t="s">
        <v>238</v>
      </c>
      <c r="E197" s="270" t="s">
        <v>1</v>
      </c>
      <c r="F197" s="271" t="s">
        <v>4444</v>
      </c>
      <c r="G197" s="269"/>
      <c r="H197" s="272">
        <v>125</v>
      </c>
      <c r="I197" s="273"/>
      <c r="J197" s="269"/>
      <c r="K197" s="269"/>
      <c r="L197" s="274"/>
      <c r="M197" s="275"/>
      <c r="N197" s="276"/>
      <c r="O197" s="276"/>
      <c r="P197" s="276"/>
      <c r="Q197" s="276"/>
      <c r="R197" s="276"/>
      <c r="S197" s="276"/>
      <c r="T197" s="27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8" t="s">
        <v>238</v>
      </c>
      <c r="AU197" s="278" t="s">
        <v>89</v>
      </c>
      <c r="AV197" s="14" t="s">
        <v>91</v>
      </c>
      <c r="AW197" s="14" t="s">
        <v>36</v>
      </c>
      <c r="AX197" s="14" t="s">
        <v>81</v>
      </c>
      <c r="AY197" s="278" t="s">
        <v>229</v>
      </c>
    </row>
    <row r="198" s="14" customFormat="1">
      <c r="A198" s="14"/>
      <c r="B198" s="268"/>
      <c r="C198" s="269"/>
      <c r="D198" s="259" t="s">
        <v>238</v>
      </c>
      <c r="E198" s="270" t="s">
        <v>1</v>
      </c>
      <c r="F198" s="271" t="s">
        <v>4445</v>
      </c>
      <c r="G198" s="269"/>
      <c r="H198" s="272">
        <v>125</v>
      </c>
      <c r="I198" s="273"/>
      <c r="J198" s="269"/>
      <c r="K198" s="269"/>
      <c r="L198" s="274"/>
      <c r="M198" s="275"/>
      <c r="N198" s="276"/>
      <c r="O198" s="276"/>
      <c r="P198" s="276"/>
      <c r="Q198" s="276"/>
      <c r="R198" s="276"/>
      <c r="S198" s="276"/>
      <c r="T198" s="27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8" t="s">
        <v>238</v>
      </c>
      <c r="AU198" s="278" t="s">
        <v>89</v>
      </c>
      <c r="AV198" s="14" t="s">
        <v>91</v>
      </c>
      <c r="AW198" s="14" t="s">
        <v>36</v>
      </c>
      <c r="AX198" s="14" t="s">
        <v>81</v>
      </c>
      <c r="AY198" s="278" t="s">
        <v>229</v>
      </c>
    </row>
    <row r="199" s="15" customFormat="1">
      <c r="A199" s="15"/>
      <c r="B199" s="279"/>
      <c r="C199" s="280"/>
      <c r="D199" s="259" t="s">
        <v>238</v>
      </c>
      <c r="E199" s="281" t="s">
        <v>1</v>
      </c>
      <c r="F199" s="282" t="s">
        <v>252</v>
      </c>
      <c r="G199" s="280"/>
      <c r="H199" s="283">
        <v>250</v>
      </c>
      <c r="I199" s="284"/>
      <c r="J199" s="280"/>
      <c r="K199" s="280"/>
      <c r="L199" s="285"/>
      <c r="M199" s="286"/>
      <c r="N199" s="287"/>
      <c r="O199" s="287"/>
      <c r="P199" s="287"/>
      <c r="Q199" s="287"/>
      <c r="R199" s="287"/>
      <c r="S199" s="287"/>
      <c r="T199" s="28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9" t="s">
        <v>238</v>
      </c>
      <c r="AU199" s="289" t="s">
        <v>89</v>
      </c>
      <c r="AV199" s="15" t="s">
        <v>236</v>
      </c>
      <c r="AW199" s="15" t="s">
        <v>36</v>
      </c>
      <c r="AX199" s="15" t="s">
        <v>89</v>
      </c>
      <c r="AY199" s="289" t="s">
        <v>229</v>
      </c>
    </row>
    <row r="200" s="12" customFormat="1" ht="25.92" customHeight="1">
      <c r="A200" s="12"/>
      <c r="B200" s="228"/>
      <c r="C200" s="229"/>
      <c r="D200" s="230" t="s">
        <v>80</v>
      </c>
      <c r="E200" s="231" t="s">
        <v>274</v>
      </c>
      <c r="F200" s="231" t="s">
        <v>4332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SUM(P201:P207)</f>
        <v>0</v>
      </c>
      <c r="Q200" s="236"/>
      <c r="R200" s="237">
        <f>SUM(R201:R207)</f>
        <v>0</v>
      </c>
      <c r="S200" s="236"/>
      <c r="T200" s="238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89</v>
      </c>
      <c r="AT200" s="240" t="s">
        <v>80</v>
      </c>
      <c r="AU200" s="240" t="s">
        <v>81</v>
      </c>
      <c r="AY200" s="239" t="s">
        <v>229</v>
      </c>
      <c r="BK200" s="241">
        <f>SUM(BK201:BK207)</f>
        <v>0</v>
      </c>
    </row>
    <row r="201" s="2" customFormat="1" ht="21.75" customHeight="1">
      <c r="A201" s="39"/>
      <c r="B201" s="40"/>
      <c r="C201" s="244" t="s">
        <v>534</v>
      </c>
      <c r="D201" s="244" t="s">
        <v>231</v>
      </c>
      <c r="E201" s="245" t="s">
        <v>4333</v>
      </c>
      <c r="F201" s="246" t="s">
        <v>4334</v>
      </c>
      <c r="G201" s="247" t="s">
        <v>346</v>
      </c>
      <c r="H201" s="248">
        <v>86</v>
      </c>
      <c r="I201" s="249"/>
      <c r="J201" s="250">
        <f>ROUND(I201*H201,2)</f>
        <v>0</v>
      </c>
      <c r="K201" s="246" t="s">
        <v>4335</v>
      </c>
      <c r="L201" s="45"/>
      <c r="M201" s="251" t="s">
        <v>1</v>
      </c>
      <c r="N201" s="252" t="s">
        <v>46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236</v>
      </c>
      <c r="AT201" s="255" t="s">
        <v>231</v>
      </c>
      <c r="AU201" s="255" t="s">
        <v>89</v>
      </c>
      <c r="AY201" s="18" t="s">
        <v>229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89</v>
      </c>
      <c r="BK201" s="256">
        <f>ROUND(I201*H201,2)</f>
        <v>0</v>
      </c>
      <c r="BL201" s="18" t="s">
        <v>236</v>
      </c>
      <c r="BM201" s="255" t="s">
        <v>742</v>
      </c>
    </row>
    <row r="202" s="14" customFormat="1">
      <c r="A202" s="14"/>
      <c r="B202" s="268"/>
      <c r="C202" s="269"/>
      <c r="D202" s="259" t="s">
        <v>238</v>
      </c>
      <c r="E202" s="270" t="s">
        <v>1</v>
      </c>
      <c r="F202" s="271" t="s">
        <v>4446</v>
      </c>
      <c r="G202" s="269"/>
      <c r="H202" s="272">
        <v>86</v>
      </c>
      <c r="I202" s="273"/>
      <c r="J202" s="269"/>
      <c r="K202" s="269"/>
      <c r="L202" s="274"/>
      <c r="M202" s="275"/>
      <c r="N202" s="276"/>
      <c r="O202" s="276"/>
      <c r="P202" s="276"/>
      <c r="Q202" s="276"/>
      <c r="R202" s="276"/>
      <c r="S202" s="276"/>
      <c r="T202" s="27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8" t="s">
        <v>238</v>
      </c>
      <c r="AU202" s="278" t="s">
        <v>89</v>
      </c>
      <c r="AV202" s="14" t="s">
        <v>91</v>
      </c>
      <c r="AW202" s="14" t="s">
        <v>36</v>
      </c>
      <c r="AX202" s="14" t="s">
        <v>89</v>
      </c>
      <c r="AY202" s="278" t="s">
        <v>229</v>
      </c>
    </row>
    <row r="203" s="2" customFormat="1" ht="16.5" customHeight="1">
      <c r="A203" s="39"/>
      <c r="B203" s="40"/>
      <c r="C203" s="244" t="s">
        <v>540</v>
      </c>
      <c r="D203" s="244" t="s">
        <v>231</v>
      </c>
      <c r="E203" s="245" t="s">
        <v>4351</v>
      </c>
      <c r="F203" s="246" t="s">
        <v>4352</v>
      </c>
      <c r="G203" s="247" t="s">
        <v>314</v>
      </c>
      <c r="H203" s="248">
        <v>91</v>
      </c>
      <c r="I203" s="249"/>
      <c r="J203" s="250">
        <f>ROUND(I203*H203,2)</f>
        <v>0</v>
      </c>
      <c r="K203" s="246" t="s">
        <v>337</v>
      </c>
      <c r="L203" s="45"/>
      <c r="M203" s="251" t="s">
        <v>1</v>
      </c>
      <c r="N203" s="252" t="s">
        <v>46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236</v>
      </c>
      <c r="AT203" s="255" t="s">
        <v>231</v>
      </c>
      <c r="AU203" s="255" t="s">
        <v>89</v>
      </c>
      <c r="AY203" s="18" t="s">
        <v>229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89</v>
      </c>
      <c r="BK203" s="256">
        <f>ROUND(I203*H203,2)</f>
        <v>0</v>
      </c>
      <c r="BL203" s="18" t="s">
        <v>236</v>
      </c>
      <c r="BM203" s="255" t="s">
        <v>755</v>
      </c>
    </row>
    <row r="204" s="13" customFormat="1">
      <c r="A204" s="13"/>
      <c r="B204" s="257"/>
      <c r="C204" s="258"/>
      <c r="D204" s="259" t="s">
        <v>238</v>
      </c>
      <c r="E204" s="260" t="s">
        <v>1</v>
      </c>
      <c r="F204" s="261" t="s">
        <v>4353</v>
      </c>
      <c r="G204" s="258"/>
      <c r="H204" s="260" t="s">
        <v>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7" t="s">
        <v>238</v>
      </c>
      <c r="AU204" s="267" t="s">
        <v>89</v>
      </c>
      <c r="AV204" s="13" t="s">
        <v>89</v>
      </c>
      <c r="AW204" s="13" t="s">
        <v>36</v>
      </c>
      <c r="AX204" s="13" t="s">
        <v>81</v>
      </c>
      <c r="AY204" s="267" t="s">
        <v>229</v>
      </c>
    </row>
    <row r="205" s="14" customFormat="1">
      <c r="A205" s="14"/>
      <c r="B205" s="268"/>
      <c r="C205" s="269"/>
      <c r="D205" s="259" t="s">
        <v>238</v>
      </c>
      <c r="E205" s="270" t="s">
        <v>1</v>
      </c>
      <c r="F205" s="271" t="s">
        <v>4447</v>
      </c>
      <c r="G205" s="269"/>
      <c r="H205" s="272">
        <v>91</v>
      </c>
      <c r="I205" s="273"/>
      <c r="J205" s="269"/>
      <c r="K205" s="269"/>
      <c r="L205" s="274"/>
      <c r="M205" s="275"/>
      <c r="N205" s="276"/>
      <c r="O205" s="276"/>
      <c r="P205" s="276"/>
      <c r="Q205" s="276"/>
      <c r="R205" s="276"/>
      <c r="S205" s="276"/>
      <c r="T205" s="27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8" t="s">
        <v>238</v>
      </c>
      <c r="AU205" s="278" t="s">
        <v>89</v>
      </c>
      <c r="AV205" s="14" t="s">
        <v>91</v>
      </c>
      <c r="AW205" s="14" t="s">
        <v>36</v>
      </c>
      <c r="AX205" s="14" t="s">
        <v>89</v>
      </c>
      <c r="AY205" s="278" t="s">
        <v>229</v>
      </c>
    </row>
    <row r="206" s="2" customFormat="1" ht="16.5" customHeight="1">
      <c r="A206" s="39"/>
      <c r="B206" s="40"/>
      <c r="C206" s="244" t="s">
        <v>548</v>
      </c>
      <c r="D206" s="244" t="s">
        <v>231</v>
      </c>
      <c r="E206" s="245" t="s">
        <v>4355</v>
      </c>
      <c r="F206" s="246" t="s">
        <v>4356</v>
      </c>
      <c r="G206" s="247" t="s">
        <v>234</v>
      </c>
      <c r="H206" s="248">
        <v>4.2999999999999998</v>
      </c>
      <c r="I206" s="249"/>
      <c r="J206" s="250">
        <f>ROUND(I206*H206,2)</f>
        <v>0</v>
      </c>
      <c r="K206" s="246" t="s">
        <v>4335</v>
      </c>
      <c r="L206" s="45"/>
      <c r="M206" s="251" t="s">
        <v>1</v>
      </c>
      <c r="N206" s="252" t="s">
        <v>46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236</v>
      </c>
      <c r="AT206" s="255" t="s">
        <v>231</v>
      </c>
      <c r="AU206" s="255" t="s">
        <v>89</v>
      </c>
      <c r="AY206" s="18" t="s">
        <v>229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89</v>
      </c>
      <c r="BK206" s="256">
        <f>ROUND(I206*H206,2)</f>
        <v>0</v>
      </c>
      <c r="BL206" s="18" t="s">
        <v>236</v>
      </c>
      <c r="BM206" s="255" t="s">
        <v>768</v>
      </c>
    </row>
    <row r="207" s="14" customFormat="1">
      <c r="A207" s="14"/>
      <c r="B207" s="268"/>
      <c r="C207" s="269"/>
      <c r="D207" s="259" t="s">
        <v>238</v>
      </c>
      <c r="E207" s="270" t="s">
        <v>1</v>
      </c>
      <c r="F207" s="271" t="s">
        <v>4448</v>
      </c>
      <c r="G207" s="269"/>
      <c r="H207" s="272">
        <v>4.2999999999999998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8" t="s">
        <v>238</v>
      </c>
      <c r="AU207" s="278" t="s">
        <v>89</v>
      </c>
      <c r="AV207" s="14" t="s">
        <v>91</v>
      </c>
      <c r="AW207" s="14" t="s">
        <v>36</v>
      </c>
      <c r="AX207" s="14" t="s">
        <v>89</v>
      </c>
      <c r="AY207" s="278" t="s">
        <v>229</v>
      </c>
    </row>
    <row r="208" s="12" customFormat="1" ht="25.92" customHeight="1">
      <c r="A208" s="12"/>
      <c r="B208" s="228"/>
      <c r="C208" s="229"/>
      <c r="D208" s="230" t="s">
        <v>80</v>
      </c>
      <c r="E208" s="231" t="s">
        <v>1121</v>
      </c>
      <c r="F208" s="231" t="s">
        <v>4358</v>
      </c>
      <c r="G208" s="229"/>
      <c r="H208" s="229"/>
      <c r="I208" s="232"/>
      <c r="J208" s="233">
        <f>BK208</f>
        <v>0</v>
      </c>
      <c r="K208" s="229"/>
      <c r="L208" s="234"/>
      <c r="M208" s="235"/>
      <c r="N208" s="236"/>
      <c r="O208" s="236"/>
      <c r="P208" s="237">
        <f>SUM(P209:P216)</f>
        <v>0</v>
      </c>
      <c r="Q208" s="236"/>
      <c r="R208" s="237">
        <f>SUM(R209:R216)</f>
        <v>0</v>
      </c>
      <c r="S208" s="236"/>
      <c r="T208" s="238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9" t="s">
        <v>89</v>
      </c>
      <c r="AT208" s="240" t="s">
        <v>80</v>
      </c>
      <c r="AU208" s="240" t="s">
        <v>81</v>
      </c>
      <c r="AY208" s="239" t="s">
        <v>229</v>
      </c>
      <c r="BK208" s="241">
        <f>SUM(BK209:BK216)</f>
        <v>0</v>
      </c>
    </row>
    <row r="209" s="2" customFormat="1" ht="16.5" customHeight="1">
      <c r="A209" s="39"/>
      <c r="B209" s="40"/>
      <c r="C209" s="244" t="s">
        <v>552</v>
      </c>
      <c r="D209" s="244" t="s">
        <v>231</v>
      </c>
      <c r="E209" s="245" t="s">
        <v>4359</v>
      </c>
      <c r="F209" s="246" t="s">
        <v>4360</v>
      </c>
      <c r="G209" s="247" t="s">
        <v>314</v>
      </c>
      <c r="H209" s="248">
        <v>10</v>
      </c>
      <c r="I209" s="249"/>
      <c r="J209" s="250">
        <f>ROUND(I209*H209,2)</f>
        <v>0</v>
      </c>
      <c r="K209" s="246" t="s">
        <v>337</v>
      </c>
      <c r="L209" s="45"/>
      <c r="M209" s="251" t="s">
        <v>1</v>
      </c>
      <c r="N209" s="252" t="s">
        <v>46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236</v>
      </c>
      <c r="AT209" s="255" t="s">
        <v>231</v>
      </c>
      <c r="AU209" s="255" t="s">
        <v>89</v>
      </c>
      <c r="AY209" s="18" t="s">
        <v>229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89</v>
      </c>
      <c r="BK209" s="256">
        <f>ROUND(I209*H209,2)</f>
        <v>0</v>
      </c>
      <c r="BL209" s="18" t="s">
        <v>236</v>
      </c>
      <c r="BM209" s="255" t="s">
        <v>778</v>
      </c>
    </row>
    <row r="210" s="13" customFormat="1">
      <c r="A210" s="13"/>
      <c r="B210" s="257"/>
      <c r="C210" s="258"/>
      <c r="D210" s="259" t="s">
        <v>238</v>
      </c>
      <c r="E210" s="260" t="s">
        <v>1</v>
      </c>
      <c r="F210" s="261" t="s">
        <v>4361</v>
      </c>
      <c r="G210" s="258"/>
      <c r="H210" s="260" t="s">
        <v>1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7" t="s">
        <v>238</v>
      </c>
      <c r="AU210" s="267" t="s">
        <v>89</v>
      </c>
      <c r="AV210" s="13" t="s">
        <v>89</v>
      </c>
      <c r="AW210" s="13" t="s">
        <v>36</v>
      </c>
      <c r="AX210" s="13" t="s">
        <v>81</v>
      </c>
      <c r="AY210" s="267" t="s">
        <v>229</v>
      </c>
    </row>
    <row r="211" s="14" customFormat="1">
      <c r="A211" s="14"/>
      <c r="B211" s="268"/>
      <c r="C211" s="269"/>
      <c r="D211" s="259" t="s">
        <v>238</v>
      </c>
      <c r="E211" s="270" t="s">
        <v>1</v>
      </c>
      <c r="F211" s="271" t="s">
        <v>4449</v>
      </c>
      <c r="G211" s="269"/>
      <c r="H211" s="272">
        <v>10</v>
      </c>
      <c r="I211" s="273"/>
      <c r="J211" s="269"/>
      <c r="K211" s="269"/>
      <c r="L211" s="274"/>
      <c r="M211" s="275"/>
      <c r="N211" s="276"/>
      <c r="O211" s="276"/>
      <c r="P211" s="276"/>
      <c r="Q211" s="276"/>
      <c r="R211" s="276"/>
      <c r="S211" s="276"/>
      <c r="T211" s="27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8" t="s">
        <v>238</v>
      </c>
      <c r="AU211" s="278" t="s">
        <v>89</v>
      </c>
      <c r="AV211" s="14" t="s">
        <v>91</v>
      </c>
      <c r="AW211" s="14" t="s">
        <v>36</v>
      </c>
      <c r="AX211" s="14" t="s">
        <v>89</v>
      </c>
      <c r="AY211" s="278" t="s">
        <v>229</v>
      </c>
    </row>
    <row r="212" s="2" customFormat="1" ht="16.5" customHeight="1">
      <c r="A212" s="39"/>
      <c r="B212" s="40"/>
      <c r="C212" s="244" t="s">
        <v>558</v>
      </c>
      <c r="D212" s="244" t="s">
        <v>231</v>
      </c>
      <c r="E212" s="245" t="s">
        <v>4363</v>
      </c>
      <c r="F212" s="246" t="s">
        <v>4364</v>
      </c>
      <c r="G212" s="247" t="s">
        <v>314</v>
      </c>
      <c r="H212" s="248">
        <v>900</v>
      </c>
      <c r="I212" s="249"/>
      <c r="J212" s="250">
        <f>ROUND(I212*H212,2)</f>
        <v>0</v>
      </c>
      <c r="K212" s="246" t="s">
        <v>337</v>
      </c>
      <c r="L212" s="45"/>
      <c r="M212" s="251" t="s">
        <v>1</v>
      </c>
      <c r="N212" s="252" t="s">
        <v>46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236</v>
      </c>
      <c r="AT212" s="255" t="s">
        <v>231</v>
      </c>
      <c r="AU212" s="255" t="s">
        <v>89</v>
      </c>
      <c r="AY212" s="18" t="s">
        <v>229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89</v>
      </c>
      <c r="BK212" s="256">
        <f>ROUND(I212*H212,2)</f>
        <v>0</v>
      </c>
      <c r="BL212" s="18" t="s">
        <v>236</v>
      </c>
      <c r="BM212" s="255" t="s">
        <v>790</v>
      </c>
    </row>
    <row r="213" s="13" customFormat="1">
      <c r="A213" s="13"/>
      <c r="B213" s="257"/>
      <c r="C213" s="258"/>
      <c r="D213" s="259" t="s">
        <v>238</v>
      </c>
      <c r="E213" s="260" t="s">
        <v>1</v>
      </c>
      <c r="F213" s="261" t="s">
        <v>4361</v>
      </c>
      <c r="G213" s="258"/>
      <c r="H213" s="260" t="s">
        <v>1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7" t="s">
        <v>238</v>
      </c>
      <c r="AU213" s="267" t="s">
        <v>89</v>
      </c>
      <c r="AV213" s="13" t="s">
        <v>89</v>
      </c>
      <c r="AW213" s="13" t="s">
        <v>36</v>
      </c>
      <c r="AX213" s="13" t="s">
        <v>81</v>
      </c>
      <c r="AY213" s="267" t="s">
        <v>229</v>
      </c>
    </row>
    <row r="214" s="14" customFormat="1">
      <c r="A214" s="14"/>
      <c r="B214" s="268"/>
      <c r="C214" s="269"/>
      <c r="D214" s="259" t="s">
        <v>238</v>
      </c>
      <c r="E214" s="270" t="s">
        <v>1</v>
      </c>
      <c r="F214" s="271" t="s">
        <v>4450</v>
      </c>
      <c r="G214" s="269"/>
      <c r="H214" s="272">
        <v>900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238</v>
      </c>
      <c r="AU214" s="278" t="s">
        <v>89</v>
      </c>
      <c r="AV214" s="14" t="s">
        <v>91</v>
      </c>
      <c r="AW214" s="14" t="s">
        <v>36</v>
      </c>
      <c r="AX214" s="14" t="s">
        <v>89</v>
      </c>
      <c r="AY214" s="278" t="s">
        <v>229</v>
      </c>
    </row>
    <row r="215" s="2" customFormat="1" ht="16.5" customHeight="1">
      <c r="A215" s="39"/>
      <c r="B215" s="40"/>
      <c r="C215" s="244" t="s">
        <v>565</v>
      </c>
      <c r="D215" s="244" t="s">
        <v>231</v>
      </c>
      <c r="E215" s="245" t="s">
        <v>4366</v>
      </c>
      <c r="F215" s="246" t="s">
        <v>4367</v>
      </c>
      <c r="G215" s="247" t="s">
        <v>314</v>
      </c>
      <c r="H215" s="248">
        <v>10</v>
      </c>
      <c r="I215" s="249"/>
      <c r="J215" s="250">
        <f>ROUND(I215*H215,2)</f>
        <v>0</v>
      </c>
      <c r="K215" s="246" t="s">
        <v>337</v>
      </c>
      <c r="L215" s="45"/>
      <c r="M215" s="251" t="s">
        <v>1</v>
      </c>
      <c r="N215" s="252" t="s">
        <v>46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236</v>
      </c>
      <c r="AT215" s="255" t="s">
        <v>231</v>
      </c>
      <c r="AU215" s="255" t="s">
        <v>89</v>
      </c>
      <c r="AY215" s="18" t="s">
        <v>229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89</v>
      </c>
      <c r="BK215" s="256">
        <f>ROUND(I215*H215,2)</f>
        <v>0</v>
      </c>
      <c r="BL215" s="18" t="s">
        <v>236</v>
      </c>
      <c r="BM215" s="255" t="s">
        <v>813</v>
      </c>
    </row>
    <row r="216" s="14" customFormat="1">
      <c r="A216" s="14"/>
      <c r="B216" s="268"/>
      <c r="C216" s="269"/>
      <c r="D216" s="259" t="s">
        <v>238</v>
      </c>
      <c r="E216" s="270" t="s">
        <v>1</v>
      </c>
      <c r="F216" s="271" t="s">
        <v>4451</v>
      </c>
      <c r="G216" s="269"/>
      <c r="H216" s="272">
        <v>10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8" t="s">
        <v>238</v>
      </c>
      <c r="AU216" s="278" t="s">
        <v>89</v>
      </c>
      <c r="AV216" s="14" t="s">
        <v>91</v>
      </c>
      <c r="AW216" s="14" t="s">
        <v>36</v>
      </c>
      <c r="AX216" s="14" t="s">
        <v>89</v>
      </c>
      <c r="AY216" s="278" t="s">
        <v>229</v>
      </c>
    </row>
    <row r="217" s="12" customFormat="1" ht="25.92" customHeight="1">
      <c r="A217" s="12"/>
      <c r="B217" s="228"/>
      <c r="C217" s="229"/>
      <c r="D217" s="230" t="s">
        <v>80</v>
      </c>
      <c r="E217" s="231" t="s">
        <v>1161</v>
      </c>
      <c r="F217" s="231" t="s">
        <v>4369</v>
      </c>
      <c r="G217" s="229"/>
      <c r="H217" s="229"/>
      <c r="I217" s="232"/>
      <c r="J217" s="233">
        <f>BK217</f>
        <v>0</v>
      </c>
      <c r="K217" s="229"/>
      <c r="L217" s="234"/>
      <c r="M217" s="235"/>
      <c r="N217" s="236"/>
      <c r="O217" s="236"/>
      <c r="P217" s="237">
        <f>P218</f>
        <v>0</v>
      </c>
      <c r="Q217" s="236"/>
      <c r="R217" s="237">
        <f>R218</f>
        <v>0</v>
      </c>
      <c r="S217" s="236"/>
      <c r="T217" s="238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89</v>
      </c>
      <c r="AT217" s="240" t="s">
        <v>80</v>
      </c>
      <c r="AU217" s="240" t="s">
        <v>81</v>
      </c>
      <c r="AY217" s="239" t="s">
        <v>229</v>
      </c>
      <c r="BK217" s="241">
        <f>BK218</f>
        <v>0</v>
      </c>
    </row>
    <row r="218" s="2" customFormat="1" ht="16.5" customHeight="1">
      <c r="A218" s="39"/>
      <c r="B218" s="40"/>
      <c r="C218" s="244" t="s">
        <v>572</v>
      </c>
      <c r="D218" s="244" t="s">
        <v>231</v>
      </c>
      <c r="E218" s="245" t="s">
        <v>4370</v>
      </c>
      <c r="F218" s="246" t="s">
        <v>4371</v>
      </c>
      <c r="G218" s="247" t="s">
        <v>289</v>
      </c>
      <c r="H218" s="248">
        <v>263.03899999999999</v>
      </c>
      <c r="I218" s="249"/>
      <c r="J218" s="250">
        <f>ROUND(I218*H218,2)</f>
        <v>0</v>
      </c>
      <c r="K218" s="246" t="s">
        <v>337</v>
      </c>
      <c r="L218" s="45"/>
      <c r="M218" s="251" t="s">
        <v>1</v>
      </c>
      <c r="N218" s="252" t="s">
        <v>46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236</v>
      </c>
      <c r="AT218" s="255" t="s">
        <v>231</v>
      </c>
      <c r="AU218" s="255" t="s">
        <v>89</v>
      </c>
      <c r="AY218" s="18" t="s">
        <v>229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89</v>
      </c>
      <c r="BK218" s="256">
        <f>ROUND(I218*H218,2)</f>
        <v>0</v>
      </c>
      <c r="BL218" s="18" t="s">
        <v>236</v>
      </c>
      <c r="BM218" s="255" t="s">
        <v>834</v>
      </c>
    </row>
    <row r="219" s="12" customFormat="1" ht="25.92" customHeight="1">
      <c r="A219" s="12"/>
      <c r="B219" s="228"/>
      <c r="C219" s="229"/>
      <c r="D219" s="230" t="s">
        <v>80</v>
      </c>
      <c r="E219" s="231" t="s">
        <v>354</v>
      </c>
      <c r="F219" s="231" t="s">
        <v>355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SUM(P220:P227)</f>
        <v>0</v>
      </c>
      <c r="Q219" s="236"/>
      <c r="R219" s="237">
        <f>SUM(R220:R227)</f>
        <v>0</v>
      </c>
      <c r="S219" s="236"/>
      <c r="T219" s="238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89</v>
      </c>
      <c r="AT219" s="240" t="s">
        <v>80</v>
      </c>
      <c r="AU219" s="240" t="s">
        <v>81</v>
      </c>
      <c r="AY219" s="239" t="s">
        <v>229</v>
      </c>
      <c r="BK219" s="241">
        <f>SUM(BK220:BK227)</f>
        <v>0</v>
      </c>
    </row>
    <row r="220" s="2" customFormat="1" ht="16.5" customHeight="1">
      <c r="A220" s="39"/>
      <c r="B220" s="40"/>
      <c r="C220" s="244" t="s">
        <v>577</v>
      </c>
      <c r="D220" s="244" t="s">
        <v>231</v>
      </c>
      <c r="E220" s="245" t="s">
        <v>356</v>
      </c>
      <c r="F220" s="246" t="s">
        <v>357</v>
      </c>
      <c r="G220" s="247" t="s">
        <v>289</v>
      </c>
      <c r="H220" s="248">
        <v>19.359999999999999</v>
      </c>
      <c r="I220" s="249"/>
      <c r="J220" s="250">
        <f>ROUND(I220*H220,2)</f>
        <v>0</v>
      </c>
      <c r="K220" s="246" t="s">
        <v>337</v>
      </c>
      <c r="L220" s="45"/>
      <c r="M220" s="251" t="s">
        <v>1</v>
      </c>
      <c r="N220" s="252" t="s">
        <v>46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236</v>
      </c>
      <c r="AT220" s="255" t="s">
        <v>231</v>
      </c>
      <c r="AU220" s="255" t="s">
        <v>89</v>
      </c>
      <c r="AY220" s="18" t="s">
        <v>229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89</v>
      </c>
      <c r="BK220" s="256">
        <f>ROUND(I220*H220,2)</f>
        <v>0</v>
      </c>
      <c r="BL220" s="18" t="s">
        <v>236</v>
      </c>
      <c r="BM220" s="255" t="s">
        <v>848</v>
      </c>
    </row>
    <row r="221" s="13" customFormat="1">
      <c r="A221" s="13"/>
      <c r="B221" s="257"/>
      <c r="C221" s="258"/>
      <c r="D221" s="259" t="s">
        <v>238</v>
      </c>
      <c r="E221" s="260" t="s">
        <v>1</v>
      </c>
      <c r="F221" s="261" t="s">
        <v>4399</v>
      </c>
      <c r="G221" s="258"/>
      <c r="H221" s="260" t="s">
        <v>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7" t="s">
        <v>238</v>
      </c>
      <c r="AU221" s="267" t="s">
        <v>89</v>
      </c>
      <c r="AV221" s="13" t="s">
        <v>89</v>
      </c>
      <c r="AW221" s="13" t="s">
        <v>36</v>
      </c>
      <c r="AX221" s="13" t="s">
        <v>81</v>
      </c>
      <c r="AY221" s="267" t="s">
        <v>229</v>
      </c>
    </row>
    <row r="222" s="13" customFormat="1">
      <c r="A222" s="13"/>
      <c r="B222" s="257"/>
      <c r="C222" s="258"/>
      <c r="D222" s="259" t="s">
        <v>238</v>
      </c>
      <c r="E222" s="260" t="s">
        <v>1</v>
      </c>
      <c r="F222" s="261" t="s">
        <v>4400</v>
      </c>
      <c r="G222" s="258"/>
      <c r="H222" s="260" t="s">
        <v>1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7" t="s">
        <v>238</v>
      </c>
      <c r="AU222" s="267" t="s">
        <v>89</v>
      </c>
      <c r="AV222" s="13" t="s">
        <v>89</v>
      </c>
      <c r="AW222" s="13" t="s">
        <v>36</v>
      </c>
      <c r="AX222" s="13" t="s">
        <v>81</v>
      </c>
      <c r="AY222" s="267" t="s">
        <v>229</v>
      </c>
    </row>
    <row r="223" s="14" customFormat="1">
      <c r="A223" s="14"/>
      <c r="B223" s="268"/>
      <c r="C223" s="269"/>
      <c r="D223" s="259" t="s">
        <v>238</v>
      </c>
      <c r="E223" s="270" t="s">
        <v>1</v>
      </c>
      <c r="F223" s="271" t="s">
        <v>4452</v>
      </c>
      <c r="G223" s="269"/>
      <c r="H223" s="272">
        <v>19.359999999999999</v>
      </c>
      <c r="I223" s="273"/>
      <c r="J223" s="269"/>
      <c r="K223" s="269"/>
      <c r="L223" s="274"/>
      <c r="M223" s="275"/>
      <c r="N223" s="276"/>
      <c r="O223" s="276"/>
      <c r="P223" s="276"/>
      <c r="Q223" s="276"/>
      <c r="R223" s="276"/>
      <c r="S223" s="276"/>
      <c r="T223" s="27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8" t="s">
        <v>238</v>
      </c>
      <c r="AU223" s="278" t="s">
        <v>89</v>
      </c>
      <c r="AV223" s="14" t="s">
        <v>91</v>
      </c>
      <c r="AW223" s="14" t="s">
        <v>36</v>
      </c>
      <c r="AX223" s="14" t="s">
        <v>89</v>
      </c>
      <c r="AY223" s="278" t="s">
        <v>229</v>
      </c>
    </row>
    <row r="224" s="2" customFormat="1" ht="16.5" customHeight="1">
      <c r="A224" s="39"/>
      <c r="B224" s="40"/>
      <c r="C224" s="244" t="s">
        <v>581</v>
      </c>
      <c r="D224" s="244" t="s">
        <v>231</v>
      </c>
      <c r="E224" s="245" t="s">
        <v>4453</v>
      </c>
      <c r="F224" s="246" t="s">
        <v>4454</v>
      </c>
      <c r="G224" s="247" t="s">
        <v>289</v>
      </c>
      <c r="H224" s="248">
        <v>19.359999999999999</v>
      </c>
      <c r="I224" s="249"/>
      <c r="J224" s="250">
        <f>ROUND(I224*H224,2)</f>
        <v>0</v>
      </c>
      <c r="K224" s="246" t="s">
        <v>337</v>
      </c>
      <c r="L224" s="45"/>
      <c r="M224" s="251" t="s">
        <v>1</v>
      </c>
      <c r="N224" s="252" t="s">
        <v>46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236</v>
      </c>
      <c r="AT224" s="255" t="s">
        <v>231</v>
      </c>
      <c r="AU224" s="255" t="s">
        <v>89</v>
      </c>
      <c r="AY224" s="18" t="s">
        <v>229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89</v>
      </c>
      <c r="BK224" s="256">
        <f>ROUND(I224*H224,2)</f>
        <v>0</v>
      </c>
      <c r="BL224" s="18" t="s">
        <v>236</v>
      </c>
      <c r="BM224" s="255" t="s">
        <v>868</v>
      </c>
    </row>
    <row r="225" s="13" customFormat="1">
      <c r="A225" s="13"/>
      <c r="B225" s="257"/>
      <c r="C225" s="258"/>
      <c r="D225" s="259" t="s">
        <v>238</v>
      </c>
      <c r="E225" s="260" t="s">
        <v>1</v>
      </c>
      <c r="F225" s="261" t="s">
        <v>4399</v>
      </c>
      <c r="G225" s="258"/>
      <c r="H225" s="260" t="s">
        <v>1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7" t="s">
        <v>238</v>
      </c>
      <c r="AU225" s="267" t="s">
        <v>89</v>
      </c>
      <c r="AV225" s="13" t="s">
        <v>89</v>
      </c>
      <c r="AW225" s="13" t="s">
        <v>36</v>
      </c>
      <c r="AX225" s="13" t="s">
        <v>81</v>
      </c>
      <c r="AY225" s="267" t="s">
        <v>229</v>
      </c>
    </row>
    <row r="226" s="13" customFormat="1">
      <c r="A226" s="13"/>
      <c r="B226" s="257"/>
      <c r="C226" s="258"/>
      <c r="D226" s="259" t="s">
        <v>238</v>
      </c>
      <c r="E226" s="260" t="s">
        <v>1</v>
      </c>
      <c r="F226" s="261" t="s">
        <v>4400</v>
      </c>
      <c r="G226" s="258"/>
      <c r="H226" s="260" t="s">
        <v>1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7" t="s">
        <v>238</v>
      </c>
      <c r="AU226" s="267" t="s">
        <v>89</v>
      </c>
      <c r="AV226" s="13" t="s">
        <v>89</v>
      </c>
      <c r="AW226" s="13" t="s">
        <v>36</v>
      </c>
      <c r="AX226" s="13" t="s">
        <v>81</v>
      </c>
      <c r="AY226" s="267" t="s">
        <v>229</v>
      </c>
    </row>
    <row r="227" s="14" customFormat="1">
      <c r="A227" s="14"/>
      <c r="B227" s="268"/>
      <c r="C227" s="269"/>
      <c r="D227" s="259" t="s">
        <v>238</v>
      </c>
      <c r="E227" s="270" t="s">
        <v>1</v>
      </c>
      <c r="F227" s="271" t="s">
        <v>4452</v>
      </c>
      <c r="G227" s="269"/>
      <c r="H227" s="272">
        <v>19.359999999999999</v>
      </c>
      <c r="I227" s="273"/>
      <c r="J227" s="269"/>
      <c r="K227" s="269"/>
      <c r="L227" s="274"/>
      <c r="M227" s="293"/>
      <c r="N227" s="294"/>
      <c r="O227" s="294"/>
      <c r="P227" s="294"/>
      <c r="Q227" s="294"/>
      <c r="R227" s="294"/>
      <c r="S227" s="294"/>
      <c r="T227" s="29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8" t="s">
        <v>238</v>
      </c>
      <c r="AU227" s="278" t="s">
        <v>89</v>
      </c>
      <c r="AV227" s="14" t="s">
        <v>91</v>
      </c>
      <c r="AW227" s="14" t="s">
        <v>36</v>
      </c>
      <c r="AX227" s="14" t="s">
        <v>89</v>
      </c>
      <c r="AY227" s="278" t="s">
        <v>229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193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llvaTi3jd48KG3ZGiyh52ImlnHWJiDbw2+YiXkPpet2Bf+CEVNWqEKUtPAzJJ1Lyl1u1A511ypxb8ClcMmpsdg==" hashValue="83NyKiwvTQ4xxnPwkelmyWhOtom+tlDr+87ftuPLXr/jrNQF8aKIquqHX5GiDWY0N2VCRNydfyQmPBkbv/QwSQ==" algorithmName="SHA-512" password="CC35"/>
  <autoFilter ref="C121:K22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4455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ROUND((SUM(BE120:BE190)),  2)</f>
        <v>0</v>
      </c>
      <c r="G33" s="39"/>
      <c r="H33" s="39"/>
      <c r="I33" s="172">
        <v>0.20999999999999999</v>
      </c>
      <c r="J33" s="171">
        <f>ROUND(((SUM(BE120:BE190))*I33),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ROUND((SUM(BF120:BF190)),  2)</f>
        <v>0</v>
      </c>
      <c r="G34" s="39"/>
      <c r="H34" s="39"/>
      <c r="I34" s="172">
        <v>0.14999999999999999</v>
      </c>
      <c r="J34" s="171">
        <f>ROUND(((SUM(BF120:BF190))*I34),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ROUND((SUM(BG120:BG190)),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ROUND((SUM(BH120:BH190)),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ROUND((SUM(BI120:BI190)),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203 - Manipulační plocha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308</v>
      </c>
      <c r="E97" s="206"/>
      <c r="F97" s="206"/>
      <c r="G97" s="206"/>
      <c r="H97" s="206"/>
      <c r="I97" s="207"/>
      <c r="J97" s="208">
        <f>J121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4297</v>
      </c>
      <c r="E98" s="206"/>
      <c r="F98" s="206"/>
      <c r="G98" s="206"/>
      <c r="H98" s="206"/>
      <c r="I98" s="207"/>
      <c r="J98" s="208">
        <f>J156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4298</v>
      </c>
      <c r="E99" s="206"/>
      <c r="F99" s="206"/>
      <c r="G99" s="206"/>
      <c r="H99" s="206"/>
      <c r="I99" s="207"/>
      <c r="J99" s="208">
        <f>J181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4300</v>
      </c>
      <c r="E100" s="206"/>
      <c r="F100" s="206"/>
      <c r="G100" s="206"/>
      <c r="H100" s="206"/>
      <c r="I100" s="207"/>
      <c r="J100" s="208">
        <f>J189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214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Smuteční síň na Novém hřbitově v Tišnově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205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203 - Manipulační plocha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Tišnov</v>
      </c>
      <c r="G114" s="41"/>
      <c r="H114" s="41"/>
      <c r="I114" s="157" t="s">
        <v>22</v>
      </c>
      <c r="J114" s="80" t="str">
        <f>IF(J12="","",J12)</f>
        <v>22. 3. 2019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Město Tišnov</v>
      </c>
      <c r="G116" s="41"/>
      <c r="H116" s="41"/>
      <c r="I116" s="157" t="s">
        <v>32</v>
      </c>
      <c r="J116" s="37" t="str">
        <f>E21</f>
        <v>Ing. Arch. Pavel Jura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157" t="s">
        <v>37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16"/>
      <c r="B119" s="217"/>
      <c r="C119" s="218" t="s">
        <v>215</v>
      </c>
      <c r="D119" s="219" t="s">
        <v>66</v>
      </c>
      <c r="E119" s="219" t="s">
        <v>62</v>
      </c>
      <c r="F119" s="219" t="s">
        <v>63</v>
      </c>
      <c r="G119" s="219" t="s">
        <v>216</v>
      </c>
      <c r="H119" s="219" t="s">
        <v>217</v>
      </c>
      <c r="I119" s="220" t="s">
        <v>218</v>
      </c>
      <c r="J119" s="219" t="s">
        <v>209</v>
      </c>
      <c r="K119" s="221" t="s">
        <v>219</v>
      </c>
      <c r="L119" s="222"/>
      <c r="M119" s="101" t="s">
        <v>1</v>
      </c>
      <c r="N119" s="102" t="s">
        <v>45</v>
      </c>
      <c r="O119" s="102" t="s">
        <v>220</v>
      </c>
      <c r="P119" s="102" t="s">
        <v>221</v>
      </c>
      <c r="Q119" s="102" t="s">
        <v>222</v>
      </c>
      <c r="R119" s="102" t="s">
        <v>223</v>
      </c>
      <c r="S119" s="102" t="s">
        <v>224</v>
      </c>
      <c r="T119" s="103" t="s">
        <v>225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9"/>
      <c r="B120" s="40"/>
      <c r="C120" s="108" t="s">
        <v>226</v>
      </c>
      <c r="D120" s="41"/>
      <c r="E120" s="41"/>
      <c r="F120" s="41"/>
      <c r="G120" s="41"/>
      <c r="H120" s="41"/>
      <c r="I120" s="155"/>
      <c r="J120" s="223">
        <f>BK120</f>
        <v>0</v>
      </c>
      <c r="K120" s="41"/>
      <c r="L120" s="45"/>
      <c r="M120" s="104"/>
      <c r="N120" s="224"/>
      <c r="O120" s="105"/>
      <c r="P120" s="225">
        <f>P121+P156+P181+P189</f>
        <v>0</v>
      </c>
      <c r="Q120" s="105"/>
      <c r="R120" s="225">
        <f>R121+R156+R181+R189</f>
        <v>0</v>
      </c>
      <c r="S120" s="105"/>
      <c r="T120" s="226">
        <f>T121+T156+T181+T189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80</v>
      </c>
      <c r="AU120" s="18" t="s">
        <v>211</v>
      </c>
      <c r="BK120" s="227">
        <f>BK121+BK156+BK181+BK189</f>
        <v>0</v>
      </c>
    </row>
    <row r="121" s="12" customFormat="1" ht="25.92" customHeight="1">
      <c r="A121" s="12"/>
      <c r="B121" s="228"/>
      <c r="C121" s="229"/>
      <c r="D121" s="230" t="s">
        <v>80</v>
      </c>
      <c r="E121" s="231" t="s">
        <v>89</v>
      </c>
      <c r="F121" s="231" t="s">
        <v>230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SUM(P122:P155)</f>
        <v>0</v>
      </c>
      <c r="Q121" s="236"/>
      <c r="R121" s="237">
        <f>SUM(R122:R155)</f>
        <v>0</v>
      </c>
      <c r="S121" s="236"/>
      <c r="T121" s="238">
        <f>SUM(T122:T155)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89</v>
      </c>
      <c r="AT121" s="240" t="s">
        <v>80</v>
      </c>
      <c r="AU121" s="240" t="s">
        <v>81</v>
      </c>
      <c r="AY121" s="239" t="s">
        <v>229</v>
      </c>
      <c r="BK121" s="241">
        <f>SUM(BK122:BK155)</f>
        <v>0</v>
      </c>
    </row>
    <row r="122" s="2" customFormat="1" ht="16.5" customHeight="1">
      <c r="A122" s="39"/>
      <c r="B122" s="40"/>
      <c r="C122" s="244" t="s">
        <v>89</v>
      </c>
      <c r="D122" s="244" t="s">
        <v>231</v>
      </c>
      <c r="E122" s="245" t="s">
        <v>4373</v>
      </c>
      <c r="F122" s="246" t="s">
        <v>4374</v>
      </c>
      <c r="G122" s="247" t="s">
        <v>234</v>
      </c>
      <c r="H122" s="248">
        <v>12.75</v>
      </c>
      <c r="I122" s="249"/>
      <c r="J122" s="250">
        <f>ROUND(I122*H122,2)</f>
        <v>0</v>
      </c>
      <c r="K122" s="246" t="s">
        <v>337</v>
      </c>
      <c r="L122" s="45"/>
      <c r="M122" s="251" t="s">
        <v>1</v>
      </c>
      <c r="N122" s="252" t="s">
        <v>46</v>
      </c>
      <c r="O122" s="92"/>
      <c r="P122" s="253">
        <f>O122*H122</f>
        <v>0</v>
      </c>
      <c r="Q122" s="253">
        <v>0</v>
      </c>
      <c r="R122" s="253">
        <f>Q122*H122</f>
        <v>0</v>
      </c>
      <c r="S122" s="253">
        <v>0</v>
      </c>
      <c r="T122" s="25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5" t="s">
        <v>236</v>
      </c>
      <c r="AT122" s="255" t="s">
        <v>231</v>
      </c>
      <c r="AU122" s="255" t="s">
        <v>89</v>
      </c>
      <c r="AY122" s="18" t="s">
        <v>229</v>
      </c>
      <c r="BE122" s="256">
        <f>IF(N122="základní",J122,0)</f>
        <v>0</v>
      </c>
      <c r="BF122" s="256">
        <f>IF(N122="snížená",J122,0)</f>
        <v>0</v>
      </c>
      <c r="BG122" s="256">
        <f>IF(N122="zákl. přenesená",J122,0)</f>
        <v>0</v>
      </c>
      <c r="BH122" s="256">
        <f>IF(N122="sníž. přenesená",J122,0)</f>
        <v>0</v>
      </c>
      <c r="BI122" s="256">
        <f>IF(N122="nulová",J122,0)</f>
        <v>0</v>
      </c>
      <c r="BJ122" s="18" t="s">
        <v>89</v>
      </c>
      <c r="BK122" s="256">
        <f>ROUND(I122*H122,2)</f>
        <v>0</v>
      </c>
      <c r="BL122" s="18" t="s">
        <v>236</v>
      </c>
      <c r="BM122" s="255" t="s">
        <v>91</v>
      </c>
    </row>
    <row r="123" s="13" customFormat="1">
      <c r="A123" s="13"/>
      <c r="B123" s="257"/>
      <c r="C123" s="258"/>
      <c r="D123" s="259" t="s">
        <v>238</v>
      </c>
      <c r="E123" s="260" t="s">
        <v>1</v>
      </c>
      <c r="F123" s="261" t="s">
        <v>4375</v>
      </c>
      <c r="G123" s="258"/>
      <c r="H123" s="260" t="s">
        <v>1</v>
      </c>
      <c r="I123" s="262"/>
      <c r="J123" s="258"/>
      <c r="K123" s="258"/>
      <c r="L123" s="263"/>
      <c r="M123" s="264"/>
      <c r="N123" s="265"/>
      <c r="O123" s="265"/>
      <c r="P123" s="265"/>
      <c r="Q123" s="265"/>
      <c r="R123" s="265"/>
      <c r="S123" s="265"/>
      <c r="T123" s="26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7" t="s">
        <v>238</v>
      </c>
      <c r="AU123" s="267" t="s">
        <v>89</v>
      </c>
      <c r="AV123" s="13" t="s">
        <v>89</v>
      </c>
      <c r="AW123" s="13" t="s">
        <v>36</v>
      </c>
      <c r="AX123" s="13" t="s">
        <v>81</v>
      </c>
      <c r="AY123" s="267" t="s">
        <v>229</v>
      </c>
    </row>
    <row r="124" s="14" customFormat="1">
      <c r="A124" s="14"/>
      <c r="B124" s="268"/>
      <c r="C124" s="269"/>
      <c r="D124" s="259" t="s">
        <v>238</v>
      </c>
      <c r="E124" s="270" t="s">
        <v>1</v>
      </c>
      <c r="F124" s="271" t="s">
        <v>4456</v>
      </c>
      <c r="G124" s="269"/>
      <c r="H124" s="272">
        <v>12.75</v>
      </c>
      <c r="I124" s="273"/>
      <c r="J124" s="269"/>
      <c r="K124" s="269"/>
      <c r="L124" s="274"/>
      <c r="M124" s="275"/>
      <c r="N124" s="276"/>
      <c r="O124" s="276"/>
      <c r="P124" s="276"/>
      <c r="Q124" s="276"/>
      <c r="R124" s="276"/>
      <c r="S124" s="276"/>
      <c r="T124" s="27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78" t="s">
        <v>238</v>
      </c>
      <c r="AU124" s="278" t="s">
        <v>89</v>
      </c>
      <c r="AV124" s="14" t="s">
        <v>91</v>
      </c>
      <c r="AW124" s="14" t="s">
        <v>36</v>
      </c>
      <c r="AX124" s="14" t="s">
        <v>89</v>
      </c>
      <c r="AY124" s="278" t="s">
        <v>229</v>
      </c>
    </row>
    <row r="125" s="2" customFormat="1" ht="16.5" customHeight="1">
      <c r="A125" s="39"/>
      <c r="B125" s="40"/>
      <c r="C125" s="244" t="s">
        <v>91</v>
      </c>
      <c r="D125" s="244" t="s">
        <v>231</v>
      </c>
      <c r="E125" s="245" t="s">
        <v>4377</v>
      </c>
      <c r="F125" s="246" t="s">
        <v>4378</v>
      </c>
      <c r="G125" s="247" t="s">
        <v>234</v>
      </c>
      <c r="H125" s="248">
        <v>11.300000000000001</v>
      </c>
      <c r="I125" s="249"/>
      <c r="J125" s="250">
        <f>ROUND(I125*H125,2)</f>
        <v>0</v>
      </c>
      <c r="K125" s="246" t="s">
        <v>337</v>
      </c>
      <c r="L125" s="45"/>
      <c r="M125" s="251" t="s">
        <v>1</v>
      </c>
      <c r="N125" s="252" t="s">
        <v>46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236</v>
      </c>
      <c r="AT125" s="255" t="s">
        <v>231</v>
      </c>
      <c r="AU125" s="255" t="s">
        <v>89</v>
      </c>
      <c r="AY125" s="18" t="s">
        <v>229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89</v>
      </c>
      <c r="BK125" s="256">
        <f>ROUND(I125*H125,2)</f>
        <v>0</v>
      </c>
      <c r="BL125" s="18" t="s">
        <v>236</v>
      </c>
      <c r="BM125" s="255" t="s">
        <v>236</v>
      </c>
    </row>
    <row r="126" s="13" customFormat="1">
      <c r="A126" s="13"/>
      <c r="B126" s="257"/>
      <c r="C126" s="258"/>
      <c r="D126" s="259" t="s">
        <v>238</v>
      </c>
      <c r="E126" s="260" t="s">
        <v>1</v>
      </c>
      <c r="F126" s="261" t="s">
        <v>4379</v>
      </c>
      <c r="G126" s="258"/>
      <c r="H126" s="260" t="s">
        <v>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7" t="s">
        <v>238</v>
      </c>
      <c r="AU126" s="267" t="s">
        <v>89</v>
      </c>
      <c r="AV126" s="13" t="s">
        <v>89</v>
      </c>
      <c r="AW126" s="13" t="s">
        <v>36</v>
      </c>
      <c r="AX126" s="13" t="s">
        <v>81</v>
      </c>
      <c r="AY126" s="267" t="s">
        <v>229</v>
      </c>
    </row>
    <row r="127" s="14" customFormat="1">
      <c r="A127" s="14"/>
      <c r="B127" s="268"/>
      <c r="C127" s="269"/>
      <c r="D127" s="259" t="s">
        <v>238</v>
      </c>
      <c r="E127" s="270" t="s">
        <v>1</v>
      </c>
      <c r="F127" s="271" t="s">
        <v>4457</v>
      </c>
      <c r="G127" s="269"/>
      <c r="H127" s="272">
        <v>11.300000000000001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8" t="s">
        <v>238</v>
      </c>
      <c r="AU127" s="278" t="s">
        <v>89</v>
      </c>
      <c r="AV127" s="14" t="s">
        <v>91</v>
      </c>
      <c r="AW127" s="14" t="s">
        <v>36</v>
      </c>
      <c r="AX127" s="14" t="s">
        <v>89</v>
      </c>
      <c r="AY127" s="278" t="s">
        <v>229</v>
      </c>
    </row>
    <row r="128" s="2" customFormat="1" ht="16.5" customHeight="1">
      <c r="A128" s="39"/>
      <c r="B128" s="40"/>
      <c r="C128" s="244" t="s">
        <v>244</v>
      </c>
      <c r="D128" s="244" t="s">
        <v>231</v>
      </c>
      <c r="E128" s="245" t="s">
        <v>4381</v>
      </c>
      <c r="F128" s="246" t="s">
        <v>4382</v>
      </c>
      <c r="G128" s="247" t="s">
        <v>234</v>
      </c>
      <c r="H128" s="248">
        <v>11.300000000000001</v>
      </c>
      <c r="I128" s="249"/>
      <c r="J128" s="250">
        <f>ROUND(I128*H128,2)</f>
        <v>0</v>
      </c>
      <c r="K128" s="246" t="s">
        <v>337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264</v>
      </c>
    </row>
    <row r="129" s="13" customFormat="1">
      <c r="A129" s="13"/>
      <c r="B129" s="257"/>
      <c r="C129" s="258"/>
      <c r="D129" s="259" t="s">
        <v>238</v>
      </c>
      <c r="E129" s="260" t="s">
        <v>1</v>
      </c>
      <c r="F129" s="261" t="s">
        <v>4379</v>
      </c>
      <c r="G129" s="258"/>
      <c r="H129" s="260" t="s">
        <v>1</v>
      </c>
      <c r="I129" s="262"/>
      <c r="J129" s="258"/>
      <c r="K129" s="258"/>
      <c r="L129" s="263"/>
      <c r="M129" s="264"/>
      <c r="N129" s="265"/>
      <c r="O129" s="265"/>
      <c r="P129" s="265"/>
      <c r="Q129" s="265"/>
      <c r="R129" s="265"/>
      <c r="S129" s="265"/>
      <c r="T129" s="26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7" t="s">
        <v>238</v>
      </c>
      <c r="AU129" s="267" t="s">
        <v>89</v>
      </c>
      <c r="AV129" s="13" t="s">
        <v>89</v>
      </c>
      <c r="AW129" s="13" t="s">
        <v>36</v>
      </c>
      <c r="AX129" s="13" t="s">
        <v>81</v>
      </c>
      <c r="AY129" s="267" t="s">
        <v>229</v>
      </c>
    </row>
    <row r="130" s="14" customFormat="1">
      <c r="A130" s="14"/>
      <c r="B130" s="268"/>
      <c r="C130" s="269"/>
      <c r="D130" s="259" t="s">
        <v>238</v>
      </c>
      <c r="E130" s="270" t="s">
        <v>1</v>
      </c>
      <c r="F130" s="271" t="s">
        <v>4457</v>
      </c>
      <c r="G130" s="269"/>
      <c r="H130" s="272">
        <v>11.300000000000001</v>
      </c>
      <c r="I130" s="273"/>
      <c r="J130" s="269"/>
      <c r="K130" s="269"/>
      <c r="L130" s="274"/>
      <c r="M130" s="275"/>
      <c r="N130" s="276"/>
      <c r="O130" s="276"/>
      <c r="P130" s="276"/>
      <c r="Q130" s="276"/>
      <c r="R130" s="276"/>
      <c r="S130" s="276"/>
      <c r="T130" s="27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8" t="s">
        <v>238</v>
      </c>
      <c r="AU130" s="278" t="s">
        <v>89</v>
      </c>
      <c r="AV130" s="14" t="s">
        <v>91</v>
      </c>
      <c r="AW130" s="14" t="s">
        <v>36</v>
      </c>
      <c r="AX130" s="14" t="s">
        <v>89</v>
      </c>
      <c r="AY130" s="278" t="s">
        <v>229</v>
      </c>
    </row>
    <row r="131" s="2" customFormat="1" ht="16.5" customHeight="1">
      <c r="A131" s="39"/>
      <c r="B131" s="40"/>
      <c r="C131" s="244" t="s">
        <v>236</v>
      </c>
      <c r="D131" s="244" t="s">
        <v>231</v>
      </c>
      <c r="E131" s="245" t="s">
        <v>3987</v>
      </c>
      <c r="F131" s="246" t="s">
        <v>4458</v>
      </c>
      <c r="G131" s="247" t="s">
        <v>234</v>
      </c>
      <c r="H131" s="248">
        <v>70.099999999999994</v>
      </c>
      <c r="I131" s="249"/>
      <c r="J131" s="250">
        <f>ROUND(I131*H131,2)</f>
        <v>0</v>
      </c>
      <c r="K131" s="246" t="s">
        <v>337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319</v>
      </c>
    </row>
    <row r="132" s="13" customFormat="1">
      <c r="A132" s="13"/>
      <c r="B132" s="257"/>
      <c r="C132" s="258"/>
      <c r="D132" s="259" t="s">
        <v>238</v>
      </c>
      <c r="E132" s="260" t="s">
        <v>1</v>
      </c>
      <c r="F132" s="261" t="s">
        <v>4459</v>
      </c>
      <c r="G132" s="258"/>
      <c r="H132" s="260" t="s">
        <v>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7" t="s">
        <v>238</v>
      </c>
      <c r="AU132" s="267" t="s">
        <v>89</v>
      </c>
      <c r="AV132" s="13" t="s">
        <v>89</v>
      </c>
      <c r="AW132" s="13" t="s">
        <v>36</v>
      </c>
      <c r="AX132" s="13" t="s">
        <v>81</v>
      </c>
      <c r="AY132" s="267" t="s">
        <v>229</v>
      </c>
    </row>
    <row r="133" s="14" customFormat="1">
      <c r="A133" s="14"/>
      <c r="B133" s="268"/>
      <c r="C133" s="269"/>
      <c r="D133" s="259" t="s">
        <v>238</v>
      </c>
      <c r="E133" s="270" t="s">
        <v>1</v>
      </c>
      <c r="F133" s="271" t="s">
        <v>4460</v>
      </c>
      <c r="G133" s="269"/>
      <c r="H133" s="272">
        <v>70.099999999999994</v>
      </c>
      <c r="I133" s="273"/>
      <c r="J133" s="269"/>
      <c r="K133" s="269"/>
      <c r="L133" s="274"/>
      <c r="M133" s="275"/>
      <c r="N133" s="276"/>
      <c r="O133" s="276"/>
      <c r="P133" s="276"/>
      <c r="Q133" s="276"/>
      <c r="R133" s="276"/>
      <c r="S133" s="276"/>
      <c r="T133" s="27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8" t="s">
        <v>238</v>
      </c>
      <c r="AU133" s="278" t="s">
        <v>89</v>
      </c>
      <c r="AV133" s="14" t="s">
        <v>91</v>
      </c>
      <c r="AW133" s="14" t="s">
        <v>36</v>
      </c>
      <c r="AX133" s="14" t="s">
        <v>89</v>
      </c>
      <c r="AY133" s="278" t="s">
        <v>229</v>
      </c>
    </row>
    <row r="134" s="2" customFormat="1" ht="16.5" customHeight="1">
      <c r="A134" s="39"/>
      <c r="B134" s="40"/>
      <c r="C134" s="244" t="s">
        <v>258</v>
      </c>
      <c r="D134" s="244" t="s">
        <v>231</v>
      </c>
      <c r="E134" s="245" t="s">
        <v>245</v>
      </c>
      <c r="F134" s="246" t="s">
        <v>4461</v>
      </c>
      <c r="G134" s="247" t="s">
        <v>234</v>
      </c>
      <c r="H134" s="248">
        <v>70.099999999999994</v>
      </c>
      <c r="I134" s="249"/>
      <c r="J134" s="250">
        <f>ROUND(I134*H134,2)</f>
        <v>0</v>
      </c>
      <c r="K134" s="246" t="s">
        <v>337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322</v>
      </c>
    </row>
    <row r="135" s="13" customFormat="1">
      <c r="A135" s="13"/>
      <c r="B135" s="257"/>
      <c r="C135" s="258"/>
      <c r="D135" s="259" t="s">
        <v>238</v>
      </c>
      <c r="E135" s="260" t="s">
        <v>1</v>
      </c>
      <c r="F135" s="261" t="s">
        <v>4459</v>
      </c>
      <c r="G135" s="258"/>
      <c r="H135" s="260" t="s">
        <v>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7" t="s">
        <v>238</v>
      </c>
      <c r="AU135" s="267" t="s">
        <v>89</v>
      </c>
      <c r="AV135" s="13" t="s">
        <v>89</v>
      </c>
      <c r="AW135" s="13" t="s">
        <v>36</v>
      </c>
      <c r="AX135" s="13" t="s">
        <v>81</v>
      </c>
      <c r="AY135" s="267" t="s">
        <v>229</v>
      </c>
    </row>
    <row r="136" s="14" customFormat="1">
      <c r="A136" s="14"/>
      <c r="B136" s="268"/>
      <c r="C136" s="269"/>
      <c r="D136" s="259" t="s">
        <v>238</v>
      </c>
      <c r="E136" s="270" t="s">
        <v>1</v>
      </c>
      <c r="F136" s="271" t="s">
        <v>4462</v>
      </c>
      <c r="G136" s="269"/>
      <c r="H136" s="272">
        <v>70.099999999999994</v>
      </c>
      <c r="I136" s="273"/>
      <c r="J136" s="269"/>
      <c r="K136" s="269"/>
      <c r="L136" s="274"/>
      <c r="M136" s="275"/>
      <c r="N136" s="276"/>
      <c r="O136" s="276"/>
      <c r="P136" s="276"/>
      <c r="Q136" s="276"/>
      <c r="R136" s="276"/>
      <c r="S136" s="276"/>
      <c r="T136" s="27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8" t="s">
        <v>238</v>
      </c>
      <c r="AU136" s="278" t="s">
        <v>89</v>
      </c>
      <c r="AV136" s="14" t="s">
        <v>91</v>
      </c>
      <c r="AW136" s="14" t="s">
        <v>36</v>
      </c>
      <c r="AX136" s="14" t="s">
        <v>89</v>
      </c>
      <c r="AY136" s="278" t="s">
        <v>229</v>
      </c>
    </row>
    <row r="137" s="2" customFormat="1" ht="16.5" customHeight="1">
      <c r="A137" s="39"/>
      <c r="B137" s="40"/>
      <c r="C137" s="244" t="s">
        <v>264</v>
      </c>
      <c r="D137" s="244" t="s">
        <v>231</v>
      </c>
      <c r="E137" s="245" t="s">
        <v>4397</v>
      </c>
      <c r="F137" s="246" t="s">
        <v>4398</v>
      </c>
      <c r="G137" s="247" t="s">
        <v>234</v>
      </c>
      <c r="H137" s="248">
        <v>70.099999999999994</v>
      </c>
      <c r="I137" s="249"/>
      <c r="J137" s="250">
        <f>ROUND(I137*H137,2)</f>
        <v>0</v>
      </c>
      <c r="K137" s="246" t="s">
        <v>337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325</v>
      </c>
    </row>
    <row r="138" s="13" customFormat="1">
      <c r="A138" s="13"/>
      <c r="B138" s="257"/>
      <c r="C138" s="258"/>
      <c r="D138" s="259" t="s">
        <v>238</v>
      </c>
      <c r="E138" s="260" t="s">
        <v>1</v>
      </c>
      <c r="F138" s="261" t="s">
        <v>4399</v>
      </c>
      <c r="G138" s="258"/>
      <c r="H138" s="260" t="s">
        <v>1</v>
      </c>
      <c r="I138" s="262"/>
      <c r="J138" s="258"/>
      <c r="K138" s="258"/>
      <c r="L138" s="263"/>
      <c r="M138" s="264"/>
      <c r="N138" s="265"/>
      <c r="O138" s="265"/>
      <c r="P138" s="265"/>
      <c r="Q138" s="265"/>
      <c r="R138" s="265"/>
      <c r="S138" s="265"/>
      <c r="T138" s="26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7" t="s">
        <v>238</v>
      </c>
      <c r="AU138" s="267" t="s">
        <v>89</v>
      </c>
      <c r="AV138" s="13" t="s">
        <v>89</v>
      </c>
      <c r="AW138" s="13" t="s">
        <v>36</v>
      </c>
      <c r="AX138" s="13" t="s">
        <v>81</v>
      </c>
      <c r="AY138" s="267" t="s">
        <v>229</v>
      </c>
    </row>
    <row r="139" s="14" customFormat="1">
      <c r="A139" s="14"/>
      <c r="B139" s="268"/>
      <c r="C139" s="269"/>
      <c r="D139" s="259" t="s">
        <v>238</v>
      </c>
      <c r="E139" s="270" t="s">
        <v>1</v>
      </c>
      <c r="F139" s="271" t="s">
        <v>4463</v>
      </c>
      <c r="G139" s="269"/>
      <c r="H139" s="272">
        <v>70.099999999999994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8" t="s">
        <v>238</v>
      </c>
      <c r="AU139" s="278" t="s">
        <v>89</v>
      </c>
      <c r="AV139" s="14" t="s">
        <v>91</v>
      </c>
      <c r="AW139" s="14" t="s">
        <v>36</v>
      </c>
      <c r="AX139" s="14" t="s">
        <v>89</v>
      </c>
      <c r="AY139" s="278" t="s">
        <v>229</v>
      </c>
    </row>
    <row r="140" s="2" customFormat="1" ht="16.5" customHeight="1">
      <c r="A140" s="39"/>
      <c r="B140" s="40"/>
      <c r="C140" s="244" t="s">
        <v>303</v>
      </c>
      <c r="D140" s="244" t="s">
        <v>231</v>
      </c>
      <c r="E140" s="245" t="s">
        <v>4407</v>
      </c>
      <c r="F140" s="246" t="s">
        <v>4408</v>
      </c>
      <c r="G140" s="247" t="s">
        <v>234</v>
      </c>
      <c r="H140" s="248">
        <v>1.5</v>
      </c>
      <c r="I140" s="249"/>
      <c r="J140" s="250">
        <f>ROUND(I140*H140,2)</f>
        <v>0</v>
      </c>
      <c r="K140" s="246" t="s">
        <v>337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328</v>
      </c>
    </row>
    <row r="141" s="14" customFormat="1">
      <c r="A141" s="14"/>
      <c r="B141" s="268"/>
      <c r="C141" s="269"/>
      <c r="D141" s="259" t="s">
        <v>238</v>
      </c>
      <c r="E141" s="270" t="s">
        <v>1</v>
      </c>
      <c r="F141" s="271" t="s">
        <v>4464</v>
      </c>
      <c r="G141" s="269"/>
      <c r="H141" s="272">
        <v>1.5</v>
      </c>
      <c r="I141" s="273"/>
      <c r="J141" s="269"/>
      <c r="K141" s="269"/>
      <c r="L141" s="274"/>
      <c r="M141" s="275"/>
      <c r="N141" s="276"/>
      <c r="O141" s="276"/>
      <c r="P141" s="276"/>
      <c r="Q141" s="276"/>
      <c r="R141" s="276"/>
      <c r="S141" s="276"/>
      <c r="T141" s="27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8" t="s">
        <v>238</v>
      </c>
      <c r="AU141" s="278" t="s">
        <v>89</v>
      </c>
      <c r="AV141" s="14" t="s">
        <v>91</v>
      </c>
      <c r="AW141" s="14" t="s">
        <v>36</v>
      </c>
      <c r="AX141" s="14" t="s">
        <v>89</v>
      </c>
      <c r="AY141" s="278" t="s">
        <v>229</v>
      </c>
    </row>
    <row r="142" s="2" customFormat="1" ht="16.5" customHeight="1">
      <c r="A142" s="39"/>
      <c r="B142" s="40"/>
      <c r="C142" s="244" t="s">
        <v>319</v>
      </c>
      <c r="D142" s="244" t="s">
        <v>231</v>
      </c>
      <c r="E142" s="245" t="s">
        <v>4393</v>
      </c>
      <c r="F142" s="246" t="s">
        <v>4394</v>
      </c>
      <c r="G142" s="247" t="s">
        <v>234</v>
      </c>
      <c r="H142" s="248">
        <v>1.5</v>
      </c>
      <c r="I142" s="249"/>
      <c r="J142" s="250">
        <f>ROUND(I142*H142,2)</f>
        <v>0</v>
      </c>
      <c r="K142" s="246" t="s">
        <v>337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331</v>
      </c>
    </row>
    <row r="143" s="14" customFormat="1">
      <c r="A143" s="14"/>
      <c r="B143" s="268"/>
      <c r="C143" s="269"/>
      <c r="D143" s="259" t="s">
        <v>238</v>
      </c>
      <c r="E143" s="270" t="s">
        <v>1</v>
      </c>
      <c r="F143" s="271" t="s">
        <v>4464</v>
      </c>
      <c r="G143" s="269"/>
      <c r="H143" s="272">
        <v>1.5</v>
      </c>
      <c r="I143" s="273"/>
      <c r="J143" s="269"/>
      <c r="K143" s="269"/>
      <c r="L143" s="274"/>
      <c r="M143" s="275"/>
      <c r="N143" s="276"/>
      <c r="O143" s="276"/>
      <c r="P143" s="276"/>
      <c r="Q143" s="276"/>
      <c r="R143" s="276"/>
      <c r="S143" s="276"/>
      <c r="T143" s="27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8" t="s">
        <v>238</v>
      </c>
      <c r="AU143" s="278" t="s">
        <v>89</v>
      </c>
      <c r="AV143" s="14" t="s">
        <v>91</v>
      </c>
      <c r="AW143" s="14" t="s">
        <v>36</v>
      </c>
      <c r="AX143" s="14" t="s">
        <v>89</v>
      </c>
      <c r="AY143" s="278" t="s">
        <v>229</v>
      </c>
    </row>
    <row r="144" s="2" customFormat="1" ht="16.5" customHeight="1">
      <c r="A144" s="39"/>
      <c r="B144" s="40"/>
      <c r="C144" s="244" t="s">
        <v>274</v>
      </c>
      <c r="D144" s="244" t="s">
        <v>231</v>
      </c>
      <c r="E144" s="245" t="s">
        <v>4412</v>
      </c>
      <c r="F144" s="246" t="s">
        <v>4413</v>
      </c>
      <c r="G144" s="247" t="s">
        <v>311</v>
      </c>
      <c r="H144" s="248">
        <v>3</v>
      </c>
      <c r="I144" s="249"/>
      <c r="J144" s="250">
        <f>ROUND(I144*H144,2)</f>
        <v>0</v>
      </c>
      <c r="K144" s="246" t="s">
        <v>337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511</v>
      </c>
    </row>
    <row r="145" s="13" customFormat="1">
      <c r="A145" s="13"/>
      <c r="B145" s="257"/>
      <c r="C145" s="258"/>
      <c r="D145" s="259" t="s">
        <v>238</v>
      </c>
      <c r="E145" s="260" t="s">
        <v>1</v>
      </c>
      <c r="F145" s="261" t="s">
        <v>4414</v>
      </c>
      <c r="G145" s="258"/>
      <c r="H145" s="260" t="s">
        <v>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7" t="s">
        <v>238</v>
      </c>
      <c r="AU145" s="267" t="s">
        <v>89</v>
      </c>
      <c r="AV145" s="13" t="s">
        <v>89</v>
      </c>
      <c r="AW145" s="13" t="s">
        <v>36</v>
      </c>
      <c r="AX145" s="13" t="s">
        <v>81</v>
      </c>
      <c r="AY145" s="267" t="s">
        <v>229</v>
      </c>
    </row>
    <row r="146" s="14" customFormat="1">
      <c r="A146" s="14"/>
      <c r="B146" s="268"/>
      <c r="C146" s="269"/>
      <c r="D146" s="259" t="s">
        <v>238</v>
      </c>
      <c r="E146" s="270" t="s">
        <v>1</v>
      </c>
      <c r="F146" s="271" t="s">
        <v>4465</v>
      </c>
      <c r="G146" s="269"/>
      <c r="H146" s="272">
        <v>3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8" t="s">
        <v>238</v>
      </c>
      <c r="AU146" s="278" t="s">
        <v>89</v>
      </c>
      <c r="AV146" s="14" t="s">
        <v>91</v>
      </c>
      <c r="AW146" s="14" t="s">
        <v>36</v>
      </c>
      <c r="AX146" s="14" t="s">
        <v>89</v>
      </c>
      <c r="AY146" s="278" t="s">
        <v>229</v>
      </c>
    </row>
    <row r="147" s="2" customFormat="1" ht="16.5" customHeight="1">
      <c r="A147" s="39"/>
      <c r="B147" s="40"/>
      <c r="C147" s="244" t="s">
        <v>322</v>
      </c>
      <c r="D147" s="244" t="s">
        <v>231</v>
      </c>
      <c r="E147" s="245" t="s">
        <v>4417</v>
      </c>
      <c r="F147" s="246" t="s">
        <v>4418</v>
      </c>
      <c r="G147" s="247" t="s">
        <v>311</v>
      </c>
      <c r="H147" s="248">
        <v>7</v>
      </c>
      <c r="I147" s="249"/>
      <c r="J147" s="250">
        <f>ROUND(I147*H147,2)</f>
        <v>0</v>
      </c>
      <c r="K147" s="246" t="s">
        <v>337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522</v>
      </c>
    </row>
    <row r="148" s="13" customFormat="1">
      <c r="A148" s="13"/>
      <c r="B148" s="257"/>
      <c r="C148" s="258"/>
      <c r="D148" s="259" t="s">
        <v>238</v>
      </c>
      <c r="E148" s="260" t="s">
        <v>1</v>
      </c>
      <c r="F148" s="261" t="s">
        <v>4419</v>
      </c>
      <c r="G148" s="258"/>
      <c r="H148" s="260" t="s">
        <v>1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7" t="s">
        <v>238</v>
      </c>
      <c r="AU148" s="267" t="s">
        <v>89</v>
      </c>
      <c r="AV148" s="13" t="s">
        <v>89</v>
      </c>
      <c r="AW148" s="13" t="s">
        <v>36</v>
      </c>
      <c r="AX148" s="13" t="s">
        <v>81</v>
      </c>
      <c r="AY148" s="267" t="s">
        <v>229</v>
      </c>
    </row>
    <row r="149" s="14" customFormat="1">
      <c r="A149" s="14"/>
      <c r="B149" s="268"/>
      <c r="C149" s="269"/>
      <c r="D149" s="259" t="s">
        <v>238</v>
      </c>
      <c r="E149" s="270" t="s">
        <v>1</v>
      </c>
      <c r="F149" s="271" t="s">
        <v>4466</v>
      </c>
      <c r="G149" s="269"/>
      <c r="H149" s="272">
        <v>7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8" t="s">
        <v>238</v>
      </c>
      <c r="AU149" s="278" t="s">
        <v>89</v>
      </c>
      <c r="AV149" s="14" t="s">
        <v>91</v>
      </c>
      <c r="AW149" s="14" t="s">
        <v>36</v>
      </c>
      <c r="AX149" s="14" t="s">
        <v>89</v>
      </c>
      <c r="AY149" s="278" t="s">
        <v>229</v>
      </c>
    </row>
    <row r="150" s="2" customFormat="1" ht="16.5" customHeight="1">
      <c r="A150" s="39"/>
      <c r="B150" s="40"/>
      <c r="C150" s="244" t="s">
        <v>478</v>
      </c>
      <c r="D150" s="244" t="s">
        <v>231</v>
      </c>
      <c r="E150" s="245" t="s">
        <v>4421</v>
      </c>
      <c r="F150" s="246" t="s">
        <v>4422</v>
      </c>
      <c r="G150" s="247" t="s">
        <v>311</v>
      </c>
      <c r="H150" s="248">
        <v>10</v>
      </c>
      <c r="I150" s="249"/>
      <c r="J150" s="250">
        <f>ROUND(I150*H150,2)</f>
        <v>0</v>
      </c>
      <c r="K150" s="246" t="s">
        <v>337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236</v>
      </c>
      <c r="AT150" s="255" t="s">
        <v>231</v>
      </c>
      <c r="AU150" s="255" t="s">
        <v>89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236</v>
      </c>
      <c r="BM150" s="255" t="s">
        <v>530</v>
      </c>
    </row>
    <row r="151" s="14" customFormat="1">
      <c r="A151" s="14"/>
      <c r="B151" s="268"/>
      <c r="C151" s="269"/>
      <c r="D151" s="259" t="s">
        <v>238</v>
      </c>
      <c r="E151" s="270" t="s">
        <v>1</v>
      </c>
      <c r="F151" s="271" t="s">
        <v>4467</v>
      </c>
      <c r="G151" s="269"/>
      <c r="H151" s="272">
        <v>10</v>
      </c>
      <c r="I151" s="273"/>
      <c r="J151" s="269"/>
      <c r="K151" s="269"/>
      <c r="L151" s="274"/>
      <c r="M151" s="275"/>
      <c r="N151" s="276"/>
      <c r="O151" s="276"/>
      <c r="P151" s="276"/>
      <c r="Q151" s="276"/>
      <c r="R151" s="276"/>
      <c r="S151" s="276"/>
      <c r="T151" s="27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8" t="s">
        <v>238</v>
      </c>
      <c r="AU151" s="278" t="s">
        <v>89</v>
      </c>
      <c r="AV151" s="14" t="s">
        <v>91</v>
      </c>
      <c r="AW151" s="14" t="s">
        <v>36</v>
      </c>
      <c r="AX151" s="14" t="s">
        <v>89</v>
      </c>
      <c r="AY151" s="278" t="s">
        <v>229</v>
      </c>
    </row>
    <row r="152" s="2" customFormat="1" ht="16.5" customHeight="1">
      <c r="A152" s="39"/>
      <c r="B152" s="40"/>
      <c r="C152" s="244" t="s">
        <v>325</v>
      </c>
      <c r="D152" s="244" t="s">
        <v>231</v>
      </c>
      <c r="E152" s="245" t="s">
        <v>4424</v>
      </c>
      <c r="F152" s="246" t="s">
        <v>4425</v>
      </c>
      <c r="G152" s="247" t="s">
        <v>2629</v>
      </c>
      <c r="H152" s="248">
        <v>0.25</v>
      </c>
      <c r="I152" s="249"/>
      <c r="J152" s="250">
        <f>ROUND(I152*H152,2)</f>
        <v>0</v>
      </c>
      <c r="K152" s="246" t="s">
        <v>337</v>
      </c>
      <c r="L152" s="45"/>
      <c r="M152" s="251" t="s">
        <v>1</v>
      </c>
      <c r="N152" s="252" t="s">
        <v>46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236</v>
      </c>
      <c r="AT152" s="255" t="s">
        <v>231</v>
      </c>
      <c r="AU152" s="255" t="s">
        <v>89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236</v>
      </c>
      <c r="BM152" s="255" t="s">
        <v>540</v>
      </c>
    </row>
    <row r="153" s="14" customFormat="1">
      <c r="A153" s="14"/>
      <c r="B153" s="268"/>
      <c r="C153" s="269"/>
      <c r="D153" s="259" t="s">
        <v>238</v>
      </c>
      <c r="E153" s="270" t="s">
        <v>1</v>
      </c>
      <c r="F153" s="271" t="s">
        <v>4468</v>
      </c>
      <c r="G153" s="269"/>
      <c r="H153" s="272">
        <v>0.25</v>
      </c>
      <c r="I153" s="273"/>
      <c r="J153" s="269"/>
      <c r="K153" s="269"/>
      <c r="L153" s="274"/>
      <c r="M153" s="275"/>
      <c r="N153" s="276"/>
      <c r="O153" s="276"/>
      <c r="P153" s="276"/>
      <c r="Q153" s="276"/>
      <c r="R153" s="276"/>
      <c r="S153" s="276"/>
      <c r="T153" s="27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8" t="s">
        <v>238</v>
      </c>
      <c r="AU153" s="278" t="s">
        <v>89</v>
      </c>
      <c r="AV153" s="14" t="s">
        <v>91</v>
      </c>
      <c r="AW153" s="14" t="s">
        <v>36</v>
      </c>
      <c r="AX153" s="14" t="s">
        <v>89</v>
      </c>
      <c r="AY153" s="278" t="s">
        <v>229</v>
      </c>
    </row>
    <row r="154" s="2" customFormat="1" ht="16.5" customHeight="1">
      <c r="A154" s="39"/>
      <c r="B154" s="40"/>
      <c r="C154" s="244" t="s">
        <v>485</v>
      </c>
      <c r="D154" s="244" t="s">
        <v>231</v>
      </c>
      <c r="E154" s="245" t="s">
        <v>4427</v>
      </c>
      <c r="F154" s="246" t="s">
        <v>4428</v>
      </c>
      <c r="G154" s="247" t="s">
        <v>311</v>
      </c>
      <c r="H154" s="248">
        <v>10</v>
      </c>
      <c r="I154" s="249"/>
      <c r="J154" s="250">
        <f>ROUND(I154*H154,2)</f>
        <v>0</v>
      </c>
      <c r="K154" s="246" t="s">
        <v>4335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89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552</v>
      </c>
    </row>
    <row r="155" s="14" customFormat="1">
      <c r="A155" s="14"/>
      <c r="B155" s="268"/>
      <c r="C155" s="269"/>
      <c r="D155" s="259" t="s">
        <v>238</v>
      </c>
      <c r="E155" s="270" t="s">
        <v>1</v>
      </c>
      <c r="F155" s="271" t="s">
        <v>4469</v>
      </c>
      <c r="G155" s="269"/>
      <c r="H155" s="272">
        <v>10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238</v>
      </c>
      <c r="AU155" s="278" t="s">
        <v>89</v>
      </c>
      <c r="AV155" s="14" t="s">
        <v>91</v>
      </c>
      <c r="AW155" s="14" t="s">
        <v>36</v>
      </c>
      <c r="AX155" s="14" t="s">
        <v>89</v>
      </c>
      <c r="AY155" s="278" t="s">
        <v>229</v>
      </c>
    </row>
    <row r="156" s="12" customFormat="1" ht="25.92" customHeight="1">
      <c r="A156" s="12"/>
      <c r="B156" s="228"/>
      <c r="C156" s="229"/>
      <c r="D156" s="230" t="s">
        <v>80</v>
      </c>
      <c r="E156" s="231" t="s">
        <v>840</v>
      </c>
      <c r="F156" s="231" t="s">
        <v>4301</v>
      </c>
      <c r="G156" s="229"/>
      <c r="H156" s="229"/>
      <c r="I156" s="232"/>
      <c r="J156" s="233">
        <f>BK156</f>
        <v>0</v>
      </c>
      <c r="K156" s="229"/>
      <c r="L156" s="234"/>
      <c r="M156" s="235"/>
      <c r="N156" s="236"/>
      <c r="O156" s="236"/>
      <c r="P156" s="237">
        <f>SUM(P157:P180)</f>
        <v>0</v>
      </c>
      <c r="Q156" s="236"/>
      <c r="R156" s="237">
        <f>SUM(R157:R180)</f>
        <v>0</v>
      </c>
      <c r="S156" s="236"/>
      <c r="T156" s="238">
        <f>SUM(T157:T180)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9" t="s">
        <v>89</v>
      </c>
      <c r="AT156" s="240" t="s">
        <v>80</v>
      </c>
      <c r="AU156" s="240" t="s">
        <v>81</v>
      </c>
      <c r="AY156" s="239" t="s">
        <v>229</v>
      </c>
      <c r="BK156" s="241">
        <f>SUM(BK157:BK180)</f>
        <v>0</v>
      </c>
    </row>
    <row r="157" s="2" customFormat="1" ht="16.5" customHeight="1">
      <c r="A157" s="39"/>
      <c r="B157" s="40"/>
      <c r="C157" s="244" t="s">
        <v>328</v>
      </c>
      <c r="D157" s="244" t="s">
        <v>231</v>
      </c>
      <c r="E157" s="245" t="s">
        <v>4302</v>
      </c>
      <c r="F157" s="246" t="s">
        <v>4303</v>
      </c>
      <c r="G157" s="247" t="s">
        <v>311</v>
      </c>
      <c r="H157" s="248">
        <v>70</v>
      </c>
      <c r="I157" s="249"/>
      <c r="J157" s="250">
        <f>ROUND(I157*H157,2)</f>
        <v>0</v>
      </c>
      <c r="K157" s="246" t="s">
        <v>337</v>
      </c>
      <c r="L157" s="45"/>
      <c r="M157" s="251" t="s">
        <v>1</v>
      </c>
      <c r="N157" s="252" t="s">
        <v>46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236</v>
      </c>
      <c r="AT157" s="255" t="s">
        <v>231</v>
      </c>
      <c r="AU157" s="255" t="s">
        <v>89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236</v>
      </c>
      <c r="BM157" s="255" t="s">
        <v>565</v>
      </c>
    </row>
    <row r="158" s="13" customFormat="1">
      <c r="A158" s="13"/>
      <c r="B158" s="257"/>
      <c r="C158" s="258"/>
      <c r="D158" s="259" t="s">
        <v>238</v>
      </c>
      <c r="E158" s="260" t="s">
        <v>1</v>
      </c>
      <c r="F158" s="261" t="s">
        <v>4470</v>
      </c>
      <c r="G158" s="258"/>
      <c r="H158" s="260" t="s">
        <v>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7" t="s">
        <v>238</v>
      </c>
      <c r="AU158" s="267" t="s">
        <v>89</v>
      </c>
      <c r="AV158" s="13" t="s">
        <v>89</v>
      </c>
      <c r="AW158" s="13" t="s">
        <v>36</v>
      </c>
      <c r="AX158" s="13" t="s">
        <v>81</v>
      </c>
      <c r="AY158" s="267" t="s">
        <v>229</v>
      </c>
    </row>
    <row r="159" s="14" customFormat="1">
      <c r="A159" s="14"/>
      <c r="B159" s="268"/>
      <c r="C159" s="269"/>
      <c r="D159" s="259" t="s">
        <v>238</v>
      </c>
      <c r="E159" s="270" t="s">
        <v>1</v>
      </c>
      <c r="F159" s="271" t="s">
        <v>4471</v>
      </c>
      <c r="G159" s="269"/>
      <c r="H159" s="272">
        <v>70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238</v>
      </c>
      <c r="AU159" s="278" t="s">
        <v>89</v>
      </c>
      <c r="AV159" s="14" t="s">
        <v>91</v>
      </c>
      <c r="AW159" s="14" t="s">
        <v>36</v>
      </c>
      <c r="AX159" s="14" t="s">
        <v>89</v>
      </c>
      <c r="AY159" s="278" t="s">
        <v>229</v>
      </c>
    </row>
    <row r="160" s="2" customFormat="1" ht="16.5" customHeight="1">
      <c r="A160" s="39"/>
      <c r="B160" s="40"/>
      <c r="C160" s="244" t="s">
        <v>8</v>
      </c>
      <c r="D160" s="244" t="s">
        <v>231</v>
      </c>
      <c r="E160" s="245" t="s">
        <v>4310</v>
      </c>
      <c r="F160" s="246" t="s">
        <v>4311</v>
      </c>
      <c r="G160" s="247" t="s">
        <v>311</v>
      </c>
      <c r="H160" s="248">
        <v>73.5</v>
      </c>
      <c r="I160" s="249"/>
      <c r="J160" s="250">
        <f>ROUND(I160*H160,2)</f>
        <v>0</v>
      </c>
      <c r="K160" s="246" t="s">
        <v>337</v>
      </c>
      <c r="L160" s="45"/>
      <c r="M160" s="251" t="s">
        <v>1</v>
      </c>
      <c r="N160" s="252" t="s">
        <v>46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236</v>
      </c>
      <c r="AT160" s="255" t="s">
        <v>231</v>
      </c>
      <c r="AU160" s="255" t="s">
        <v>89</v>
      </c>
      <c r="AY160" s="18" t="s">
        <v>229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89</v>
      </c>
      <c r="BK160" s="256">
        <f>ROUND(I160*H160,2)</f>
        <v>0</v>
      </c>
      <c r="BL160" s="18" t="s">
        <v>236</v>
      </c>
      <c r="BM160" s="255" t="s">
        <v>577</v>
      </c>
    </row>
    <row r="161" s="13" customFormat="1">
      <c r="A161" s="13"/>
      <c r="B161" s="257"/>
      <c r="C161" s="258"/>
      <c r="D161" s="259" t="s">
        <v>238</v>
      </c>
      <c r="E161" s="260" t="s">
        <v>1</v>
      </c>
      <c r="F161" s="261" t="s">
        <v>4470</v>
      </c>
      <c r="G161" s="258"/>
      <c r="H161" s="260" t="s">
        <v>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7" t="s">
        <v>238</v>
      </c>
      <c r="AU161" s="267" t="s">
        <v>89</v>
      </c>
      <c r="AV161" s="13" t="s">
        <v>89</v>
      </c>
      <c r="AW161" s="13" t="s">
        <v>36</v>
      </c>
      <c r="AX161" s="13" t="s">
        <v>81</v>
      </c>
      <c r="AY161" s="267" t="s">
        <v>229</v>
      </c>
    </row>
    <row r="162" s="14" customFormat="1">
      <c r="A162" s="14"/>
      <c r="B162" s="268"/>
      <c r="C162" s="269"/>
      <c r="D162" s="259" t="s">
        <v>238</v>
      </c>
      <c r="E162" s="270" t="s">
        <v>1</v>
      </c>
      <c r="F162" s="271" t="s">
        <v>4471</v>
      </c>
      <c r="G162" s="269"/>
      <c r="H162" s="272">
        <v>70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238</v>
      </c>
      <c r="AU162" s="278" t="s">
        <v>89</v>
      </c>
      <c r="AV162" s="14" t="s">
        <v>91</v>
      </c>
      <c r="AW162" s="14" t="s">
        <v>36</v>
      </c>
      <c r="AX162" s="14" t="s">
        <v>89</v>
      </c>
      <c r="AY162" s="278" t="s">
        <v>229</v>
      </c>
    </row>
    <row r="163" s="14" customFormat="1">
      <c r="A163" s="14"/>
      <c r="B163" s="268"/>
      <c r="C163" s="269"/>
      <c r="D163" s="259" t="s">
        <v>238</v>
      </c>
      <c r="E163" s="269"/>
      <c r="F163" s="271" t="s">
        <v>4472</v>
      </c>
      <c r="G163" s="269"/>
      <c r="H163" s="272">
        <v>73.5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238</v>
      </c>
      <c r="AU163" s="278" t="s">
        <v>89</v>
      </c>
      <c r="AV163" s="14" t="s">
        <v>91</v>
      </c>
      <c r="AW163" s="14" t="s">
        <v>4</v>
      </c>
      <c r="AX163" s="14" t="s">
        <v>89</v>
      </c>
      <c r="AY163" s="278" t="s">
        <v>229</v>
      </c>
    </row>
    <row r="164" s="2" customFormat="1" ht="16.5" customHeight="1">
      <c r="A164" s="39"/>
      <c r="B164" s="40"/>
      <c r="C164" s="244" t="s">
        <v>331</v>
      </c>
      <c r="D164" s="244" t="s">
        <v>231</v>
      </c>
      <c r="E164" s="245" t="s">
        <v>4316</v>
      </c>
      <c r="F164" s="246" t="s">
        <v>4317</v>
      </c>
      <c r="G164" s="247" t="s">
        <v>346</v>
      </c>
      <c r="H164" s="248">
        <v>17</v>
      </c>
      <c r="I164" s="249"/>
      <c r="J164" s="250">
        <f>ROUND(I164*H164,2)</f>
        <v>0</v>
      </c>
      <c r="K164" s="246" t="s">
        <v>337</v>
      </c>
      <c r="L164" s="45"/>
      <c r="M164" s="251" t="s">
        <v>1</v>
      </c>
      <c r="N164" s="252" t="s">
        <v>46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236</v>
      </c>
      <c r="AT164" s="255" t="s">
        <v>231</v>
      </c>
      <c r="AU164" s="255" t="s">
        <v>89</v>
      </c>
      <c r="AY164" s="18" t="s">
        <v>229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89</v>
      </c>
      <c r="BK164" s="256">
        <f>ROUND(I164*H164,2)</f>
        <v>0</v>
      </c>
      <c r="BL164" s="18" t="s">
        <v>236</v>
      </c>
      <c r="BM164" s="255" t="s">
        <v>587</v>
      </c>
    </row>
    <row r="165" s="13" customFormat="1">
      <c r="A165" s="13"/>
      <c r="B165" s="257"/>
      <c r="C165" s="258"/>
      <c r="D165" s="259" t="s">
        <v>238</v>
      </c>
      <c r="E165" s="260" t="s">
        <v>1</v>
      </c>
      <c r="F165" s="261" t="s">
        <v>4470</v>
      </c>
      <c r="G165" s="258"/>
      <c r="H165" s="260" t="s">
        <v>1</v>
      </c>
      <c r="I165" s="262"/>
      <c r="J165" s="258"/>
      <c r="K165" s="258"/>
      <c r="L165" s="263"/>
      <c r="M165" s="264"/>
      <c r="N165" s="265"/>
      <c r="O165" s="265"/>
      <c r="P165" s="265"/>
      <c r="Q165" s="265"/>
      <c r="R165" s="265"/>
      <c r="S165" s="265"/>
      <c r="T165" s="26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7" t="s">
        <v>238</v>
      </c>
      <c r="AU165" s="267" t="s">
        <v>89</v>
      </c>
      <c r="AV165" s="13" t="s">
        <v>89</v>
      </c>
      <c r="AW165" s="13" t="s">
        <v>36</v>
      </c>
      <c r="AX165" s="13" t="s">
        <v>81</v>
      </c>
      <c r="AY165" s="267" t="s">
        <v>229</v>
      </c>
    </row>
    <row r="166" s="14" customFormat="1">
      <c r="A166" s="14"/>
      <c r="B166" s="268"/>
      <c r="C166" s="269"/>
      <c r="D166" s="259" t="s">
        <v>238</v>
      </c>
      <c r="E166" s="270" t="s">
        <v>1</v>
      </c>
      <c r="F166" s="271" t="s">
        <v>4473</v>
      </c>
      <c r="G166" s="269"/>
      <c r="H166" s="272">
        <v>17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238</v>
      </c>
      <c r="AU166" s="278" t="s">
        <v>89</v>
      </c>
      <c r="AV166" s="14" t="s">
        <v>91</v>
      </c>
      <c r="AW166" s="14" t="s">
        <v>36</v>
      </c>
      <c r="AX166" s="14" t="s">
        <v>89</v>
      </c>
      <c r="AY166" s="278" t="s">
        <v>229</v>
      </c>
    </row>
    <row r="167" s="2" customFormat="1" ht="21.75" customHeight="1">
      <c r="A167" s="39"/>
      <c r="B167" s="40"/>
      <c r="C167" s="244" t="s">
        <v>507</v>
      </c>
      <c r="D167" s="244" t="s">
        <v>231</v>
      </c>
      <c r="E167" s="245" t="s">
        <v>4319</v>
      </c>
      <c r="F167" s="246" t="s">
        <v>4320</v>
      </c>
      <c r="G167" s="247" t="s">
        <v>311</v>
      </c>
      <c r="H167" s="248">
        <v>149</v>
      </c>
      <c r="I167" s="249"/>
      <c r="J167" s="250">
        <f>ROUND(I167*H167,2)</f>
        <v>0</v>
      </c>
      <c r="K167" s="246" t="s">
        <v>337</v>
      </c>
      <c r="L167" s="45"/>
      <c r="M167" s="251" t="s">
        <v>1</v>
      </c>
      <c r="N167" s="252" t="s">
        <v>46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236</v>
      </c>
      <c r="AT167" s="255" t="s">
        <v>231</v>
      </c>
      <c r="AU167" s="255" t="s">
        <v>89</v>
      </c>
      <c r="AY167" s="18" t="s">
        <v>229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89</v>
      </c>
      <c r="BK167" s="256">
        <f>ROUND(I167*H167,2)</f>
        <v>0</v>
      </c>
      <c r="BL167" s="18" t="s">
        <v>236</v>
      </c>
      <c r="BM167" s="255" t="s">
        <v>622</v>
      </c>
    </row>
    <row r="168" s="13" customFormat="1">
      <c r="A168" s="13"/>
      <c r="B168" s="257"/>
      <c r="C168" s="258"/>
      <c r="D168" s="259" t="s">
        <v>238</v>
      </c>
      <c r="E168" s="260" t="s">
        <v>1</v>
      </c>
      <c r="F168" s="261" t="s">
        <v>4304</v>
      </c>
      <c r="G168" s="258"/>
      <c r="H168" s="260" t="s">
        <v>1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7" t="s">
        <v>238</v>
      </c>
      <c r="AU168" s="267" t="s">
        <v>89</v>
      </c>
      <c r="AV168" s="13" t="s">
        <v>89</v>
      </c>
      <c r="AW168" s="13" t="s">
        <v>36</v>
      </c>
      <c r="AX168" s="13" t="s">
        <v>81</v>
      </c>
      <c r="AY168" s="267" t="s">
        <v>229</v>
      </c>
    </row>
    <row r="169" s="14" customFormat="1">
      <c r="A169" s="14"/>
      <c r="B169" s="268"/>
      <c r="C169" s="269"/>
      <c r="D169" s="259" t="s">
        <v>238</v>
      </c>
      <c r="E169" s="270" t="s">
        <v>1</v>
      </c>
      <c r="F169" s="271" t="s">
        <v>4474</v>
      </c>
      <c r="G169" s="269"/>
      <c r="H169" s="272">
        <v>70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238</v>
      </c>
      <c r="AU169" s="278" t="s">
        <v>89</v>
      </c>
      <c r="AV169" s="14" t="s">
        <v>91</v>
      </c>
      <c r="AW169" s="14" t="s">
        <v>36</v>
      </c>
      <c r="AX169" s="14" t="s">
        <v>81</v>
      </c>
      <c r="AY169" s="278" t="s">
        <v>229</v>
      </c>
    </row>
    <row r="170" s="14" customFormat="1">
      <c r="A170" s="14"/>
      <c r="B170" s="268"/>
      <c r="C170" s="269"/>
      <c r="D170" s="259" t="s">
        <v>238</v>
      </c>
      <c r="E170" s="270" t="s">
        <v>1</v>
      </c>
      <c r="F170" s="271" t="s">
        <v>4475</v>
      </c>
      <c r="G170" s="269"/>
      <c r="H170" s="272">
        <v>79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238</v>
      </c>
      <c r="AU170" s="278" t="s">
        <v>89</v>
      </c>
      <c r="AV170" s="14" t="s">
        <v>91</v>
      </c>
      <c r="AW170" s="14" t="s">
        <v>36</v>
      </c>
      <c r="AX170" s="14" t="s">
        <v>81</v>
      </c>
      <c r="AY170" s="278" t="s">
        <v>229</v>
      </c>
    </row>
    <row r="171" s="15" customFormat="1">
      <c r="A171" s="15"/>
      <c r="B171" s="279"/>
      <c r="C171" s="280"/>
      <c r="D171" s="259" t="s">
        <v>238</v>
      </c>
      <c r="E171" s="281" t="s">
        <v>1</v>
      </c>
      <c r="F171" s="282" t="s">
        <v>252</v>
      </c>
      <c r="G171" s="280"/>
      <c r="H171" s="283">
        <v>149</v>
      </c>
      <c r="I171" s="284"/>
      <c r="J171" s="280"/>
      <c r="K171" s="280"/>
      <c r="L171" s="285"/>
      <c r="M171" s="286"/>
      <c r="N171" s="287"/>
      <c r="O171" s="287"/>
      <c r="P171" s="287"/>
      <c r="Q171" s="287"/>
      <c r="R171" s="287"/>
      <c r="S171" s="287"/>
      <c r="T171" s="28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9" t="s">
        <v>238</v>
      </c>
      <c r="AU171" s="289" t="s">
        <v>89</v>
      </c>
      <c r="AV171" s="15" t="s">
        <v>236</v>
      </c>
      <c r="AW171" s="15" t="s">
        <v>36</v>
      </c>
      <c r="AX171" s="15" t="s">
        <v>89</v>
      </c>
      <c r="AY171" s="289" t="s">
        <v>229</v>
      </c>
    </row>
    <row r="172" s="2" customFormat="1" ht="16.5" customHeight="1">
      <c r="A172" s="39"/>
      <c r="B172" s="40"/>
      <c r="C172" s="244" t="s">
        <v>511</v>
      </c>
      <c r="D172" s="244" t="s">
        <v>231</v>
      </c>
      <c r="E172" s="245" t="s">
        <v>4328</v>
      </c>
      <c r="F172" s="246" t="s">
        <v>4329</v>
      </c>
      <c r="G172" s="247" t="s">
        <v>311</v>
      </c>
      <c r="H172" s="248">
        <v>79</v>
      </c>
      <c r="I172" s="249"/>
      <c r="J172" s="250">
        <f>ROUND(I172*H172,2)</f>
        <v>0</v>
      </c>
      <c r="K172" s="246" t="s">
        <v>337</v>
      </c>
      <c r="L172" s="45"/>
      <c r="M172" s="251" t="s">
        <v>1</v>
      </c>
      <c r="N172" s="252" t="s">
        <v>46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236</v>
      </c>
      <c r="AT172" s="255" t="s">
        <v>231</v>
      </c>
      <c r="AU172" s="255" t="s">
        <v>89</v>
      </c>
      <c r="AY172" s="18" t="s">
        <v>229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89</v>
      </c>
      <c r="BK172" s="256">
        <f>ROUND(I172*H172,2)</f>
        <v>0</v>
      </c>
      <c r="BL172" s="18" t="s">
        <v>236</v>
      </c>
      <c r="BM172" s="255" t="s">
        <v>635</v>
      </c>
    </row>
    <row r="173" s="13" customFormat="1">
      <c r="A173" s="13"/>
      <c r="B173" s="257"/>
      <c r="C173" s="258"/>
      <c r="D173" s="259" t="s">
        <v>238</v>
      </c>
      <c r="E173" s="260" t="s">
        <v>1</v>
      </c>
      <c r="F173" s="261" t="s">
        <v>4470</v>
      </c>
      <c r="G173" s="258"/>
      <c r="H173" s="260" t="s">
        <v>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7" t="s">
        <v>238</v>
      </c>
      <c r="AU173" s="267" t="s">
        <v>89</v>
      </c>
      <c r="AV173" s="13" t="s">
        <v>89</v>
      </c>
      <c r="AW173" s="13" t="s">
        <v>36</v>
      </c>
      <c r="AX173" s="13" t="s">
        <v>81</v>
      </c>
      <c r="AY173" s="267" t="s">
        <v>229</v>
      </c>
    </row>
    <row r="174" s="13" customFormat="1">
      <c r="A174" s="13"/>
      <c r="B174" s="257"/>
      <c r="C174" s="258"/>
      <c r="D174" s="259" t="s">
        <v>238</v>
      </c>
      <c r="E174" s="260" t="s">
        <v>1</v>
      </c>
      <c r="F174" s="261" t="s">
        <v>4330</v>
      </c>
      <c r="G174" s="258"/>
      <c r="H174" s="260" t="s">
        <v>1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7" t="s">
        <v>238</v>
      </c>
      <c r="AU174" s="267" t="s">
        <v>89</v>
      </c>
      <c r="AV174" s="13" t="s">
        <v>89</v>
      </c>
      <c r="AW174" s="13" t="s">
        <v>36</v>
      </c>
      <c r="AX174" s="13" t="s">
        <v>81</v>
      </c>
      <c r="AY174" s="267" t="s">
        <v>229</v>
      </c>
    </row>
    <row r="175" s="14" customFormat="1">
      <c r="A175" s="14"/>
      <c r="B175" s="268"/>
      <c r="C175" s="269"/>
      <c r="D175" s="259" t="s">
        <v>238</v>
      </c>
      <c r="E175" s="270" t="s">
        <v>1</v>
      </c>
      <c r="F175" s="271" t="s">
        <v>4476</v>
      </c>
      <c r="G175" s="269"/>
      <c r="H175" s="272">
        <v>79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238</v>
      </c>
      <c r="AU175" s="278" t="s">
        <v>89</v>
      </c>
      <c r="AV175" s="14" t="s">
        <v>91</v>
      </c>
      <c r="AW175" s="14" t="s">
        <v>36</v>
      </c>
      <c r="AX175" s="14" t="s">
        <v>89</v>
      </c>
      <c r="AY175" s="278" t="s">
        <v>229</v>
      </c>
    </row>
    <row r="176" s="2" customFormat="1" ht="16.5" customHeight="1">
      <c r="A176" s="39"/>
      <c r="B176" s="40"/>
      <c r="C176" s="244" t="s">
        <v>517</v>
      </c>
      <c r="D176" s="244" t="s">
        <v>231</v>
      </c>
      <c r="E176" s="245" t="s">
        <v>4323</v>
      </c>
      <c r="F176" s="246" t="s">
        <v>4324</v>
      </c>
      <c r="G176" s="247" t="s">
        <v>311</v>
      </c>
      <c r="H176" s="248">
        <v>158</v>
      </c>
      <c r="I176" s="249"/>
      <c r="J176" s="250">
        <f>ROUND(I176*H176,2)</f>
        <v>0</v>
      </c>
      <c r="K176" s="246" t="s">
        <v>337</v>
      </c>
      <c r="L176" s="45"/>
      <c r="M176" s="251" t="s">
        <v>1</v>
      </c>
      <c r="N176" s="252" t="s">
        <v>46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236</v>
      </c>
      <c r="AT176" s="255" t="s">
        <v>231</v>
      </c>
      <c r="AU176" s="255" t="s">
        <v>89</v>
      </c>
      <c r="AY176" s="18" t="s">
        <v>229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89</v>
      </c>
      <c r="BK176" s="256">
        <f>ROUND(I176*H176,2)</f>
        <v>0</v>
      </c>
      <c r="BL176" s="18" t="s">
        <v>236</v>
      </c>
      <c r="BM176" s="255" t="s">
        <v>645</v>
      </c>
    </row>
    <row r="177" s="13" customFormat="1">
      <c r="A177" s="13"/>
      <c r="B177" s="257"/>
      <c r="C177" s="258"/>
      <c r="D177" s="259" t="s">
        <v>238</v>
      </c>
      <c r="E177" s="260" t="s">
        <v>1</v>
      </c>
      <c r="F177" s="261" t="s">
        <v>4325</v>
      </c>
      <c r="G177" s="258"/>
      <c r="H177" s="260" t="s">
        <v>1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7" t="s">
        <v>238</v>
      </c>
      <c r="AU177" s="267" t="s">
        <v>89</v>
      </c>
      <c r="AV177" s="13" t="s">
        <v>89</v>
      </c>
      <c r="AW177" s="13" t="s">
        <v>36</v>
      </c>
      <c r="AX177" s="13" t="s">
        <v>81</v>
      </c>
      <c r="AY177" s="267" t="s">
        <v>229</v>
      </c>
    </row>
    <row r="178" s="14" customFormat="1">
      <c r="A178" s="14"/>
      <c r="B178" s="268"/>
      <c r="C178" s="269"/>
      <c r="D178" s="259" t="s">
        <v>238</v>
      </c>
      <c r="E178" s="270" t="s">
        <v>1</v>
      </c>
      <c r="F178" s="271" t="s">
        <v>4477</v>
      </c>
      <c r="G178" s="269"/>
      <c r="H178" s="272">
        <v>79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8" t="s">
        <v>238</v>
      </c>
      <c r="AU178" s="278" t="s">
        <v>89</v>
      </c>
      <c r="AV178" s="14" t="s">
        <v>91</v>
      </c>
      <c r="AW178" s="14" t="s">
        <v>36</v>
      </c>
      <c r="AX178" s="14" t="s">
        <v>81</v>
      </c>
      <c r="AY178" s="278" t="s">
        <v>229</v>
      </c>
    </row>
    <row r="179" s="14" customFormat="1">
      <c r="A179" s="14"/>
      <c r="B179" s="268"/>
      <c r="C179" s="269"/>
      <c r="D179" s="259" t="s">
        <v>238</v>
      </c>
      <c r="E179" s="270" t="s">
        <v>1</v>
      </c>
      <c r="F179" s="271" t="s">
        <v>4478</v>
      </c>
      <c r="G179" s="269"/>
      <c r="H179" s="272">
        <v>79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8" t="s">
        <v>238</v>
      </c>
      <c r="AU179" s="278" t="s">
        <v>89</v>
      </c>
      <c r="AV179" s="14" t="s">
        <v>91</v>
      </c>
      <c r="AW179" s="14" t="s">
        <v>36</v>
      </c>
      <c r="AX179" s="14" t="s">
        <v>81</v>
      </c>
      <c r="AY179" s="278" t="s">
        <v>229</v>
      </c>
    </row>
    <row r="180" s="15" customFormat="1">
      <c r="A180" s="15"/>
      <c r="B180" s="279"/>
      <c r="C180" s="280"/>
      <c r="D180" s="259" t="s">
        <v>238</v>
      </c>
      <c r="E180" s="281" t="s">
        <v>1</v>
      </c>
      <c r="F180" s="282" t="s">
        <v>252</v>
      </c>
      <c r="G180" s="280"/>
      <c r="H180" s="283">
        <v>158</v>
      </c>
      <c r="I180" s="284"/>
      <c r="J180" s="280"/>
      <c r="K180" s="280"/>
      <c r="L180" s="285"/>
      <c r="M180" s="286"/>
      <c r="N180" s="287"/>
      <c r="O180" s="287"/>
      <c r="P180" s="287"/>
      <c r="Q180" s="287"/>
      <c r="R180" s="287"/>
      <c r="S180" s="287"/>
      <c r="T180" s="28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9" t="s">
        <v>238</v>
      </c>
      <c r="AU180" s="289" t="s">
        <v>89</v>
      </c>
      <c r="AV180" s="15" t="s">
        <v>236</v>
      </c>
      <c r="AW180" s="15" t="s">
        <v>36</v>
      </c>
      <c r="AX180" s="15" t="s">
        <v>89</v>
      </c>
      <c r="AY180" s="289" t="s">
        <v>229</v>
      </c>
    </row>
    <row r="181" s="12" customFormat="1" ht="25.92" customHeight="1">
      <c r="A181" s="12"/>
      <c r="B181" s="228"/>
      <c r="C181" s="229"/>
      <c r="D181" s="230" t="s">
        <v>80</v>
      </c>
      <c r="E181" s="231" t="s">
        <v>274</v>
      </c>
      <c r="F181" s="231" t="s">
        <v>4332</v>
      </c>
      <c r="G181" s="229"/>
      <c r="H181" s="229"/>
      <c r="I181" s="232"/>
      <c r="J181" s="233">
        <f>BK181</f>
        <v>0</v>
      </c>
      <c r="K181" s="229"/>
      <c r="L181" s="234"/>
      <c r="M181" s="235"/>
      <c r="N181" s="236"/>
      <c r="O181" s="236"/>
      <c r="P181" s="237">
        <f>SUM(P182:P188)</f>
        <v>0</v>
      </c>
      <c r="Q181" s="236"/>
      <c r="R181" s="237">
        <f>SUM(R182:R188)</f>
        <v>0</v>
      </c>
      <c r="S181" s="236"/>
      <c r="T181" s="238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89</v>
      </c>
      <c r="AT181" s="240" t="s">
        <v>80</v>
      </c>
      <c r="AU181" s="240" t="s">
        <v>81</v>
      </c>
      <c r="AY181" s="239" t="s">
        <v>229</v>
      </c>
      <c r="BK181" s="241">
        <f>SUM(BK182:BK188)</f>
        <v>0</v>
      </c>
    </row>
    <row r="182" s="2" customFormat="1" ht="21.75" customHeight="1">
      <c r="A182" s="39"/>
      <c r="B182" s="40"/>
      <c r="C182" s="244" t="s">
        <v>522</v>
      </c>
      <c r="D182" s="244" t="s">
        <v>231</v>
      </c>
      <c r="E182" s="245" t="s">
        <v>4333</v>
      </c>
      <c r="F182" s="246" t="s">
        <v>4334</v>
      </c>
      <c r="G182" s="247" t="s">
        <v>346</v>
      </c>
      <c r="H182" s="248">
        <v>4.5</v>
      </c>
      <c r="I182" s="249"/>
      <c r="J182" s="250">
        <f>ROUND(I182*H182,2)</f>
        <v>0</v>
      </c>
      <c r="K182" s="246" t="s">
        <v>4335</v>
      </c>
      <c r="L182" s="45"/>
      <c r="M182" s="251" t="s">
        <v>1</v>
      </c>
      <c r="N182" s="252" t="s">
        <v>46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236</v>
      </c>
      <c r="AT182" s="255" t="s">
        <v>231</v>
      </c>
      <c r="AU182" s="255" t="s">
        <v>89</v>
      </c>
      <c r="AY182" s="18" t="s">
        <v>229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89</v>
      </c>
      <c r="BK182" s="256">
        <f>ROUND(I182*H182,2)</f>
        <v>0</v>
      </c>
      <c r="BL182" s="18" t="s">
        <v>236</v>
      </c>
      <c r="BM182" s="255" t="s">
        <v>658</v>
      </c>
    </row>
    <row r="183" s="14" customFormat="1">
      <c r="A183" s="14"/>
      <c r="B183" s="268"/>
      <c r="C183" s="269"/>
      <c r="D183" s="259" t="s">
        <v>238</v>
      </c>
      <c r="E183" s="270" t="s">
        <v>1</v>
      </c>
      <c r="F183" s="271" t="s">
        <v>4479</v>
      </c>
      <c r="G183" s="269"/>
      <c r="H183" s="272">
        <v>4.5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238</v>
      </c>
      <c r="AU183" s="278" t="s">
        <v>89</v>
      </c>
      <c r="AV183" s="14" t="s">
        <v>91</v>
      </c>
      <c r="AW183" s="14" t="s">
        <v>36</v>
      </c>
      <c r="AX183" s="14" t="s">
        <v>89</v>
      </c>
      <c r="AY183" s="278" t="s">
        <v>229</v>
      </c>
    </row>
    <row r="184" s="2" customFormat="1" ht="16.5" customHeight="1">
      <c r="A184" s="39"/>
      <c r="B184" s="40"/>
      <c r="C184" s="244" t="s">
        <v>7</v>
      </c>
      <c r="D184" s="244" t="s">
        <v>231</v>
      </c>
      <c r="E184" s="245" t="s">
        <v>4480</v>
      </c>
      <c r="F184" s="246" t="s">
        <v>4481</v>
      </c>
      <c r="G184" s="247" t="s">
        <v>314</v>
      </c>
      <c r="H184" s="248">
        <v>5</v>
      </c>
      <c r="I184" s="249"/>
      <c r="J184" s="250">
        <f>ROUND(I184*H184,2)</f>
        <v>0</v>
      </c>
      <c r="K184" s="246" t="s">
        <v>337</v>
      </c>
      <c r="L184" s="45"/>
      <c r="M184" s="251" t="s">
        <v>1</v>
      </c>
      <c r="N184" s="252" t="s">
        <v>46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236</v>
      </c>
      <c r="AT184" s="255" t="s">
        <v>231</v>
      </c>
      <c r="AU184" s="255" t="s">
        <v>89</v>
      </c>
      <c r="AY184" s="18" t="s">
        <v>229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89</v>
      </c>
      <c r="BK184" s="256">
        <f>ROUND(I184*H184,2)</f>
        <v>0</v>
      </c>
      <c r="BL184" s="18" t="s">
        <v>236</v>
      </c>
      <c r="BM184" s="255" t="s">
        <v>676</v>
      </c>
    </row>
    <row r="185" s="13" customFormat="1">
      <c r="A185" s="13"/>
      <c r="B185" s="257"/>
      <c r="C185" s="258"/>
      <c r="D185" s="259" t="s">
        <v>238</v>
      </c>
      <c r="E185" s="260" t="s">
        <v>1</v>
      </c>
      <c r="F185" s="261" t="s">
        <v>4482</v>
      </c>
      <c r="G185" s="258"/>
      <c r="H185" s="260" t="s">
        <v>1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7" t="s">
        <v>238</v>
      </c>
      <c r="AU185" s="267" t="s">
        <v>89</v>
      </c>
      <c r="AV185" s="13" t="s">
        <v>89</v>
      </c>
      <c r="AW185" s="13" t="s">
        <v>36</v>
      </c>
      <c r="AX185" s="13" t="s">
        <v>81</v>
      </c>
      <c r="AY185" s="267" t="s">
        <v>229</v>
      </c>
    </row>
    <row r="186" s="14" customFormat="1">
      <c r="A186" s="14"/>
      <c r="B186" s="268"/>
      <c r="C186" s="269"/>
      <c r="D186" s="259" t="s">
        <v>238</v>
      </c>
      <c r="E186" s="270" t="s">
        <v>1</v>
      </c>
      <c r="F186" s="271" t="s">
        <v>4483</v>
      </c>
      <c r="G186" s="269"/>
      <c r="H186" s="272">
        <v>5</v>
      </c>
      <c r="I186" s="273"/>
      <c r="J186" s="269"/>
      <c r="K186" s="269"/>
      <c r="L186" s="274"/>
      <c r="M186" s="275"/>
      <c r="N186" s="276"/>
      <c r="O186" s="276"/>
      <c r="P186" s="276"/>
      <c r="Q186" s="276"/>
      <c r="R186" s="276"/>
      <c r="S186" s="276"/>
      <c r="T186" s="27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8" t="s">
        <v>238</v>
      </c>
      <c r="AU186" s="278" t="s">
        <v>89</v>
      </c>
      <c r="AV186" s="14" t="s">
        <v>91</v>
      </c>
      <c r="AW186" s="14" t="s">
        <v>36</v>
      </c>
      <c r="AX186" s="14" t="s">
        <v>89</v>
      </c>
      <c r="AY186" s="278" t="s">
        <v>229</v>
      </c>
    </row>
    <row r="187" s="2" customFormat="1" ht="16.5" customHeight="1">
      <c r="A187" s="39"/>
      <c r="B187" s="40"/>
      <c r="C187" s="244" t="s">
        <v>530</v>
      </c>
      <c r="D187" s="244" t="s">
        <v>231</v>
      </c>
      <c r="E187" s="245" t="s">
        <v>4355</v>
      </c>
      <c r="F187" s="246" t="s">
        <v>4356</v>
      </c>
      <c r="G187" s="247" t="s">
        <v>234</v>
      </c>
      <c r="H187" s="248">
        <v>0.20000000000000001</v>
      </c>
      <c r="I187" s="249"/>
      <c r="J187" s="250">
        <f>ROUND(I187*H187,2)</f>
        <v>0</v>
      </c>
      <c r="K187" s="246" t="s">
        <v>4335</v>
      </c>
      <c r="L187" s="45"/>
      <c r="M187" s="251" t="s">
        <v>1</v>
      </c>
      <c r="N187" s="252" t="s">
        <v>46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236</v>
      </c>
      <c r="AT187" s="255" t="s">
        <v>231</v>
      </c>
      <c r="AU187" s="255" t="s">
        <v>89</v>
      </c>
      <c r="AY187" s="18" t="s">
        <v>229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89</v>
      </c>
      <c r="BK187" s="256">
        <f>ROUND(I187*H187,2)</f>
        <v>0</v>
      </c>
      <c r="BL187" s="18" t="s">
        <v>236</v>
      </c>
      <c r="BM187" s="255" t="s">
        <v>717</v>
      </c>
    </row>
    <row r="188" s="14" customFormat="1">
      <c r="A188" s="14"/>
      <c r="B188" s="268"/>
      <c r="C188" s="269"/>
      <c r="D188" s="259" t="s">
        <v>238</v>
      </c>
      <c r="E188" s="270" t="s">
        <v>1</v>
      </c>
      <c r="F188" s="271" t="s">
        <v>4484</v>
      </c>
      <c r="G188" s="269"/>
      <c r="H188" s="272">
        <v>0.20000000000000001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8" t="s">
        <v>238</v>
      </c>
      <c r="AU188" s="278" t="s">
        <v>89</v>
      </c>
      <c r="AV188" s="14" t="s">
        <v>91</v>
      </c>
      <c r="AW188" s="14" t="s">
        <v>36</v>
      </c>
      <c r="AX188" s="14" t="s">
        <v>89</v>
      </c>
      <c r="AY188" s="278" t="s">
        <v>229</v>
      </c>
    </row>
    <row r="189" s="12" customFormat="1" ht="25.92" customHeight="1">
      <c r="A189" s="12"/>
      <c r="B189" s="228"/>
      <c r="C189" s="229"/>
      <c r="D189" s="230" t="s">
        <v>80</v>
      </c>
      <c r="E189" s="231" t="s">
        <v>1161</v>
      </c>
      <c r="F189" s="231" t="s">
        <v>4369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P190</f>
        <v>0</v>
      </c>
      <c r="Q189" s="236"/>
      <c r="R189" s="237">
        <f>R190</f>
        <v>0</v>
      </c>
      <c r="S189" s="236"/>
      <c r="T189" s="238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89</v>
      </c>
      <c r="AT189" s="240" t="s">
        <v>80</v>
      </c>
      <c r="AU189" s="240" t="s">
        <v>81</v>
      </c>
      <c r="AY189" s="239" t="s">
        <v>229</v>
      </c>
      <c r="BK189" s="241">
        <f>BK190</f>
        <v>0</v>
      </c>
    </row>
    <row r="190" s="2" customFormat="1" ht="16.5" customHeight="1">
      <c r="A190" s="39"/>
      <c r="B190" s="40"/>
      <c r="C190" s="244" t="s">
        <v>534</v>
      </c>
      <c r="D190" s="244" t="s">
        <v>231</v>
      </c>
      <c r="E190" s="245" t="s">
        <v>4370</v>
      </c>
      <c r="F190" s="246" t="s">
        <v>4371</v>
      </c>
      <c r="G190" s="247" t="s">
        <v>289</v>
      </c>
      <c r="H190" s="248">
        <v>77.903999999999996</v>
      </c>
      <c r="I190" s="249"/>
      <c r="J190" s="250">
        <f>ROUND(I190*H190,2)</f>
        <v>0</v>
      </c>
      <c r="K190" s="246" t="s">
        <v>337</v>
      </c>
      <c r="L190" s="45"/>
      <c r="M190" s="296" t="s">
        <v>1</v>
      </c>
      <c r="N190" s="297" t="s">
        <v>46</v>
      </c>
      <c r="O190" s="298"/>
      <c r="P190" s="299">
        <f>O190*H190</f>
        <v>0</v>
      </c>
      <c r="Q190" s="299">
        <v>0</v>
      </c>
      <c r="R190" s="299">
        <f>Q190*H190</f>
        <v>0</v>
      </c>
      <c r="S190" s="299">
        <v>0</v>
      </c>
      <c r="T190" s="30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236</v>
      </c>
      <c r="AT190" s="255" t="s">
        <v>231</v>
      </c>
      <c r="AU190" s="255" t="s">
        <v>89</v>
      </c>
      <c r="AY190" s="18" t="s">
        <v>229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89</v>
      </c>
      <c r="BK190" s="256">
        <f>ROUND(I190*H190,2)</f>
        <v>0</v>
      </c>
      <c r="BL190" s="18" t="s">
        <v>236</v>
      </c>
      <c r="BM190" s="255" t="s">
        <v>742</v>
      </c>
    </row>
    <row r="191" s="2" customFormat="1" ht="6.96" customHeight="1">
      <c r="A191" s="39"/>
      <c r="B191" s="67"/>
      <c r="C191" s="68"/>
      <c r="D191" s="68"/>
      <c r="E191" s="68"/>
      <c r="F191" s="68"/>
      <c r="G191" s="68"/>
      <c r="H191" s="68"/>
      <c r="I191" s="193"/>
      <c r="J191" s="68"/>
      <c r="K191" s="68"/>
      <c r="L191" s="45"/>
      <c r="M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</sheetData>
  <sheetProtection sheet="1" autoFilter="0" formatColumns="0" formatRows="0" objects="1" scenarios="1" spinCount="100000" saltValue="JKM9ogFGWzLNy5qNzQbGJNsImudAQ+5nM2CqPZlLJcAk0dYJLUe2UYSeOcVj8Imeg2tYKKPaVGbZa3wz6beRiQ==" hashValue="mOUHzeccV7ThEyoOoxzt4adfIc3UsoBDfdDWIeEnUk/xILen45U4CqBkms+UjFmPtJ9gV1BPnxrFzWVR+kWsyQ==" algorithmName="SHA-512" password="CC35"/>
  <autoFilter ref="C119:K19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4485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ROUND((SUM(BE129:BE354)),  2)</f>
        <v>0</v>
      </c>
      <c r="G33" s="39"/>
      <c r="H33" s="39"/>
      <c r="I33" s="172">
        <v>0.20999999999999999</v>
      </c>
      <c r="J33" s="171">
        <f>ROUND(((SUM(BE129:BE354))*I33),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ROUND((SUM(BF129:BF354)),  2)</f>
        <v>0</v>
      </c>
      <c r="G34" s="39"/>
      <c r="H34" s="39"/>
      <c r="I34" s="172">
        <v>0.14999999999999999</v>
      </c>
      <c r="J34" s="171">
        <f>ROUND(((SUM(BF129:BF354))*I34),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ROUND((SUM(BG129:BG354)),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ROUND((SUM(BH129:BH354)),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ROUND((SUM(BI129:BI354)),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204 - Vstupní plocha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308</v>
      </c>
      <c r="E97" s="206"/>
      <c r="F97" s="206"/>
      <c r="G97" s="206"/>
      <c r="H97" s="206"/>
      <c r="I97" s="207"/>
      <c r="J97" s="208">
        <f>J130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4486</v>
      </c>
      <c r="E98" s="206"/>
      <c r="F98" s="206"/>
      <c r="G98" s="206"/>
      <c r="H98" s="206"/>
      <c r="I98" s="207"/>
      <c r="J98" s="208">
        <f>J191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4487</v>
      </c>
      <c r="E99" s="206"/>
      <c r="F99" s="206"/>
      <c r="G99" s="206"/>
      <c r="H99" s="206"/>
      <c r="I99" s="207"/>
      <c r="J99" s="208">
        <f>J211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4488</v>
      </c>
      <c r="E100" s="206"/>
      <c r="F100" s="206"/>
      <c r="G100" s="206"/>
      <c r="H100" s="206"/>
      <c r="I100" s="207"/>
      <c r="J100" s="208">
        <f>J227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4297</v>
      </c>
      <c r="E101" s="206"/>
      <c r="F101" s="206"/>
      <c r="G101" s="206"/>
      <c r="H101" s="206"/>
      <c r="I101" s="207"/>
      <c r="J101" s="208">
        <f>J248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4489</v>
      </c>
      <c r="E102" s="206"/>
      <c r="F102" s="206"/>
      <c r="G102" s="206"/>
      <c r="H102" s="206"/>
      <c r="I102" s="207"/>
      <c r="J102" s="208">
        <f>J279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4298</v>
      </c>
      <c r="E103" s="206"/>
      <c r="F103" s="206"/>
      <c r="G103" s="206"/>
      <c r="H103" s="206"/>
      <c r="I103" s="207"/>
      <c r="J103" s="208">
        <f>J300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4299</v>
      </c>
      <c r="E104" s="206"/>
      <c r="F104" s="206"/>
      <c r="G104" s="206"/>
      <c r="H104" s="206"/>
      <c r="I104" s="207"/>
      <c r="J104" s="208">
        <f>J315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4490</v>
      </c>
      <c r="E105" s="206"/>
      <c r="F105" s="206"/>
      <c r="G105" s="206"/>
      <c r="H105" s="206"/>
      <c r="I105" s="207"/>
      <c r="J105" s="208">
        <f>J324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4491</v>
      </c>
      <c r="E106" s="206"/>
      <c r="F106" s="206"/>
      <c r="G106" s="206"/>
      <c r="H106" s="206"/>
      <c r="I106" s="207"/>
      <c r="J106" s="208">
        <f>J337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4300</v>
      </c>
      <c r="E107" s="206"/>
      <c r="F107" s="206"/>
      <c r="G107" s="206"/>
      <c r="H107" s="206"/>
      <c r="I107" s="207"/>
      <c r="J107" s="208">
        <f>J342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4492</v>
      </c>
      <c r="E108" s="206"/>
      <c r="F108" s="206"/>
      <c r="G108" s="206"/>
      <c r="H108" s="206"/>
      <c r="I108" s="207"/>
      <c r="J108" s="208">
        <f>J344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334</v>
      </c>
      <c r="E109" s="206"/>
      <c r="F109" s="206"/>
      <c r="G109" s="206"/>
      <c r="H109" s="206"/>
      <c r="I109" s="207"/>
      <c r="J109" s="208">
        <f>J350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193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196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214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97" t="str">
        <f>E7</f>
        <v>Smuteční síň na Novém hřbitově v Tišnově</v>
      </c>
      <c r="F119" s="33"/>
      <c r="G119" s="33"/>
      <c r="H119" s="33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205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204 - Vstupní plocha</v>
      </c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Tišnov</v>
      </c>
      <c r="G123" s="41"/>
      <c r="H123" s="41"/>
      <c r="I123" s="157" t="s">
        <v>22</v>
      </c>
      <c r="J123" s="80" t="str">
        <f>IF(J12="","",J12)</f>
        <v>22. 3. 2019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Tišnov</v>
      </c>
      <c r="G125" s="41"/>
      <c r="H125" s="41"/>
      <c r="I125" s="157" t="s">
        <v>32</v>
      </c>
      <c r="J125" s="37" t="str">
        <f>E21</f>
        <v>Ing. Arch. Pavel Jura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IF(E18="","",E18)</f>
        <v>Vyplň údaj</v>
      </c>
      <c r="G126" s="41"/>
      <c r="H126" s="41"/>
      <c r="I126" s="157" t="s">
        <v>37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6"/>
      <c r="B128" s="217"/>
      <c r="C128" s="218" t="s">
        <v>215</v>
      </c>
      <c r="D128" s="219" t="s">
        <v>66</v>
      </c>
      <c r="E128" s="219" t="s">
        <v>62</v>
      </c>
      <c r="F128" s="219" t="s">
        <v>63</v>
      </c>
      <c r="G128" s="219" t="s">
        <v>216</v>
      </c>
      <c r="H128" s="219" t="s">
        <v>217</v>
      </c>
      <c r="I128" s="220" t="s">
        <v>218</v>
      </c>
      <c r="J128" s="219" t="s">
        <v>209</v>
      </c>
      <c r="K128" s="221" t="s">
        <v>219</v>
      </c>
      <c r="L128" s="222"/>
      <c r="M128" s="101" t="s">
        <v>1</v>
      </c>
      <c r="N128" s="102" t="s">
        <v>45</v>
      </c>
      <c r="O128" s="102" t="s">
        <v>220</v>
      </c>
      <c r="P128" s="102" t="s">
        <v>221</v>
      </c>
      <c r="Q128" s="102" t="s">
        <v>222</v>
      </c>
      <c r="R128" s="102" t="s">
        <v>223</v>
      </c>
      <c r="S128" s="102" t="s">
        <v>224</v>
      </c>
      <c r="T128" s="103" t="s">
        <v>225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9"/>
      <c r="B129" s="40"/>
      <c r="C129" s="108" t="s">
        <v>226</v>
      </c>
      <c r="D129" s="41"/>
      <c r="E129" s="41"/>
      <c r="F129" s="41"/>
      <c r="G129" s="41"/>
      <c r="H129" s="41"/>
      <c r="I129" s="155"/>
      <c r="J129" s="223">
        <f>BK129</f>
        <v>0</v>
      </c>
      <c r="K129" s="41"/>
      <c r="L129" s="45"/>
      <c r="M129" s="104"/>
      <c r="N129" s="224"/>
      <c r="O129" s="105"/>
      <c r="P129" s="225">
        <f>P130+P191+P211+P227+P248+P279+P300+P315+P324+P337+P342+P344+P350</f>
        <v>0</v>
      </c>
      <c r="Q129" s="105"/>
      <c r="R129" s="225">
        <f>R130+R191+R211+R227+R248+R279+R300+R315+R324+R337+R342+R344+R350</f>
        <v>0</v>
      </c>
      <c r="S129" s="105"/>
      <c r="T129" s="226">
        <f>T130+T191+T211+T227+T248+T279+T300+T315+T324+T337+T342+T344+T350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211</v>
      </c>
      <c r="BK129" s="227">
        <f>BK130+BK191+BK211+BK227+BK248+BK279+BK300+BK315+BK324+BK337+BK342+BK344+BK350</f>
        <v>0</v>
      </c>
    </row>
    <row r="130" s="12" customFormat="1" ht="25.92" customHeight="1">
      <c r="A130" s="12"/>
      <c r="B130" s="228"/>
      <c r="C130" s="229"/>
      <c r="D130" s="230" t="s">
        <v>80</v>
      </c>
      <c r="E130" s="231" t="s">
        <v>89</v>
      </c>
      <c r="F130" s="231" t="s">
        <v>230</v>
      </c>
      <c r="G130" s="229"/>
      <c r="H130" s="229"/>
      <c r="I130" s="232"/>
      <c r="J130" s="233">
        <f>BK130</f>
        <v>0</v>
      </c>
      <c r="K130" s="229"/>
      <c r="L130" s="234"/>
      <c r="M130" s="235"/>
      <c r="N130" s="236"/>
      <c r="O130" s="236"/>
      <c r="P130" s="237">
        <f>SUM(P131:P190)</f>
        <v>0</v>
      </c>
      <c r="Q130" s="236"/>
      <c r="R130" s="237">
        <f>SUM(R131:R190)</f>
        <v>0</v>
      </c>
      <c r="S130" s="236"/>
      <c r="T130" s="238">
        <f>SUM(T131:T190)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9" t="s">
        <v>89</v>
      </c>
      <c r="AT130" s="240" t="s">
        <v>80</v>
      </c>
      <c r="AU130" s="240" t="s">
        <v>81</v>
      </c>
      <c r="AY130" s="239" t="s">
        <v>229</v>
      </c>
      <c r="BK130" s="241">
        <f>SUM(BK131:BK190)</f>
        <v>0</v>
      </c>
    </row>
    <row r="131" s="2" customFormat="1" ht="16.5" customHeight="1">
      <c r="A131" s="39"/>
      <c r="B131" s="40"/>
      <c r="C131" s="244" t="s">
        <v>89</v>
      </c>
      <c r="D131" s="244" t="s">
        <v>231</v>
      </c>
      <c r="E131" s="245" t="s">
        <v>4493</v>
      </c>
      <c r="F131" s="246" t="s">
        <v>4494</v>
      </c>
      <c r="G131" s="247" t="s">
        <v>311</v>
      </c>
      <c r="H131" s="248">
        <v>53</v>
      </c>
      <c r="I131" s="249"/>
      <c r="J131" s="250">
        <f>ROUND(I131*H131,2)</f>
        <v>0</v>
      </c>
      <c r="K131" s="246" t="s">
        <v>337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91</v>
      </c>
    </row>
    <row r="132" s="13" customFormat="1">
      <c r="A132" s="13"/>
      <c r="B132" s="257"/>
      <c r="C132" s="258"/>
      <c r="D132" s="259" t="s">
        <v>238</v>
      </c>
      <c r="E132" s="260" t="s">
        <v>1</v>
      </c>
      <c r="F132" s="261" t="s">
        <v>4495</v>
      </c>
      <c r="G132" s="258"/>
      <c r="H132" s="260" t="s">
        <v>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7" t="s">
        <v>238</v>
      </c>
      <c r="AU132" s="267" t="s">
        <v>89</v>
      </c>
      <c r="AV132" s="13" t="s">
        <v>89</v>
      </c>
      <c r="AW132" s="13" t="s">
        <v>36</v>
      </c>
      <c r="AX132" s="13" t="s">
        <v>81</v>
      </c>
      <c r="AY132" s="267" t="s">
        <v>229</v>
      </c>
    </row>
    <row r="133" s="13" customFormat="1">
      <c r="A133" s="13"/>
      <c r="B133" s="257"/>
      <c r="C133" s="258"/>
      <c r="D133" s="259" t="s">
        <v>238</v>
      </c>
      <c r="E133" s="260" t="s">
        <v>1</v>
      </c>
      <c r="F133" s="261" t="s">
        <v>4496</v>
      </c>
      <c r="G133" s="258"/>
      <c r="H133" s="260" t="s">
        <v>1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7" t="s">
        <v>238</v>
      </c>
      <c r="AU133" s="267" t="s">
        <v>89</v>
      </c>
      <c r="AV133" s="13" t="s">
        <v>89</v>
      </c>
      <c r="AW133" s="13" t="s">
        <v>36</v>
      </c>
      <c r="AX133" s="13" t="s">
        <v>81</v>
      </c>
      <c r="AY133" s="267" t="s">
        <v>229</v>
      </c>
    </row>
    <row r="134" s="14" customFormat="1">
      <c r="A134" s="14"/>
      <c r="B134" s="268"/>
      <c r="C134" s="269"/>
      <c r="D134" s="259" t="s">
        <v>238</v>
      </c>
      <c r="E134" s="270" t="s">
        <v>1</v>
      </c>
      <c r="F134" s="271" t="s">
        <v>4497</v>
      </c>
      <c r="G134" s="269"/>
      <c r="H134" s="272">
        <v>53</v>
      </c>
      <c r="I134" s="273"/>
      <c r="J134" s="269"/>
      <c r="K134" s="269"/>
      <c r="L134" s="274"/>
      <c r="M134" s="275"/>
      <c r="N134" s="276"/>
      <c r="O134" s="276"/>
      <c r="P134" s="276"/>
      <c r="Q134" s="276"/>
      <c r="R134" s="276"/>
      <c r="S134" s="276"/>
      <c r="T134" s="27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8" t="s">
        <v>238</v>
      </c>
      <c r="AU134" s="278" t="s">
        <v>89</v>
      </c>
      <c r="AV134" s="14" t="s">
        <v>91</v>
      </c>
      <c r="AW134" s="14" t="s">
        <v>36</v>
      </c>
      <c r="AX134" s="14" t="s">
        <v>89</v>
      </c>
      <c r="AY134" s="278" t="s">
        <v>229</v>
      </c>
    </row>
    <row r="135" s="2" customFormat="1" ht="16.5" customHeight="1">
      <c r="A135" s="39"/>
      <c r="B135" s="40"/>
      <c r="C135" s="244" t="s">
        <v>91</v>
      </c>
      <c r="D135" s="244" t="s">
        <v>231</v>
      </c>
      <c r="E135" s="245" t="s">
        <v>4498</v>
      </c>
      <c r="F135" s="246" t="s">
        <v>4499</v>
      </c>
      <c r="G135" s="247" t="s">
        <v>311</v>
      </c>
      <c r="H135" s="248">
        <v>35</v>
      </c>
      <c r="I135" s="249"/>
      <c r="J135" s="250">
        <f>ROUND(I135*H135,2)</f>
        <v>0</v>
      </c>
      <c r="K135" s="246" t="s">
        <v>337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236</v>
      </c>
    </row>
    <row r="136" s="13" customFormat="1">
      <c r="A136" s="13"/>
      <c r="B136" s="257"/>
      <c r="C136" s="258"/>
      <c r="D136" s="259" t="s">
        <v>238</v>
      </c>
      <c r="E136" s="260" t="s">
        <v>1</v>
      </c>
      <c r="F136" s="261" t="s">
        <v>4500</v>
      </c>
      <c r="G136" s="258"/>
      <c r="H136" s="260" t="s">
        <v>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7" t="s">
        <v>238</v>
      </c>
      <c r="AU136" s="267" t="s">
        <v>89</v>
      </c>
      <c r="AV136" s="13" t="s">
        <v>89</v>
      </c>
      <c r="AW136" s="13" t="s">
        <v>36</v>
      </c>
      <c r="AX136" s="13" t="s">
        <v>81</v>
      </c>
      <c r="AY136" s="267" t="s">
        <v>229</v>
      </c>
    </row>
    <row r="137" s="13" customFormat="1">
      <c r="A137" s="13"/>
      <c r="B137" s="257"/>
      <c r="C137" s="258"/>
      <c r="D137" s="259" t="s">
        <v>238</v>
      </c>
      <c r="E137" s="260" t="s">
        <v>1</v>
      </c>
      <c r="F137" s="261" t="s">
        <v>4496</v>
      </c>
      <c r="G137" s="258"/>
      <c r="H137" s="260" t="s">
        <v>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7" t="s">
        <v>238</v>
      </c>
      <c r="AU137" s="267" t="s">
        <v>89</v>
      </c>
      <c r="AV137" s="13" t="s">
        <v>89</v>
      </c>
      <c r="AW137" s="13" t="s">
        <v>36</v>
      </c>
      <c r="AX137" s="13" t="s">
        <v>81</v>
      </c>
      <c r="AY137" s="267" t="s">
        <v>229</v>
      </c>
    </row>
    <row r="138" s="14" customFormat="1">
      <c r="A138" s="14"/>
      <c r="B138" s="268"/>
      <c r="C138" s="269"/>
      <c r="D138" s="259" t="s">
        <v>238</v>
      </c>
      <c r="E138" s="270" t="s">
        <v>1</v>
      </c>
      <c r="F138" s="271" t="s">
        <v>4501</v>
      </c>
      <c r="G138" s="269"/>
      <c r="H138" s="272">
        <v>35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8" t="s">
        <v>238</v>
      </c>
      <c r="AU138" s="278" t="s">
        <v>89</v>
      </c>
      <c r="AV138" s="14" t="s">
        <v>91</v>
      </c>
      <c r="AW138" s="14" t="s">
        <v>36</v>
      </c>
      <c r="AX138" s="14" t="s">
        <v>89</v>
      </c>
      <c r="AY138" s="278" t="s">
        <v>229</v>
      </c>
    </row>
    <row r="139" s="2" customFormat="1" ht="16.5" customHeight="1">
      <c r="A139" s="39"/>
      <c r="B139" s="40"/>
      <c r="C139" s="244" t="s">
        <v>244</v>
      </c>
      <c r="D139" s="244" t="s">
        <v>231</v>
      </c>
      <c r="E139" s="245" t="s">
        <v>4373</v>
      </c>
      <c r="F139" s="246" t="s">
        <v>4374</v>
      </c>
      <c r="G139" s="247" t="s">
        <v>234</v>
      </c>
      <c r="H139" s="248">
        <v>102</v>
      </c>
      <c r="I139" s="249"/>
      <c r="J139" s="250">
        <f>ROUND(I139*H139,2)</f>
        <v>0</v>
      </c>
      <c r="K139" s="246" t="s">
        <v>337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264</v>
      </c>
    </row>
    <row r="140" s="13" customFormat="1">
      <c r="A140" s="13"/>
      <c r="B140" s="257"/>
      <c r="C140" s="258"/>
      <c r="D140" s="259" t="s">
        <v>238</v>
      </c>
      <c r="E140" s="260" t="s">
        <v>1</v>
      </c>
      <c r="F140" s="261" t="s">
        <v>4375</v>
      </c>
      <c r="G140" s="258"/>
      <c r="H140" s="260" t="s">
        <v>1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7" t="s">
        <v>238</v>
      </c>
      <c r="AU140" s="267" t="s">
        <v>89</v>
      </c>
      <c r="AV140" s="13" t="s">
        <v>89</v>
      </c>
      <c r="AW140" s="13" t="s">
        <v>36</v>
      </c>
      <c r="AX140" s="13" t="s">
        <v>81</v>
      </c>
      <c r="AY140" s="267" t="s">
        <v>229</v>
      </c>
    </row>
    <row r="141" s="14" customFormat="1">
      <c r="A141" s="14"/>
      <c r="B141" s="268"/>
      <c r="C141" s="269"/>
      <c r="D141" s="259" t="s">
        <v>238</v>
      </c>
      <c r="E141" s="270" t="s">
        <v>1</v>
      </c>
      <c r="F141" s="271" t="s">
        <v>4502</v>
      </c>
      <c r="G141" s="269"/>
      <c r="H141" s="272">
        <v>102</v>
      </c>
      <c r="I141" s="273"/>
      <c r="J141" s="269"/>
      <c r="K141" s="269"/>
      <c r="L141" s="274"/>
      <c r="M141" s="275"/>
      <c r="N141" s="276"/>
      <c r="O141" s="276"/>
      <c r="P141" s="276"/>
      <c r="Q141" s="276"/>
      <c r="R141" s="276"/>
      <c r="S141" s="276"/>
      <c r="T141" s="27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8" t="s">
        <v>238</v>
      </c>
      <c r="AU141" s="278" t="s">
        <v>89</v>
      </c>
      <c r="AV141" s="14" t="s">
        <v>91</v>
      </c>
      <c r="AW141" s="14" t="s">
        <v>36</v>
      </c>
      <c r="AX141" s="14" t="s">
        <v>89</v>
      </c>
      <c r="AY141" s="278" t="s">
        <v>229</v>
      </c>
    </row>
    <row r="142" s="2" customFormat="1" ht="16.5" customHeight="1">
      <c r="A142" s="39"/>
      <c r="B142" s="40"/>
      <c r="C142" s="244" t="s">
        <v>236</v>
      </c>
      <c r="D142" s="244" t="s">
        <v>231</v>
      </c>
      <c r="E142" s="245" t="s">
        <v>4377</v>
      </c>
      <c r="F142" s="246" t="s">
        <v>4378</v>
      </c>
      <c r="G142" s="247" t="s">
        <v>234</v>
      </c>
      <c r="H142" s="248">
        <v>102</v>
      </c>
      <c r="I142" s="249"/>
      <c r="J142" s="250">
        <f>ROUND(I142*H142,2)</f>
        <v>0</v>
      </c>
      <c r="K142" s="246" t="s">
        <v>337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319</v>
      </c>
    </row>
    <row r="143" s="13" customFormat="1">
      <c r="A143" s="13"/>
      <c r="B143" s="257"/>
      <c r="C143" s="258"/>
      <c r="D143" s="259" t="s">
        <v>238</v>
      </c>
      <c r="E143" s="260" t="s">
        <v>1</v>
      </c>
      <c r="F143" s="261" t="s">
        <v>4379</v>
      </c>
      <c r="G143" s="258"/>
      <c r="H143" s="260" t="s">
        <v>1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7" t="s">
        <v>238</v>
      </c>
      <c r="AU143" s="267" t="s">
        <v>89</v>
      </c>
      <c r="AV143" s="13" t="s">
        <v>89</v>
      </c>
      <c r="AW143" s="13" t="s">
        <v>36</v>
      </c>
      <c r="AX143" s="13" t="s">
        <v>81</v>
      </c>
      <c r="AY143" s="267" t="s">
        <v>229</v>
      </c>
    </row>
    <row r="144" s="14" customFormat="1">
      <c r="A144" s="14"/>
      <c r="B144" s="268"/>
      <c r="C144" s="269"/>
      <c r="D144" s="259" t="s">
        <v>238</v>
      </c>
      <c r="E144" s="270" t="s">
        <v>1</v>
      </c>
      <c r="F144" s="271" t="s">
        <v>4503</v>
      </c>
      <c r="G144" s="269"/>
      <c r="H144" s="272">
        <v>102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8" t="s">
        <v>238</v>
      </c>
      <c r="AU144" s="278" t="s">
        <v>89</v>
      </c>
      <c r="AV144" s="14" t="s">
        <v>91</v>
      </c>
      <c r="AW144" s="14" t="s">
        <v>36</v>
      </c>
      <c r="AX144" s="14" t="s">
        <v>89</v>
      </c>
      <c r="AY144" s="278" t="s">
        <v>229</v>
      </c>
    </row>
    <row r="145" s="2" customFormat="1" ht="16.5" customHeight="1">
      <c r="A145" s="39"/>
      <c r="B145" s="40"/>
      <c r="C145" s="244" t="s">
        <v>258</v>
      </c>
      <c r="D145" s="244" t="s">
        <v>231</v>
      </c>
      <c r="E145" s="245" t="s">
        <v>4381</v>
      </c>
      <c r="F145" s="246" t="s">
        <v>4382</v>
      </c>
      <c r="G145" s="247" t="s">
        <v>234</v>
      </c>
      <c r="H145" s="248">
        <v>102</v>
      </c>
      <c r="I145" s="249"/>
      <c r="J145" s="250">
        <f>ROUND(I145*H145,2)</f>
        <v>0</v>
      </c>
      <c r="K145" s="246" t="s">
        <v>337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322</v>
      </c>
    </row>
    <row r="146" s="13" customFormat="1">
      <c r="A146" s="13"/>
      <c r="B146" s="257"/>
      <c r="C146" s="258"/>
      <c r="D146" s="259" t="s">
        <v>238</v>
      </c>
      <c r="E146" s="260" t="s">
        <v>1</v>
      </c>
      <c r="F146" s="261" t="s">
        <v>4379</v>
      </c>
      <c r="G146" s="258"/>
      <c r="H146" s="260" t="s">
        <v>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7" t="s">
        <v>238</v>
      </c>
      <c r="AU146" s="267" t="s">
        <v>89</v>
      </c>
      <c r="AV146" s="13" t="s">
        <v>89</v>
      </c>
      <c r="AW146" s="13" t="s">
        <v>36</v>
      </c>
      <c r="AX146" s="13" t="s">
        <v>81</v>
      </c>
      <c r="AY146" s="267" t="s">
        <v>229</v>
      </c>
    </row>
    <row r="147" s="14" customFormat="1">
      <c r="A147" s="14"/>
      <c r="B147" s="268"/>
      <c r="C147" s="269"/>
      <c r="D147" s="259" t="s">
        <v>238</v>
      </c>
      <c r="E147" s="270" t="s">
        <v>1</v>
      </c>
      <c r="F147" s="271" t="s">
        <v>4504</v>
      </c>
      <c r="G147" s="269"/>
      <c r="H147" s="272">
        <v>102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238</v>
      </c>
      <c r="AU147" s="278" t="s">
        <v>89</v>
      </c>
      <c r="AV147" s="14" t="s">
        <v>91</v>
      </c>
      <c r="AW147" s="14" t="s">
        <v>36</v>
      </c>
      <c r="AX147" s="14" t="s">
        <v>89</v>
      </c>
      <c r="AY147" s="278" t="s">
        <v>229</v>
      </c>
    </row>
    <row r="148" s="2" customFormat="1" ht="16.5" customHeight="1">
      <c r="A148" s="39"/>
      <c r="B148" s="40"/>
      <c r="C148" s="244" t="s">
        <v>264</v>
      </c>
      <c r="D148" s="244" t="s">
        <v>231</v>
      </c>
      <c r="E148" s="245" t="s">
        <v>4505</v>
      </c>
      <c r="F148" s="246" t="s">
        <v>4506</v>
      </c>
      <c r="G148" s="247" t="s">
        <v>234</v>
      </c>
      <c r="H148" s="248">
        <v>147</v>
      </c>
      <c r="I148" s="249"/>
      <c r="J148" s="250">
        <f>ROUND(I148*H148,2)</f>
        <v>0</v>
      </c>
      <c r="K148" s="246" t="s">
        <v>337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325</v>
      </c>
    </row>
    <row r="149" s="13" customFormat="1">
      <c r="A149" s="13"/>
      <c r="B149" s="257"/>
      <c r="C149" s="258"/>
      <c r="D149" s="259" t="s">
        <v>238</v>
      </c>
      <c r="E149" s="260" t="s">
        <v>1</v>
      </c>
      <c r="F149" s="261" t="s">
        <v>4507</v>
      </c>
      <c r="G149" s="258"/>
      <c r="H149" s="260" t="s">
        <v>1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238</v>
      </c>
      <c r="AU149" s="267" t="s">
        <v>89</v>
      </c>
      <c r="AV149" s="13" t="s">
        <v>89</v>
      </c>
      <c r="AW149" s="13" t="s">
        <v>36</v>
      </c>
      <c r="AX149" s="13" t="s">
        <v>81</v>
      </c>
      <c r="AY149" s="267" t="s">
        <v>229</v>
      </c>
    </row>
    <row r="150" s="14" customFormat="1">
      <c r="A150" s="14"/>
      <c r="B150" s="268"/>
      <c r="C150" s="269"/>
      <c r="D150" s="259" t="s">
        <v>238</v>
      </c>
      <c r="E150" s="270" t="s">
        <v>1</v>
      </c>
      <c r="F150" s="271" t="s">
        <v>4508</v>
      </c>
      <c r="G150" s="269"/>
      <c r="H150" s="272">
        <v>147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8" t="s">
        <v>238</v>
      </c>
      <c r="AU150" s="278" t="s">
        <v>89</v>
      </c>
      <c r="AV150" s="14" t="s">
        <v>91</v>
      </c>
      <c r="AW150" s="14" t="s">
        <v>36</v>
      </c>
      <c r="AX150" s="14" t="s">
        <v>89</v>
      </c>
      <c r="AY150" s="278" t="s">
        <v>229</v>
      </c>
    </row>
    <row r="151" s="2" customFormat="1" ht="16.5" customHeight="1">
      <c r="A151" s="39"/>
      <c r="B151" s="40"/>
      <c r="C151" s="244" t="s">
        <v>303</v>
      </c>
      <c r="D151" s="244" t="s">
        <v>231</v>
      </c>
      <c r="E151" s="245" t="s">
        <v>4387</v>
      </c>
      <c r="F151" s="246" t="s">
        <v>4388</v>
      </c>
      <c r="G151" s="247" t="s">
        <v>234</v>
      </c>
      <c r="H151" s="248">
        <v>147</v>
      </c>
      <c r="I151" s="249"/>
      <c r="J151" s="250">
        <f>ROUND(I151*H151,2)</f>
        <v>0</v>
      </c>
      <c r="K151" s="246" t="s">
        <v>337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328</v>
      </c>
    </row>
    <row r="152" s="14" customFormat="1">
      <c r="A152" s="14"/>
      <c r="B152" s="268"/>
      <c r="C152" s="269"/>
      <c r="D152" s="259" t="s">
        <v>238</v>
      </c>
      <c r="E152" s="270" t="s">
        <v>1</v>
      </c>
      <c r="F152" s="271" t="s">
        <v>4509</v>
      </c>
      <c r="G152" s="269"/>
      <c r="H152" s="272">
        <v>147</v>
      </c>
      <c r="I152" s="273"/>
      <c r="J152" s="269"/>
      <c r="K152" s="269"/>
      <c r="L152" s="274"/>
      <c r="M152" s="275"/>
      <c r="N152" s="276"/>
      <c r="O152" s="276"/>
      <c r="P152" s="276"/>
      <c r="Q152" s="276"/>
      <c r="R152" s="276"/>
      <c r="S152" s="276"/>
      <c r="T152" s="27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8" t="s">
        <v>238</v>
      </c>
      <c r="AU152" s="278" t="s">
        <v>89</v>
      </c>
      <c r="AV152" s="14" t="s">
        <v>91</v>
      </c>
      <c r="AW152" s="14" t="s">
        <v>36</v>
      </c>
      <c r="AX152" s="14" t="s">
        <v>89</v>
      </c>
      <c r="AY152" s="278" t="s">
        <v>229</v>
      </c>
    </row>
    <row r="153" s="2" customFormat="1" ht="16.5" customHeight="1">
      <c r="A153" s="39"/>
      <c r="B153" s="40"/>
      <c r="C153" s="244" t="s">
        <v>319</v>
      </c>
      <c r="D153" s="244" t="s">
        <v>231</v>
      </c>
      <c r="E153" s="245" t="s">
        <v>245</v>
      </c>
      <c r="F153" s="246" t="s">
        <v>4461</v>
      </c>
      <c r="G153" s="247" t="s">
        <v>234</v>
      </c>
      <c r="H153" s="248">
        <v>184.09999999999999</v>
      </c>
      <c r="I153" s="249"/>
      <c r="J153" s="250">
        <f>ROUND(I153*H153,2)</f>
        <v>0</v>
      </c>
      <c r="K153" s="246" t="s">
        <v>337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89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331</v>
      </c>
    </row>
    <row r="154" s="13" customFormat="1">
      <c r="A154" s="13"/>
      <c r="B154" s="257"/>
      <c r="C154" s="258"/>
      <c r="D154" s="259" t="s">
        <v>238</v>
      </c>
      <c r="E154" s="260" t="s">
        <v>1</v>
      </c>
      <c r="F154" s="261" t="s">
        <v>4510</v>
      </c>
      <c r="G154" s="258"/>
      <c r="H154" s="260" t="s">
        <v>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238</v>
      </c>
      <c r="AU154" s="267" t="s">
        <v>89</v>
      </c>
      <c r="AV154" s="13" t="s">
        <v>89</v>
      </c>
      <c r="AW154" s="13" t="s">
        <v>36</v>
      </c>
      <c r="AX154" s="13" t="s">
        <v>81</v>
      </c>
      <c r="AY154" s="267" t="s">
        <v>229</v>
      </c>
    </row>
    <row r="155" s="14" customFormat="1">
      <c r="A155" s="14"/>
      <c r="B155" s="268"/>
      <c r="C155" s="269"/>
      <c r="D155" s="259" t="s">
        <v>238</v>
      </c>
      <c r="E155" s="270" t="s">
        <v>1</v>
      </c>
      <c r="F155" s="271" t="s">
        <v>4511</v>
      </c>
      <c r="G155" s="269"/>
      <c r="H155" s="272">
        <v>57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238</v>
      </c>
      <c r="AU155" s="278" t="s">
        <v>89</v>
      </c>
      <c r="AV155" s="14" t="s">
        <v>91</v>
      </c>
      <c r="AW155" s="14" t="s">
        <v>36</v>
      </c>
      <c r="AX155" s="14" t="s">
        <v>81</v>
      </c>
      <c r="AY155" s="278" t="s">
        <v>229</v>
      </c>
    </row>
    <row r="156" s="14" customFormat="1">
      <c r="A156" s="14"/>
      <c r="B156" s="268"/>
      <c r="C156" s="269"/>
      <c r="D156" s="259" t="s">
        <v>238</v>
      </c>
      <c r="E156" s="270" t="s">
        <v>1</v>
      </c>
      <c r="F156" s="271" t="s">
        <v>4512</v>
      </c>
      <c r="G156" s="269"/>
      <c r="H156" s="272">
        <v>70.099999999999994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8" t="s">
        <v>238</v>
      </c>
      <c r="AU156" s="278" t="s">
        <v>89</v>
      </c>
      <c r="AV156" s="14" t="s">
        <v>91</v>
      </c>
      <c r="AW156" s="14" t="s">
        <v>36</v>
      </c>
      <c r="AX156" s="14" t="s">
        <v>81</v>
      </c>
      <c r="AY156" s="278" t="s">
        <v>229</v>
      </c>
    </row>
    <row r="157" s="16" customFormat="1">
      <c r="A157" s="16"/>
      <c r="B157" s="307"/>
      <c r="C157" s="308"/>
      <c r="D157" s="259" t="s">
        <v>238</v>
      </c>
      <c r="E157" s="309" t="s">
        <v>1</v>
      </c>
      <c r="F157" s="310" t="s">
        <v>4513</v>
      </c>
      <c r="G157" s="308"/>
      <c r="H157" s="311">
        <v>127.09999999999999</v>
      </c>
      <c r="I157" s="312"/>
      <c r="J157" s="308"/>
      <c r="K157" s="308"/>
      <c r="L157" s="313"/>
      <c r="M157" s="314"/>
      <c r="N157" s="315"/>
      <c r="O157" s="315"/>
      <c r="P157" s="315"/>
      <c r="Q157" s="315"/>
      <c r="R157" s="315"/>
      <c r="S157" s="315"/>
      <c r="T157" s="3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17" t="s">
        <v>238</v>
      </c>
      <c r="AU157" s="317" t="s">
        <v>89</v>
      </c>
      <c r="AV157" s="16" t="s">
        <v>244</v>
      </c>
      <c r="AW157" s="16" t="s">
        <v>36</v>
      </c>
      <c r="AX157" s="16" t="s">
        <v>81</v>
      </c>
      <c r="AY157" s="317" t="s">
        <v>229</v>
      </c>
    </row>
    <row r="158" s="13" customFormat="1">
      <c r="A158" s="13"/>
      <c r="B158" s="257"/>
      <c r="C158" s="258"/>
      <c r="D158" s="259" t="s">
        <v>238</v>
      </c>
      <c r="E158" s="260" t="s">
        <v>1</v>
      </c>
      <c r="F158" s="261" t="s">
        <v>4459</v>
      </c>
      <c r="G158" s="258"/>
      <c r="H158" s="260" t="s">
        <v>1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7" t="s">
        <v>238</v>
      </c>
      <c r="AU158" s="267" t="s">
        <v>89</v>
      </c>
      <c r="AV158" s="13" t="s">
        <v>89</v>
      </c>
      <c r="AW158" s="13" t="s">
        <v>36</v>
      </c>
      <c r="AX158" s="13" t="s">
        <v>81</v>
      </c>
      <c r="AY158" s="267" t="s">
        <v>229</v>
      </c>
    </row>
    <row r="159" s="14" customFormat="1">
      <c r="A159" s="14"/>
      <c r="B159" s="268"/>
      <c r="C159" s="269"/>
      <c r="D159" s="259" t="s">
        <v>238</v>
      </c>
      <c r="E159" s="270" t="s">
        <v>1</v>
      </c>
      <c r="F159" s="271" t="s">
        <v>4514</v>
      </c>
      <c r="G159" s="269"/>
      <c r="H159" s="272">
        <v>57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238</v>
      </c>
      <c r="AU159" s="278" t="s">
        <v>89</v>
      </c>
      <c r="AV159" s="14" t="s">
        <v>91</v>
      </c>
      <c r="AW159" s="14" t="s">
        <v>36</v>
      </c>
      <c r="AX159" s="14" t="s">
        <v>81</v>
      </c>
      <c r="AY159" s="278" t="s">
        <v>229</v>
      </c>
    </row>
    <row r="160" s="15" customFormat="1">
      <c r="A160" s="15"/>
      <c r="B160" s="279"/>
      <c r="C160" s="280"/>
      <c r="D160" s="259" t="s">
        <v>238</v>
      </c>
      <c r="E160" s="281" t="s">
        <v>1</v>
      </c>
      <c r="F160" s="282" t="s">
        <v>252</v>
      </c>
      <c r="G160" s="280"/>
      <c r="H160" s="283">
        <v>184.09999999999999</v>
      </c>
      <c r="I160" s="284"/>
      <c r="J160" s="280"/>
      <c r="K160" s="280"/>
      <c r="L160" s="285"/>
      <c r="M160" s="286"/>
      <c r="N160" s="287"/>
      <c r="O160" s="287"/>
      <c r="P160" s="287"/>
      <c r="Q160" s="287"/>
      <c r="R160" s="287"/>
      <c r="S160" s="287"/>
      <c r="T160" s="28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9" t="s">
        <v>238</v>
      </c>
      <c r="AU160" s="289" t="s">
        <v>89</v>
      </c>
      <c r="AV160" s="15" t="s">
        <v>236</v>
      </c>
      <c r="AW160" s="15" t="s">
        <v>36</v>
      </c>
      <c r="AX160" s="15" t="s">
        <v>89</v>
      </c>
      <c r="AY160" s="289" t="s">
        <v>229</v>
      </c>
    </row>
    <row r="161" s="2" customFormat="1" ht="16.5" customHeight="1">
      <c r="A161" s="39"/>
      <c r="B161" s="40"/>
      <c r="C161" s="244" t="s">
        <v>274</v>
      </c>
      <c r="D161" s="244" t="s">
        <v>231</v>
      </c>
      <c r="E161" s="245" t="s">
        <v>3987</v>
      </c>
      <c r="F161" s="246" t="s">
        <v>4458</v>
      </c>
      <c r="G161" s="247" t="s">
        <v>234</v>
      </c>
      <c r="H161" s="248">
        <v>57</v>
      </c>
      <c r="I161" s="249"/>
      <c r="J161" s="250">
        <f>ROUND(I161*H161,2)</f>
        <v>0</v>
      </c>
      <c r="K161" s="246" t="s">
        <v>337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236</v>
      </c>
      <c r="AT161" s="255" t="s">
        <v>231</v>
      </c>
      <c r="AU161" s="255" t="s">
        <v>89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236</v>
      </c>
      <c r="BM161" s="255" t="s">
        <v>511</v>
      </c>
    </row>
    <row r="162" s="13" customFormat="1">
      <c r="A162" s="13"/>
      <c r="B162" s="257"/>
      <c r="C162" s="258"/>
      <c r="D162" s="259" t="s">
        <v>238</v>
      </c>
      <c r="E162" s="260" t="s">
        <v>1</v>
      </c>
      <c r="F162" s="261" t="s">
        <v>4459</v>
      </c>
      <c r="G162" s="258"/>
      <c r="H162" s="260" t="s">
        <v>1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238</v>
      </c>
      <c r="AU162" s="267" t="s">
        <v>89</v>
      </c>
      <c r="AV162" s="13" t="s">
        <v>89</v>
      </c>
      <c r="AW162" s="13" t="s">
        <v>36</v>
      </c>
      <c r="AX162" s="13" t="s">
        <v>81</v>
      </c>
      <c r="AY162" s="267" t="s">
        <v>229</v>
      </c>
    </row>
    <row r="163" s="14" customFormat="1">
      <c r="A163" s="14"/>
      <c r="B163" s="268"/>
      <c r="C163" s="269"/>
      <c r="D163" s="259" t="s">
        <v>238</v>
      </c>
      <c r="E163" s="270" t="s">
        <v>1</v>
      </c>
      <c r="F163" s="271" t="s">
        <v>4514</v>
      </c>
      <c r="G163" s="269"/>
      <c r="H163" s="272">
        <v>57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238</v>
      </c>
      <c r="AU163" s="278" t="s">
        <v>89</v>
      </c>
      <c r="AV163" s="14" t="s">
        <v>91</v>
      </c>
      <c r="AW163" s="14" t="s">
        <v>36</v>
      </c>
      <c r="AX163" s="14" t="s">
        <v>89</v>
      </c>
      <c r="AY163" s="278" t="s">
        <v>229</v>
      </c>
    </row>
    <row r="164" s="2" customFormat="1" ht="16.5" customHeight="1">
      <c r="A164" s="39"/>
      <c r="B164" s="40"/>
      <c r="C164" s="244" t="s">
        <v>322</v>
      </c>
      <c r="D164" s="244" t="s">
        <v>231</v>
      </c>
      <c r="E164" s="245" t="s">
        <v>4397</v>
      </c>
      <c r="F164" s="246" t="s">
        <v>4398</v>
      </c>
      <c r="G164" s="247" t="s">
        <v>234</v>
      </c>
      <c r="H164" s="248">
        <v>57</v>
      </c>
      <c r="I164" s="249"/>
      <c r="J164" s="250">
        <f>ROUND(I164*H164,2)</f>
        <v>0</v>
      </c>
      <c r="K164" s="246" t="s">
        <v>337</v>
      </c>
      <c r="L164" s="45"/>
      <c r="M164" s="251" t="s">
        <v>1</v>
      </c>
      <c r="N164" s="252" t="s">
        <v>46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236</v>
      </c>
      <c r="AT164" s="255" t="s">
        <v>231</v>
      </c>
      <c r="AU164" s="255" t="s">
        <v>89</v>
      </c>
      <c r="AY164" s="18" t="s">
        <v>229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89</v>
      </c>
      <c r="BK164" s="256">
        <f>ROUND(I164*H164,2)</f>
        <v>0</v>
      </c>
      <c r="BL164" s="18" t="s">
        <v>236</v>
      </c>
      <c r="BM164" s="255" t="s">
        <v>522</v>
      </c>
    </row>
    <row r="165" s="14" customFormat="1">
      <c r="A165" s="14"/>
      <c r="B165" s="268"/>
      <c r="C165" s="269"/>
      <c r="D165" s="259" t="s">
        <v>238</v>
      </c>
      <c r="E165" s="270" t="s">
        <v>1</v>
      </c>
      <c r="F165" s="271" t="s">
        <v>4515</v>
      </c>
      <c r="G165" s="269"/>
      <c r="H165" s="272">
        <v>57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238</v>
      </c>
      <c r="AU165" s="278" t="s">
        <v>89</v>
      </c>
      <c r="AV165" s="14" t="s">
        <v>91</v>
      </c>
      <c r="AW165" s="14" t="s">
        <v>36</v>
      </c>
      <c r="AX165" s="14" t="s">
        <v>89</v>
      </c>
      <c r="AY165" s="278" t="s">
        <v>229</v>
      </c>
    </row>
    <row r="166" s="13" customFormat="1">
      <c r="A166" s="13"/>
      <c r="B166" s="257"/>
      <c r="C166" s="258"/>
      <c r="D166" s="259" t="s">
        <v>238</v>
      </c>
      <c r="E166" s="260" t="s">
        <v>1</v>
      </c>
      <c r="F166" s="261" t="s">
        <v>4516</v>
      </c>
      <c r="G166" s="258"/>
      <c r="H166" s="260" t="s">
        <v>1</v>
      </c>
      <c r="I166" s="262"/>
      <c r="J166" s="258"/>
      <c r="K166" s="258"/>
      <c r="L166" s="263"/>
      <c r="M166" s="264"/>
      <c r="N166" s="265"/>
      <c r="O166" s="265"/>
      <c r="P166" s="265"/>
      <c r="Q166" s="265"/>
      <c r="R166" s="265"/>
      <c r="S166" s="265"/>
      <c r="T166" s="26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7" t="s">
        <v>238</v>
      </c>
      <c r="AU166" s="267" t="s">
        <v>89</v>
      </c>
      <c r="AV166" s="13" t="s">
        <v>89</v>
      </c>
      <c r="AW166" s="13" t="s">
        <v>36</v>
      </c>
      <c r="AX166" s="13" t="s">
        <v>81</v>
      </c>
      <c r="AY166" s="267" t="s">
        <v>229</v>
      </c>
    </row>
    <row r="167" s="13" customFormat="1">
      <c r="A167" s="13"/>
      <c r="B167" s="257"/>
      <c r="C167" s="258"/>
      <c r="D167" s="259" t="s">
        <v>238</v>
      </c>
      <c r="E167" s="260" t="s">
        <v>1</v>
      </c>
      <c r="F167" s="261" t="s">
        <v>4517</v>
      </c>
      <c r="G167" s="258"/>
      <c r="H167" s="260" t="s">
        <v>1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7" t="s">
        <v>238</v>
      </c>
      <c r="AU167" s="267" t="s">
        <v>89</v>
      </c>
      <c r="AV167" s="13" t="s">
        <v>89</v>
      </c>
      <c r="AW167" s="13" t="s">
        <v>36</v>
      </c>
      <c r="AX167" s="13" t="s">
        <v>81</v>
      </c>
      <c r="AY167" s="267" t="s">
        <v>229</v>
      </c>
    </row>
    <row r="168" s="2" customFormat="1" ht="16.5" customHeight="1">
      <c r="A168" s="39"/>
      <c r="B168" s="40"/>
      <c r="C168" s="244" t="s">
        <v>478</v>
      </c>
      <c r="D168" s="244" t="s">
        <v>231</v>
      </c>
      <c r="E168" s="245" t="s">
        <v>4518</v>
      </c>
      <c r="F168" s="246" t="s">
        <v>4519</v>
      </c>
      <c r="G168" s="247" t="s">
        <v>234</v>
      </c>
      <c r="H168" s="248">
        <v>3.375</v>
      </c>
      <c r="I168" s="249"/>
      <c r="J168" s="250">
        <f>ROUND(I168*H168,2)</f>
        <v>0</v>
      </c>
      <c r="K168" s="246" t="s">
        <v>337</v>
      </c>
      <c r="L168" s="45"/>
      <c r="M168" s="251" t="s">
        <v>1</v>
      </c>
      <c r="N168" s="252" t="s">
        <v>46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236</v>
      </c>
      <c r="AT168" s="255" t="s">
        <v>231</v>
      </c>
      <c r="AU168" s="255" t="s">
        <v>89</v>
      </c>
      <c r="AY168" s="18" t="s">
        <v>229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89</v>
      </c>
      <c r="BK168" s="256">
        <f>ROUND(I168*H168,2)</f>
        <v>0</v>
      </c>
      <c r="BL168" s="18" t="s">
        <v>236</v>
      </c>
      <c r="BM168" s="255" t="s">
        <v>530</v>
      </c>
    </row>
    <row r="169" s="13" customFormat="1">
      <c r="A169" s="13"/>
      <c r="B169" s="257"/>
      <c r="C169" s="258"/>
      <c r="D169" s="259" t="s">
        <v>238</v>
      </c>
      <c r="E169" s="260" t="s">
        <v>1</v>
      </c>
      <c r="F169" s="261" t="s">
        <v>4520</v>
      </c>
      <c r="G169" s="258"/>
      <c r="H169" s="260" t="s">
        <v>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7" t="s">
        <v>238</v>
      </c>
      <c r="AU169" s="267" t="s">
        <v>89</v>
      </c>
      <c r="AV169" s="13" t="s">
        <v>89</v>
      </c>
      <c r="AW169" s="13" t="s">
        <v>36</v>
      </c>
      <c r="AX169" s="13" t="s">
        <v>81</v>
      </c>
      <c r="AY169" s="267" t="s">
        <v>229</v>
      </c>
    </row>
    <row r="170" s="14" customFormat="1">
      <c r="A170" s="14"/>
      <c r="B170" s="268"/>
      <c r="C170" s="269"/>
      <c r="D170" s="259" t="s">
        <v>238</v>
      </c>
      <c r="E170" s="270" t="s">
        <v>1</v>
      </c>
      <c r="F170" s="271" t="s">
        <v>4521</v>
      </c>
      <c r="G170" s="269"/>
      <c r="H170" s="272">
        <v>3.375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238</v>
      </c>
      <c r="AU170" s="278" t="s">
        <v>89</v>
      </c>
      <c r="AV170" s="14" t="s">
        <v>91</v>
      </c>
      <c r="AW170" s="14" t="s">
        <v>36</v>
      </c>
      <c r="AX170" s="14" t="s">
        <v>89</v>
      </c>
      <c r="AY170" s="278" t="s">
        <v>229</v>
      </c>
    </row>
    <row r="171" s="2" customFormat="1" ht="16.5" customHeight="1">
      <c r="A171" s="39"/>
      <c r="B171" s="40"/>
      <c r="C171" s="244" t="s">
        <v>325</v>
      </c>
      <c r="D171" s="244" t="s">
        <v>231</v>
      </c>
      <c r="E171" s="245" t="s">
        <v>4522</v>
      </c>
      <c r="F171" s="246" t="s">
        <v>4523</v>
      </c>
      <c r="G171" s="247" t="s">
        <v>234</v>
      </c>
      <c r="H171" s="248">
        <v>3.375</v>
      </c>
      <c r="I171" s="249"/>
      <c r="J171" s="250">
        <f>ROUND(I171*H171,2)</f>
        <v>0</v>
      </c>
      <c r="K171" s="246" t="s">
        <v>337</v>
      </c>
      <c r="L171" s="45"/>
      <c r="M171" s="251" t="s">
        <v>1</v>
      </c>
      <c r="N171" s="252" t="s">
        <v>46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236</v>
      </c>
      <c r="AT171" s="255" t="s">
        <v>231</v>
      </c>
      <c r="AU171" s="255" t="s">
        <v>89</v>
      </c>
      <c r="AY171" s="18" t="s">
        <v>229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89</v>
      </c>
      <c r="BK171" s="256">
        <f>ROUND(I171*H171,2)</f>
        <v>0</v>
      </c>
      <c r="BL171" s="18" t="s">
        <v>236</v>
      </c>
      <c r="BM171" s="255" t="s">
        <v>540</v>
      </c>
    </row>
    <row r="172" s="14" customFormat="1">
      <c r="A172" s="14"/>
      <c r="B172" s="268"/>
      <c r="C172" s="269"/>
      <c r="D172" s="259" t="s">
        <v>238</v>
      </c>
      <c r="E172" s="270" t="s">
        <v>1</v>
      </c>
      <c r="F172" s="271" t="s">
        <v>4524</v>
      </c>
      <c r="G172" s="269"/>
      <c r="H172" s="272">
        <v>3.375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238</v>
      </c>
      <c r="AU172" s="278" t="s">
        <v>89</v>
      </c>
      <c r="AV172" s="14" t="s">
        <v>91</v>
      </c>
      <c r="AW172" s="14" t="s">
        <v>36</v>
      </c>
      <c r="AX172" s="14" t="s">
        <v>89</v>
      </c>
      <c r="AY172" s="278" t="s">
        <v>229</v>
      </c>
    </row>
    <row r="173" s="2" customFormat="1" ht="16.5" customHeight="1">
      <c r="A173" s="39"/>
      <c r="B173" s="40"/>
      <c r="C173" s="244" t="s">
        <v>485</v>
      </c>
      <c r="D173" s="244" t="s">
        <v>231</v>
      </c>
      <c r="E173" s="245" t="s">
        <v>4525</v>
      </c>
      <c r="F173" s="246" t="s">
        <v>4526</v>
      </c>
      <c r="G173" s="247" t="s">
        <v>234</v>
      </c>
      <c r="H173" s="248">
        <v>1.5</v>
      </c>
      <c r="I173" s="249"/>
      <c r="J173" s="250">
        <f>ROUND(I173*H173,2)</f>
        <v>0</v>
      </c>
      <c r="K173" s="246" t="s">
        <v>337</v>
      </c>
      <c r="L173" s="45"/>
      <c r="M173" s="251" t="s">
        <v>1</v>
      </c>
      <c r="N173" s="252" t="s">
        <v>46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236</v>
      </c>
      <c r="AT173" s="255" t="s">
        <v>231</v>
      </c>
      <c r="AU173" s="255" t="s">
        <v>89</v>
      </c>
      <c r="AY173" s="18" t="s">
        <v>229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89</v>
      </c>
      <c r="BK173" s="256">
        <f>ROUND(I173*H173,2)</f>
        <v>0</v>
      </c>
      <c r="BL173" s="18" t="s">
        <v>236</v>
      </c>
      <c r="BM173" s="255" t="s">
        <v>552</v>
      </c>
    </row>
    <row r="174" s="13" customFormat="1">
      <c r="A174" s="13"/>
      <c r="B174" s="257"/>
      <c r="C174" s="258"/>
      <c r="D174" s="259" t="s">
        <v>238</v>
      </c>
      <c r="E174" s="260" t="s">
        <v>1</v>
      </c>
      <c r="F174" s="261" t="s">
        <v>4527</v>
      </c>
      <c r="G174" s="258"/>
      <c r="H174" s="260" t="s">
        <v>1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7" t="s">
        <v>238</v>
      </c>
      <c r="AU174" s="267" t="s">
        <v>89</v>
      </c>
      <c r="AV174" s="13" t="s">
        <v>89</v>
      </c>
      <c r="AW174" s="13" t="s">
        <v>36</v>
      </c>
      <c r="AX174" s="13" t="s">
        <v>81</v>
      </c>
      <c r="AY174" s="267" t="s">
        <v>229</v>
      </c>
    </row>
    <row r="175" s="14" customFormat="1">
      <c r="A175" s="14"/>
      <c r="B175" s="268"/>
      <c r="C175" s="269"/>
      <c r="D175" s="259" t="s">
        <v>238</v>
      </c>
      <c r="E175" s="270" t="s">
        <v>1</v>
      </c>
      <c r="F175" s="271" t="s">
        <v>4528</v>
      </c>
      <c r="G175" s="269"/>
      <c r="H175" s="272">
        <v>1.5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238</v>
      </c>
      <c r="AU175" s="278" t="s">
        <v>89</v>
      </c>
      <c r="AV175" s="14" t="s">
        <v>91</v>
      </c>
      <c r="AW175" s="14" t="s">
        <v>36</v>
      </c>
      <c r="AX175" s="14" t="s">
        <v>89</v>
      </c>
      <c r="AY175" s="278" t="s">
        <v>229</v>
      </c>
    </row>
    <row r="176" s="2" customFormat="1" ht="16.5" customHeight="1">
      <c r="A176" s="39"/>
      <c r="B176" s="40"/>
      <c r="C176" s="244" t="s">
        <v>328</v>
      </c>
      <c r="D176" s="244" t="s">
        <v>231</v>
      </c>
      <c r="E176" s="245" t="s">
        <v>4529</v>
      </c>
      <c r="F176" s="246" t="s">
        <v>4530</v>
      </c>
      <c r="G176" s="247" t="s">
        <v>234</v>
      </c>
      <c r="H176" s="248">
        <v>1.5</v>
      </c>
      <c r="I176" s="249"/>
      <c r="J176" s="250">
        <f>ROUND(I176*H176,2)</f>
        <v>0</v>
      </c>
      <c r="K176" s="246" t="s">
        <v>337</v>
      </c>
      <c r="L176" s="45"/>
      <c r="M176" s="251" t="s">
        <v>1</v>
      </c>
      <c r="N176" s="252" t="s">
        <v>46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236</v>
      </c>
      <c r="AT176" s="255" t="s">
        <v>231</v>
      </c>
      <c r="AU176" s="255" t="s">
        <v>89</v>
      </c>
      <c r="AY176" s="18" t="s">
        <v>229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89</v>
      </c>
      <c r="BK176" s="256">
        <f>ROUND(I176*H176,2)</f>
        <v>0</v>
      </c>
      <c r="BL176" s="18" t="s">
        <v>236</v>
      </c>
      <c r="BM176" s="255" t="s">
        <v>565</v>
      </c>
    </row>
    <row r="177" s="14" customFormat="1">
      <c r="A177" s="14"/>
      <c r="B177" s="268"/>
      <c r="C177" s="269"/>
      <c r="D177" s="259" t="s">
        <v>238</v>
      </c>
      <c r="E177" s="270" t="s">
        <v>1</v>
      </c>
      <c r="F177" s="271" t="s">
        <v>4531</v>
      </c>
      <c r="G177" s="269"/>
      <c r="H177" s="272">
        <v>1.5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238</v>
      </c>
      <c r="AU177" s="278" t="s">
        <v>89</v>
      </c>
      <c r="AV177" s="14" t="s">
        <v>91</v>
      </c>
      <c r="AW177" s="14" t="s">
        <v>36</v>
      </c>
      <c r="AX177" s="14" t="s">
        <v>89</v>
      </c>
      <c r="AY177" s="278" t="s">
        <v>229</v>
      </c>
    </row>
    <row r="178" s="2" customFormat="1" ht="16.5" customHeight="1">
      <c r="A178" s="39"/>
      <c r="B178" s="40"/>
      <c r="C178" s="244" t="s">
        <v>8</v>
      </c>
      <c r="D178" s="244" t="s">
        <v>231</v>
      </c>
      <c r="E178" s="245" t="s">
        <v>4390</v>
      </c>
      <c r="F178" s="246" t="s">
        <v>4391</v>
      </c>
      <c r="G178" s="247" t="s">
        <v>234</v>
      </c>
      <c r="H178" s="248">
        <v>24.774999999999999</v>
      </c>
      <c r="I178" s="249"/>
      <c r="J178" s="250">
        <f>ROUND(I178*H178,2)</f>
        <v>0</v>
      </c>
      <c r="K178" s="246" t="s">
        <v>337</v>
      </c>
      <c r="L178" s="45"/>
      <c r="M178" s="251" t="s">
        <v>1</v>
      </c>
      <c r="N178" s="252" t="s">
        <v>46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236</v>
      </c>
      <c r="AT178" s="255" t="s">
        <v>231</v>
      </c>
      <c r="AU178" s="255" t="s">
        <v>89</v>
      </c>
      <c r="AY178" s="18" t="s">
        <v>229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89</v>
      </c>
      <c r="BK178" s="256">
        <f>ROUND(I178*H178,2)</f>
        <v>0</v>
      </c>
      <c r="BL178" s="18" t="s">
        <v>236</v>
      </c>
      <c r="BM178" s="255" t="s">
        <v>577</v>
      </c>
    </row>
    <row r="179" s="13" customFormat="1">
      <c r="A179" s="13"/>
      <c r="B179" s="257"/>
      <c r="C179" s="258"/>
      <c r="D179" s="259" t="s">
        <v>238</v>
      </c>
      <c r="E179" s="260" t="s">
        <v>1</v>
      </c>
      <c r="F179" s="261" t="s">
        <v>4507</v>
      </c>
      <c r="G179" s="258"/>
      <c r="H179" s="260" t="s">
        <v>1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7" t="s">
        <v>238</v>
      </c>
      <c r="AU179" s="267" t="s">
        <v>89</v>
      </c>
      <c r="AV179" s="13" t="s">
        <v>89</v>
      </c>
      <c r="AW179" s="13" t="s">
        <v>36</v>
      </c>
      <c r="AX179" s="13" t="s">
        <v>81</v>
      </c>
      <c r="AY179" s="267" t="s">
        <v>229</v>
      </c>
    </row>
    <row r="180" s="14" customFormat="1">
      <c r="A180" s="14"/>
      <c r="B180" s="268"/>
      <c r="C180" s="269"/>
      <c r="D180" s="259" t="s">
        <v>238</v>
      </c>
      <c r="E180" s="270" t="s">
        <v>1</v>
      </c>
      <c r="F180" s="271" t="s">
        <v>4532</v>
      </c>
      <c r="G180" s="269"/>
      <c r="H180" s="272">
        <v>19.899999999999999</v>
      </c>
      <c r="I180" s="273"/>
      <c r="J180" s="269"/>
      <c r="K180" s="269"/>
      <c r="L180" s="274"/>
      <c r="M180" s="275"/>
      <c r="N180" s="276"/>
      <c r="O180" s="276"/>
      <c r="P180" s="276"/>
      <c r="Q180" s="276"/>
      <c r="R180" s="276"/>
      <c r="S180" s="276"/>
      <c r="T180" s="27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8" t="s">
        <v>238</v>
      </c>
      <c r="AU180" s="278" t="s">
        <v>89</v>
      </c>
      <c r="AV180" s="14" t="s">
        <v>91</v>
      </c>
      <c r="AW180" s="14" t="s">
        <v>36</v>
      </c>
      <c r="AX180" s="14" t="s">
        <v>81</v>
      </c>
      <c r="AY180" s="278" t="s">
        <v>229</v>
      </c>
    </row>
    <row r="181" s="13" customFormat="1">
      <c r="A181" s="13"/>
      <c r="B181" s="257"/>
      <c r="C181" s="258"/>
      <c r="D181" s="259" t="s">
        <v>238</v>
      </c>
      <c r="E181" s="260" t="s">
        <v>1</v>
      </c>
      <c r="F181" s="261" t="s">
        <v>4520</v>
      </c>
      <c r="G181" s="258"/>
      <c r="H181" s="260" t="s">
        <v>1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7" t="s">
        <v>238</v>
      </c>
      <c r="AU181" s="267" t="s">
        <v>89</v>
      </c>
      <c r="AV181" s="13" t="s">
        <v>89</v>
      </c>
      <c r="AW181" s="13" t="s">
        <v>36</v>
      </c>
      <c r="AX181" s="13" t="s">
        <v>81</v>
      </c>
      <c r="AY181" s="267" t="s">
        <v>229</v>
      </c>
    </row>
    <row r="182" s="14" customFormat="1">
      <c r="A182" s="14"/>
      <c r="B182" s="268"/>
      <c r="C182" s="269"/>
      <c r="D182" s="259" t="s">
        <v>238</v>
      </c>
      <c r="E182" s="270" t="s">
        <v>1</v>
      </c>
      <c r="F182" s="271" t="s">
        <v>4533</v>
      </c>
      <c r="G182" s="269"/>
      <c r="H182" s="272">
        <v>3.375</v>
      </c>
      <c r="I182" s="273"/>
      <c r="J182" s="269"/>
      <c r="K182" s="269"/>
      <c r="L182" s="274"/>
      <c r="M182" s="275"/>
      <c r="N182" s="276"/>
      <c r="O182" s="276"/>
      <c r="P182" s="276"/>
      <c r="Q182" s="276"/>
      <c r="R182" s="276"/>
      <c r="S182" s="276"/>
      <c r="T182" s="27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8" t="s">
        <v>238</v>
      </c>
      <c r="AU182" s="278" t="s">
        <v>89</v>
      </c>
      <c r="AV182" s="14" t="s">
        <v>91</v>
      </c>
      <c r="AW182" s="14" t="s">
        <v>36</v>
      </c>
      <c r="AX182" s="14" t="s">
        <v>81</v>
      </c>
      <c r="AY182" s="278" t="s">
        <v>229</v>
      </c>
    </row>
    <row r="183" s="13" customFormat="1">
      <c r="A183" s="13"/>
      <c r="B183" s="257"/>
      <c r="C183" s="258"/>
      <c r="D183" s="259" t="s">
        <v>238</v>
      </c>
      <c r="E183" s="260" t="s">
        <v>1</v>
      </c>
      <c r="F183" s="261" t="s">
        <v>4527</v>
      </c>
      <c r="G183" s="258"/>
      <c r="H183" s="260" t="s">
        <v>1</v>
      </c>
      <c r="I183" s="262"/>
      <c r="J183" s="258"/>
      <c r="K183" s="258"/>
      <c r="L183" s="263"/>
      <c r="M183" s="264"/>
      <c r="N183" s="265"/>
      <c r="O183" s="265"/>
      <c r="P183" s="265"/>
      <c r="Q183" s="265"/>
      <c r="R183" s="265"/>
      <c r="S183" s="265"/>
      <c r="T183" s="26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7" t="s">
        <v>238</v>
      </c>
      <c r="AU183" s="267" t="s">
        <v>89</v>
      </c>
      <c r="AV183" s="13" t="s">
        <v>89</v>
      </c>
      <c r="AW183" s="13" t="s">
        <v>36</v>
      </c>
      <c r="AX183" s="13" t="s">
        <v>81</v>
      </c>
      <c r="AY183" s="267" t="s">
        <v>229</v>
      </c>
    </row>
    <row r="184" s="14" customFormat="1">
      <c r="A184" s="14"/>
      <c r="B184" s="268"/>
      <c r="C184" s="269"/>
      <c r="D184" s="259" t="s">
        <v>238</v>
      </c>
      <c r="E184" s="270" t="s">
        <v>1</v>
      </c>
      <c r="F184" s="271" t="s">
        <v>4528</v>
      </c>
      <c r="G184" s="269"/>
      <c r="H184" s="272">
        <v>1.5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238</v>
      </c>
      <c r="AU184" s="278" t="s">
        <v>89</v>
      </c>
      <c r="AV184" s="14" t="s">
        <v>91</v>
      </c>
      <c r="AW184" s="14" t="s">
        <v>36</v>
      </c>
      <c r="AX184" s="14" t="s">
        <v>81</v>
      </c>
      <c r="AY184" s="278" t="s">
        <v>229</v>
      </c>
    </row>
    <row r="185" s="15" customFormat="1">
      <c r="A185" s="15"/>
      <c r="B185" s="279"/>
      <c r="C185" s="280"/>
      <c r="D185" s="259" t="s">
        <v>238</v>
      </c>
      <c r="E185" s="281" t="s">
        <v>1</v>
      </c>
      <c r="F185" s="282" t="s">
        <v>252</v>
      </c>
      <c r="G185" s="280"/>
      <c r="H185" s="283">
        <v>24.774999999999999</v>
      </c>
      <c r="I185" s="284"/>
      <c r="J185" s="280"/>
      <c r="K185" s="280"/>
      <c r="L185" s="285"/>
      <c r="M185" s="286"/>
      <c r="N185" s="287"/>
      <c r="O185" s="287"/>
      <c r="P185" s="287"/>
      <c r="Q185" s="287"/>
      <c r="R185" s="287"/>
      <c r="S185" s="287"/>
      <c r="T185" s="28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9" t="s">
        <v>238</v>
      </c>
      <c r="AU185" s="289" t="s">
        <v>89</v>
      </c>
      <c r="AV185" s="15" t="s">
        <v>236</v>
      </c>
      <c r="AW185" s="15" t="s">
        <v>36</v>
      </c>
      <c r="AX185" s="15" t="s">
        <v>89</v>
      </c>
      <c r="AY185" s="289" t="s">
        <v>229</v>
      </c>
    </row>
    <row r="186" s="2" customFormat="1" ht="16.5" customHeight="1">
      <c r="A186" s="39"/>
      <c r="B186" s="40"/>
      <c r="C186" s="244" t="s">
        <v>331</v>
      </c>
      <c r="D186" s="244" t="s">
        <v>231</v>
      </c>
      <c r="E186" s="245" t="s">
        <v>4409</v>
      </c>
      <c r="F186" s="246" t="s">
        <v>4410</v>
      </c>
      <c r="G186" s="247" t="s">
        <v>234</v>
      </c>
      <c r="H186" s="248">
        <v>24.774999999999999</v>
      </c>
      <c r="I186" s="249"/>
      <c r="J186" s="250">
        <f>ROUND(I186*H186,2)</f>
        <v>0</v>
      </c>
      <c r="K186" s="246" t="s">
        <v>337</v>
      </c>
      <c r="L186" s="45"/>
      <c r="M186" s="251" t="s">
        <v>1</v>
      </c>
      <c r="N186" s="252" t="s">
        <v>46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236</v>
      </c>
      <c r="AT186" s="255" t="s">
        <v>231</v>
      </c>
      <c r="AU186" s="255" t="s">
        <v>89</v>
      </c>
      <c r="AY186" s="18" t="s">
        <v>229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89</v>
      </c>
      <c r="BK186" s="256">
        <f>ROUND(I186*H186,2)</f>
        <v>0</v>
      </c>
      <c r="BL186" s="18" t="s">
        <v>236</v>
      </c>
      <c r="BM186" s="255" t="s">
        <v>587</v>
      </c>
    </row>
    <row r="187" s="14" customFormat="1">
      <c r="A187" s="14"/>
      <c r="B187" s="268"/>
      <c r="C187" s="269"/>
      <c r="D187" s="259" t="s">
        <v>238</v>
      </c>
      <c r="E187" s="270" t="s">
        <v>1</v>
      </c>
      <c r="F187" s="271" t="s">
        <v>4534</v>
      </c>
      <c r="G187" s="269"/>
      <c r="H187" s="272">
        <v>24.774999999999999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8" t="s">
        <v>238</v>
      </c>
      <c r="AU187" s="278" t="s">
        <v>89</v>
      </c>
      <c r="AV187" s="14" t="s">
        <v>91</v>
      </c>
      <c r="AW187" s="14" t="s">
        <v>36</v>
      </c>
      <c r="AX187" s="14" t="s">
        <v>89</v>
      </c>
      <c r="AY187" s="278" t="s">
        <v>229</v>
      </c>
    </row>
    <row r="188" s="2" customFormat="1" ht="16.5" customHeight="1">
      <c r="A188" s="39"/>
      <c r="B188" s="40"/>
      <c r="C188" s="244" t="s">
        <v>507</v>
      </c>
      <c r="D188" s="244" t="s">
        <v>231</v>
      </c>
      <c r="E188" s="245" t="s">
        <v>486</v>
      </c>
      <c r="F188" s="246" t="s">
        <v>4535</v>
      </c>
      <c r="G188" s="247" t="s">
        <v>234</v>
      </c>
      <c r="H188" s="248">
        <v>1.5</v>
      </c>
      <c r="I188" s="249"/>
      <c r="J188" s="250">
        <f>ROUND(I188*H188,2)</f>
        <v>0</v>
      </c>
      <c r="K188" s="246" t="s">
        <v>337</v>
      </c>
      <c r="L188" s="45"/>
      <c r="M188" s="251" t="s">
        <v>1</v>
      </c>
      <c r="N188" s="252" t="s">
        <v>46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236</v>
      </c>
      <c r="AT188" s="255" t="s">
        <v>231</v>
      </c>
      <c r="AU188" s="255" t="s">
        <v>89</v>
      </c>
      <c r="AY188" s="18" t="s">
        <v>229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89</v>
      </c>
      <c r="BK188" s="256">
        <f>ROUND(I188*H188,2)</f>
        <v>0</v>
      </c>
      <c r="BL188" s="18" t="s">
        <v>236</v>
      </c>
      <c r="BM188" s="255" t="s">
        <v>622</v>
      </c>
    </row>
    <row r="189" s="13" customFormat="1">
      <c r="A189" s="13"/>
      <c r="B189" s="257"/>
      <c r="C189" s="258"/>
      <c r="D189" s="259" t="s">
        <v>238</v>
      </c>
      <c r="E189" s="260" t="s">
        <v>1</v>
      </c>
      <c r="F189" s="261" t="s">
        <v>4536</v>
      </c>
      <c r="G189" s="258"/>
      <c r="H189" s="260" t="s">
        <v>1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7" t="s">
        <v>238</v>
      </c>
      <c r="AU189" s="267" t="s">
        <v>89</v>
      </c>
      <c r="AV189" s="13" t="s">
        <v>89</v>
      </c>
      <c r="AW189" s="13" t="s">
        <v>36</v>
      </c>
      <c r="AX189" s="13" t="s">
        <v>81</v>
      </c>
      <c r="AY189" s="267" t="s">
        <v>229</v>
      </c>
    </row>
    <row r="190" s="14" customFormat="1">
      <c r="A190" s="14"/>
      <c r="B190" s="268"/>
      <c r="C190" s="269"/>
      <c r="D190" s="259" t="s">
        <v>238</v>
      </c>
      <c r="E190" s="270" t="s">
        <v>1</v>
      </c>
      <c r="F190" s="271" t="s">
        <v>4537</v>
      </c>
      <c r="G190" s="269"/>
      <c r="H190" s="272">
        <v>1.5</v>
      </c>
      <c r="I190" s="273"/>
      <c r="J190" s="269"/>
      <c r="K190" s="269"/>
      <c r="L190" s="274"/>
      <c r="M190" s="275"/>
      <c r="N190" s="276"/>
      <c r="O190" s="276"/>
      <c r="P190" s="276"/>
      <c r="Q190" s="276"/>
      <c r="R190" s="276"/>
      <c r="S190" s="276"/>
      <c r="T190" s="27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8" t="s">
        <v>238</v>
      </c>
      <c r="AU190" s="278" t="s">
        <v>89</v>
      </c>
      <c r="AV190" s="14" t="s">
        <v>91</v>
      </c>
      <c r="AW190" s="14" t="s">
        <v>36</v>
      </c>
      <c r="AX190" s="14" t="s">
        <v>89</v>
      </c>
      <c r="AY190" s="278" t="s">
        <v>229</v>
      </c>
    </row>
    <row r="191" s="12" customFormat="1" ht="25.92" customHeight="1">
      <c r="A191" s="12"/>
      <c r="B191" s="228"/>
      <c r="C191" s="229"/>
      <c r="D191" s="230" t="s">
        <v>80</v>
      </c>
      <c r="E191" s="231" t="s">
        <v>91</v>
      </c>
      <c r="F191" s="231" t="s">
        <v>4538</v>
      </c>
      <c r="G191" s="229"/>
      <c r="H191" s="229"/>
      <c r="I191" s="232"/>
      <c r="J191" s="233">
        <f>BK191</f>
        <v>0</v>
      </c>
      <c r="K191" s="229"/>
      <c r="L191" s="234"/>
      <c r="M191" s="235"/>
      <c r="N191" s="236"/>
      <c r="O191" s="236"/>
      <c r="P191" s="237">
        <f>SUM(P192:P210)</f>
        <v>0</v>
      </c>
      <c r="Q191" s="236"/>
      <c r="R191" s="237">
        <f>SUM(R192:R210)</f>
        <v>0</v>
      </c>
      <c r="S191" s="236"/>
      <c r="T191" s="238">
        <f>SUM(T192:T210)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9" t="s">
        <v>89</v>
      </c>
      <c r="AT191" s="240" t="s">
        <v>80</v>
      </c>
      <c r="AU191" s="240" t="s">
        <v>81</v>
      </c>
      <c r="AY191" s="239" t="s">
        <v>229</v>
      </c>
      <c r="BK191" s="241">
        <f>SUM(BK192:BK210)</f>
        <v>0</v>
      </c>
    </row>
    <row r="192" s="2" customFormat="1" ht="16.5" customHeight="1">
      <c r="A192" s="39"/>
      <c r="B192" s="40"/>
      <c r="C192" s="244" t="s">
        <v>511</v>
      </c>
      <c r="D192" s="244" t="s">
        <v>231</v>
      </c>
      <c r="E192" s="245" t="s">
        <v>4539</v>
      </c>
      <c r="F192" s="246" t="s">
        <v>4540</v>
      </c>
      <c r="G192" s="247" t="s">
        <v>234</v>
      </c>
      <c r="H192" s="248">
        <v>19.100000000000001</v>
      </c>
      <c r="I192" s="249"/>
      <c r="J192" s="250">
        <f>ROUND(I192*H192,2)</f>
        <v>0</v>
      </c>
      <c r="K192" s="246" t="s">
        <v>337</v>
      </c>
      <c r="L192" s="45"/>
      <c r="M192" s="251" t="s">
        <v>1</v>
      </c>
      <c r="N192" s="252" t="s">
        <v>46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236</v>
      </c>
      <c r="AT192" s="255" t="s">
        <v>231</v>
      </c>
      <c r="AU192" s="255" t="s">
        <v>89</v>
      </c>
      <c r="AY192" s="18" t="s">
        <v>229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89</v>
      </c>
      <c r="BK192" s="256">
        <f>ROUND(I192*H192,2)</f>
        <v>0</v>
      </c>
      <c r="BL192" s="18" t="s">
        <v>236</v>
      </c>
      <c r="BM192" s="255" t="s">
        <v>635</v>
      </c>
    </row>
    <row r="193" s="13" customFormat="1">
      <c r="A193" s="13"/>
      <c r="B193" s="257"/>
      <c r="C193" s="258"/>
      <c r="D193" s="259" t="s">
        <v>238</v>
      </c>
      <c r="E193" s="260" t="s">
        <v>1</v>
      </c>
      <c r="F193" s="261" t="s">
        <v>4541</v>
      </c>
      <c r="G193" s="258"/>
      <c r="H193" s="260" t="s">
        <v>1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7" t="s">
        <v>238</v>
      </c>
      <c r="AU193" s="267" t="s">
        <v>89</v>
      </c>
      <c r="AV193" s="13" t="s">
        <v>89</v>
      </c>
      <c r="AW193" s="13" t="s">
        <v>36</v>
      </c>
      <c r="AX193" s="13" t="s">
        <v>81</v>
      </c>
      <c r="AY193" s="267" t="s">
        <v>229</v>
      </c>
    </row>
    <row r="194" s="14" customFormat="1">
      <c r="A194" s="14"/>
      <c r="B194" s="268"/>
      <c r="C194" s="269"/>
      <c r="D194" s="259" t="s">
        <v>238</v>
      </c>
      <c r="E194" s="270" t="s">
        <v>1</v>
      </c>
      <c r="F194" s="271" t="s">
        <v>4542</v>
      </c>
      <c r="G194" s="269"/>
      <c r="H194" s="272">
        <v>1.8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238</v>
      </c>
      <c r="AU194" s="278" t="s">
        <v>89</v>
      </c>
      <c r="AV194" s="14" t="s">
        <v>91</v>
      </c>
      <c r="AW194" s="14" t="s">
        <v>36</v>
      </c>
      <c r="AX194" s="14" t="s">
        <v>81</v>
      </c>
      <c r="AY194" s="278" t="s">
        <v>229</v>
      </c>
    </row>
    <row r="195" s="14" customFormat="1">
      <c r="A195" s="14"/>
      <c r="B195" s="268"/>
      <c r="C195" s="269"/>
      <c r="D195" s="259" t="s">
        <v>238</v>
      </c>
      <c r="E195" s="270" t="s">
        <v>1</v>
      </c>
      <c r="F195" s="271" t="s">
        <v>4543</v>
      </c>
      <c r="G195" s="269"/>
      <c r="H195" s="272">
        <v>3.7999999999999998</v>
      </c>
      <c r="I195" s="273"/>
      <c r="J195" s="269"/>
      <c r="K195" s="269"/>
      <c r="L195" s="274"/>
      <c r="M195" s="275"/>
      <c r="N195" s="276"/>
      <c r="O195" s="276"/>
      <c r="P195" s="276"/>
      <c r="Q195" s="276"/>
      <c r="R195" s="276"/>
      <c r="S195" s="276"/>
      <c r="T195" s="27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8" t="s">
        <v>238</v>
      </c>
      <c r="AU195" s="278" t="s">
        <v>89</v>
      </c>
      <c r="AV195" s="14" t="s">
        <v>91</v>
      </c>
      <c r="AW195" s="14" t="s">
        <v>36</v>
      </c>
      <c r="AX195" s="14" t="s">
        <v>81</v>
      </c>
      <c r="AY195" s="278" t="s">
        <v>229</v>
      </c>
    </row>
    <row r="196" s="14" customFormat="1">
      <c r="A196" s="14"/>
      <c r="B196" s="268"/>
      <c r="C196" s="269"/>
      <c r="D196" s="259" t="s">
        <v>238</v>
      </c>
      <c r="E196" s="270" t="s">
        <v>1</v>
      </c>
      <c r="F196" s="271" t="s">
        <v>4544</v>
      </c>
      <c r="G196" s="269"/>
      <c r="H196" s="272">
        <v>4.0999999999999996</v>
      </c>
      <c r="I196" s="273"/>
      <c r="J196" s="269"/>
      <c r="K196" s="269"/>
      <c r="L196" s="274"/>
      <c r="M196" s="275"/>
      <c r="N196" s="276"/>
      <c r="O196" s="276"/>
      <c r="P196" s="276"/>
      <c r="Q196" s="276"/>
      <c r="R196" s="276"/>
      <c r="S196" s="276"/>
      <c r="T196" s="27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8" t="s">
        <v>238</v>
      </c>
      <c r="AU196" s="278" t="s">
        <v>89</v>
      </c>
      <c r="AV196" s="14" t="s">
        <v>91</v>
      </c>
      <c r="AW196" s="14" t="s">
        <v>36</v>
      </c>
      <c r="AX196" s="14" t="s">
        <v>81</v>
      </c>
      <c r="AY196" s="278" t="s">
        <v>229</v>
      </c>
    </row>
    <row r="197" s="14" customFormat="1">
      <c r="A197" s="14"/>
      <c r="B197" s="268"/>
      <c r="C197" s="269"/>
      <c r="D197" s="259" t="s">
        <v>238</v>
      </c>
      <c r="E197" s="270" t="s">
        <v>1</v>
      </c>
      <c r="F197" s="271" t="s">
        <v>4545</v>
      </c>
      <c r="G197" s="269"/>
      <c r="H197" s="272">
        <v>4.5999999999999996</v>
      </c>
      <c r="I197" s="273"/>
      <c r="J197" s="269"/>
      <c r="K197" s="269"/>
      <c r="L197" s="274"/>
      <c r="M197" s="275"/>
      <c r="N197" s="276"/>
      <c r="O197" s="276"/>
      <c r="P197" s="276"/>
      <c r="Q197" s="276"/>
      <c r="R197" s="276"/>
      <c r="S197" s="276"/>
      <c r="T197" s="27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8" t="s">
        <v>238</v>
      </c>
      <c r="AU197" s="278" t="s">
        <v>89</v>
      </c>
      <c r="AV197" s="14" t="s">
        <v>91</v>
      </c>
      <c r="AW197" s="14" t="s">
        <v>36</v>
      </c>
      <c r="AX197" s="14" t="s">
        <v>81</v>
      </c>
      <c r="AY197" s="278" t="s">
        <v>229</v>
      </c>
    </row>
    <row r="198" s="14" customFormat="1">
      <c r="A198" s="14"/>
      <c r="B198" s="268"/>
      <c r="C198" s="269"/>
      <c r="D198" s="259" t="s">
        <v>238</v>
      </c>
      <c r="E198" s="270" t="s">
        <v>1</v>
      </c>
      <c r="F198" s="271" t="s">
        <v>4546</v>
      </c>
      <c r="G198" s="269"/>
      <c r="H198" s="272">
        <v>4.7999999999999998</v>
      </c>
      <c r="I198" s="273"/>
      <c r="J198" s="269"/>
      <c r="K198" s="269"/>
      <c r="L198" s="274"/>
      <c r="M198" s="275"/>
      <c r="N198" s="276"/>
      <c r="O198" s="276"/>
      <c r="P198" s="276"/>
      <c r="Q198" s="276"/>
      <c r="R198" s="276"/>
      <c r="S198" s="276"/>
      <c r="T198" s="27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8" t="s">
        <v>238</v>
      </c>
      <c r="AU198" s="278" t="s">
        <v>89</v>
      </c>
      <c r="AV198" s="14" t="s">
        <v>91</v>
      </c>
      <c r="AW198" s="14" t="s">
        <v>36</v>
      </c>
      <c r="AX198" s="14" t="s">
        <v>81</v>
      </c>
      <c r="AY198" s="278" t="s">
        <v>229</v>
      </c>
    </row>
    <row r="199" s="15" customFormat="1">
      <c r="A199" s="15"/>
      <c r="B199" s="279"/>
      <c r="C199" s="280"/>
      <c r="D199" s="259" t="s">
        <v>238</v>
      </c>
      <c r="E199" s="281" t="s">
        <v>1</v>
      </c>
      <c r="F199" s="282" t="s">
        <v>252</v>
      </c>
      <c r="G199" s="280"/>
      <c r="H199" s="283">
        <v>19.099999999999998</v>
      </c>
      <c r="I199" s="284"/>
      <c r="J199" s="280"/>
      <c r="K199" s="280"/>
      <c r="L199" s="285"/>
      <c r="M199" s="286"/>
      <c r="N199" s="287"/>
      <c r="O199" s="287"/>
      <c r="P199" s="287"/>
      <c r="Q199" s="287"/>
      <c r="R199" s="287"/>
      <c r="S199" s="287"/>
      <c r="T199" s="28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9" t="s">
        <v>238</v>
      </c>
      <c r="AU199" s="289" t="s">
        <v>89</v>
      </c>
      <c r="AV199" s="15" t="s">
        <v>236</v>
      </c>
      <c r="AW199" s="15" t="s">
        <v>36</v>
      </c>
      <c r="AX199" s="15" t="s">
        <v>89</v>
      </c>
      <c r="AY199" s="289" t="s">
        <v>229</v>
      </c>
    </row>
    <row r="200" s="2" customFormat="1" ht="16.5" customHeight="1">
      <c r="A200" s="39"/>
      <c r="B200" s="40"/>
      <c r="C200" s="244" t="s">
        <v>517</v>
      </c>
      <c r="D200" s="244" t="s">
        <v>231</v>
      </c>
      <c r="E200" s="245" t="s">
        <v>582</v>
      </c>
      <c r="F200" s="246" t="s">
        <v>4547</v>
      </c>
      <c r="G200" s="247" t="s">
        <v>289</v>
      </c>
      <c r="H200" s="248">
        <v>0.099000000000000005</v>
      </c>
      <c r="I200" s="249"/>
      <c r="J200" s="250">
        <f>ROUND(I200*H200,2)</f>
        <v>0</v>
      </c>
      <c r="K200" s="246" t="s">
        <v>337</v>
      </c>
      <c r="L200" s="45"/>
      <c r="M200" s="251" t="s">
        <v>1</v>
      </c>
      <c r="N200" s="252" t="s">
        <v>46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236</v>
      </c>
      <c r="AT200" s="255" t="s">
        <v>231</v>
      </c>
      <c r="AU200" s="255" t="s">
        <v>89</v>
      </c>
      <c r="AY200" s="18" t="s">
        <v>229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89</v>
      </c>
      <c r="BK200" s="256">
        <f>ROUND(I200*H200,2)</f>
        <v>0</v>
      </c>
      <c r="BL200" s="18" t="s">
        <v>236</v>
      </c>
      <c r="BM200" s="255" t="s">
        <v>645</v>
      </c>
    </row>
    <row r="201" s="13" customFormat="1">
      <c r="A201" s="13"/>
      <c r="B201" s="257"/>
      <c r="C201" s="258"/>
      <c r="D201" s="259" t="s">
        <v>238</v>
      </c>
      <c r="E201" s="260" t="s">
        <v>1</v>
      </c>
      <c r="F201" s="261" t="s">
        <v>4548</v>
      </c>
      <c r="G201" s="258"/>
      <c r="H201" s="260" t="s">
        <v>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7" t="s">
        <v>238</v>
      </c>
      <c r="AU201" s="267" t="s">
        <v>89</v>
      </c>
      <c r="AV201" s="13" t="s">
        <v>89</v>
      </c>
      <c r="AW201" s="13" t="s">
        <v>36</v>
      </c>
      <c r="AX201" s="13" t="s">
        <v>81</v>
      </c>
      <c r="AY201" s="267" t="s">
        <v>229</v>
      </c>
    </row>
    <row r="202" s="14" customFormat="1">
      <c r="A202" s="14"/>
      <c r="B202" s="268"/>
      <c r="C202" s="269"/>
      <c r="D202" s="259" t="s">
        <v>238</v>
      </c>
      <c r="E202" s="270" t="s">
        <v>1</v>
      </c>
      <c r="F202" s="271" t="s">
        <v>4549</v>
      </c>
      <c r="G202" s="269"/>
      <c r="H202" s="272">
        <v>0.099000000000000005</v>
      </c>
      <c r="I202" s="273"/>
      <c r="J202" s="269"/>
      <c r="K202" s="269"/>
      <c r="L202" s="274"/>
      <c r="M202" s="275"/>
      <c r="N202" s="276"/>
      <c r="O202" s="276"/>
      <c r="P202" s="276"/>
      <c r="Q202" s="276"/>
      <c r="R202" s="276"/>
      <c r="S202" s="276"/>
      <c r="T202" s="27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8" t="s">
        <v>238</v>
      </c>
      <c r="AU202" s="278" t="s">
        <v>89</v>
      </c>
      <c r="AV202" s="14" t="s">
        <v>91</v>
      </c>
      <c r="AW202" s="14" t="s">
        <v>36</v>
      </c>
      <c r="AX202" s="14" t="s">
        <v>89</v>
      </c>
      <c r="AY202" s="278" t="s">
        <v>229</v>
      </c>
    </row>
    <row r="203" s="2" customFormat="1" ht="21.75" customHeight="1">
      <c r="A203" s="39"/>
      <c r="B203" s="40"/>
      <c r="C203" s="244" t="s">
        <v>522</v>
      </c>
      <c r="D203" s="244" t="s">
        <v>231</v>
      </c>
      <c r="E203" s="245" t="s">
        <v>4550</v>
      </c>
      <c r="F203" s="246" t="s">
        <v>4551</v>
      </c>
      <c r="G203" s="247" t="s">
        <v>234</v>
      </c>
      <c r="H203" s="248">
        <v>12.6</v>
      </c>
      <c r="I203" s="249"/>
      <c r="J203" s="250">
        <f>ROUND(I203*H203,2)</f>
        <v>0</v>
      </c>
      <c r="K203" s="246" t="s">
        <v>4335</v>
      </c>
      <c r="L203" s="45"/>
      <c r="M203" s="251" t="s">
        <v>1</v>
      </c>
      <c r="N203" s="252" t="s">
        <v>46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236</v>
      </c>
      <c r="AT203" s="255" t="s">
        <v>231</v>
      </c>
      <c r="AU203" s="255" t="s">
        <v>89</v>
      </c>
      <c r="AY203" s="18" t="s">
        <v>229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89</v>
      </c>
      <c r="BK203" s="256">
        <f>ROUND(I203*H203,2)</f>
        <v>0</v>
      </c>
      <c r="BL203" s="18" t="s">
        <v>236</v>
      </c>
      <c r="BM203" s="255" t="s">
        <v>658</v>
      </c>
    </row>
    <row r="204" s="13" customFormat="1">
      <c r="A204" s="13"/>
      <c r="B204" s="257"/>
      <c r="C204" s="258"/>
      <c r="D204" s="259" t="s">
        <v>238</v>
      </c>
      <c r="E204" s="260" t="s">
        <v>1</v>
      </c>
      <c r="F204" s="261" t="s">
        <v>4552</v>
      </c>
      <c r="G204" s="258"/>
      <c r="H204" s="260" t="s">
        <v>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7" t="s">
        <v>238</v>
      </c>
      <c r="AU204" s="267" t="s">
        <v>89</v>
      </c>
      <c r="AV204" s="13" t="s">
        <v>89</v>
      </c>
      <c r="AW204" s="13" t="s">
        <v>36</v>
      </c>
      <c r="AX204" s="13" t="s">
        <v>81</v>
      </c>
      <c r="AY204" s="267" t="s">
        <v>229</v>
      </c>
    </row>
    <row r="205" s="14" customFormat="1">
      <c r="A205" s="14"/>
      <c r="B205" s="268"/>
      <c r="C205" s="269"/>
      <c r="D205" s="259" t="s">
        <v>238</v>
      </c>
      <c r="E205" s="270" t="s">
        <v>1</v>
      </c>
      <c r="F205" s="271" t="s">
        <v>4553</v>
      </c>
      <c r="G205" s="269"/>
      <c r="H205" s="272">
        <v>12.6</v>
      </c>
      <c r="I205" s="273"/>
      <c r="J205" s="269"/>
      <c r="K205" s="269"/>
      <c r="L205" s="274"/>
      <c r="M205" s="275"/>
      <c r="N205" s="276"/>
      <c r="O205" s="276"/>
      <c r="P205" s="276"/>
      <c r="Q205" s="276"/>
      <c r="R205" s="276"/>
      <c r="S205" s="276"/>
      <c r="T205" s="27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8" t="s">
        <v>238</v>
      </c>
      <c r="AU205" s="278" t="s">
        <v>89</v>
      </c>
      <c r="AV205" s="14" t="s">
        <v>91</v>
      </c>
      <c r="AW205" s="14" t="s">
        <v>36</v>
      </c>
      <c r="AX205" s="14" t="s">
        <v>89</v>
      </c>
      <c r="AY205" s="278" t="s">
        <v>229</v>
      </c>
    </row>
    <row r="206" s="2" customFormat="1" ht="21.75" customHeight="1">
      <c r="A206" s="39"/>
      <c r="B206" s="40"/>
      <c r="C206" s="244" t="s">
        <v>7</v>
      </c>
      <c r="D206" s="244" t="s">
        <v>231</v>
      </c>
      <c r="E206" s="245" t="s">
        <v>4554</v>
      </c>
      <c r="F206" s="246" t="s">
        <v>4555</v>
      </c>
      <c r="G206" s="247" t="s">
        <v>311</v>
      </c>
      <c r="H206" s="248">
        <v>5</v>
      </c>
      <c r="I206" s="249"/>
      <c r="J206" s="250">
        <f>ROUND(I206*H206,2)</f>
        <v>0</v>
      </c>
      <c r="K206" s="246" t="s">
        <v>4335</v>
      </c>
      <c r="L206" s="45"/>
      <c r="M206" s="251" t="s">
        <v>1</v>
      </c>
      <c r="N206" s="252" t="s">
        <v>46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236</v>
      </c>
      <c r="AT206" s="255" t="s">
        <v>231</v>
      </c>
      <c r="AU206" s="255" t="s">
        <v>89</v>
      </c>
      <c r="AY206" s="18" t="s">
        <v>229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89</v>
      </c>
      <c r="BK206" s="256">
        <f>ROUND(I206*H206,2)</f>
        <v>0</v>
      </c>
      <c r="BL206" s="18" t="s">
        <v>236</v>
      </c>
      <c r="BM206" s="255" t="s">
        <v>676</v>
      </c>
    </row>
    <row r="207" s="14" customFormat="1">
      <c r="A207" s="14"/>
      <c r="B207" s="268"/>
      <c r="C207" s="269"/>
      <c r="D207" s="259" t="s">
        <v>238</v>
      </c>
      <c r="E207" s="270" t="s">
        <v>1</v>
      </c>
      <c r="F207" s="271" t="s">
        <v>4556</v>
      </c>
      <c r="G207" s="269"/>
      <c r="H207" s="272">
        <v>5</v>
      </c>
      <c r="I207" s="273"/>
      <c r="J207" s="269"/>
      <c r="K207" s="269"/>
      <c r="L207" s="274"/>
      <c r="M207" s="275"/>
      <c r="N207" s="276"/>
      <c r="O207" s="276"/>
      <c r="P207" s="276"/>
      <c r="Q207" s="276"/>
      <c r="R207" s="276"/>
      <c r="S207" s="276"/>
      <c r="T207" s="27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8" t="s">
        <v>238</v>
      </c>
      <c r="AU207" s="278" t="s">
        <v>89</v>
      </c>
      <c r="AV207" s="14" t="s">
        <v>91</v>
      </c>
      <c r="AW207" s="14" t="s">
        <v>36</v>
      </c>
      <c r="AX207" s="14" t="s">
        <v>89</v>
      </c>
      <c r="AY207" s="278" t="s">
        <v>229</v>
      </c>
    </row>
    <row r="208" s="2" customFormat="1" ht="16.5" customHeight="1">
      <c r="A208" s="39"/>
      <c r="B208" s="40"/>
      <c r="C208" s="244" t="s">
        <v>530</v>
      </c>
      <c r="D208" s="244" t="s">
        <v>231</v>
      </c>
      <c r="E208" s="245" t="s">
        <v>4557</v>
      </c>
      <c r="F208" s="246" t="s">
        <v>4558</v>
      </c>
      <c r="G208" s="247" t="s">
        <v>234</v>
      </c>
      <c r="H208" s="248">
        <v>5.5</v>
      </c>
      <c r="I208" s="249"/>
      <c r="J208" s="250">
        <f>ROUND(I208*H208,2)</f>
        <v>0</v>
      </c>
      <c r="K208" s="246" t="s">
        <v>337</v>
      </c>
      <c r="L208" s="45"/>
      <c r="M208" s="251" t="s">
        <v>1</v>
      </c>
      <c r="N208" s="252" t="s">
        <v>46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236</v>
      </c>
      <c r="AT208" s="255" t="s">
        <v>231</v>
      </c>
      <c r="AU208" s="255" t="s">
        <v>89</v>
      </c>
      <c r="AY208" s="18" t="s">
        <v>229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89</v>
      </c>
      <c r="BK208" s="256">
        <f>ROUND(I208*H208,2)</f>
        <v>0</v>
      </c>
      <c r="BL208" s="18" t="s">
        <v>236</v>
      </c>
      <c r="BM208" s="255" t="s">
        <v>717</v>
      </c>
    </row>
    <row r="209" s="14" customFormat="1">
      <c r="A209" s="14"/>
      <c r="B209" s="268"/>
      <c r="C209" s="269"/>
      <c r="D209" s="259" t="s">
        <v>238</v>
      </c>
      <c r="E209" s="270" t="s">
        <v>1</v>
      </c>
      <c r="F209" s="271" t="s">
        <v>4559</v>
      </c>
      <c r="G209" s="269"/>
      <c r="H209" s="272">
        <v>5.5</v>
      </c>
      <c r="I209" s="273"/>
      <c r="J209" s="269"/>
      <c r="K209" s="269"/>
      <c r="L209" s="274"/>
      <c r="M209" s="275"/>
      <c r="N209" s="276"/>
      <c r="O209" s="276"/>
      <c r="P209" s="276"/>
      <c r="Q209" s="276"/>
      <c r="R209" s="276"/>
      <c r="S209" s="276"/>
      <c r="T209" s="27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8" t="s">
        <v>238</v>
      </c>
      <c r="AU209" s="278" t="s">
        <v>89</v>
      </c>
      <c r="AV209" s="14" t="s">
        <v>91</v>
      </c>
      <c r="AW209" s="14" t="s">
        <v>36</v>
      </c>
      <c r="AX209" s="14" t="s">
        <v>89</v>
      </c>
      <c r="AY209" s="278" t="s">
        <v>229</v>
      </c>
    </row>
    <row r="210" s="13" customFormat="1">
      <c r="A210" s="13"/>
      <c r="B210" s="257"/>
      <c r="C210" s="258"/>
      <c r="D210" s="259" t="s">
        <v>238</v>
      </c>
      <c r="E210" s="260" t="s">
        <v>1</v>
      </c>
      <c r="F210" s="261" t="s">
        <v>4560</v>
      </c>
      <c r="G210" s="258"/>
      <c r="H210" s="260" t="s">
        <v>1</v>
      </c>
      <c r="I210" s="262"/>
      <c r="J210" s="258"/>
      <c r="K210" s="258"/>
      <c r="L210" s="263"/>
      <c r="M210" s="264"/>
      <c r="N210" s="265"/>
      <c r="O210" s="265"/>
      <c r="P210" s="265"/>
      <c r="Q210" s="265"/>
      <c r="R210" s="265"/>
      <c r="S210" s="265"/>
      <c r="T210" s="26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7" t="s">
        <v>238</v>
      </c>
      <c r="AU210" s="267" t="s">
        <v>89</v>
      </c>
      <c r="AV210" s="13" t="s">
        <v>89</v>
      </c>
      <c r="AW210" s="13" t="s">
        <v>36</v>
      </c>
      <c r="AX210" s="13" t="s">
        <v>81</v>
      </c>
      <c r="AY210" s="267" t="s">
        <v>229</v>
      </c>
    </row>
    <row r="211" s="12" customFormat="1" ht="25.92" customHeight="1">
      <c r="A211" s="12"/>
      <c r="B211" s="228"/>
      <c r="C211" s="229"/>
      <c r="D211" s="230" t="s">
        <v>80</v>
      </c>
      <c r="E211" s="231" t="s">
        <v>236</v>
      </c>
      <c r="F211" s="231" t="s">
        <v>867</v>
      </c>
      <c r="G211" s="229"/>
      <c r="H211" s="229"/>
      <c r="I211" s="232"/>
      <c r="J211" s="233">
        <f>BK211</f>
        <v>0</v>
      </c>
      <c r="K211" s="229"/>
      <c r="L211" s="234"/>
      <c r="M211" s="235"/>
      <c r="N211" s="236"/>
      <c r="O211" s="236"/>
      <c r="P211" s="237">
        <f>SUM(P212:P226)</f>
        <v>0</v>
      </c>
      <c r="Q211" s="236"/>
      <c r="R211" s="237">
        <f>SUM(R212:R226)</f>
        <v>0</v>
      </c>
      <c r="S211" s="236"/>
      <c r="T211" s="238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9" t="s">
        <v>89</v>
      </c>
      <c r="AT211" s="240" t="s">
        <v>80</v>
      </c>
      <c r="AU211" s="240" t="s">
        <v>81</v>
      </c>
      <c r="AY211" s="239" t="s">
        <v>229</v>
      </c>
      <c r="BK211" s="241">
        <f>SUM(BK212:BK226)</f>
        <v>0</v>
      </c>
    </row>
    <row r="212" s="2" customFormat="1" ht="21.75" customHeight="1">
      <c r="A212" s="39"/>
      <c r="B212" s="40"/>
      <c r="C212" s="244" t="s">
        <v>534</v>
      </c>
      <c r="D212" s="244" t="s">
        <v>231</v>
      </c>
      <c r="E212" s="245" t="s">
        <v>4561</v>
      </c>
      <c r="F212" s="246" t="s">
        <v>4562</v>
      </c>
      <c r="G212" s="247" t="s">
        <v>346</v>
      </c>
      <c r="H212" s="248">
        <v>144</v>
      </c>
      <c r="I212" s="249"/>
      <c r="J212" s="250">
        <f>ROUND(I212*H212,2)</f>
        <v>0</v>
      </c>
      <c r="K212" s="246" t="s">
        <v>4335</v>
      </c>
      <c r="L212" s="45"/>
      <c r="M212" s="251" t="s">
        <v>1</v>
      </c>
      <c r="N212" s="252" t="s">
        <v>46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236</v>
      </c>
      <c r="AT212" s="255" t="s">
        <v>231</v>
      </c>
      <c r="AU212" s="255" t="s">
        <v>89</v>
      </c>
      <c r="AY212" s="18" t="s">
        <v>229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89</v>
      </c>
      <c r="BK212" s="256">
        <f>ROUND(I212*H212,2)</f>
        <v>0</v>
      </c>
      <c r="BL212" s="18" t="s">
        <v>236</v>
      </c>
      <c r="BM212" s="255" t="s">
        <v>742</v>
      </c>
    </row>
    <row r="213" s="13" customFormat="1">
      <c r="A213" s="13"/>
      <c r="B213" s="257"/>
      <c r="C213" s="258"/>
      <c r="D213" s="259" t="s">
        <v>238</v>
      </c>
      <c r="E213" s="260" t="s">
        <v>1</v>
      </c>
      <c r="F213" s="261" t="s">
        <v>4563</v>
      </c>
      <c r="G213" s="258"/>
      <c r="H213" s="260" t="s">
        <v>1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7" t="s">
        <v>238</v>
      </c>
      <c r="AU213" s="267" t="s">
        <v>89</v>
      </c>
      <c r="AV213" s="13" t="s">
        <v>89</v>
      </c>
      <c r="AW213" s="13" t="s">
        <v>36</v>
      </c>
      <c r="AX213" s="13" t="s">
        <v>81</v>
      </c>
      <c r="AY213" s="267" t="s">
        <v>229</v>
      </c>
    </row>
    <row r="214" s="14" customFormat="1">
      <c r="A214" s="14"/>
      <c r="B214" s="268"/>
      <c r="C214" s="269"/>
      <c r="D214" s="259" t="s">
        <v>238</v>
      </c>
      <c r="E214" s="270" t="s">
        <v>1</v>
      </c>
      <c r="F214" s="271" t="s">
        <v>4564</v>
      </c>
      <c r="G214" s="269"/>
      <c r="H214" s="272">
        <v>99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238</v>
      </c>
      <c r="AU214" s="278" t="s">
        <v>89</v>
      </c>
      <c r="AV214" s="14" t="s">
        <v>91</v>
      </c>
      <c r="AW214" s="14" t="s">
        <v>36</v>
      </c>
      <c r="AX214" s="14" t="s">
        <v>81</v>
      </c>
      <c r="AY214" s="278" t="s">
        <v>229</v>
      </c>
    </row>
    <row r="215" s="14" customFormat="1">
      <c r="A215" s="14"/>
      <c r="B215" s="268"/>
      <c r="C215" s="269"/>
      <c r="D215" s="259" t="s">
        <v>238</v>
      </c>
      <c r="E215" s="270" t="s">
        <v>1</v>
      </c>
      <c r="F215" s="271" t="s">
        <v>4565</v>
      </c>
      <c r="G215" s="269"/>
      <c r="H215" s="272">
        <v>45</v>
      </c>
      <c r="I215" s="273"/>
      <c r="J215" s="269"/>
      <c r="K215" s="269"/>
      <c r="L215" s="274"/>
      <c r="M215" s="275"/>
      <c r="N215" s="276"/>
      <c r="O215" s="276"/>
      <c r="P215" s="276"/>
      <c r="Q215" s="276"/>
      <c r="R215" s="276"/>
      <c r="S215" s="276"/>
      <c r="T215" s="27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8" t="s">
        <v>238</v>
      </c>
      <c r="AU215" s="278" t="s">
        <v>89</v>
      </c>
      <c r="AV215" s="14" t="s">
        <v>91</v>
      </c>
      <c r="AW215" s="14" t="s">
        <v>36</v>
      </c>
      <c r="AX215" s="14" t="s">
        <v>81</v>
      </c>
      <c r="AY215" s="278" t="s">
        <v>229</v>
      </c>
    </row>
    <row r="216" s="15" customFormat="1">
      <c r="A216" s="15"/>
      <c r="B216" s="279"/>
      <c r="C216" s="280"/>
      <c r="D216" s="259" t="s">
        <v>238</v>
      </c>
      <c r="E216" s="281" t="s">
        <v>1</v>
      </c>
      <c r="F216" s="282" t="s">
        <v>252</v>
      </c>
      <c r="G216" s="280"/>
      <c r="H216" s="283">
        <v>144</v>
      </c>
      <c r="I216" s="284"/>
      <c r="J216" s="280"/>
      <c r="K216" s="280"/>
      <c r="L216" s="285"/>
      <c r="M216" s="286"/>
      <c r="N216" s="287"/>
      <c r="O216" s="287"/>
      <c r="P216" s="287"/>
      <c r="Q216" s="287"/>
      <c r="R216" s="287"/>
      <c r="S216" s="287"/>
      <c r="T216" s="28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89" t="s">
        <v>238</v>
      </c>
      <c r="AU216" s="289" t="s">
        <v>89</v>
      </c>
      <c r="AV216" s="15" t="s">
        <v>236</v>
      </c>
      <c r="AW216" s="15" t="s">
        <v>36</v>
      </c>
      <c r="AX216" s="15" t="s">
        <v>89</v>
      </c>
      <c r="AY216" s="289" t="s">
        <v>229</v>
      </c>
    </row>
    <row r="217" s="2" customFormat="1" ht="21.75" customHeight="1">
      <c r="A217" s="39"/>
      <c r="B217" s="40"/>
      <c r="C217" s="244" t="s">
        <v>540</v>
      </c>
      <c r="D217" s="244" t="s">
        <v>231</v>
      </c>
      <c r="E217" s="245" t="s">
        <v>4566</v>
      </c>
      <c r="F217" s="246" t="s">
        <v>4567</v>
      </c>
      <c r="G217" s="247" t="s">
        <v>314</v>
      </c>
      <c r="H217" s="248">
        <v>152</v>
      </c>
      <c r="I217" s="249"/>
      <c r="J217" s="250">
        <f>ROUND(I217*H217,2)</f>
        <v>0</v>
      </c>
      <c r="K217" s="246" t="s">
        <v>4335</v>
      </c>
      <c r="L217" s="45"/>
      <c r="M217" s="251" t="s">
        <v>1</v>
      </c>
      <c r="N217" s="252" t="s">
        <v>46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236</v>
      </c>
      <c r="AT217" s="255" t="s">
        <v>231</v>
      </c>
      <c r="AU217" s="255" t="s">
        <v>89</v>
      </c>
      <c r="AY217" s="18" t="s">
        <v>229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89</v>
      </c>
      <c r="BK217" s="256">
        <f>ROUND(I217*H217,2)</f>
        <v>0</v>
      </c>
      <c r="BL217" s="18" t="s">
        <v>236</v>
      </c>
      <c r="BM217" s="255" t="s">
        <v>755</v>
      </c>
    </row>
    <row r="218" s="13" customFormat="1">
      <c r="A218" s="13"/>
      <c r="B218" s="257"/>
      <c r="C218" s="258"/>
      <c r="D218" s="259" t="s">
        <v>238</v>
      </c>
      <c r="E218" s="260" t="s">
        <v>1</v>
      </c>
      <c r="F218" s="261" t="s">
        <v>4563</v>
      </c>
      <c r="G218" s="258"/>
      <c r="H218" s="260" t="s">
        <v>1</v>
      </c>
      <c r="I218" s="262"/>
      <c r="J218" s="258"/>
      <c r="K218" s="258"/>
      <c r="L218" s="263"/>
      <c r="M218" s="264"/>
      <c r="N218" s="265"/>
      <c r="O218" s="265"/>
      <c r="P218" s="265"/>
      <c r="Q218" s="265"/>
      <c r="R218" s="265"/>
      <c r="S218" s="265"/>
      <c r="T218" s="26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7" t="s">
        <v>238</v>
      </c>
      <c r="AU218" s="267" t="s">
        <v>89</v>
      </c>
      <c r="AV218" s="13" t="s">
        <v>89</v>
      </c>
      <c r="AW218" s="13" t="s">
        <v>36</v>
      </c>
      <c r="AX218" s="13" t="s">
        <v>81</v>
      </c>
      <c r="AY218" s="267" t="s">
        <v>229</v>
      </c>
    </row>
    <row r="219" s="14" customFormat="1">
      <c r="A219" s="14"/>
      <c r="B219" s="268"/>
      <c r="C219" s="269"/>
      <c r="D219" s="259" t="s">
        <v>238</v>
      </c>
      <c r="E219" s="270" t="s">
        <v>1</v>
      </c>
      <c r="F219" s="271" t="s">
        <v>4568</v>
      </c>
      <c r="G219" s="269"/>
      <c r="H219" s="272">
        <v>104</v>
      </c>
      <c r="I219" s="273"/>
      <c r="J219" s="269"/>
      <c r="K219" s="269"/>
      <c r="L219" s="274"/>
      <c r="M219" s="275"/>
      <c r="N219" s="276"/>
      <c r="O219" s="276"/>
      <c r="P219" s="276"/>
      <c r="Q219" s="276"/>
      <c r="R219" s="276"/>
      <c r="S219" s="276"/>
      <c r="T219" s="27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8" t="s">
        <v>238</v>
      </c>
      <c r="AU219" s="278" t="s">
        <v>89</v>
      </c>
      <c r="AV219" s="14" t="s">
        <v>91</v>
      </c>
      <c r="AW219" s="14" t="s">
        <v>36</v>
      </c>
      <c r="AX219" s="14" t="s">
        <v>81</v>
      </c>
      <c r="AY219" s="278" t="s">
        <v>229</v>
      </c>
    </row>
    <row r="220" s="14" customFormat="1">
      <c r="A220" s="14"/>
      <c r="B220" s="268"/>
      <c r="C220" s="269"/>
      <c r="D220" s="259" t="s">
        <v>238</v>
      </c>
      <c r="E220" s="270" t="s">
        <v>1</v>
      </c>
      <c r="F220" s="271" t="s">
        <v>4569</v>
      </c>
      <c r="G220" s="269"/>
      <c r="H220" s="272">
        <v>48</v>
      </c>
      <c r="I220" s="273"/>
      <c r="J220" s="269"/>
      <c r="K220" s="269"/>
      <c r="L220" s="274"/>
      <c r="M220" s="275"/>
      <c r="N220" s="276"/>
      <c r="O220" s="276"/>
      <c r="P220" s="276"/>
      <c r="Q220" s="276"/>
      <c r="R220" s="276"/>
      <c r="S220" s="276"/>
      <c r="T220" s="27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8" t="s">
        <v>238</v>
      </c>
      <c r="AU220" s="278" t="s">
        <v>89</v>
      </c>
      <c r="AV220" s="14" t="s">
        <v>91</v>
      </c>
      <c r="AW220" s="14" t="s">
        <v>36</v>
      </c>
      <c r="AX220" s="14" t="s">
        <v>81</v>
      </c>
      <c r="AY220" s="278" t="s">
        <v>229</v>
      </c>
    </row>
    <row r="221" s="15" customFormat="1">
      <c r="A221" s="15"/>
      <c r="B221" s="279"/>
      <c r="C221" s="280"/>
      <c r="D221" s="259" t="s">
        <v>238</v>
      </c>
      <c r="E221" s="281" t="s">
        <v>1</v>
      </c>
      <c r="F221" s="282" t="s">
        <v>252</v>
      </c>
      <c r="G221" s="280"/>
      <c r="H221" s="283">
        <v>152</v>
      </c>
      <c r="I221" s="284"/>
      <c r="J221" s="280"/>
      <c r="K221" s="280"/>
      <c r="L221" s="285"/>
      <c r="M221" s="286"/>
      <c r="N221" s="287"/>
      <c r="O221" s="287"/>
      <c r="P221" s="287"/>
      <c r="Q221" s="287"/>
      <c r="R221" s="287"/>
      <c r="S221" s="287"/>
      <c r="T221" s="28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9" t="s">
        <v>238</v>
      </c>
      <c r="AU221" s="289" t="s">
        <v>89</v>
      </c>
      <c r="AV221" s="15" t="s">
        <v>236</v>
      </c>
      <c r="AW221" s="15" t="s">
        <v>36</v>
      </c>
      <c r="AX221" s="15" t="s">
        <v>89</v>
      </c>
      <c r="AY221" s="289" t="s">
        <v>229</v>
      </c>
    </row>
    <row r="222" s="2" customFormat="1" ht="16.5" customHeight="1">
      <c r="A222" s="39"/>
      <c r="B222" s="40"/>
      <c r="C222" s="244" t="s">
        <v>548</v>
      </c>
      <c r="D222" s="244" t="s">
        <v>231</v>
      </c>
      <c r="E222" s="245" t="s">
        <v>4570</v>
      </c>
      <c r="F222" s="246" t="s">
        <v>4571</v>
      </c>
      <c r="G222" s="247" t="s">
        <v>346</v>
      </c>
      <c r="H222" s="248">
        <v>1.95</v>
      </c>
      <c r="I222" s="249"/>
      <c r="J222" s="250">
        <f>ROUND(I222*H222,2)</f>
        <v>0</v>
      </c>
      <c r="K222" s="246" t="s">
        <v>4335</v>
      </c>
      <c r="L222" s="45"/>
      <c r="M222" s="251" t="s">
        <v>1</v>
      </c>
      <c r="N222" s="252" t="s">
        <v>46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236</v>
      </c>
      <c r="AT222" s="255" t="s">
        <v>231</v>
      </c>
      <c r="AU222" s="255" t="s">
        <v>89</v>
      </c>
      <c r="AY222" s="18" t="s">
        <v>229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89</v>
      </c>
      <c r="BK222" s="256">
        <f>ROUND(I222*H222,2)</f>
        <v>0</v>
      </c>
      <c r="BL222" s="18" t="s">
        <v>236</v>
      </c>
      <c r="BM222" s="255" t="s">
        <v>768</v>
      </c>
    </row>
    <row r="223" s="13" customFormat="1">
      <c r="A223" s="13"/>
      <c r="B223" s="257"/>
      <c r="C223" s="258"/>
      <c r="D223" s="259" t="s">
        <v>238</v>
      </c>
      <c r="E223" s="260" t="s">
        <v>1</v>
      </c>
      <c r="F223" s="261" t="s">
        <v>4572</v>
      </c>
      <c r="G223" s="258"/>
      <c r="H223" s="260" t="s">
        <v>1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7" t="s">
        <v>238</v>
      </c>
      <c r="AU223" s="267" t="s">
        <v>89</v>
      </c>
      <c r="AV223" s="13" t="s">
        <v>89</v>
      </c>
      <c r="AW223" s="13" t="s">
        <v>36</v>
      </c>
      <c r="AX223" s="13" t="s">
        <v>81</v>
      </c>
      <c r="AY223" s="267" t="s">
        <v>229</v>
      </c>
    </row>
    <row r="224" s="14" customFormat="1">
      <c r="A224" s="14"/>
      <c r="B224" s="268"/>
      <c r="C224" s="269"/>
      <c r="D224" s="259" t="s">
        <v>238</v>
      </c>
      <c r="E224" s="270" t="s">
        <v>1</v>
      </c>
      <c r="F224" s="271" t="s">
        <v>4573</v>
      </c>
      <c r="G224" s="269"/>
      <c r="H224" s="272">
        <v>1.2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238</v>
      </c>
      <c r="AU224" s="278" t="s">
        <v>89</v>
      </c>
      <c r="AV224" s="14" t="s">
        <v>91</v>
      </c>
      <c r="AW224" s="14" t="s">
        <v>36</v>
      </c>
      <c r="AX224" s="14" t="s">
        <v>81</v>
      </c>
      <c r="AY224" s="278" t="s">
        <v>229</v>
      </c>
    </row>
    <row r="225" s="14" customFormat="1">
      <c r="A225" s="14"/>
      <c r="B225" s="268"/>
      <c r="C225" s="269"/>
      <c r="D225" s="259" t="s">
        <v>238</v>
      </c>
      <c r="E225" s="270" t="s">
        <v>1</v>
      </c>
      <c r="F225" s="271" t="s">
        <v>4574</v>
      </c>
      <c r="G225" s="269"/>
      <c r="H225" s="272">
        <v>0.75</v>
      </c>
      <c r="I225" s="273"/>
      <c r="J225" s="269"/>
      <c r="K225" s="269"/>
      <c r="L225" s="274"/>
      <c r="M225" s="275"/>
      <c r="N225" s="276"/>
      <c r="O225" s="276"/>
      <c r="P225" s="276"/>
      <c r="Q225" s="276"/>
      <c r="R225" s="276"/>
      <c r="S225" s="276"/>
      <c r="T225" s="27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8" t="s">
        <v>238</v>
      </c>
      <c r="AU225" s="278" t="s">
        <v>89</v>
      </c>
      <c r="AV225" s="14" t="s">
        <v>91</v>
      </c>
      <c r="AW225" s="14" t="s">
        <v>36</v>
      </c>
      <c r="AX225" s="14" t="s">
        <v>81</v>
      </c>
      <c r="AY225" s="278" t="s">
        <v>229</v>
      </c>
    </row>
    <row r="226" s="15" customFormat="1">
      <c r="A226" s="15"/>
      <c r="B226" s="279"/>
      <c r="C226" s="280"/>
      <c r="D226" s="259" t="s">
        <v>238</v>
      </c>
      <c r="E226" s="281" t="s">
        <v>1</v>
      </c>
      <c r="F226" s="282" t="s">
        <v>252</v>
      </c>
      <c r="G226" s="280"/>
      <c r="H226" s="283">
        <v>1.95</v>
      </c>
      <c r="I226" s="284"/>
      <c r="J226" s="280"/>
      <c r="K226" s="280"/>
      <c r="L226" s="285"/>
      <c r="M226" s="286"/>
      <c r="N226" s="287"/>
      <c r="O226" s="287"/>
      <c r="P226" s="287"/>
      <c r="Q226" s="287"/>
      <c r="R226" s="287"/>
      <c r="S226" s="287"/>
      <c r="T226" s="28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9" t="s">
        <v>238</v>
      </c>
      <c r="AU226" s="289" t="s">
        <v>89</v>
      </c>
      <c r="AV226" s="15" t="s">
        <v>236</v>
      </c>
      <c r="AW226" s="15" t="s">
        <v>36</v>
      </c>
      <c r="AX226" s="15" t="s">
        <v>89</v>
      </c>
      <c r="AY226" s="289" t="s">
        <v>229</v>
      </c>
    </row>
    <row r="227" s="12" customFormat="1" ht="25.92" customHeight="1">
      <c r="A227" s="12"/>
      <c r="B227" s="228"/>
      <c r="C227" s="229"/>
      <c r="D227" s="230" t="s">
        <v>80</v>
      </c>
      <c r="E227" s="231" t="s">
        <v>258</v>
      </c>
      <c r="F227" s="231" t="s">
        <v>4301</v>
      </c>
      <c r="G227" s="229"/>
      <c r="H227" s="229"/>
      <c r="I227" s="232"/>
      <c r="J227" s="233">
        <f>BK227</f>
        <v>0</v>
      </c>
      <c r="K227" s="229"/>
      <c r="L227" s="234"/>
      <c r="M227" s="235"/>
      <c r="N227" s="236"/>
      <c r="O227" s="236"/>
      <c r="P227" s="237">
        <f>SUM(P228:P247)</f>
        <v>0</v>
      </c>
      <c r="Q227" s="236"/>
      <c r="R227" s="237">
        <f>SUM(R228:R247)</f>
        <v>0</v>
      </c>
      <c r="S227" s="236"/>
      <c r="T227" s="238">
        <f>SUM(T228:T247)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9" t="s">
        <v>89</v>
      </c>
      <c r="AT227" s="240" t="s">
        <v>80</v>
      </c>
      <c r="AU227" s="240" t="s">
        <v>81</v>
      </c>
      <c r="AY227" s="239" t="s">
        <v>229</v>
      </c>
      <c r="BK227" s="241">
        <f>SUM(BK228:BK247)</f>
        <v>0</v>
      </c>
    </row>
    <row r="228" s="2" customFormat="1" ht="16.5" customHeight="1">
      <c r="A228" s="39"/>
      <c r="B228" s="40"/>
      <c r="C228" s="244" t="s">
        <v>552</v>
      </c>
      <c r="D228" s="244" t="s">
        <v>231</v>
      </c>
      <c r="E228" s="245" t="s">
        <v>4575</v>
      </c>
      <c r="F228" s="246" t="s">
        <v>4576</v>
      </c>
      <c r="G228" s="247" t="s">
        <v>311</v>
      </c>
      <c r="H228" s="248">
        <v>53</v>
      </c>
      <c r="I228" s="249"/>
      <c r="J228" s="250">
        <f>ROUND(I228*H228,2)</f>
        <v>0</v>
      </c>
      <c r="K228" s="246" t="s">
        <v>337</v>
      </c>
      <c r="L228" s="45"/>
      <c r="M228" s="251" t="s">
        <v>1</v>
      </c>
      <c r="N228" s="252" t="s">
        <v>46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236</v>
      </c>
      <c r="AT228" s="255" t="s">
        <v>231</v>
      </c>
      <c r="AU228" s="255" t="s">
        <v>89</v>
      </c>
      <c r="AY228" s="18" t="s">
        <v>229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89</v>
      </c>
      <c r="BK228" s="256">
        <f>ROUND(I228*H228,2)</f>
        <v>0</v>
      </c>
      <c r="BL228" s="18" t="s">
        <v>236</v>
      </c>
      <c r="BM228" s="255" t="s">
        <v>778</v>
      </c>
    </row>
    <row r="229" s="13" customFormat="1">
      <c r="A229" s="13"/>
      <c r="B229" s="257"/>
      <c r="C229" s="258"/>
      <c r="D229" s="259" t="s">
        <v>238</v>
      </c>
      <c r="E229" s="260" t="s">
        <v>1</v>
      </c>
      <c r="F229" s="261" t="s">
        <v>4577</v>
      </c>
      <c r="G229" s="258"/>
      <c r="H229" s="260" t="s">
        <v>1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7" t="s">
        <v>238</v>
      </c>
      <c r="AU229" s="267" t="s">
        <v>89</v>
      </c>
      <c r="AV229" s="13" t="s">
        <v>89</v>
      </c>
      <c r="AW229" s="13" t="s">
        <v>36</v>
      </c>
      <c r="AX229" s="13" t="s">
        <v>81</v>
      </c>
      <c r="AY229" s="267" t="s">
        <v>229</v>
      </c>
    </row>
    <row r="230" s="13" customFormat="1">
      <c r="A230" s="13"/>
      <c r="B230" s="257"/>
      <c r="C230" s="258"/>
      <c r="D230" s="259" t="s">
        <v>238</v>
      </c>
      <c r="E230" s="260" t="s">
        <v>1</v>
      </c>
      <c r="F230" s="261" t="s">
        <v>4578</v>
      </c>
      <c r="G230" s="258"/>
      <c r="H230" s="260" t="s">
        <v>1</v>
      </c>
      <c r="I230" s="262"/>
      <c r="J230" s="258"/>
      <c r="K230" s="258"/>
      <c r="L230" s="263"/>
      <c r="M230" s="264"/>
      <c r="N230" s="265"/>
      <c r="O230" s="265"/>
      <c r="P230" s="265"/>
      <c r="Q230" s="265"/>
      <c r="R230" s="265"/>
      <c r="S230" s="265"/>
      <c r="T230" s="26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7" t="s">
        <v>238</v>
      </c>
      <c r="AU230" s="267" t="s">
        <v>89</v>
      </c>
      <c r="AV230" s="13" t="s">
        <v>89</v>
      </c>
      <c r="AW230" s="13" t="s">
        <v>36</v>
      </c>
      <c r="AX230" s="13" t="s">
        <v>81</v>
      </c>
      <c r="AY230" s="267" t="s">
        <v>229</v>
      </c>
    </row>
    <row r="231" s="14" customFormat="1">
      <c r="A231" s="14"/>
      <c r="B231" s="268"/>
      <c r="C231" s="269"/>
      <c r="D231" s="259" t="s">
        <v>238</v>
      </c>
      <c r="E231" s="270" t="s">
        <v>1</v>
      </c>
      <c r="F231" s="271" t="s">
        <v>4579</v>
      </c>
      <c r="G231" s="269"/>
      <c r="H231" s="272">
        <v>53</v>
      </c>
      <c r="I231" s="273"/>
      <c r="J231" s="269"/>
      <c r="K231" s="269"/>
      <c r="L231" s="274"/>
      <c r="M231" s="275"/>
      <c r="N231" s="276"/>
      <c r="O231" s="276"/>
      <c r="P231" s="276"/>
      <c r="Q231" s="276"/>
      <c r="R231" s="276"/>
      <c r="S231" s="276"/>
      <c r="T231" s="27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8" t="s">
        <v>238</v>
      </c>
      <c r="AU231" s="278" t="s">
        <v>89</v>
      </c>
      <c r="AV231" s="14" t="s">
        <v>91</v>
      </c>
      <c r="AW231" s="14" t="s">
        <v>36</v>
      </c>
      <c r="AX231" s="14" t="s">
        <v>89</v>
      </c>
      <c r="AY231" s="278" t="s">
        <v>229</v>
      </c>
    </row>
    <row r="232" s="2" customFormat="1" ht="16.5" customHeight="1">
      <c r="A232" s="39"/>
      <c r="B232" s="40"/>
      <c r="C232" s="244" t="s">
        <v>558</v>
      </c>
      <c r="D232" s="244" t="s">
        <v>231</v>
      </c>
      <c r="E232" s="245" t="s">
        <v>4580</v>
      </c>
      <c r="F232" s="246" t="s">
        <v>4581</v>
      </c>
      <c r="G232" s="247" t="s">
        <v>311</v>
      </c>
      <c r="H232" s="248">
        <v>53</v>
      </c>
      <c r="I232" s="249"/>
      <c r="J232" s="250">
        <f>ROUND(I232*H232,2)</f>
        <v>0</v>
      </c>
      <c r="K232" s="246" t="s">
        <v>337</v>
      </c>
      <c r="L232" s="45"/>
      <c r="M232" s="251" t="s">
        <v>1</v>
      </c>
      <c r="N232" s="252" t="s">
        <v>46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236</v>
      </c>
      <c r="AT232" s="255" t="s">
        <v>231</v>
      </c>
      <c r="AU232" s="255" t="s">
        <v>89</v>
      </c>
      <c r="AY232" s="18" t="s">
        <v>229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89</v>
      </c>
      <c r="BK232" s="256">
        <f>ROUND(I232*H232,2)</f>
        <v>0</v>
      </c>
      <c r="BL232" s="18" t="s">
        <v>236</v>
      </c>
      <c r="BM232" s="255" t="s">
        <v>790</v>
      </c>
    </row>
    <row r="233" s="13" customFormat="1">
      <c r="A233" s="13"/>
      <c r="B233" s="257"/>
      <c r="C233" s="258"/>
      <c r="D233" s="259" t="s">
        <v>238</v>
      </c>
      <c r="E233" s="260" t="s">
        <v>1</v>
      </c>
      <c r="F233" s="261" t="s">
        <v>4577</v>
      </c>
      <c r="G233" s="258"/>
      <c r="H233" s="260" t="s">
        <v>1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7" t="s">
        <v>238</v>
      </c>
      <c r="AU233" s="267" t="s">
        <v>89</v>
      </c>
      <c r="AV233" s="13" t="s">
        <v>89</v>
      </c>
      <c r="AW233" s="13" t="s">
        <v>36</v>
      </c>
      <c r="AX233" s="13" t="s">
        <v>81</v>
      </c>
      <c r="AY233" s="267" t="s">
        <v>229</v>
      </c>
    </row>
    <row r="234" s="13" customFormat="1">
      <c r="A234" s="13"/>
      <c r="B234" s="257"/>
      <c r="C234" s="258"/>
      <c r="D234" s="259" t="s">
        <v>238</v>
      </c>
      <c r="E234" s="260" t="s">
        <v>1</v>
      </c>
      <c r="F234" s="261" t="s">
        <v>4582</v>
      </c>
      <c r="G234" s="258"/>
      <c r="H234" s="260" t="s">
        <v>1</v>
      </c>
      <c r="I234" s="262"/>
      <c r="J234" s="258"/>
      <c r="K234" s="258"/>
      <c r="L234" s="263"/>
      <c r="M234" s="264"/>
      <c r="N234" s="265"/>
      <c r="O234" s="265"/>
      <c r="P234" s="265"/>
      <c r="Q234" s="265"/>
      <c r="R234" s="265"/>
      <c r="S234" s="265"/>
      <c r="T234" s="26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7" t="s">
        <v>238</v>
      </c>
      <c r="AU234" s="267" t="s">
        <v>89</v>
      </c>
      <c r="AV234" s="13" t="s">
        <v>89</v>
      </c>
      <c r="AW234" s="13" t="s">
        <v>36</v>
      </c>
      <c r="AX234" s="13" t="s">
        <v>81</v>
      </c>
      <c r="AY234" s="267" t="s">
        <v>229</v>
      </c>
    </row>
    <row r="235" s="14" customFormat="1">
      <c r="A235" s="14"/>
      <c r="B235" s="268"/>
      <c r="C235" s="269"/>
      <c r="D235" s="259" t="s">
        <v>238</v>
      </c>
      <c r="E235" s="270" t="s">
        <v>1</v>
      </c>
      <c r="F235" s="271" t="s">
        <v>4583</v>
      </c>
      <c r="G235" s="269"/>
      <c r="H235" s="272">
        <v>53</v>
      </c>
      <c r="I235" s="273"/>
      <c r="J235" s="269"/>
      <c r="K235" s="269"/>
      <c r="L235" s="274"/>
      <c r="M235" s="275"/>
      <c r="N235" s="276"/>
      <c r="O235" s="276"/>
      <c r="P235" s="276"/>
      <c r="Q235" s="276"/>
      <c r="R235" s="276"/>
      <c r="S235" s="276"/>
      <c r="T235" s="27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8" t="s">
        <v>238</v>
      </c>
      <c r="AU235" s="278" t="s">
        <v>89</v>
      </c>
      <c r="AV235" s="14" t="s">
        <v>91</v>
      </c>
      <c r="AW235" s="14" t="s">
        <v>36</v>
      </c>
      <c r="AX235" s="14" t="s">
        <v>89</v>
      </c>
      <c r="AY235" s="278" t="s">
        <v>229</v>
      </c>
    </row>
    <row r="236" s="2" customFormat="1" ht="16.5" customHeight="1">
      <c r="A236" s="39"/>
      <c r="B236" s="40"/>
      <c r="C236" s="244" t="s">
        <v>565</v>
      </c>
      <c r="D236" s="244" t="s">
        <v>231</v>
      </c>
      <c r="E236" s="245" t="s">
        <v>4584</v>
      </c>
      <c r="F236" s="246" t="s">
        <v>4585</v>
      </c>
      <c r="G236" s="247" t="s">
        <v>311</v>
      </c>
      <c r="H236" s="248">
        <v>35</v>
      </c>
      <c r="I236" s="249"/>
      <c r="J236" s="250">
        <f>ROUND(I236*H236,2)</f>
        <v>0</v>
      </c>
      <c r="K236" s="246" t="s">
        <v>337</v>
      </c>
      <c r="L236" s="45"/>
      <c r="M236" s="251" t="s">
        <v>1</v>
      </c>
      <c r="N236" s="252" t="s">
        <v>46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236</v>
      </c>
      <c r="AT236" s="255" t="s">
        <v>231</v>
      </c>
      <c r="AU236" s="255" t="s">
        <v>89</v>
      </c>
      <c r="AY236" s="18" t="s">
        <v>229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89</v>
      </c>
      <c r="BK236" s="256">
        <f>ROUND(I236*H236,2)</f>
        <v>0</v>
      </c>
      <c r="BL236" s="18" t="s">
        <v>236</v>
      </c>
      <c r="BM236" s="255" t="s">
        <v>813</v>
      </c>
    </row>
    <row r="237" s="13" customFormat="1">
      <c r="A237" s="13"/>
      <c r="B237" s="257"/>
      <c r="C237" s="258"/>
      <c r="D237" s="259" t="s">
        <v>238</v>
      </c>
      <c r="E237" s="260" t="s">
        <v>1</v>
      </c>
      <c r="F237" s="261" t="s">
        <v>4577</v>
      </c>
      <c r="G237" s="258"/>
      <c r="H237" s="260" t="s">
        <v>1</v>
      </c>
      <c r="I237" s="262"/>
      <c r="J237" s="258"/>
      <c r="K237" s="258"/>
      <c r="L237" s="263"/>
      <c r="M237" s="264"/>
      <c r="N237" s="265"/>
      <c r="O237" s="265"/>
      <c r="P237" s="265"/>
      <c r="Q237" s="265"/>
      <c r="R237" s="265"/>
      <c r="S237" s="265"/>
      <c r="T237" s="26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7" t="s">
        <v>238</v>
      </c>
      <c r="AU237" s="267" t="s">
        <v>89</v>
      </c>
      <c r="AV237" s="13" t="s">
        <v>89</v>
      </c>
      <c r="AW237" s="13" t="s">
        <v>36</v>
      </c>
      <c r="AX237" s="13" t="s">
        <v>81</v>
      </c>
      <c r="AY237" s="267" t="s">
        <v>229</v>
      </c>
    </row>
    <row r="238" s="13" customFormat="1">
      <c r="A238" s="13"/>
      <c r="B238" s="257"/>
      <c r="C238" s="258"/>
      <c r="D238" s="259" t="s">
        <v>238</v>
      </c>
      <c r="E238" s="260" t="s">
        <v>1</v>
      </c>
      <c r="F238" s="261" t="s">
        <v>4586</v>
      </c>
      <c r="G238" s="258"/>
      <c r="H238" s="260" t="s">
        <v>1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7" t="s">
        <v>238</v>
      </c>
      <c r="AU238" s="267" t="s">
        <v>89</v>
      </c>
      <c r="AV238" s="13" t="s">
        <v>89</v>
      </c>
      <c r="AW238" s="13" t="s">
        <v>36</v>
      </c>
      <c r="AX238" s="13" t="s">
        <v>81</v>
      </c>
      <c r="AY238" s="267" t="s">
        <v>229</v>
      </c>
    </row>
    <row r="239" s="14" customFormat="1">
      <c r="A239" s="14"/>
      <c r="B239" s="268"/>
      <c r="C239" s="269"/>
      <c r="D239" s="259" t="s">
        <v>238</v>
      </c>
      <c r="E239" s="270" t="s">
        <v>1</v>
      </c>
      <c r="F239" s="271" t="s">
        <v>4587</v>
      </c>
      <c r="G239" s="269"/>
      <c r="H239" s="272">
        <v>35</v>
      </c>
      <c r="I239" s="273"/>
      <c r="J239" s="269"/>
      <c r="K239" s="269"/>
      <c r="L239" s="274"/>
      <c r="M239" s="275"/>
      <c r="N239" s="276"/>
      <c r="O239" s="276"/>
      <c r="P239" s="276"/>
      <c r="Q239" s="276"/>
      <c r="R239" s="276"/>
      <c r="S239" s="276"/>
      <c r="T239" s="27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8" t="s">
        <v>238</v>
      </c>
      <c r="AU239" s="278" t="s">
        <v>89</v>
      </c>
      <c r="AV239" s="14" t="s">
        <v>91</v>
      </c>
      <c r="AW239" s="14" t="s">
        <v>36</v>
      </c>
      <c r="AX239" s="14" t="s">
        <v>89</v>
      </c>
      <c r="AY239" s="278" t="s">
        <v>229</v>
      </c>
    </row>
    <row r="240" s="2" customFormat="1" ht="16.5" customHeight="1">
      <c r="A240" s="39"/>
      <c r="B240" s="40"/>
      <c r="C240" s="244" t="s">
        <v>572</v>
      </c>
      <c r="D240" s="244" t="s">
        <v>231</v>
      </c>
      <c r="E240" s="245" t="s">
        <v>4588</v>
      </c>
      <c r="F240" s="246" t="s">
        <v>4589</v>
      </c>
      <c r="G240" s="247" t="s">
        <v>311</v>
      </c>
      <c r="H240" s="248">
        <v>35</v>
      </c>
      <c r="I240" s="249"/>
      <c r="J240" s="250">
        <f>ROUND(I240*H240,2)</f>
        <v>0</v>
      </c>
      <c r="K240" s="246" t="s">
        <v>337</v>
      </c>
      <c r="L240" s="45"/>
      <c r="M240" s="251" t="s">
        <v>1</v>
      </c>
      <c r="N240" s="252" t="s">
        <v>46</v>
      </c>
      <c r="O240" s="92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236</v>
      </c>
      <c r="AT240" s="255" t="s">
        <v>231</v>
      </c>
      <c r="AU240" s="255" t="s">
        <v>89</v>
      </c>
      <c r="AY240" s="18" t="s">
        <v>229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89</v>
      </c>
      <c r="BK240" s="256">
        <f>ROUND(I240*H240,2)</f>
        <v>0</v>
      </c>
      <c r="BL240" s="18" t="s">
        <v>236</v>
      </c>
      <c r="BM240" s="255" t="s">
        <v>834</v>
      </c>
    </row>
    <row r="241" s="13" customFormat="1">
      <c r="A241" s="13"/>
      <c r="B241" s="257"/>
      <c r="C241" s="258"/>
      <c r="D241" s="259" t="s">
        <v>238</v>
      </c>
      <c r="E241" s="260" t="s">
        <v>1</v>
      </c>
      <c r="F241" s="261" t="s">
        <v>4577</v>
      </c>
      <c r="G241" s="258"/>
      <c r="H241" s="260" t="s">
        <v>1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7" t="s">
        <v>238</v>
      </c>
      <c r="AU241" s="267" t="s">
        <v>89</v>
      </c>
      <c r="AV241" s="13" t="s">
        <v>89</v>
      </c>
      <c r="AW241" s="13" t="s">
        <v>36</v>
      </c>
      <c r="AX241" s="13" t="s">
        <v>81</v>
      </c>
      <c r="AY241" s="267" t="s">
        <v>229</v>
      </c>
    </row>
    <row r="242" s="13" customFormat="1">
      <c r="A242" s="13"/>
      <c r="B242" s="257"/>
      <c r="C242" s="258"/>
      <c r="D242" s="259" t="s">
        <v>238</v>
      </c>
      <c r="E242" s="260" t="s">
        <v>1</v>
      </c>
      <c r="F242" s="261" t="s">
        <v>4582</v>
      </c>
      <c r="G242" s="258"/>
      <c r="H242" s="260" t="s">
        <v>1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7" t="s">
        <v>238</v>
      </c>
      <c r="AU242" s="267" t="s">
        <v>89</v>
      </c>
      <c r="AV242" s="13" t="s">
        <v>89</v>
      </c>
      <c r="AW242" s="13" t="s">
        <v>36</v>
      </c>
      <c r="AX242" s="13" t="s">
        <v>81</v>
      </c>
      <c r="AY242" s="267" t="s">
        <v>229</v>
      </c>
    </row>
    <row r="243" s="14" customFormat="1">
      <c r="A243" s="14"/>
      <c r="B243" s="268"/>
      <c r="C243" s="269"/>
      <c r="D243" s="259" t="s">
        <v>238</v>
      </c>
      <c r="E243" s="270" t="s">
        <v>1</v>
      </c>
      <c r="F243" s="271" t="s">
        <v>4590</v>
      </c>
      <c r="G243" s="269"/>
      <c r="H243" s="272">
        <v>35</v>
      </c>
      <c r="I243" s="273"/>
      <c r="J243" s="269"/>
      <c r="K243" s="269"/>
      <c r="L243" s="274"/>
      <c r="M243" s="275"/>
      <c r="N243" s="276"/>
      <c r="O243" s="276"/>
      <c r="P243" s="276"/>
      <c r="Q243" s="276"/>
      <c r="R243" s="276"/>
      <c r="S243" s="276"/>
      <c r="T243" s="27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78" t="s">
        <v>238</v>
      </c>
      <c r="AU243" s="278" t="s">
        <v>89</v>
      </c>
      <c r="AV243" s="14" t="s">
        <v>91</v>
      </c>
      <c r="AW243" s="14" t="s">
        <v>36</v>
      </c>
      <c r="AX243" s="14" t="s">
        <v>89</v>
      </c>
      <c r="AY243" s="278" t="s">
        <v>229</v>
      </c>
    </row>
    <row r="244" s="2" customFormat="1" ht="16.5" customHeight="1">
      <c r="A244" s="39"/>
      <c r="B244" s="40"/>
      <c r="C244" s="244" t="s">
        <v>577</v>
      </c>
      <c r="D244" s="244" t="s">
        <v>231</v>
      </c>
      <c r="E244" s="245" t="s">
        <v>4591</v>
      </c>
      <c r="F244" s="246" t="s">
        <v>4592</v>
      </c>
      <c r="G244" s="247" t="s">
        <v>346</v>
      </c>
      <c r="H244" s="248">
        <v>67</v>
      </c>
      <c r="I244" s="249"/>
      <c r="J244" s="250">
        <f>ROUND(I244*H244,2)</f>
        <v>0</v>
      </c>
      <c r="K244" s="246" t="s">
        <v>337</v>
      </c>
      <c r="L244" s="45"/>
      <c r="M244" s="251" t="s">
        <v>1</v>
      </c>
      <c r="N244" s="252" t="s">
        <v>46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236</v>
      </c>
      <c r="AT244" s="255" t="s">
        <v>231</v>
      </c>
      <c r="AU244" s="255" t="s">
        <v>89</v>
      </c>
      <c r="AY244" s="18" t="s">
        <v>229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89</v>
      </c>
      <c r="BK244" s="256">
        <f>ROUND(I244*H244,2)</f>
        <v>0</v>
      </c>
      <c r="BL244" s="18" t="s">
        <v>236</v>
      </c>
      <c r="BM244" s="255" t="s">
        <v>848</v>
      </c>
    </row>
    <row r="245" s="14" customFormat="1">
      <c r="A245" s="14"/>
      <c r="B245" s="268"/>
      <c r="C245" s="269"/>
      <c r="D245" s="259" t="s">
        <v>238</v>
      </c>
      <c r="E245" s="270" t="s">
        <v>1</v>
      </c>
      <c r="F245" s="271" t="s">
        <v>4593</v>
      </c>
      <c r="G245" s="269"/>
      <c r="H245" s="272">
        <v>67</v>
      </c>
      <c r="I245" s="273"/>
      <c r="J245" s="269"/>
      <c r="K245" s="269"/>
      <c r="L245" s="274"/>
      <c r="M245" s="275"/>
      <c r="N245" s="276"/>
      <c r="O245" s="276"/>
      <c r="P245" s="276"/>
      <c r="Q245" s="276"/>
      <c r="R245" s="276"/>
      <c r="S245" s="276"/>
      <c r="T245" s="27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8" t="s">
        <v>238</v>
      </c>
      <c r="AU245" s="278" t="s">
        <v>89</v>
      </c>
      <c r="AV245" s="14" t="s">
        <v>91</v>
      </c>
      <c r="AW245" s="14" t="s">
        <v>36</v>
      </c>
      <c r="AX245" s="14" t="s">
        <v>89</v>
      </c>
      <c r="AY245" s="278" t="s">
        <v>229</v>
      </c>
    </row>
    <row r="246" s="2" customFormat="1" ht="16.5" customHeight="1">
      <c r="A246" s="39"/>
      <c r="B246" s="40"/>
      <c r="C246" s="244" t="s">
        <v>581</v>
      </c>
      <c r="D246" s="244" t="s">
        <v>231</v>
      </c>
      <c r="E246" s="245" t="s">
        <v>4594</v>
      </c>
      <c r="F246" s="246" t="s">
        <v>4595</v>
      </c>
      <c r="G246" s="247" t="s">
        <v>346</v>
      </c>
      <c r="H246" s="248">
        <v>67</v>
      </c>
      <c r="I246" s="249"/>
      <c r="J246" s="250">
        <f>ROUND(I246*H246,2)</f>
        <v>0</v>
      </c>
      <c r="K246" s="246" t="s">
        <v>337</v>
      </c>
      <c r="L246" s="45"/>
      <c r="M246" s="251" t="s">
        <v>1</v>
      </c>
      <c r="N246" s="252" t="s">
        <v>46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236</v>
      </c>
      <c r="AT246" s="255" t="s">
        <v>231</v>
      </c>
      <c r="AU246" s="255" t="s">
        <v>89</v>
      </c>
      <c r="AY246" s="18" t="s">
        <v>229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89</v>
      </c>
      <c r="BK246" s="256">
        <f>ROUND(I246*H246,2)</f>
        <v>0</v>
      </c>
      <c r="BL246" s="18" t="s">
        <v>236</v>
      </c>
      <c r="BM246" s="255" t="s">
        <v>868</v>
      </c>
    </row>
    <row r="247" s="14" customFormat="1">
      <c r="A247" s="14"/>
      <c r="B247" s="268"/>
      <c r="C247" s="269"/>
      <c r="D247" s="259" t="s">
        <v>238</v>
      </c>
      <c r="E247" s="270" t="s">
        <v>1</v>
      </c>
      <c r="F247" s="271" t="s">
        <v>4596</v>
      </c>
      <c r="G247" s="269"/>
      <c r="H247" s="272">
        <v>67</v>
      </c>
      <c r="I247" s="273"/>
      <c r="J247" s="269"/>
      <c r="K247" s="269"/>
      <c r="L247" s="274"/>
      <c r="M247" s="275"/>
      <c r="N247" s="276"/>
      <c r="O247" s="276"/>
      <c r="P247" s="276"/>
      <c r="Q247" s="276"/>
      <c r="R247" s="276"/>
      <c r="S247" s="276"/>
      <c r="T247" s="27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8" t="s">
        <v>238</v>
      </c>
      <c r="AU247" s="278" t="s">
        <v>89</v>
      </c>
      <c r="AV247" s="14" t="s">
        <v>91</v>
      </c>
      <c r="AW247" s="14" t="s">
        <v>36</v>
      </c>
      <c r="AX247" s="14" t="s">
        <v>89</v>
      </c>
      <c r="AY247" s="278" t="s">
        <v>229</v>
      </c>
    </row>
    <row r="248" s="12" customFormat="1" ht="25.92" customHeight="1">
      <c r="A248" s="12"/>
      <c r="B248" s="228"/>
      <c r="C248" s="229"/>
      <c r="D248" s="230" t="s">
        <v>80</v>
      </c>
      <c r="E248" s="231" t="s">
        <v>840</v>
      </c>
      <c r="F248" s="231" t="s">
        <v>4301</v>
      </c>
      <c r="G248" s="229"/>
      <c r="H248" s="229"/>
      <c r="I248" s="232"/>
      <c r="J248" s="233">
        <f>BK248</f>
        <v>0</v>
      </c>
      <c r="K248" s="229"/>
      <c r="L248" s="234"/>
      <c r="M248" s="235"/>
      <c r="N248" s="236"/>
      <c r="O248" s="236"/>
      <c r="P248" s="237">
        <f>SUM(P249:P278)</f>
        <v>0</v>
      </c>
      <c r="Q248" s="236"/>
      <c r="R248" s="237">
        <f>SUM(R249:R278)</f>
        <v>0</v>
      </c>
      <c r="S248" s="236"/>
      <c r="T248" s="238">
        <f>SUM(T249:T278)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9" t="s">
        <v>89</v>
      </c>
      <c r="AT248" s="240" t="s">
        <v>80</v>
      </c>
      <c r="AU248" s="240" t="s">
        <v>81</v>
      </c>
      <c r="AY248" s="239" t="s">
        <v>229</v>
      </c>
      <c r="BK248" s="241">
        <f>SUM(BK249:BK278)</f>
        <v>0</v>
      </c>
    </row>
    <row r="249" s="2" customFormat="1" ht="21.75" customHeight="1">
      <c r="A249" s="39"/>
      <c r="B249" s="40"/>
      <c r="C249" s="244" t="s">
        <v>587</v>
      </c>
      <c r="D249" s="244" t="s">
        <v>231</v>
      </c>
      <c r="E249" s="245" t="s">
        <v>4597</v>
      </c>
      <c r="F249" s="246" t="s">
        <v>4598</v>
      </c>
      <c r="G249" s="247" t="s">
        <v>311</v>
      </c>
      <c r="H249" s="248">
        <v>391</v>
      </c>
      <c r="I249" s="249"/>
      <c r="J249" s="250">
        <f>ROUND(I249*H249,2)</f>
        <v>0</v>
      </c>
      <c r="K249" s="246" t="s">
        <v>4335</v>
      </c>
      <c r="L249" s="45"/>
      <c r="M249" s="251" t="s">
        <v>1</v>
      </c>
      <c r="N249" s="252" t="s">
        <v>46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236</v>
      </c>
      <c r="AT249" s="255" t="s">
        <v>231</v>
      </c>
      <c r="AU249" s="255" t="s">
        <v>89</v>
      </c>
      <c r="AY249" s="18" t="s">
        <v>229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89</v>
      </c>
      <c r="BK249" s="256">
        <f>ROUND(I249*H249,2)</f>
        <v>0</v>
      </c>
      <c r="BL249" s="18" t="s">
        <v>236</v>
      </c>
      <c r="BM249" s="255" t="s">
        <v>899</v>
      </c>
    </row>
    <row r="250" s="13" customFormat="1">
      <c r="A250" s="13"/>
      <c r="B250" s="257"/>
      <c r="C250" s="258"/>
      <c r="D250" s="259" t="s">
        <v>238</v>
      </c>
      <c r="E250" s="260" t="s">
        <v>1</v>
      </c>
      <c r="F250" s="261" t="s">
        <v>4599</v>
      </c>
      <c r="G250" s="258"/>
      <c r="H250" s="260" t="s">
        <v>1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7" t="s">
        <v>238</v>
      </c>
      <c r="AU250" s="267" t="s">
        <v>89</v>
      </c>
      <c r="AV250" s="13" t="s">
        <v>89</v>
      </c>
      <c r="AW250" s="13" t="s">
        <v>36</v>
      </c>
      <c r="AX250" s="13" t="s">
        <v>81</v>
      </c>
      <c r="AY250" s="267" t="s">
        <v>229</v>
      </c>
    </row>
    <row r="251" s="14" customFormat="1">
      <c r="A251" s="14"/>
      <c r="B251" s="268"/>
      <c r="C251" s="269"/>
      <c r="D251" s="259" t="s">
        <v>238</v>
      </c>
      <c r="E251" s="270" t="s">
        <v>1</v>
      </c>
      <c r="F251" s="271" t="s">
        <v>4600</v>
      </c>
      <c r="G251" s="269"/>
      <c r="H251" s="272">
        <v>391</v>
      </c>
      <c r="I251" s="273"/>
      <c r="J251" s="269"/>
      <c r="K251" s="269"/>
      <c r="L251" s="274"/>
      <c r="M251" s="275"/>
      <c r="N251" s="276"/>
      <c r="O251" s="276"/>
      <c r="P251" s="276"/>
      <c r="Q251" s="276"/>
      <c r="R251" s="276"/>
      <c r="S251" s="276"/>
      <c r="T251" s="27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8" t="s">
        <v>238</v>
      </c>
      <c r="AU251" s="278" t="s">
        <v>89</v>
      </c>
      <c r="AV251" s="14" t="s">
        <v>91</v>
      </c>
      <c r="AW251" s="14" t="s">
        <v>36</v>
      </c>
      <c r="AX251" s="14" t="s">
        <v>89</v>
      </c>
      <c r="AY251" s="278" t="s">
        <v>229</v>
      </c>
    </row>
    <row r="252" s="2" customFormat="1" ht="16.5" customHeight="1">
      <c r="A252" s="39"/>
      <c r="B252" s="40"/>
      <c r="C252" s="244" t="s">
        <v>610</v>
      </c>
      <c r="D252" s="244" t="s">
        <v>231</v>
      </c>
      <c r="E252" s="245" t="s">
        <v>4601</v>
      </c>
      <c r="F252" s="246" t="s">
        <v>4602</v>
      </c>
      <c r="G252" s="247" t="s">
        <v>289</v>
      </c>
      <c r="H252" s="248">
        <v>58.649999999999999</v>
      </c>
      <c r="I252" s="249"/>
      <c r="J252" s="250">
        <f>ROUND(I252*H252,2)</f>
        <v>0</v>
      </c>
      <c r="K252" s="246" t="s">
        <v>337</v>
      </c>
      <c r="L252" s="45"/>
      <c r="M252" s="251" t="s">
        <v>1</v>
      </c>
      <c r="N252" s="252" t="s">
        <v>46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236</v>
      </c>
      <c r="AT252" s="255" t="s">
        <v>231</v>
      </c>
      <c r="AU252" s="255" t="s">
        <v>89</v>
      </c>
      <c r="AY252" s="18" t="s">
        <v>229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89</v>
      </c>
      <c r="BK252" s="256">
        <f>ROUND(I252*H252,2)</f>
        <v>0</v>
      </c>
      <c r="BL252" s="18" t="s">
        <v>236</v>
      </c>
      <c r="BM252" s="255" t="s">
        <v>923</v>
      </c>
    </row>
    <row r="253" s="13" customFormat="1">
      <c r="A253" s="13"/>
      <c r="B253" s="257"/>
      <c r="C253" s="258"/>
      <c r="D253" s="259" t="s">
        <v>238</v>
      </c>
      <c r="E253" s="260" t="s">
        <v>1</v>
      </c>
      <c r="F253" s="261" t="s">
        <v>4599</v>
      </c>
      <c r="G253" s="258"/>
      <c r="H253" s="260" t="s">
        <v>1</v>
      </c>
      <c r="I253" s="262"/>
      <c r="J253" s="258"/>
      <c r="K253" s="258"/>
      <c r="L253" s="263"/>
      <c r="M253" s="264"/>
      <c r="N253" s="265"/>
      <c r="O253" s="265"/>
      <c r="P253" s="265"/>
      <c r="Q253" s="265"/>
      <c r="R253" s="265"/>
      <c r="S253" s="265"/>
      <c r="T253" s="26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7" t="s">
        <v>238</v>
      </c>
      <c r="AU253" s="267" t="s">
        <v>89</v>
      </c>
      <c r="AV253" s="13" t="s">
        <v>89</v>
      </c>
      <c r="AW253" s="13" t="s">
        <v>36</v>
      </c>
      <c r="AX253" s="13" t="s">
        <v>81</v>
      </c>
      <c r="AY253" s="267" t="s">
        <v>229</v>
      </c>
    </row>
    <row r="254" s="14" customFormat="1">
      <c r="A254" s="14"/>
      <c r="B254" s="268"/>
      <c r="C254" s="269"/>
      <c r="D254" s="259" t="s">
        <v>238</v>
      </c>
      <c r="E254" s="270" t="s">
        <v>1</v>
      </c>
      <c r="F254" s="271" t="s">
        <v>4603</v>
      </c>
      <c r="G254" s="269"/>
      <c r="H254" s="272">
        <v>55.856999999999999</v>
      </c>
      <c r="I254" s="273"/>
      <c r="J254" s="269"/>
      <c r="K254" s="269"/>
      <c r="L254" s="274"/>
      <c r="M254" s="275"/>
      <c r="N254" s="276"/>
      <c r="O254" s="276"/>
      <c r="P254" s="276"/>
      <c r="Q254" s="276"/>
      <c r="R254" s="276"/>
      <c r="S254" s="276"/>
      <c r="T254" s="27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8" t="s">
        <v>238</v>
      </c>
      <c r="AU254" s="278" t="s">
        <v>89</v>
      </c>
      <c r="AV254" s="14" t="s">
        <v>91</v>
      </c>
      <c r="AW254" s="14" t="s">
        <v>36</v>
      </c>
      <c r="AX254" s="14" t="s">
        <v>89</v>
      </c>
      <c r="AY254" s="278" t="s">
        <v>229</v>
      </c>
    </row>
    <row r="255" s="14" customFormat="1">
      <c r="A255" s="14"/>
      <c r="B255" s="268"/>
      <c r="C255" s="269"/>
      <c r="D255" s="259" t="s">
        <v>238</v>
      </c>
      <c r="E255" s="269"/>
      <c r="F255" s="271" t="s">
        <v>4604</v>
      </c>
      <c r="G255" s="269"/>
      <c r="H255" s="272">
        <v>58.649999999999999</v>
      </c>
      <c r="I255" s="273"/>
      <c r="J255" s="269"/>
      <c r="K255" s="269"/>
      <c r="L255" s="274"/>
      <c r="M255" s="275"/>
      <c r="N255" s="276"/>
      <c r="O255" s="276"/>
      <c r="P255" s="276"/>
      <c r="Q255" s="276"/>
      <c r="R255" s="276"/>
      <c r="S255" s="276"/>
      <c r="T255" s="27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8" t="s">
        <v>238</v>
      </c>
      <c r="AU255" s="278" t="s">
        <v>89</v>
      </c>
      <c r="AV255" s="14" t="s">
        <v>91</v>
      </c>
      <c r="AW255" s="14" t="s">
        <v>4</v>
      </c>
      <c r="AX255" s="14" t="s">
        <v>89</v>
      </c>
      <c r="AY255" s="278" t="s">
        <v>229</v>
      </c>
    </row>
    <row r="256" s="2" customFormat="1" ht="21.75" customHeight="1">
      <c r="A256" s="39"/>
      <c r="B256" s="40"/>
      <c r="C256" s="244" t="s">
        <v>622</v>
      </c>
      <c r="D256" s="244" t="s">
        <v>231</v>
      </c>
      <c r="E256" s="245" t="s">
        <v>4605</v>
      </c>
      <c r="F256" s="246" t="s">
        <v>4606</v>
      </c>
      <c r="G256" s="247" t="s">
        <v>311</v>
      </c>
      <c r="H256" s="248">
        <v>220</v>
      </c>
      <c r="I256" s="249"/>
      <c r="J256" s="250">
        <f>ROUND(I256*H256,2)</f>
        <v>0</v>
      </c>
      <c r="K256" s="246" t="s">
        <v>4335</v>
      </c>
      <c r="L256" s="45"/>
      <c r="M256" s="251" t="s">
        <v>1</v>
      </c>
      <c r="N256" s="252" t="s">
        <v>46</v>
      </c>
      <c r="O256" s="92"/>
      <c r="P256" s="253">
        <f>O256*H256</f>
        <v>0</v>
      </c>
      <c r="Q256" s="253">
        <v>0</v>
      </c>
      <c r="R256" s="253">
        <f>Q256*H256</f>
        <v>0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236</v>
      </c>
      <c r="AT256" s="255" t="s">
        <v>231</v>
      </c>
      <c r="AU256" s="255" t="s">
        <v>89</v>
      </c>
      <c r="AY256" s="18" t="s">
        <v>229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89</v>
      </c>
      <c r="BK256" s="256">
        <f>ROUND(I256*H256,2)</f>
        <v>0</v>
      </c>
      <c r="BL256" s="18" t="s">
        <v>236</v>
      </c>
      <c r="BM256" s="255" t="s">
        <v>933</v>
      </c>
    </row>
    <row r="257" s="13" customFormat="1">
      <c r="A257" s="13"/>
      <c r="B257" s="257"/>
      <c r="C257" s="258"/>
      <c r="D257" s="259" t="s">
        <v>238</v>
      </c>
      <c r="E257" s="260" t="s">
        <v>1</v>
      </c>
      <c r="F257" s="261" t="s">
        <v>4607</v>
      </c>
      <c r="G257" s="258"/>
      <c r="H257" s="260" t="s">
        <v>1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7" t="s">
        <v>238</v>
      </c>
      <c r="AU257" s="267" t="s">
        <v>89</v>
      </c>
      <c r="AV257" s="13" t="s">
        <v>89</v>
      </c>
      <c r="AW257" s="13" t="s">
        <v>36</v>
      </c>
      <c r="AX257" s="13" t="s">
        <v>81</v>
      </c>
      <c r="AY257" s="267" t="s">
        <v>229</v>
      </c>
    </row>
    <row r="258" s="14" customFormat="1">
      <c r="A258" s="14"/>
      <c r="B258" s="268"/>
      <c r="C258" s="269"/>
      <c r="D258" s="259" t="s">
        <v>238</v>
      </c>
      <c r="E258" s="270" t="s">
        <v>1</v>
      </c>
      <c r="F258" s="271" t="s">
        <v>4608</v>
      </c>
      <c r="G258" s="269"/>
      <c r="H258" s="272">
        <v>220</v>
      </c>
      <c r="I258" s="273"/>
      <c r="J258" s="269"/>
      <c r="K258" s="269"/>
      <c r="L258" s="274"/>
      <c r="M258" s="275"/>
      <c r="N258" s="276"/>
      <c r="O258" s="276"/>
      <c r="P258" s="276"/>
      <c r="Q258" s="276"/>
      <c r="R258" s="276"/>
      <c r="S258" s="276"/>
      <c r="T258" s="27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78" t="s">
        <v>238</v>
      </c>
      <c r="AU258" s="278" t="s">
        <v>89</v>
      </c>
      <c r="AV258" s="14" t="s">
        <v>91</v>
      </c>
      <c r="AW258" s="14" t="s">
        <v>36</v>
      </c>
      <c r="AX258" s="14" t="s">
        <v>89</v>
      </c>
      <c r="AY258" s="278" t="s">
        <v>229</v>
      </c>
    </row>
    <row r="259" s="13" customFormat="1">
      <c r="A259" s="13"/>
      <c r="B259" s="257"/>
      <c r="C259" s="258"/>
      <c r="D259" s="259" t="s">
        <v>238</v>
      </c>
      <c r="E259" s="260" t="s">
        <v>1</v>
      </c>
      <c r="F259" s="261" t="s">
        <v>4609</v>
      </c>
      <c r="G259" s="258"/>
      <c r="H259" s="260" t="s">
        <v>1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7" t="s">
        <v>238</v>
      </c>
      <c r="AU259" s="267" t="s">
        <v>89</v>
      </c>
      <c r="AV259" s="13" t="s">
        <v>89</v>
      </c>
      <c r="AW259" s="13" t="s">
        <v>36</v>
      </c>
      <c r="AX259" s="13" t="s">
        <v>81</v>
      </c>
      <c r="AY259" s="267" t="s">
        <v>229</v>
      </c>
    </row>
    <row r="260" s="2" customFormat="1" ht="21.75" customHeight="1">
      <c r="A260" s="39"/>
      <c r="B260" s="40"/>
      <c r="C260" s="244" t="s">
        <v>626</v>
      </c>
      <c r="D260" s="244" t="s">
        <v>231</v>
      </c>
      <c r="E260" s="245" t="s">
        <v>4319</v>
      </c>
      <c r="F260" s="246" t="s">
        <v>4320</v>
      </c>
      <c r="G260" s="247" t="s">
        <v>311</v>
      </c>
      <c r="H260" s="248">
        <v>1280</v>
      </c>
      <c r="I260" s="249"/>
      <c r="J260" s="250">
        <f>ROUND(I260*H260,2)</f>
        <v>0</v>
      </c>
      <c r="K260" s="246" t="s">
        <v>337</v>
      </c>
      <c r="L260" s="45"/>
      <c r="M260" s="251" t="s">
        <v>1</v>
      </c>
      <c r="N260" s="252" t="s">
        <v>46</v>
      </c>
      <c r="O260" s="92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236</v>
      </c>
      <c r="AT260" s="255" t="s">
        <v>231</v>
      </c>
      <c r="AU260" s="255" t="s">
        <v>89</v>
      </c>
      <c r="AY260" s="18" t="s">
        <v>229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89</v>
      </c>
      <c r="BK260" s="256">
        <f>ROUND(I260*H260,2)</f>
        <v>0</v>
      </c>
      <c r="BL260" s="18" t="s">
        <v>236</v>
      </c>
      <c r="BM260" s="255" t="s">
        <v>941</v>
      </c>
    </row>
    <row r="261" s="13" customFormat="1">
      <c r="A261" s="13"/>
      <c r="B261" s="257"/>
      <c r="C261" s="258"/>
      <c r="D261" s="259" t="s">
        <v>238</v>
      </c>
      <c r="E261" s="260" t="s">
        <v>1</v>
      </c>
      <c r="F261" s="261" t="s">
        <v>4599</v>
      </c>
      <c r="G261" s="258"/>
      <c r="H261" s="260" t="s">
        <v>1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7" t="s">
        <v>238</v>
      </c>
      <c r="AU261" s="267" t="s">
        <v>89</v>
      </c>
      <c r="AV261" s="13" t="s">
        <v>89</v>
      </c>
      <c r="AW261" s="13" t="s">
        <v>36</v>
      </c>
      <c r="AX261" s="13" t="s">
        <v>81</v>
      </c>
      <c r="AY261" s="267" t="s">
        <v>229</v>
      </c>
    </row>
    <row r="262" s="14" customFormat="1">
      <c r="A262" s="14"/>
      <c r="B262" s="268"/>
      <c r="C262" s="269"/>
      <c r="D262" s="259" t="s">
        <v>238</v>
      </c>
      <c r="E262" s="270" t="s">
        <v>1</v>
      </c>
      <c r="F262" s="271" t="s">
        <v>4610</v>
      </c>
      <c r="G262" s="269"/>
      <c r="H262" s="272">
        <v>391</v>
      </c>
      <c r="I262" s="273"/>
      <c r="J262" s="269"/>
      <c r="K262" s="269"/>
      <c r="L262" s="274"/>
      <c r="M262" s="275"/>
      <c r="N262" s="276"/>
      <c r="O262" s="276"/>
      <c r="P262" s="276"/>
      <c r="Q262" s="276"/>
      <c r="R262" s="276"/>
      <c r="S262" s="276"/>
      <c r="T262" s="27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8" t="s">
        <v>238</v>
      </c>
      <c r="AU262" s="278" t="s">
        <v>89</v>
      </c>
      <c r="AV262" s="14" t="s">
        <v>91</v>
      </c>
      <c r="AW262" s="14" t="s">
        <v>36</v>
      </c>
      <c r="AX262" s="14" t="s">
        <v>81</v>
      </c>
      <c r="AY262" s="278" t="s">
        <v>229</v>
      </c>
    </row>
    <row r="263" s="14" customFormat="1">
      <c r="A263" s="14"/>
      <c r="B263" s="268"/>
      <c r="C263" s="269"/>
      <c r="D263" s="259" t="s">
        <v>238</v>
      </c>
      <c r="E263" s="270" t="s">
        <v>1</v>
      </c>
      <c r="F263" s="271" t="s">
        <v>4611</v>
      </c>
      <c r="G263" s="269"/>
      <c r="H263" s="272">
        <v>441</v>
      </c>
      <c r="I263" s="273"/>
      <c r="J263" s="269"/>
      <c r="K263" s="269"/>
      <c r="L263" s="274"/>
      <c r="M263" s="275"/>
      <c r="N263" s="276"/>
      <c r="O263" s="276"/>
      <c r="P263" s="276"/>
      <c r="Q263" s="276"/>
      <c r="R263" s="276"/>
      <c r="S263" s="276"/>
      <c r="T263" s="27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8" t="s">
        <v>238</v>
      </c>
      <c r="AU263" s="278" t="s">
        <v>89</v>
      </c>
      <c r="AV263" s="14" t="s">
        <v>91</v>
      </c>
      <c r="AW263" s="14" t="s">
        <v>36</v>
      </c>
      <c r="AX263" s="14" t="s">
        <v>81</v>
      </c>
      <c r="AY263" s="278" t="s">
        <v>229</v>
      </c>
    </row>
    <row r="264" s="13" customFormat="1">
      <c r="A264" s="13"/>
      <c r="B264" s="257"/>
      <c r="C264" s="258"/>
      <c r="D264" s="259" t="s">
        <v>238</v>
      </c>
      <c r="E264" s="260" t="s">
        <v>1</v>
      </c>
      <c r="F264" s="261" t="s">
        <v>4607</v>
      </c>
      <c r="G264" s="258"/>
      <c r="H264" s="260" t="s">
        <v>1</v>
      </c>
      <c r="I264" s="262"/>
      <c r="J264" s="258"/>
      <c r="K264" s="258"/>
      <c r="L264" s="263"/>
      <c r="M264" s="264"/>
      <c r="N264" s="265"/>
      <c r="O264" s="265"/>
      <c r="P264" s="265"/>
      <c r="Q264" s="265"/>
      <c r="R264" s="265"/>
      <c r="S264" s="265"/>
      <c r="T264" s="26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7" t="s">
        <v>238</v>
      </c>
      <c r="AU264" s="267" t="s">
        <v>89</v>
      </c>
      <c r="AV264" s="13" t="s">
        <v>89</v>
      </c>
      <c r="AW264" s="13" t="s">
        <v>36</v>
      </c>
      <c r="AX264" s="13" t="s">
        <v>81</v>
      </c>
      <c r="AY264" s="267" t="s">
        <v>229</v>
      </c>
    </row>
    <row r="265" s="14" customFormat="1">
      <c r="A265" s="14"/>
      <c r="B265" s="268"/>
      <c r="C265" s="269"/>
      <c r="D265" s="259" t="s">
        <v>238</v>
      </c>
      <c r="E265" s="270" t="s">
        <v>1</v>
      </c>
      <c r="F265" s="271" t="s">
        <v>4612</v>
      </c>
      <c r="G265" s="269"/>
      <c r="H265" s="272">
        <v>220</v>
      </c>
      <c r="I265" s="273"/>
      <c r="J265" s="269"/>
      <c r="K265" s="269"/>
      <c r="L265" s="274"/>
      <c r="M265" s="275"/>
      <c r="N265" s="276"/>
      <c r="O265" s="276"/>
      <c r="P265" s="276"/>
      <c r="Q265" s="276"/>
      <c r="R265" s="276"/>
      <c r="S265" s="276"/>
      <c r="T265" s="27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8" t="s">
        <v>238</v>
      </c>
      <c r="AU265" s="278" t="s">
        <v>89</v>
      </c>
      <c r="AV265" s="14" t="s">
        <v>91</v>
      </c>
      <c r="AW265" s="14" t="s">
        <v>36</v>
      </c>
      <c r="AX265" s="14" t="s">
        <v>81</v>
      </c>
      <c r="AY265" s="278" t="s">
        <v>229</v>
      </c>
    </row>
    <row r="266" s="14" customFormat="1">
      <c r="A266" s="14"/>
      <c r="B266" s="268"/>
      <c r="C266" s="269"/>
      <c r="D266" s="259" t="s">
        <v>238</v>
      </c>
      <c r="E266" s="270" t="s">
        <v>1</v>
      </c>
      <c r="F266" s="271" t="s">
        <v>4613</v>
      </c>
      <c r="G266" s="269"/>
      <c r="H266" s="272">
        <v>228</v>
      </c>
      <c r="I266" s="273"/>
      <c r="J266" s="269"/>
      <c r="K266" s="269"/>
      <c r="L266" s="274"/>
      <c r="M266" s="275"/>
      <c r="N266" s="276"/>
      <c r="O266" s="276"/>
      <c r="P266" s="276"/>
      <c r="Q266" s="276"/>
      <c r="R266" s="276"/>
      <c r="S266" s="276"/>
      <c r="T266" s="27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8" t="s">
        <v>238</v>
      </c>
      <c r="AU266" s="278" t="s">
        <v>89</v>
      </c>
      <c r="AV266" s="14" t="s">
        <v>91</v>
      </c>
      <c r="AW266" s="14" t="s">
        <v>36</v>
      </c>
      <c r="AX266" s="14" t="s">
        <v>81</v>
      </c>
      <c r="AY266" s="278" t="s">
        <v>229</v>
      </c>
    </row>
    <row r="267" s="15" customFormat="1">
      <c r="A267" s="15"/>
      <c r="B267" s="279"/>
      <c r="C267" s="280"/>
      <c r="D267" s="259" t="s">
        <v>238</v>
      </c>
      <c r="E267" s="281" t="s">
        <v>1</v>
      </c>
      <c r="F267" s="282" t="s">
        <v>252</v>
      </c>
      <c r="G267" s="280"/>
      <c r="H267" s="283">
        <v>1280</v>
      </c>
      <c r="I267" s="284"/>
      <c r="J267" s="280"/>
      <c r="K267" s="280"/>
      <c r="L267" s="285"/>
      <c r="M267" s="286"/>
      <c r="N267" s="287"/>
      <c r="O267" s="287"/>
      <c r="P267" s="287"/>
      <c r="Q267" s="287"/>
      <c r="R267" s="287"/>
      <c r="S267" s="287"/>
      <c r="T267" s="28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9" t="s">
        <v>238</v>
      </c>
      <c r="AU267" s="289" t="s">
        <v>89</v>
      </c>
      <c r="AV267" s="15" t="s">
        <v>236</v>
      </c>
      <c r="AW267" s="15" t="s">
        <v>36</v>
      </c>
      <c r="AX267" s="15" t="s">
        <v>89</v>
      </c>
      <c r="AY267" s="289" t="s">
        <v>229</v>
      </c>
    </row>
    <row r="268" s="2" customFormat="1" ht="16.5" customHeight="1">
      <c r="A268" s="39"/>
      <c r="B268" s="40"/>
      <c r="C268" s="244" t="s">
        <v>635</v>
      </c>
      <c r="D268" s="244" t="s">
        <v>231</v>
      </c>
      <c r="E268" s="245" t="s">
        <v>4328</v>
      </c>
      <c r="F268" s="246" t="s">
        <v>4329</v>
      </c>
      <c r="G268" s="247" t="s">
        <v>311</v>
      </c>
      <c r="H268" s="248">
        <v>669</v>
      </c>
      <c r="I268" s="249"/>
      <c r="J268" s="250">
        <f>ROUND(I268*H268,2)</f>
        <v>0</v>
      </c>
      <c r="K268" s="246" t="s">
        <v>337</v>
      </c>
      <c r="L268" s="45"/>
      <c r="M268" s="251" t="s">
        <v>1</v>
      </c>
      <c r="N268" s="252" t="s">
        <v>46</v>
      </c>
      <c r="O268" s="92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236</v>
      </c>
      <c r="AT268" s="255" t="s">
        <v>231</v>
      </c>
      <c r="AU268" s="255" t="s">
        <v>89</v>
      </c>
      <c r="AY268" s="18" t="s">
        <v>229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89</v>
      </c>
      <c r="BK268" s="256">
        <f>ROUND(I268*H268,2)</f>
        <v>0</v>
      </c>
      <c r="BL268" s="18" t="s">
        <v>236</v>
      </c>
      <c r="BM268" s="255" t="s">
        <v>951</v>
      </c>
    </row>
    <row r="269" s="13" customFormat="1">
      <c r="A269" s="13"/>
      <c r="B269" s="257"/>
      <c r="C269" s="258"/>
      <c r="D269" s="259" t="s">
        <v>238</v>
      </c>
      <c r="E269" s="260" t="s">
        <v>1</v>
      </c>
      <c r="F269" s="261" t="s">
        <v>4599</v>
      </c>
      <c r="G269" s="258"/>
      <c r="H269" s="260" t="s">
        <v>1</v>
      </c>
      <c r="I269" s="262"/>
      <c r="J269" s="258"/>
      <c r="K269" s="258"/>
      <c r="L269" s="263"/>
      <c r="M269" s="264"/>
      <c r="N269" s="265"/>
      <c r="O269" s="265"/>
      <c r="P269" s="265"/>
      <c r="Q269" s="265"/>
      <c r="R269" s="265"/>
      <c r="S269" s="265"/>
      <c r="T269" s="26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7" t="s">
        <v>238</v>
      </c>
      <c r="AU269" s="267" t="s">
        <v>89</v>
      </c>
      <c r="AV269" s="13" t="s">
        <v>89</v>
      </c>
      <c r="AW269" s="13" t="s">
        <v>36</v>
      </c>
      <c r="AX269" s="13" t="s">
        <v>81</v>
      </c>
      <c r="AY269" s="267" t="s">
        <v>229</v>
      </c>
    </row>
    <row r="270" s="13" customFormat="1">
      <c r="A270" s="13"/>
      <c r="B270" s="257"/>
      <c r="C270" s="258"/>
      <c r="D270" s="259" t="s">
        <v>238</v>
      </c>
      <c r="E270" s="260" t="s">
        <v>1</v>
      </c>
      <c r="F270" s="261" t="s">
        <v>4330</v>
      </c>
      <c r="G270" s="258"/>
      <c r="H270" s="260" t="s">
        <v>1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7" t="s">
        <v>238</v>
      </c>
      <c r="AU270" s="267" t="s">
        <v>89</v>
      </c>
      <c r="AV270" s="13" t="s">
        <v>89</v>
      </c>
      <c r="AW270" s="13" t="s">
        <v>36</v>
      </c>
      <c r="AX270" s="13" t="s">
        <v>81</v>
      </c>
      <c r="AY270" s="267" t="s">
        <v>229</v>
      </c>
    </row>
    <row r="271" s="14" customFormat="1">
      <c r="A271" s="14"/>
      <c r="B271" s="268"/>
      <c r="C271" s="269"/>
      <c r="D271" s="259" t="s">
        <v>238</v>
      </c>
      <c r="E271" s="270" t="s">
        <v>1</v>
      </c>
      <c r="F271" s="271" t="s">
        <v>4614</v>
      </c>
      <c r="G271" s="269"/>
      <c r="H271" s="272">
        <v>441</v>
      </c>
      <c r="I271" s="273"/>
      <c r="J271" s="269"/>
      <c r="K271" s="269"/>
      <c r="L271" s="274"/>
      <c r="M271" s="275"/>
      <c r="N271" s="276"/>
      <c r="O271" s="276"/>
      <c r="P271" s="276"/>
      <c r="Q271" s="276"/>
      <c r="R271" s="276"/>
      <c r="S271" s="276"/>
      <c r="T271" s="27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8" t="s">
        <v>238</v>
      </c>
      <c r="AU271" s="278" t="s">
        <v>89</v>
      </c>
      <c r="AV271" s="14" t="s">
        <v>91</v>
      </c>
      <c r="AW271" s="14" t="s">
        <v>36</v>
      </c>
      <c r="AX271" s="14" t="s">
        <v>81</v>
      </c>
      <c r="AY271" s="278" t="s">
        <v>229</v>
      </c>
    </row>
    <row r="272" s="13" customFormat="1">
      <c r="A272" s="13"/>
      <c r="B272" s="257"/>
      <c r="C272" s="258"/>
      <c r="D272" s="259" t="s">
        <v>238</v>
      </c>
      <c r="E272" s="260" t="s">
        <v>1</v>
      </c>
      <c r="F272" s="261" t="s">
        <v>4607</v>
      </c>
      <c r="G272" s="258"/>
      <c r="H272" s="260" t="s">
        <v>1</v>
      </c>
      <c r="I272" s="262"/>
      <c r="J272" s="258"/>
      <c r="K272" s="258"/>
      <c r="L272" s="263"/>
      <c r="M272" s="264"/>
      <c r="N272" s="265"/>
      <c r="O272" s="265"/>
      <c r="P272" s="265"/>
      <c r="Q272" s="265"/>
      <c r="R272" s="265"/>
      <c r="S272" s="265"/>
      <c r="T272" s="26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7" t="s">
        <v>238</v>
      </c>
      <c r="AU272" s="267" t="s">
        <v>89</v>
      </c>
      <c r="AV272" s="13" t="s">
        <v>89</v>
      </c>
      <c r="AW272" s="13" t="s">
        <v>36</v>
      </c>
      <c r="AX272" s="13" t="s">
        <v>81</v>
      </c>
      <c r="AY272" s="267" t="s">
        <v>229</v>
      </c>
    </row>
    <row r="273" s="13" customFormat="1">
      <c r="A273" s="13"/>
      <c r="B273" s="257"/>
      <c r="C273" s="258"/>
      <c r="D273" s="259" t="s">
        <v>238</v>
      </c>
      <c r="E273" s="260" t="s">
        <v>1</v>
      </c>
      <c r="F273" s="261" t="s">
        <v>4330</v>
      </c>
      <c r="G273" s="258"/>
      <c r="H273" s="260" t="s">
        <v>1</v>
      </c>
      <c r="I273" s="262"/>
      <c r="J273" s="258"/>
      <c r="K273" s="258"/>
      <c r="L273" s="263"/>
      <c r="M273" s="264"/>
      <c r="N273" s="265"/>
      <c r="O273" s="265"/>
      <c r="P273" s="265"/>
      <c r="Q273" s="265"/>
      <c r="R273" s="265"/>
      <c r="S273" s="265"/>
      <c r="T273" s="26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7" t="s">
        <v>238</v>
      </c>
      <c r="AU273" s="267" t="s">
        <v>89</v>
      </c>
      <c r="AV273" s="13" t="s">
        <v>89</v>
      </c>
      <c r="AW273" s="13" t="s">
        <v>36</v>
      </c>
      <c r="AX273" s="13" t="s">
        <v>81</v>
      </c>
      <c r="AY273" s="267" t="s">
        <v>229</v>
      </c>
    </row>
    <row r="274" s="14" customFormat="1">
      <c r="A274" s="14"/>
      <c r="B274" s="268"/>
      <c r="C274" s="269"/>
      <c r="D274" s="259" t="s">
        <v>238</v>
      </c>
      <c r="E274" s="270" t="s">
        <v>1</v>
      </c>
      <c r="F274" s="271" t="s">
        <v>4615</v>
      </c>
      <c r="G274" s="269"/>
      <c r="H274" s="272">
        <v>228</v>
      </c>
      <c r="I274" s="273"/>
      <c r="J274" s="269"/>
      <c r="K274" s="269"/>
      <c r="L274" s="274"/>
      <c r="M274" s="275"/>
      <c r="N274" s="276"/>
      <c r="O274" s="276"/>
      <c r="P274" s="276"/>
      <c r="Q274" s="276"/>
      <c r="R274" s="276"/>
      <c r="S274" s="276"/>
      <c r="T274" s="27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78" t="s">
        <v>238</v>
      </c>
      <c r="AU274" s="278" t="s">
        <v>89</v>
      </c>
      <c r="AV274" s="14" t="s">
        <v>91</v>
      </c>
      <c r="AW274" s="14" t="s">
        <v>36</v>
      </c>
      <c r="AX274" s="14" t="s">
        <v>81</v>
      </c>
      <c r="AY274" s="278" t="s">
        <v>229</v>
      </c>
    </row>
    <row r="275" s="15" customFormat="1">
      <c r="A275" s="15"/>
      <c r="B275" s="279"/>
      <c r="C275" s="280"/>
      <c r="D275" s="259" t="s">
        <v>238</v>
      </c>
      <c r="E275" s="281" t="s">
        <v>1</v>
      </c>
      <c r="F275" s="282" t="s">
        <v>252</v>
      </c>
      <c r="G275" s="280"/>
      <c r="H275" s="283">
        <v>669</v>
      </c>
      <c r="I275" s="284"/>
      <c r="J275" s="280"/>
      <c r="K275" s="280"/>
      <c r="L275" s="285"/>
      <c r="M275" s="286"/>
      <c r="N275" s="287"/>
      <c r="O275" s="287"/>
      <c r="P275" s="287"/>
      <c r="Q275" s="287"/>
      <c r="R275" s="287"/>
      <c r="S275" s="287"/>
      <c r="T275" s="28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9" t="s">
        <v>238</v>
      </c>
      <c r="AU275" s="289" t="s">
        <v>89</v>
      </c>
      <c r="AV275" s="15" t="s">
        <v>236</v>
      </c>
      <c r="AW275" s="15" t="s">
        <v>36</v>
      </c>
      <c r="AX275" s="15" t="s">
        <v>89</v>
      </c>
      <c r="AY275" s="289" t="s">
        <v>229</v>
      </c>
    </row>
    <row r="276" s="2" customFormat="1" ht="16.5" customHeight="1">
      <c r="A276" s="39"/>
      <c r="B276" s="40"/>
      <c r="C276" s="244" t="s">
        <v>641</v>
      </c>
      <c r="D276" s="244" t="s">
        <v>231</v>
      </c>
      <c r="E276" s="245" t="s">
        <v>4616</v>
      </c>
      <c r="F276" s="246" t="s">
        <v>4617</v>
      </c>
      <c r="G276" s="247" t="s">
        <v>311</v>
      </c>
      <c r="H276" s="248">
        <v>669</v>
      </c>
      <c r="I276" s="249"/>
      <c r="J276" s="250">
        <f>ROUND(I276*H276,2)</f>
        <v>0</v>
      </c>
      <c r="K276" s="246" t="s">
        <v>337</v>
      </c>
      <c r="L276" s="45"/>
      <c r="M276" s="251" t="s">
        <v>1</v>
      </c>
      <c r="N276" s="252" t="s">
        <v>46</v>
      </c>
      <c r="O276" s="92"/>
      <c r="P276" s="253">
        <f>O276*H276</f>
        <v>0</v>
      </c>
      <c r="Q276" s="253">
        <v>0</v>
      </c>
      <c r="R276" s="253">
        <f>Q276*H276</f>
        <v>0</v>
      </c>
      <c r="S276" s="253">
        <v>0</v>
      </c>
      <c r="T276" s="25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5" t="s">
        <v>236</v>
      </c>
      <c r="AT276" s="255" t="s">
        <v>231</v>
      </c>
      <c r="AU276" s="255" t="s">
        <v>89</v>
      </c>
      <c r="AY276" s="18" t="s">
        <v>229</v>
      </c>
      <c r="BE276" s="256">
        <f>IF(N276="základní",J276,0)</f>
        <v>0</v>
      </c>
      <c r="BF276" s="256">
        <f>IF(N276="snížená",J276,0)</f>
        <v>0</v>
      </c>
      <c r="BG276" s="256">
        <f>IF(N276="zákl. přenesená",J276,0)</f>
        <v>0</v>
      </c>
      <c r="BH276" s="256">
        <f>IF(N276="sníž. přenesená",J276,0)</f>
        <v>0</v>
      </c>
      <c r="BI276" s="256">
        <f>IF(N276="nulová",J276,0)</f>
        <v>0</v>
      </c>
      <c r="BJ276" s="18" t="s">
        <v>89</v>
      </c>
      <c r="BK276" s="256">
        <f>ROUND(I276*H276,2)</f>
        <v>0</v>
      </c>
      <c r="BL276" s="18" t="s">
        <v>236</v>
      </c>
      <c r="BM276" s="255" t="s">
        <v>965</v>
      </c>
    </row>
    <row r="277" s="13" customFormat="1">
      <c r="A277" s="13"/>
      <c r="B277" s="257"/>
      <c r="C277" s="258"/>
      <c r="D277" s="259" t="s">
        <v>238</v>
      </c>
      <c r="E277" s="260" t="s">
        <v>1</v>
      </c>
      <c r="F277" s="261" t="s">
        <v>4618</v>
      </c>
      <c r="G277" s="258"/>
      <c r="H277" s="260" t="s">
        <v>1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7" t="s">
        <v>238</v>
      </c>
      <c r="AU277" s="267" t="s">
        <v>89</v>
      </c>
      <c r="AV277" s="13" t="s">
        <v>89</v>
      </c>
      <c r="AW277" s="13" t="s">
        <v>36</v>
      </c>
      <c r="AX277" s="13" t="s">
        <v>81</v>
      </c>
      <c r="AY277" s="267" t="s">
        <v>229</v>
      </c>
    </row>
    <row r="278" s="14" customFormat="1">
      <c r="A278" s="14"/>
      <c r="B278" s="268"/>
      <c r="C278" s="269"/>
      <c r="D278" s="259" t="s">
        <v>238</v>
      </c>
      <c r="E278" s="270" t="s">
        <v>1</v>
      </c>
      <c r="F278" s="271" t="s">
        <v>4619</v>
      </c>
      <c r="G278" s="269"/>
      <c r="H278" s="272">
        <v>669</v>
      </c>
      <c r="I278" s="273"/>
      <c r="J278" s="269"/>
      <c r="K278" s="269"/>
      <c r="L278" s="274"/>
      <c r="M278" s="275"/>
      <c r="N278" s="276"/>
      <c r="O278" s="276"/>
      <c r="P278" s="276"/>
      <c r="Q278" s="276"/>
      <c r="R278" s="276"/>
      <c r="S278" s="276"/>
      <c r="T278" s="27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8" t="s">
        <v>238</v>
      </c>
      <c r="AU278" s="278" t="s">
        <v>89</v>
      </c>
      <c r="AV278" s="14" t="s">
        <v>91</v>
      </c>
      <c r="AW278" s="14" t="s">
        <v>36</v>
      </c>
      <c r="AX278" s="14" t="s">
        <v>89</v>
      </c>
      <c r="AY278" s="278" t="s">
        <v>229</v>
      </c>
    </row>
    <row r="279" s="12" customFormat="1" ht="25.92" customHeight="1">
      <c r="A279" s="12"/>
      <c r="B279" s="228"/>
      <c r="C279" s="229"/>
      <c r="D279" s="230" t="s">
        <v>80</v>
      </c>
      <c r="E279" s="231" t="s">
        <v>319</v>
      </c>
      <c r="F279" s="231" t="s">
        <v>1400</v>
      </c>
      <c r="G279" s="229"/>
      <c r="H279" s="229"/>
      <c r="I279" s="232"/>
      <c r="J279" s="233">
        <f>BK279</f>
        <v>0</v>
      </c>
      <c r="K279" s="229"/>
      <c r="L279" s="234"/>
      <c r="M279" s="235"/>
      <c r="N279" s="236"/>
      <c r="O279" s="236"/>
      <c r="P279" s="237">
        <f>SUM(P280:P299)</f>
        <v>0</v>
      </c>
      <c r="Q279" s="236"/>
      <c r="R279" s="237">
        <f>SUM(R280:R299)</f>
        <v>0</v>
      </c>
      <c r="S279" s="236"/>
      <c r="T279" s="238">
        <f>SUM(T280:T299)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9" t="s">
        <v>89</v>
      </c>
      <c r="AT279" s="240" t="s">
        <v>80</v>
      </c>
      <c r="AU279" s="240" t="s">
        <v>81</v>
      </c>
      <c r="AY279" s="239" t="s">
        <v>229</v>
      </c>
      <c r="BK279" s="241">
        <f>SUM(BK280:BK299)</f>
        <v>0</v>
      </c>
    </row>
    <row r="280" s="2" customFormat="1" ht="21.75" customHeight="1">
      <c r="A280" s="39"/>
      <c r="B280" s="40"/>
      <c r="C280" s="244" t="s">
        <v>645</v>
      </c>
      <c r="D280" s="244" t="s">
        <v>231</v>
      </c>
      <c r="E280" s="245" t="s">
        <v>4620</v>
      </c>
      <c r="F280" s="246" t="s">
        <v>4621</v>
      </c>
      <c r="G280" s="247" t="s">
        <v>314</v>
      </c>
      <c r="H280" s="248">
        <v>1</v>
      </c>
      <c r="I280" s="249"/>
      <c r="J280" s="250">
        <f>ROUND(I280*H280,2)</f>
        <v>0</v>
      </c>
      <c r="K280" s="246" t="s">
        <v>337</v>
      </c>
      <c r="L280" s="45"/>
      <c r="M280" s="251" t="s">
        <v>1</v>
      </c>
      <c r="N280" s="252" t="s">
        <v>46</v>
      </c>
      <c r="O280" s="92"/>
      <c r="P280" s="253">
        <f>O280*H280</f>
        <v>0</v>
      </c>
      <c r="Q280" s="253">
        <v>0</v>
      </c>
      <c r="R280" s="253">
        <f>Q280*H280</f>
        <v>0</v>
      </c>
      <c r="S280" s="253">
        <v>0</v>
      </c>
      <c r="T280" s="254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5" t="s">
        <v>236</v>
      </c>
      <c r="AT280" s="255" t="s">
        <v>231</v>
      </c>
      <c r="AU280" s="255" t="s">
        <v>89</v>
      </c>
      <c r="AY280" s="18" t="s">
        <v>229</v>
      </c>
      <c r="BE280" s="256">
        <f>IF(N280="základní",J280,0)</f>
        <v>0</v>
      </c>
      <c r="BF280" s="256">
        <f>IF(N280="snížená",J280,0)</f>
        <v>0</v>
      </c>
      <c r="BG280" s="256">
        <f>IF(N280="zákl. přenesená",J280,0)</f>
        <v>0</v>
      </c>
      <c r="BH280" s="256">
        <f>IF(N280="sníž. přenesená",J280,0)</f>
        <v>0</v>
      </c>
      <c r="BI280" s="256">
        <f>IF(N280="nulová",J280,0)</f>
        <v>0</v>
      </c>
      <c r="BJ280" s="18" t="s">
        <v>89</v>
      </c>
      <c r="BK280" s="256">
        <f>ROUND(I280*H280,2)</f>
        <v>0</v>
      </c>
      <c r="BL280" s="18" t="s">
        <v>236</v>
      </c>
      <c r="BM280" s="255" t="s">
        <v>999</v>
      </c>
    </row>
    <row r="281" s="14" customFormat="1">
      <c r="A281" s="14"/>
      <c r="B281" s="268"/>
      <c r="C281" s="269"/>
      <c r="D281" s="259" t="s">
        <v>238</v>
      </c>
      <c r="E281" s="270" t="s">
        <v>1</v>
      </c>
      <c r="F281" s="271" t="s">
        <v>4622</v>
      </c>
      <c r="G281" s="269"/>
      <c r="H281" s="272">
        <v>1</v>
      </c>
      <c r="I281" s="273"/>
      <c r="J281" s="269"/>
      <c r="K281" s="269"/>
      <c r="L281" s="274"/>
      <c r="M281" s="275"/>
      <c r="N281" s="276"/>
      <c r="O281" s="276"/>
      <c r="P281" s="276"/>
      <c r="Q281" s="276"/>
      <c r="R281" s="276"/>
      <c r="S281" s="276"/>
      <c r="T281" s="27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8" t="s">
        <v>238</v>
      </c>
      <c r="AU281" s="278" t="s">
        <v>89</v>
      </c>
      <c r="AV281" s="14" t="s">
        <v>91</v>
      </c>
      <c r="AW281" s="14" t="s">
        <v>36</v>
      </c>
      <c r="AX281" s="14" t="s">
        <v>89</v>
      </c>
      <c r="AY281" s="278" t="s">
        <v>229</v>
      </c>
    </row>
    <row r="282" s="13" customFormat="1">
      <c r="A282" s="13"/>
      <c r="B282" s="257"/>
      <c r="C282" s="258"/>
      <c r="D282" s="259" t="s">
        <v>238</v>
      </c>
      <c r="E282" s="260" t="s">
        <v>1</v>
      </c>
      <c r="F282" s="261" t="s">
        <v>4623</v>
      </c>
      <c r="G282" s="258"/>
      <c r="H282" s="260" t="s">
        <v>1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7" t="s">
        <v>238</v>
      </c>
      <c r="AU282" s="267" t="s">
        <v>89</v>
      </c>
      <c r="AV282" s="13" t="s">
        <v>89</v>
      </c>
      <c r="AW282" s="13" t="s">
        <v>36</v>
      </c>
      <c r="AX282" s="13" t="s">
        <v>81</v>
      </c>
      <c r="AY282" s="267" t="s">
        <v>229</v>
      </c>
    </row>
    <row r="283" s="2" customFormat="1" ht="16.5" customHeight="1">
      <c r="A283" s="39"/>
      <c r="B283" s="40"/>
      <c r="C283" s="244" t="s">
        <v>653</v>
      </c>
      <c r="D283" s="244" t="s">
        <v>231</v>
      </c>
      <c r="E283" s="245" t="s">
        <v>4624</v>
      </c>
      <c r="F283" s="246" t="s">
        <v>4625</v>
      </c>
      <c r="G283" s="247" t="s">
        <v>346</v>
      </c>
      <c r="H283" s="248">
        <v>1</v>
      </c>
      <c r="I283" s="249"/>
      <c r="J283" s="250">
        <f>ROUND(I283*H283,2)</f>
        <v>0</v>
      </c>
      <c r="K283" s="246" t="s">
        <v>337</v>
      </c>
      <c r="L283" s="45"/>
      <c r="M283" s="251" t="s">
        <v>1</v>
      </c>
      <c r="N283" s="252" t="s">
        <v>46</v>
      </c>
      <c r="O283" s="92"/>
      <c r="P283" s="253">
        <f>O283*H283</f>
        <v>0</v>
      </c>
      <c r="Q283" s="253">
        <v>0</v>
      </c>
      <c r="R283" s="253">
        <f>Q283*H283</f>
        <v>0</v>
      </c>
      <c r="S283" s="253">
        <v>0</v>
      </c>
      <c r="T283" s="25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5" t="s">
        <v>236</v>
      </c>
      <c r="AT283" s="255" t="s">
        <v>231</v>
      </c>
      <c r="AU283" s="255" t="s">
        <v>89</v>
      </c>
      <c r="AY283" s="18" t="s">
        <v>229</v>
      </c>
      <c r="BE283" s="256">
        <f>IF(N283="základní",J283,0)</f>
        <v>0</v>
      </c>
      <c r="BF283" s="256">
        <f>IF(N283="snížená",J283,0)</f>
        <v>0</v>
      </c>
      <c r="BG283" s="256">
        <f>IF(N283="zákl. přenesená",J283,0)</f>
        <v>0</v>
      </c>
      <c r="BH283" s="256">
        <f>IF(N283="sníž. přenesená",J283,0)</f>
        <v>0</v>
      </c>
      <c r="BI283" s="256">
        <f>IF(N283="nulová",J283,0)</f>
        <v>0</v>
      </c>
      <c r="BJ283" s="18" t="s">
        <v>89</v>
      </c>
      <c r="BK283" s="256">
        <f>ROUND(I283*H283,2)</f>
        <v>0</v>
      </c>
      <c r="BL283" s="18" t="s">
        <v>236</v>
      </c>
      <c r="BM283" s="255" t="s">
        <v>1008</v>
      </c>
    </row>
    <row r="284" s="14" customFormat="1">
      <c r="A284" s="14"/>
      <c r="B284" s="268"/>
      <c r="C284" s="269"/>
      <c r="D284" s="259" t="s">
        <v>238</v>
      </c>
      <c r="E284" s="270" t="s">
        <v>1</v>
      </c>
      <c r="F284" s="271" t="s">
        <v>4626</v>
      </c>
      <c r="G284" s="269"/>
      <c r="H284" s="272">
        <v>1</v>
      </c>
      <c r="I284" s="273"/>
      <c r="J284" s="269"/>
      <c r="K284" s="269"/>
      <c r="L284" s="274"/>
      <c r="M284" s="275"/>
      <c r="N284" s="276"/>
      <c r="O284" s="276"/>
      <c r="P284" s="276"/>
      <c r="Q284" s="276"/>
      <c r="R284" s="276"/>
      <c r="S284" s="276"/>
      <c r="T284" s="27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8" t="s">
        <v>238</v>
      </c>
      <c r="AU284" s="278" t="s">
        <v>89</v>
      </c>
      <c r="AV284" s="14" t="s">
        <v>91</v>
      </c>
      <c r="AW284" s="14" t="s">
        <v>36</v>
      </c>
      <c r="AX284" s="14" t="s">
        <v>89</v>
      </c>
      <c r="AY284" s="278" t="s">
        <v>229</v>
      </c>
    </row>
    <row r="285" s="13" customFormat="1">
      <c r="A285" s="13"/>
      <c r="B285" s="257"/>
      <c r="C285" s="258"/>
      <c r="D285" s="259" t="s">
        <v>238</v>
      </c>
      <c r="E285" s="260" t="s">
        <v>1</v>
      </c>
      <c r="F285" s="261" t="s">
        <v>4627</v>
      </c>
      <c r="G285" s="258"/>
      <c r="H285" s="260" t="s">
        <v>1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7" t="s">
        <v>238</v>
      </c>
      <c r="AU285" s="267" t="s">
        <v>89</v>
      </c>
      <c r="AV285" s="13" t="s">
        <v>89</v>
      </c>
      <c r="AW285" s="13" t="s">
        <v>36</v>
      </c>
      <c r="AX285" s="13" t="s">
        <v>81</v>
      </c>
      <c r="AY285" s="267" t="s">
        <v>229</v>
      </c>
    </row>
    <row r="286" s="2" customFormat="1" ht="16.5" customHeight="1">
      <c r="A286" s="39"/>
      <c r="B286" s="40"/>
      <c r="C286" s="244" t="s">
        <v>658</v>
      </c>
      <c r="D286" s="244" t="s">
        <v>231</v>
      </c>
      <c r="E286" s="245" t="s">
        <v>4628</v>
      </c>
      <c r="F286" s="246" t="s">
        <v>4629</v>
      </c>
      <c r="G286" s="247" t="s">
        <v>346</v>
      </c>
      <c r="H286" s="248">
        <v>20</v>
      </c>
      <c r="I286" s="249"/>
      <c r="J286" s="250">
        <f>ROUND(I286*H286,2)</f>
        <v>0</v>
      </c>
      <c r="K286" s="246" t="s">
        <v>337</v>
      </c>
      <c r="L286" s="45"/>
      <c r="M286" s="251" t="s">
        <v>1</v>
      </c>
      <c r="N286" s="252" t="s">
        <v>46</v>
      </c>
      <c r="O286" s="92"/>
      <c r="P286" s="253">
        <f>O286*H286</f>
        <v>0</v>
      </c>
      <c r="Q286" s="253">
        <v>0</v>
      </c>
      <c r="R286" s="253">
        <f>Q286*H286</f>
        <v>0</v>
      </c>
      <c r="S286" s="253">
        <v>0</v>
      </c>
      <c r="T286" s="25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5" t="s">
        <v>236</v>
      </c>
      <c r="AT286" s="255" t="s">
        <v>231</v>
      </c>
      <c r="AU286" s="255" t="s">
        <v>89</v>
      </c>
      <c r="AY286" s="18" t="s">
        <v>229</v>
      </c>
      <c r="BE286" s="256">
        <f>IF(N286="základní",J286,0)</f>
        <v>0</v>
      </c>
      <c r="BF286" s="256">
        <f>IF(N286="snížená",J286,0)</f>
        <v>0</v>
      </c>
      <c r="BG286" s="256">
        <f>IF(N286="zákl. přenesená",J286,0)</f>
        <v>0</v>
      </c>
      <c r="BH286" s="256">
        <f>IF(N286="sníž. přenesená",J286,0)</f>
        <v>0</v>
      </c>
      <c r="BI286" s="256">
        <f>IF(N286="nulová",J286,0)</f>
        <v>0</v>
      </c>
      <c r="BJ286" s="18" t="s">
        <v>89</v>
      </c>
      <c r="BK286" s="256">
        <f>ROUND(I286*H286,2)</f>
        <v>0</v>
      </c>
      <c r="BL286" s="18" t="s">
        <v>236</v>
      </c>
      <c r="BM286" s="255" t="s">
        <v>1018</v>
      </c>
    </row>
    <row r="287" s="14" customFormat="1">
      <c r="A287" s="14"/>
      <c r="B287" s="268"/>
      <c r="C287" s="269"/>
      <c r="D287" s="259" t="s">
        <v>238</v>
      </c>
      <c r="E287" s="270" t="s">
        <v>1</v>
      </c>
      <c r="F287" s="271" t="s">
        <v>4630</v>
      </c>
      <c r="G287" s="269"/>
      <c r="H287" s="272">
        <v>20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8" t="s">
        <v>238</v>
      </c>
      <c r="AU287" s="278" t="s">
        <v>89</v>
      </c>
      <c r="AV287" s="14" t="s">
        <v>91</v>
      </c>
      <c r="AW287" s="14" t="s">
        <v>36</v>
      </c>
      <c r="AX287" s="14" t="s">
        <v>81</v>
      </c>
      <c r="AY287" s="278" t="s">
        <v>229</v>
      </c>
    </row>
    <row r="288" s="13" customFormat="1">
      <c r="A288" s="13"/>
      <c r="B288" s="257"/>
      <c r="C288" s="258"/>
      <c r="D288" s="259" t="s">
        <v>238</v>
      </c>
      <c r="E288" s="260" t="s">
        <v>1</v>
      </c>
      <c r="F288" s="261" t="s">
        <v>4631</v>
      </c>
      <c r="G288" s="258"/>
      <c r="H288" s="260" t="s">
        <v>1</v>
      </c>
      <c r="I288" s="262"/>
      <c r="J288" s="258"/>
      <c r="K288" s="258"/>
      <c r="L288" s="263"/>
      <c r="M288" s="264"/>
      <c r="N288" s="265"/>
      <c r="O288" s="265"/>
      <c r="P288" s="265"/>
      <c r="Q288" s="265"/>
      <c r="R288" s="265"/>
      <c r="S288" s="265"/>
      <c r="T288" s="26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7" t="s">
        <v>238</v>
      </c>
      <c r="AU288" s="267" t="s">
        <v>89</v>
      </c>
      <c r="AV288" s="13" t="s">
        <v>89</v>
      </c>
      <c r="AW288" s="13" t="s">
        <v>36</v>
      </c>
      <c r="AX288" s="13" t="s">
        <v>81</v>
      </c>
      <c r="AY288" s="267" t="s">
        <v>229</v>
      </c>
    </row>
    <row r="289" s="13" customFormat="1">
      <c r="A289" s="13"/>
      <c r="B289" s="257"/>
      <c r="C289" s="258"/>
      <c r="D289" s="259" t="s">
        <v>238</v>
      </c>
      <c r="E289" s="260" t="s">
        <v>1</v>
      </c>
      <c r="F289" s="261" t="s">
        <v>4632</v>
      </c>
      <c r="G289" s="258"/>
      <c r="H289" s="260" t="s">
        <v>1</v>
      </c>
      <c r="I289" s="262"/>
      <c r="J289" s="258"/>
      <c r="K289" s="258"/>
      <c r="L289" s="263"/>
      <c r="M289" s="264"/>
      <c r="N289" s="265"/>
      <c r="O289" s="265"/>
      <c r="P289" s="265"/>
      <c r="Q289" s="265"/>
      <c r="R289" s="265"/>
      <c r="S289" s="265"/>
      <c r="T289" s="26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7" t="s">
        <v>238</v>
      </c>
      <c r="AU289" s="267" t="s">
        <v>89</v>
      </c>
      <c r="AV289" s="13" t="s">
        <v>89</v>
      </c>
      <c r="AW289" s="13" t="s">
        <v>36</v>
      </c>
      <c r="AX289" s="13" t="s">
        <v>81</v>
      </c>
      <c r="AY289" s="267" t="s">
        <v>229</v>
      </c>
    </row>
    <row r="290" s="13" customFormat="1">
      <c r="A290" s="13"/>
      <c r="B290" s="257"/>
      <c r="C290" s="258"/>
      <c r="D290" s="259" t="s">
        <v>238</v>
      </c>
      <c r="E290" s="260" t="s">
        <v>1</v>
      </c>
      <c r="F290" s="261" t="s">
        <v>4633</v>
      </c>
      <c r="G290" s="258"/>
      <c r="H290" s="260" t="s">
        <v>1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7" t="s">
        <v>238</v>
      </c>
      <c r="AU290" s="267" t="s">
        <v>89</v>
      </c>
      <c r="AV290" s="13" t="s">
        <v>89</v>
      </c>
      <c r="AW290" s="13" t="s">
        <v>36</v>
      </c>
      <c r="AX290" s="13" t="s">
        <v>81</v>
      </c>
      <c r="AY290" s="267" t="s">
        <v>229</v>
      </c>
    </row>
    <row r="291" s="13" customFormat="1">
      <c r="A291" s="13"/>
      <c r="B291" s="257"/>
      <c r="C291" s="258"/>
      <c r="D291" s="259" t="s">
        <v>238</v>
      </c>
      <c r="E291" s="260" t="s">
        <v>1</v>
      </c>
      <c r="F291" s="261" t="s">
        <v>4634</v>
      </c>
      <c r="G291" s="258"/>
      <c r="H291" s="260" t="s">
        <v>1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7" t="s">
        <v>238</v>
      </c>
      <c r="AU291" s="267" t="s">
        <v>89</v>
      </c>
      <c r="AV291" s="13" t="s">
        <v>89</v>
      </c>
      <c r="AW291" s="13" t="s">
        <v>36</v>
      </c>
      <c r="AX291" s="13" t="s">
        <v>81</v>
      </c>
      <c r="AY291" s="267" t="s">
        <v>229</v>
      </c>
    </row>
    <row r="292" s="13" customFormat="1">
      <c r="A292" s="13"/>
      <c r="B292" s="257"/>
      <c r="C292" s="258"/>
      <c r="D292" s="259" t="s">
        <v>238</v>
      </c>
      <c r="E292" s="260" t="s">
        <v>1</v>
      </c>
      <c r="F292" s="261" t="s">
        <v>4635</v>
      </c>
      <c r="G292" s="258"/>
      <c r="H292" s="260" t="s">
        <v>1</v>
      </c>
      <c r="I292" s="262"/>
      <c r="J292" s="258"/>
      <c r="K292" s="258"/>
      <c r="L292" s="263"/>
      <c r="M292" s="264"/>
      <c r="N292" s="265"/>
      <c r="O292" s="265"/>
      <c r="P292" s="265"/>
      <c r="Q292" s="265"/>
      <c r="R292" s="265"/>
      <c r="S292" s="265"/>
      <c r="T292" s="26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7" t="s">
        <v>238</v>
      </c>
      <c r="AU292" s="267" t="s">
        <v>89</v>
      </c>
      <c r="AV292" s="13" t="s">
        <v>89</v>
      </c>
      <c r="AW292" s="13" t="s">
        <v>36</v>
      </c>
      <c r="AX292" s="13" t="s">
        <v>81</v>
      </c>
      <c r="AY292" s="267" t="s">
        <v>229</v>
      </c>
    </row>
    <row r="293" s="13" customFormat="1">
      <c r="A293" s="13"/>
      <c r="B293" s="257"/>
      <c r="C293" s="258"/>
      <c r="D293" s="259" t="s">
        <v>238</v>
      </c>
      <c r="E293" s="260" t="s">
        <v>1</v>
      </c>
      <c r="F293" s="261" t="s">
        <v>4636</v>
      </c>
      <c r="G293" s="258"/>
      <c r="H293" s="260" t="s">
        <v>1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7" t="s">
        <v>238</v>
      </c>
      <c r="AU293" s="267" t="s">
        <v>89</v>
      </c>
      <c r="AV293" s="13" t="s">
        <v>89</v>
      </c>
      <c r="AW293" s="13" t="s">
        <v>36</v>
      </c>
      <c r="AX293" s="13" t="s">
        <v>81</v>
      </c>
      <c r="AY293" s="267" t="s">
        <v>229</v>
      </c>
    </row>
    <row r="294" s="15" customFormat="1">
      <c r="A294" s="15"/>
      <c r="B294" s="279"/>
      <c r="C294" s="280"/>
      <c r="D294" s="259" t="s">
        <v>238</v>
      </c>
      <c r="E294" s="281" t="s">
        <v>1</v>
      </c>
      <c r="F294" s="282" t="s">
        <v>252</v>
      </c>
      <c r="G294" s="280"/>
      <c r="H294" s="283">
        <v>20</v>
      </c>
      <c r="I294" s="284"/>
      <c r="J294" s="280"/>
      <c r="K294" s="280"/>
      <c r="L294" s="285"/>
      <c r="M294" s="286"/>
      <c r="N294" s="287"/>
      <c r="O294" s="287"/>
      <c r="P294" s="287"/>
      <c r="Q294" s="287"/>
      <c r="R294" s="287"/>
      <c r="S294" s="287"/>
      <c r="T294" s="28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89" t="s">
        <v>238</v>
      </c>
      <c r="AU294" s="289" t="s">
        <v>89</v>
      </c>
      <c r="AV294" s="15" t="s">
        <v>236</v>
      </c>
      <c r="AW294" s="15" t="s">
        <v>36</v>
      </c>
      <c r="AX294" s="15" t="s">
        <v>89</v>
      </c>
      <c r="AY294" s="289" t="s">
        <v>229</v>
      </c>
    </row>
    <row r="295" s="2" customFormat="1" ht="16.5" customHeight="1">
      <c r="A295" s="39"/>
      <c r="B295" s="40"/>
      <c r="C295" s="244" t="s">
        <v>667</v>
      </c>
      <c r="D295" s="244" t="s">
        <v>231</v>
      </c>
      <c r="E295" s="245" t="s">
        <v>4637</v>
      </c>
      <c r="F295" s="246" t="s">
        <v>4638</v>
      </c>
      <c r="G295" s="247" t="s">
        <v>314</v>
      </c>
      <c r="H295" s="248">
        <v>1</v>
      </c>
      <c r="I295" s="249"/>
      <c r="J295" s="250">
        <f>ROUND(I295*H295,2)</f>
        <v>0</v>
      </c>
      <c r="K295" s="246" t="s">
        <v>4335</v>
      </c>
      <c r="L295" s="45"/>
      <c r="M295" s="251" t="s">
        <v>1</v>
      </c>
      <c r="N295" s="252" t="s">
        <v>46</v>
      </c>
      <c r="O295" s="92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5" t="s">
        <v>236</v>
      </c>
      <c r="AT295" s="255" t="s">
        <v>231</v>
      </c>
      <c r="AU295" s="255" t="s">
        <v>89</v>
      </c>
      <c r="AY295" s="18" t="s">
        <v>229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8" t="s">
        <v>89</v>
      </c>
      <c r="BK295" s="256">
        <f>ROUND(I295*H295,2)</f>
        <v>0</v>
      </c>
      <c r="BL295" s="18" t="s">
        <v>236</v>
      </c>
      <c r="BM295" s="255" t="s">
        <v>1046</v>
      </c>
    </row>
    <row r="296" s="14" customFormat="1">
      <c r="A296" s="14"/>
      <c r="B296" s="268"/>
      <c r="C296" s="269"/>
      <c r="D296" s="259" t="s">
        <v>238</v>
      </c>
      <c r="E296" s="270" t="s">
        <v>1</v>
      </c>
      <c r="F296" s="271" t="s">
        <v>4639</v>
      </c>
      <c r="G296" s="269"/>
      <c r="H296" s="272">
        <v>1</v>
      </c>
      <c r="I296" s="273"/>
      <c r="J296" s="269"/>
      <c r="K296" s="269"/>
      <c r="L296" s="274"/>
      <c r="M296" s="275"/>
      <c r="N296" s="276"/>
      <c r="O296" s="276"/>
      <c r="P296" s="276"/>
      <c r="Q296" s="276"/>
      <c r="R296" s="276"/>
      <c r="S296" s="276"/>
      <c r="T296" s="27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8" t="s">
        <v>238</v>
      </c>
      <c r="AU296" s="278" t="s">
        <v>89</v>
      </c>
      <c r="AV296" s="14" t="s">
        <v>91</v>
      </c>
      <c r="AW296" s="14" t="s">
        <v>36</v>
      </c>
      <c r="AX296" s="14" t="s">
        <v>89</v>
      </c>
      <c r="AY296" s="278" t="s">
        <v>229</v>
      </c>
    </row>
    <row r="297" s="2" customFormat="1" ht="16.5" customHeight="1">
      <c r="A297" s="39"/>
      <c r="B297" s="40"/>
      <c r="C297" s="244" t="s">
        <v>676</v>
      </c>
      <c r="D297" s="244" t="s">
        <v>231</v>
      </c>
      <c r="E297" s="245" t="s">
        <v>4640</v>
      </c>
      <c r="F297" s="246" t="s">
        <v>4641</v>
      </c>
      <c r="G297" s="247" t="s">
        <v>314</v>
      </c>
      <c r="H297" s="248">
        <v>1</v>
      </c>
      <c r="I297" s="249"/>
      <c r="J297" s="250">
        <f>ROUND(I297*H297,2)</f>
        <v>0</v>
      </c>
      <c r="K297" s="246" t="s">
        <v>337</v>
      </c>
      <c r="L297" s="45"/>
      <c r="M297" s="251" t="s">
        <v>1</v>
      </c>
      <c r="N297" s="252" t="s">
        <v>46</v>
      </c>
      <c r="O297" s="92"/>
      <c r="P297" s="253">
        <f>O297*H297</f>
        <v>0</v>
      </c>
      <c r="Q297" s="253">
        <v>0</v>
      </c>
      <c r="R297" s="253">
        <f>Q297*H297</f>
        <v>0</v>
      </c>
      <c r="S297" s="253">
        <v>0</v>
      </c>
      <c r="T297" s="25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5" t="s">
        <v>236</v>
      </c>
      <c r="AT297" s="255" t="s">
        <v>231</v>
      </c>
      <c r="AU297" s="255" t="s">
        <v>89</v>
      </c>
      <c r="AY297" s="18" t="s">
        <v>229</v>
      </c>
      <c r="BE297" s="256">
        <f>IF(N297="základní",J297,0)</f>
        <v>0</v>
      </c>
      <c r="BF297" s="256">
        <f>IF(N297="snížená",J297,0)</f>
        <v>0</v>
      </c>
      <c r="BG297" s="256">
        <f>IF(N297="zákl. přenesená",J297,0)</f>
        <v>0</v>
      </c>
      <c r="BH297" s="256">
        <f>IF(N297="sníž. přenesená",J297,0)</f>
        <v>0</v>
      </c>
      <c r="BI297" s="256">
        <f>IF(N297="nulová",J297,0)</f>
        <v>0</v>
      </c>
      <c r="BJ297" s="18" t="s">
        <v>89</v>
      </c>
      <c r="BK297" s="256">
        <f>ROUND(I297*H297,2)</f>
        <v>0</v>
      </c>
      <c r="BL297" s="18" t="s">
        <v>236</v>
      </c>
      <c r="BM297" s="255" t="s">
        <v>1060</v>
      </c>
    </row>
    <row r="298" s="14" customFormat="1">
      <c r="A298" s="14"/>
      <c r="B298" s="268"/>
      <c r="C298" s="269"/>
      <c r="D298" s="259" t="s">
        <v>238</v>
      </c>
      <c r="E298" s="270" t="s">
        <v>1</v>
      </c>
      <c r="F298" s="271" t="s">
        <v>4642</v>
      </c>
      <c r="G298" s="269"/>
      <c r="H298" s="272">
        <v>1</v>
      </c>
      <c r="I298" s="273"/>
      <c r="J298" s="269"/>
      <c r="K298" s="269"/>
      <c r="L298" s="274"/>
      <c r="M298" s="275"/>
      <c r="N298" s="276"/>
      <c r="O298" s="276"/>
      <c r="P298" s="276"/>
      <c r="Q298" s="276"/>
      <c r="R298" s="276"/>
      <c r="S298" s="276"/>
      <c r="T298" s="27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8" t="s">
        <v>238</v>
      </c>
      <c r="AU298" s="278" t="s">
        <v>89</v>
      </c>
      <c r="AV298" s="14" t="s">
        <v>91</v>
      </c>
      <c r="AW298" s="14" t="s">
        <v>36</v>
      </c>
      <c r="AX298" s="14" t="s">
        <v>89</v>
      </c>
      <c r="AY298" s="278" t="s">
        <v>229</v>
      </c>
    </row>
    <row r="299" s="13" customFormat="1">
      <c r="A299" s="13"/>
      <c r="B299" s="257"/>
      <c r="C299" s="258"/>
      <c r="D299" s="259" t="s">
        <v>238</v>
      </c>
      <c r="E299" s="260" t="s">
        <v>1</v>
      </c>
      <c r="F299" s="261" t="s">
        <v>4643</v>
      </c>
      <c r="G299" s="258"/>
      <c r="H299" s="260" t="s">
        <v>1</v>
      </c>
      <c r="I299" s="262"/>
      <c r="J299" s="258"/>
      <c r="K299" s="258"/>
      <c r="L299" s="263"/>
      <c r="M299" s="264"/>
      <c r="N299" s="265"/>
      <c r="O299" s="265"/>
      <c r="P299" s="265"/>
      <c r="Q299" s="265"/>
      <c r="R299" s="265"/>
      <c r="S299" s="265"/>
      <c r="T299" s="26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7" t="s">
        <v>238</v>
      </c>
      <c r="AU299" s="267" t="s">
        <v>89</v>
      </c>
      <c r="AV299" s="13" t="s">
        <v>89</v>
      </c>
      <c r="AW299" s="13" t="s">
        <v>36</v>
      </c>
      <c r="AX299" s="13" t="s">
        <v>81</v>
      </c>
      <c r="AY299" s="267" t="s">
        <v>229</v>
      </c>
    </row>
    <row r="300" s="12" customFormat="1" ht="25.92" customHeight="1">
      <c r="A300" s="12"/>
      <c r="B300" s="228"/>
      <c r="C300" s="229"/>
      <c r="D300" s="230" t="s">
        <v>80</v>
      </c>
      <c r="E300" s="231" t="s">
        <v>274</v>
      </c>
      <c r="F300" s="231" t="s">
        <v>4332</v>
      </c>
      <c r="G300" s="229"/>
      <c r="H300" s="229"/>
      <c r="I300" s="232"/>
      <c r="J300" s="233">
        <f>BK300</f>
        <v>0</v>
      </c>
      <c r="K300" s="229"/>
      <c r="L300" s="234"/>
      <c r="M300" s="235"/>
      <c r="N300" s="236"/>
      <c r="O300" s="236"/>
      <c r="P300" s="237">
        <f>SUM(P301:P314)</f>
        <v>0</v>
      </c>
      <c r="Q300" s="236"/>
      <c r="R300" s="237">
        <f>SUM(R301:R314)</f>
        <v>0</v>
      </c>
      <c r="S300" s="236"/>
      <c r="T300" s="238">
        <f>SUM(T301:T314)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9" t="s">
        <v>89</v>
      </c>
      <c r="AT300" s="240" t="s">
        <v>80</v>
      </c>
      <c r="AU300" s="240" t="s">
        <v>81</v>
      </c>
      <c r="AY300" s="239" t="s">
        <v>229</v>
      </c>
      <c r="BK300" s="241">
        <f>SUM(BK301:BK314)</f>
        <v>0</v>
      </c>
    </row>
    <row r="301" s="2" customFormat="1" ht="16.5" customHeight="1">
      <c r="A301" s="39"/>
      <c r="B301" s="40"/>
      <c r="C301" s="244" t="s">
        <v>682</v>
      </c>
      <c r="D301" s="244" t="s">
        <v>231</v>
      </c>
      <c r="E301" s="245" t="s">
        <v>4644</v>
      </c>
      <c r="F301" s="246" t="s">
        <v>4645</v>
      </c>
      <c r="G301" s="247" t="s">
        <v>346</v>
      </c>
      <c r="H301" s="248">
        <v>67</v>
      </c>
      <c r="I301" s="249"/>
      <c r="J301" s="250">
        <f>ROUND(I301*H301,2)</f>
        <v>0</v>
      </c>
      <c r="K301" s="246" t="s">
        <v>337</v>
      </c>
      <c r="L301" s="45"/>
      <c r="M301" s="251" t="s">
        <v>1</v>
      </c>
      <c r="N301" s="252" t="s">
        <v>46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236</v>
      </c>
      <c r="AT301" s="255" t="s">
        <v>231</v>
      </c>
      <c r="AU301" s="255" t="s">
        <v>89</v>
      </c>
      <c r="AY301" s="18" t="s">
        <v>229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89</v>
      </c>
      <c r="BK301" s="256">
        <f>ROUND(I301*H301,2)</f>
        <v>0</v>
      </c>
      <c r="BL301" s="18" t="s">
        <v>236</v>
      </c>
      <c r="BM301" s="255" t="s">
        <v>1070</v>
      </c>
    </row>
    <row r="302" s="13" customFormat="1">
      <c r="A302" s="13"/>
      <c r="B302" s="257"/>
      <c r="C302" s="258"/>
      <c r="D302" s="259" t="s">
        <v>238</v>
      </c>
      <c r="E302" s="260" t="s">
        <v>1</v>
      </c>
      <c r="F302" s="261" t="s">
        <v>4646</v>
      </c>
      <c r="G302" s="258"/>
      <c r="H302" s="260" t="s">
        <v>1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7" t="s">
        <v>238</v>
      </c>
      <c r="AU302" s="267" t="s">
        <v>89</v>
      </c>
      <c r="AV302" s="13" t="s">
        <v>89</v>
      </c>
      <c r="AW302" s="13" t="s">
        <v>36</v>
      </c>
      <c r="AX302" s="13" t="s">
        <v>81</v>
      </c>
      <c r="AY302" s="267" t="s">
        <v>229</v>
      </c>
    </row>
    <row r="303" s="14" customFormat="1">
      <c r="A303" s="14"/>
      <c r="B303" s="268"/>
      <c r="C303" s="269"/>
      <c r="D303" s="259" t="s">
        <v>238</v>
      </c>
      <c r="E303" s="270" t="s">
        <v>1</v>
      </c>
      <c r="F303" s="271" t="s">
        <v>4647</v>
      </c>
      <c r="G303" s="269"/>
      <c r="H303" s="272">
        <v>67</v>
      </c>
      <c r="I303" s="273"/>
      <c r="J303" s="269"/>
      <c r="K303" s="269"/>
      <c r="L303" s="274"/>
      <c r="M303" s="275"/>
      <c r="N303" s="276"/>
      <c r="O303" s="276"/>
      <c r="P303" s="276"/>
      <c r="Q303" s="276"/>
      <c r="R303" s="276"/>
      <c r="S303" s="276"/>
      <c r="T303" s="27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8" t="s">
        <v>238</v>
      </c>
      <c r="AU303" s="278" t="s">
        <v>89</v>
      </c>
      <c r="AV303" s="14" t="s">
        <v>91</v>
      </c>
      <c r="AW303" s="14" t="s">
        <v>36</v>
      </c>
      <c r="AX303" s="14" t="s">
        <v>89</v>
      </c>
      <c r="AY303" s="278" t="s">
        <v>229</v>
      </c>
    </row>
    <row r="304" s="2" customFormat="1" ht="16.5" customHeight="1">
      <c r="A304" s="39"/>
      <c r="B304" s="40"/>
      <c r="C304" s="244" t="s">
        <v>717</v>
      </c>
      <c r="D304" s="244" t="s">
        <v>231</v>
      </c>
      <c r="E304" s="245" t="s">
        <v>4648</v>
      </c>
      <c r="F304" s="246" t="s">
        <v>4649</v>
      </c>
      <c r="G304" s="247" t="s">
        <v>346</v>
      </c>
      <c r="H304" s="248">
        <v>70.349999999999994</v>
      </c>
      <c r="I304" s="249"/>
      <c r="J304" s="250">
        <f>ROUND(I304*H304,2)</f>
        <v>0</v>
      </c>
      <c r="K304" s="246" t="s">
        <v>4335</v>
      </c>
      <c r="L304" s="45"/>
      <c r="M304" s="251" t="s">
        <v>1</v>
      </c>
      <c r="N304" s="252" t="s">
        <v>46</v>
      </c>
      <c r="O304" s="92"/>
      <c r="P304" s="253">
        <f>O304*H304</f>
        <v>0</v>
      </c>
      <c r="Q304" s="253">
        <v>0</v>
      </c>
      <c r="R304" s="253">
        <f>Q304*H304</f>
        <v>0</v>
      </c>
      <c r="S304" s="253">
        <v>0</v>
      </c>
      <c r="T304" s="25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5" t="s">
        <v>236</v>
      </c>
      <c r="AT304" s="255" t="s">
        <v>231</v>
      </c>
      <c r="AU304" s="255" t="s">
        <v>89</v>
      </c>
      <c r="AY304" s="18" t="s">
        <v>229</v>
      </c>
      <c r="BE304" s="256">
        <f>IF(N304="základní",J304,0)</f>
        <v>0</v>
      </c>
      <c r="BF304" s="256">
        <f>IF(N304="snížená",J304,0)</f>
        <v>0</v>
      </c>
      <c r="BG304" s="256">
        <f>IF(N304="zákl. přenesená",J304,0)</f>
        <v>0</v>
      </c>
      <c r="BH304" s="256">
        <f>IF(N304="sníž. přenesená",J304,0)</f>
        <v>0</v>
      </c>
      <c r="BI304" s="256">
        <f>IF(N304="nulová",J304,0)</f>
        <v>0</v>
      </c>
      <c r="BJ304" s="18" t="s">
        <v>89</v>
      </c>
      <c r="BK304" s="256">
        <f>ROUND(I304*H304,2)</f>
        <v>0</v>
      </c>
      <c r="BL304" s="18" t="s">
        <v>236</v>
      </c>
      <c r="BM304" s="255" t="s">
        <v>1090</v>
      </c>
    </row>
    <row r="305" s="13" customFormat="1">
      <c r="A305" s="13"/>
      <c r="B305" s="257"/>
      <c r="C305" s="258"/>
      <c r="D305" s="259" t="s">
        <v>238</v>
      </c>
      <c r="E305" s="260" t="s">
        <v>1</v>
      </c>
      <c r="F305" s="261" t="s">
        <v>4646</v>
      </c>
      <c r="G305" s="258"/>
      <c r="H305" s="260" t="s">
        <v>1</v>
      </c>
      <c r="I305" s="262"/>
      <c r="J305" s="258"/>
      <c r="K305" s="258"/>
      <c r="L305" s="263"/>
      <c r="M305" s="264"/>
      <c r="N305" s="265"/>
      <c r="O305" s="265"/>
      <c r="P305" s="265"/>
      <c r="Q305" s="265"/>
      <c r="R305" s="265"/>
      <c r="S305" s="265"/>
      <c r="T305" s="26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7" t="s">
        <v>238</v>
      </c>
      <c r="AU305" s="267" t="s">
        <v>89</v>
      </c>
      <c r="AV305" s="13" t="s">
        <v>89</v>
      </c>
      <c r="AW305" s="13" t="s">
        <v>36</v>
      </c>
      <c r="AX305" s="13" t="s">
        <v>81</v>
      </c>
      <c r="AY305" s="267" t="s">
        <v>229</v>
      </c>
    </row>
    <row r="306" s="14" customFormat="1">
      <c r="A306" s="14"/>
      <c r="B306" s="268"/>
      <c r="C306" s="269"/>
      <c r="D306" s="259" t="s">
        <v>238</v>
      </c>
      <c r="E306" s="270" t="s">
        <v>1</v>
      </c>
      <c r="F306" s="271" t="s">
        <v>4647</v>
      </c>
      <c r="G306" s="269"/>
      <c r="H306" s="272">
        <v>67</v>
      </c>
      <c r="I306" s="273"/>
      <c r="J306" s="269"/>
      <c r="K306" s="269"/>
      <c r="L306" s="274"/>
      <c r="M306" s="275"/>
      <c r="N306" s="276"/>
      <c r="O306" s="276"/>
      <c r="P306" s="276"/>
      <c r="Q306" s="276"/>
      <c r="R306" s="276"/>
      <c r="S306" s="276"/>
      <c r="T306" s="27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8" t="s">
        <v>238</v>
      </c>
      <c r="AU306" s="278" t="s">
        <v>89</v>
      </c>
      <c r="AV306" s="14" t="s">
        <v>91</v>
      </c>
      <c r="AW306" s="14" t="s">
        <v>36</v>
      </c>
      <c r="AX306" s="14" t="s">
        <v>89</v>
      </c>
      <c r="AY306" s="278" t="s">
        <v>229</v>
      </c>
    </row>
    <row r="307" s="14" customFormat="1">
      <c r="A307" s="14"/>
      <c r="B307" s="268"/>
      <c r="C307" s="269"/>
      <c r="D307" s="259" t="s">
        <v>238</v>
      </c>
      <c r="E307" s="269"/>
      <c r="F307" s="271" t="s">
        <v>4650</v>
      </c>
      <c r="G307" s="269"/>
      <c r="H307" s="272">
        <v>70.349999999999994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238</v>
      </c>
      <c r="AU307" s="278" t="s">
        <v>89</v>
      </c>
      <c r="AV307" s="14" t="s">
        <v>91</v>
      </c>
      <c r="AW307" s="14" t="s">
        <v>4</v>
      </c>
      <c r="AX307" s="14" t="s">
        <v>89</v>
      </c>
      <c r="AY307" s="278" t="s">
        <v>229</v>
      </c>
    </row>
    <row r="308" s="2" customFormat="1" ht="21.75" customHeight="1">
      <c r="A308" s="39"/>
      <c r="B308" s="40"/>
      <c r="C308" s="244" t="s">
        <v>736</v>
      </c>
      <c r="D308" s="244" t="s">
        <v>231</v>
      </c>
      <c r="E308" s="245" t="s">
        <v>4651</v>
      </c>
      <c r="F308" s="246" t="s">
        <v>4652</v>
      </c>
      <c r="G308" s="247" t="s">
        <v>346</v>
      </c>
      <c r="H308" s="248">
        <v>10</v>
      </c>
      <c r="I308" s="249"/>
      <c r="J308" s="250">
        <f>ROUND(I308*H308,2)</f>
        <v>0</v>
      </c>
      <c r="K308" s="246" t="s">
        <v>4335</v>
      </c>
      <c r="L308" s="45"/>
      <c r="M308" s="251" t="s">
        <v>1</v>
      </c>
      <c r="N308" s="252" t="s">
        <v>46</v>
      </c>
      <c r="O308" s="92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5" t="s">
        <v>236</v>
      </c>
      <c r="AT308" s="255" t="s">
        <v>231</v>
      </c>
      <c r="AU308" s="255" t="s">
        <v>89</v>
      </c>
      <c r="AY308" s="18" t="s">
        <v>229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8" t="s">
        <v>89</v>
      </c>
      <c r="BK308" s="256">
        <f>ROUND(I308*H308,2)</f>
        <v>0</v>
      </c>
      <c r="BL308" s="18" t="s">
        <v>236</v>
      </c>
      <c r="BM308" s="255" t="s">
        <v>1114</v>
      </c>
    </row>
    <row r="309" s="13" customFormat="1">
      <c r="A309" s="13"/>
      <c r="B309" s="257"/>
      <c r="C309" s="258"/>
      <c r="D309" s="259" t="s">
        <v>238</v>
      </c>
      <c r="E309" s="260" t="s">
        <v>1</v>
      </c>
      <c r="F309" s="261" t="s">
        <v>4653</v>
      </c>
      <c r="G309" s="258"/>
      <c r="H309" s="260" t="s">
        <v>1</v>
      </c>
      <c r="I309" s="262"/>
      <c r="J309" s="258"/>
      <c r="K309" s="258"/>
      <c r="L309" s="263"/>
      <c r="M309" s="264"/>
      <c r="N309" s="265"/>
      <c r="O309" s="265"/>
      <c r="P309" s="265"/>
      <c r="Q309" s="265"/>
      <c r="R309" s="265"/>
      <c r="S309" s="265"/>
      <c r="T309" s="26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7" t="s">
        <v>238</v>
      </c>
      <c r="AU309" s="267" t="s">
        <v>89</v>
      </c>
      <c r="AV309" s="13" t="s">
        <v>89</v>
      </c>
      <c r="AW309" s="13" t="s">
        <v>36</v>
      </c>
      <c r="AX309" s="13" t="s">
        <v>81</v>
      </c>
      <c r="AY309" s="267" t="s">
        <v>229</v>
      </c>
    </row>
    <row r="310" s="14" customFormat="1">
      <c r="A310" s="14"/>
      <c r="B310" s="268"/>
      <c r="C310" s="269"/>
      <c r="D310" s="259" t="s">
        <v>238</v>
      </c>
      <c r="E310" s="270" t="s">
        <v>1</v>
      </c>
      <c r="F310" s="271" t="s">
        <v>4654</v>
      </c>
      <c r="G310" s="269"/>
      <c r="H310" s="272">
        <v>5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8" t="s">
        <v>238</v>
      </c>
      <c r="AU310" s="278" t="s">
        <v>89</v>
      </c>
      <c r="AV310" s="14" t="s">
        <v>91</v>
      </c>
      <c r="AW310" s="14" t="s">
        <v>36</v>
      </c>
      <c r="AX310" s="14" t="s">
        <v>81</v>
      </c>
      <c r="AY310" s="278" t="s">
        <v>229</v>
      </c>
    </row>
    <row r="311" s="14" customFormat="1">
      <c r="A311" s="14"/>
      <c r="B311" s="268"/>
      <c r="C311" s="269"/>
      <c r="D311" s="259" t="s">
        <v>238</v>
      </c>
      <c r="E311" s="270" t="s">
        <v>1</v>
      </c>
      <c r="F311" s="271" t="s">
        <v>4655</v>
      </c>
      <c r="G311" s="269"/>
      <c r="H311" s="272">
        <v>5</v>
      </c>
      <c r="I311" s="273"/>
      <c r="J311" s="269"/>
      <c r="K311" s="269"/>
      <c r="L311" s="274"/>
      <c r="M311" s="275"/>
      <c r="N311" s="276"/>
      <c r="O311" s="276"/>
      <c r="P311" s="276"/>
      <c r="Q311" s="276"/>
      <c r="R311" s="276"/>
      <c r="S311" s="276"/>
      <c r="T311" s="27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8" t="s">
        <v>238</v>
      </c>
      <c r="AU311" s="278" t="s">
        <v>89</v>
      </c>
      <c r="AV311" s="14" t="s">
        <v>91</v>
      </c>
      <c r="AW311" s="14" t="s">
        <v>36</v>
      </c>
      <c r="AX311" s="14" t="s">
        <v>81</v>
      </c>
      <c r="AY311" s="278" t="s">
        <v>229</v>
      </c>
    </row>
    <row r="312" s="15" customFormat="1">
      <c r="A312" s="15"/>
      <c r="B312" s="279"/>
      <c r="C312" s="280"/>
      <c r="D312" s="259" t="s">
        <v>238</v>
      </c>
      <c r="E312" s="281" t="s">
        <v>1</v>
      </c>
      <c r="F312" s="282" t="s">
        <v>252</v>
      </c>
      <c r="G312" s="280"/>
      <c r="H312" s="283">
        <v>10</v>
      </c>
      <c r="I312" s="284"/>
      <c r="J312" s="280"/>
      <c r="K312" s="280"/>
      <c r="L312" s="285"/>
      <c r="M312" s="286"/>
      <c r="N312" s="287"/>
      <c r="O312" s="287"/>
      <c r="P312" s="287"/>
      <c r="Q312" s="287"/>
      <c r="R312" s="287"/>
      <c r="S312" s="287"/>
      <c r="T312" s="28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9" t="s">
        <v>238</v>
      </c>
      <c r="AU312" s="289" t="s">
        <v>89</v>
      </c>
      <c r="AV312" s="15" t="s">
        <v>236</v>
      </c>
      <c r="AW312" s="15" t="s">
        <v>36</v>
      </c>
      <c r="AX312" s="15" t="s">
        <v>89</v>
      </c>
      <c r="AY312" s="289" t="s">
        <v>229</v>
      </c>
    </row>
    <row r="313" s="2" customFormat="1" ht="16.5" customHeight="1">
      <c r="A313" s="39"/>
      <c r="B313" s="40"/>
      <c r="C313" s="244" t="s">
        <v>742</v>
      </c>
      <c r="D313" s="244" t="s">
        <v>231</v>
      </c>
      <c r="E313" s="245" t="s">
        <v>4355</v>
      </c>
      <c r="F313" s="246" t="s">
        <v>4656</v>
      </c>
      <c r="G313" s="247" t="s">
        <v>234</v>
      </c>
      <c r="H313" s="248">
        <v>3.8999999999999999</v>
      </c>
      <c r="I313" s="249"/>
      <c r="J313" s="250">
        <f>ROUND(I313*H313,2)</f>
        <v>0</v>
      </c>
      <c r="K313" s="246" t="s">
        <v>4335</v>
      </c>
      <c r="L313" s="45"/>
      <c r="M313" s="251" t="s">
        <v>1</v>
      </c>
      <c r="N313" s="252" t="s">
        <v>46</v>
      </c>
      <c r="O313" s="92"/>
      <c r="P313" s="253">
        <f>O313*H313</f>
        <v>0</v>
      </c>
      <c r="Q313" s="253">
        <v>0</v>
      </c>
      <c r="R313" s="253">
        <f>Q313*H313</f>
        <v>0</v>
      </c>
      <c r="S313" s="253">
        <v>0</v>
      </c>
      <c r="T313" s="25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5" t="s">
        <v>236</v>
      </c>
      <c r="AT313" s="255" t="s">
        <v>231</v>
      </c>
      <c r="AU313" s="255" t="s">
        <v>89</v>
      </c>
      <c r="AY313" s="18" t="s">
        <v>229</v>
      </c>
      <c r="BE313" s="256">
        <f>IF(N313="základní",J313,0)</f>
        <v>0</v>
      </c>
      <c r="BF313" s="256">
        <f>IF(N313="snížená",J313,0)</f>
        <v>0</v>
      </c>
      <c r="BG313" s="256">
        <f>IF(N313="zákl. přenesená",J313,0)</f>
        <v>0</v>
      </c>
      <c r="BH313" s="256">
        <f>IF(N313="sníž. přenesená",J313,0)</f>
        <v>0</v>
      </c>
      <c r="BI313" s="256">
        <f>IF(N313="nulová",J313,0)</f>
        <v>0</v>
      </c>
      <c r="BJ313" s="18" t="s">
        <v>89</v>
      </c>
      <c r="BK313" s="256">
        <f>ROUND(I313*H313,2)</f>
        <v>0</v>
      </c>
      <c r="BL313" s="18" t="s">
        <v>236</v>
      </c>
      <c r="BM313" s="255" t="s">
        <v>1126</v>
      </c>
    </row>
    <row r="314" s="14" customFormat="1">
      <c r="A314" s="14"/>
      <c r="B314" s="268"/>
      <c r="C314" s="269"/>
      <c r="D314" s="259" t="s">
        <v>238</v>
      </c>
      <c r="E314" s="270" t="s">
        <v>1</v>
      </c>
      <c r="F314" s="271" t="s">
        <v>4657</v>
      </c>
      <c r="G314" s="269"/>
      <c r="H314" s="272">
        <v>3.8999999999999999</v>
      </c>
      <c r="I314" s="273"/>
      <c r="J314" s="269"/>
      <c r="K314" s="269"/>
      <c r="L314" s="274"/>
      <c r="M314" s="275"/>
      <c r="N314" s="276"/>
      <c r="O314" s="276"/>
      <c r="P314" s="276"/>
      <c r="Q314" s="276"/>
      <c r="R314" s="276"/>
      <c r="S314" s="276"/>
      <c r="T314" s="27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8" t="s">
        <v>238</v>
      </c>
      <c r="AU314" s="278" t="s">
        <v>89</v>
      </c>
      <c r="AV314" s="14" t="s">
        <v>91</v>
      </c>
      <c r="AW314" s="14" t="s">
        <v>36</v>
      </c>
      <c r="AX314" s="14" t="s">
        <v>89</v>
      </c>
      <c r="AY314" s="278" t="s">
        <v>229</v>
      </c>
    </row>
    <row r="315" s="12" customFormat="1" ht="25.92" customHeight="1">
      <c r="A315" s="12"/>
      <c r="B315" s="228"/>
      <c r="C315" s="229"/>
      <c r="D315" s="230" t="s">
        <v>80</v>
      </c>
      <c r="E315" s="231" t="s">
        <v>1121</v>
      </c>
      <c r="F315" s="231" t="s">
        <v>4358</v>
      </c>
      <c r="G315" s="229"/>
      <c r="H315" s="229"/>
      <c r="I315" s="232"/>
      <c r="J315" s="233">
        <f>BK315</f>
        <v>0</v>
      </c>
      <c r="K315" s="229"/>
      <c r="L315" s="234"/>
      <c r="M315" s="235"/>
      <c r="N315" s="236"/>
      <c r="O315" s="236"/>
      <c r="P315" s="237">
        <f>SUM(P316:P323)</f>
        <v>0</v>
      </c>
      <c r="Q315" s="236"/>
      <c r="R315" s="237">
        <f>SUM(R316:R323)</f>
        <v>0</v>
      </c>
      <c r="S315" s="236"/>
      <c r="T315" s="238">
        <f>SUM(T316:T323)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39" t="s">
        <v>89</v>
      </c>
      <c r="AT315" s="240" t="s">
        <v>80</v>
      </c>
      <c r="AU315" s="240" t="s">
        <v>81</v>
      </c>
      <c r="AY315" s="239" t="s">
        <v>229</v>
      </c>
      <c r="BK315" s="241">
        <f>SUM(BK316:BK323)</f>
        <v>0</v>
      </c>
    </row>
    <row r="316" s="2" customFormat="1" ht="16.5" customHeight="1">
      <c r="A316" s="39"/>
      <c r="B316" s="40"/>
      <c r="C316" s="244" t="s">
        <v>749</v>
      </c>
      <c r="D316" s="244" t="s">
        <v>231</v>
      </c>
      <c r="E316" s="245" t="s">
        <v>4359</v>
      </c>
      <c r="F316" s="246" t="s">
        <v>4360</v>
      </c>
      <c r="G316" s="247" t="s">
        <v>314</v>
      </c>
      <c r="H316" s="248">
        <v>20</v>
      </c>
      <c r="I316" s="249"/>
      <c r="J316" s="250">
        <f>ROUND(I316*H316,2)</f>
        <v>0</v>
      </c>
      <c r="K316" s="246" t="s">
        <v>337</v>
      </c>
      <c r="L316" s="45"/>
      <c r="M316" s="251" t="s">
        <v>1</v>
      </c>
      <c r="N316" s="252" t="s">
        <v>46</v>
      </c>
      <c r="O316" s="92"/>
      <c r="P316" s="253">
        <f>O316*H316</f>
        <v>0</v>
      </c>
      <c r="Q316" s="253">
        <v>0</v>
      </c>
      <c r="R316" s="253">
        <f>Q316*H316</f>
        <v>0</v>
      </c>
      <c r="S316" s="253">
        <v>0</v>
      </c>
      <c r="T316" s="25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5" t="s">
        <v>236</v>
      </c>
      <c r="AT316" s="255" t="s">
        <v>231</v>
      </c>
      <c r="AU316" s="255" t="s">
        <v>89</v>
      </c>
      <c r="AY316" s="18" t="s">
        <v>229</v>
      </c>
      <c r="BE316" s="256">
        <f>IF(N316="základní",J316,0)</f>
        <v>0</v>
      </c>
      <c r="BF316" s="256">
        <f>IF(N316="snížená",J316,0)</f>
        <v>0</v>
      </c>
      <c r="BG316" s="256">
        <f>IF(N316="zákl. přenesená",J316,0)</f>
        <v>0</v>
      </c>
      <c r="BH316" s="256">
        <f>IF(N316="sníž. přenesená",J316,0)</f>
        <v>0</v>
      </c>
      <c r="BI316" s="256">
        <f>IF(N316="nulová",J316,0)</f>
        <v>0</v>
      </c>
      <c r="BJ316" s="18" t="s">
        <v>89</v>
      </c>
      <c r="BK316" s="256">
        <f>ROUND(I316*H316,2)</f>
        <v>0</v>
      </c>
      <c r="BL316" s="18" t="s">
        <v>236</v>
      </c>
      <c r="BM316" s="255" t="s">
        <v>1135</v>
      </c>
    </row>
    <row r="317" s="13" customFormat="1">
      <c r="A317" s="13"/>
      <c r="B317" s="257"/>
      <c r="C317" s="258"/>
      <c r="D317" s="259" t="s">
        <v>238</v>
      </c>
      <c r="E317" s="260" t="s">
        <v>1</v>
      </c>
      <c r="F317" s="261" t="s">
        <v>4361</v>
      </c>
      <c r="G317" s="258"/>
      <c r="H317" s="260" t="s">
        <v>1</v>
      </c>
      <c r="I317" s="262"/>
      <c r="J317" s="258"/>
      <c r="K317" s="258"/>
      <c r="L317" s="263"/>
      <c r="M317" s="264"/>
      <c r="N317" s="265"/>
      <c r="O317" s="265"/>
      <c r="P317" s="265"/>
      <c r="Q317" s="265"/>
      <c r="R317" s="265"/>
      <c r="S317" s="265"/>
      <c r="T317" s="26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7" t="s">
        <v>238</v>
      </c>
      <c r="AU317" s="267" t="s">
        <v>89</v>
      </c>
      <c r="AV317" s="13" t="s">
        <v>89</v>
      </c>
      <c r="AW317" s="13" t="s">
        <v>36</v>
      </c>
      <c r="AX317" s="13" t="s">
        <v>81</v>
      </c>
      <c r="AY317" s="267" t="s">
        <v>229</v>
      </c>
    </row>
    <row r="318" s="14" customFormat="1">
      <c r="A318" s="14"/>
      <c r="B318" s="268"/>
      <c r="C318" s="269"/>
      <c r="D318" s="259" t="s">
        <v>238</v>
      </c>
      <c r="E318" s="270" t="s">
        <v>1</v>
      </c>
      <c r="F318" s="271" t="s">
        <v>4658</v>
      </c>
      <c r="G318" s="269"/>
      <c r="H318" s="272">
        <v>20</v>
      </c>
      <c r="I318" s="273"/>
      <c r="J318" s="269"/>
      <c r="K318" s="269"/>
      <c r="L318" s="274"/>
      <c r="M318" s="275"/>
      <c r="N318" s="276"/>
      <c r="O318" s="276"/>
      <c r="P318" s="276"/>
      <c r="Q318" s="276"/>
      <c r="R318" s="276"/>
      <c r="S318" s="276"/>
      <c r="T318" s="27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8" t="s">
        <v>238</v>
      </c>
      <c r="AU318" s="278" t="s">
        <v>89</v>
      </c>
      <c r="AV318" s="14" t="s">
        <v>91</v>
      </c>
      <c r="AW318" s="14" t="s">
        <v>36</v>
      </c>
      <c r="AX318" s="14" t="s">
        <v>89</v>
      </c>
      <c r="AY318" s="278" t="s">
        <v>229</v>
      </c>
    </row>
    <row r="319" s="2" customFormat="1" ht="16.5" customHeight="1">
      <c r="A319" s="39"/>
      <c r="B319" s="40"/>
      <c r="C319" s="244" t="s">
        <v>755</v>
      </c>
      <c r="D319" s="244" t="s">
        <v>231</v>
      </c>
      <c r="E319" s="245" t="s">
        <v>4363</v>
      </c>
      <c r="F319" s="246" t="s">
        <v>4364</v>
      </c>
      <c r="G319" s="247" t="s">
        <v>314</v>
      </c>
      <c r="H319" s="248">
        <v>1800</v>
      </c>
      <c r="I319" s="249"/>
      <c r="J319" s="250">
        <f>ROUND(I319*H319,2)</f>
        <v>0</v>
      </c>
      <c r="K319" s="246" t="s">
        <v>337</v>
      </c>
      <c r="L319" s="45"/>
      <c r="M319" s="251" t="s">
        <v>1</v>
      </c>
      <c r="N319" s="252" t="s">
        <v>46</v>
      </c>
      <c r="O319" s="92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5" t="s">
        <v>236</v>
      </c>
      <c r="AT319" s="255" t="s">
        <v>231</v>
      </c>
      <c r="AU319" s="255" t="s">
        <v>89</v>
      </c>
      <c r="AY319" s="18" t="s">
        <v>229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8" t="s">
        <v>89</v>
      </c>
      <c r="BK319" s="256">
        <f>ROUND(I319*H319,2)</f>
        <v>0</v>
      </c>
      <c r="BL319" s="18" t="s">
        <v>236</v>
      </c>
      <c r="BM319" s="255" t="s">
        <v>1145</v>
      </c>
    </row>
    <row r="320" s="13" customFormat="1">
      <c r="A320" s="13"/>
      <c r="B320" s="257"/>
      <c r="C320" s="258"/>
      <c r="D320" s="259" t="s">
        <v>238</v>
      </c>
      <c r="E320" s="260" t="s">
        <v>1</v>
      </c>
      <c r="F320" s="261" t="s">
        <v>4361</v>
      </c>
      <c r="G320" s="258"/>
      <c r="H320" s="260" t="s">
        <v>1</v>
      </c>
      <c r="I320" s="262"/>
      <c r="J320" s="258"/>
      <c r="K320" s="258"/>
      <c r="L320" s="263"/>
      <c r="M320" s="264"/>
      <c r="N320" s="265"/>
      <c r="O320" s="265"/>
      <c r="P320" s="265"/>
      <c r="Q320" s="265"/>
      <c r="R320" s="265"/>
      <c r="S320" s="265"/>
      <c r="T320" s="26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7" t="s">
        <v>238</v>
      </c>
      <c r="AU320" s="267" t="s">
        <v>89</v>
      </c>
      <c r="AV320" s="13" t="s">
        <v>89</v>
      </c>
      <c r="AW320" s="13" t="s">
        <v>36</v>
      </c>
      <c r="AX320" s="13" t="s">
        <v>81</v>
      </c>
      <c r="AY320" s="267" t="s">
        <v>229</v>
      </c>
    </row>
    <row r="321" s="14" customFormat="1">
      <c r="A321" s="14"/>
      <c r="B321" s="268"/>
      <c r="C321" s="269"/>
      <c r="D321" s="259" t="s">
        <v>238</v>
      </c>
      <c r="E321" s="270" t="s">
        <v>1</v>
      </c>
      <c r="F321" s="271" t="s">
        <v>4659</v>
      </c>
      <c r="G321" s="269"/>
      <c r="H321" s="272">
        <v>1800</v>
      </c>
      <c r="I321" s="273"/>
      <c r="J321" s="269"/>
      <c r="K321" s="269"/>
      <c r="L321" s="274"/>
      <c r="M321" s="275"/>
      <c r="N321" s="276"/>
      <c r="O321" s="276"/>
      <c r="P321" s="276"/>
      <c r="Q321" s="276"/>
      <c r="R321" s="276"/>
      <c r="S321" s="276"/>
      <c r="T321" s="27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8" t="s">
        <v>238</v>
      </c>
      <c r="AU321" s="278" t="s">
        <v>89</v>
      </c>
      <c r="AV321" s="14" t="s">
        <v>91</v>
      </c>
      <c r="AW321" s="14" t="s">
        <v>36</v>
      </c>
      <c r="AX321" s="14" t="s">
        <v>89</v>
      </c>
      <c r="AY321" s="278" t="s">
        <v>229</v>
      </c>
    </row>
    <row r="322" s="2" customFormat="1" ht="16.5" customHeight="1">
      <c r="A322" s="39"/>
      <c r="B322" s="40"/>
      <c r="C322" s="244" t="s">
        <v>763</v>
      </c>
      <c r="D322" s="244" t="s">
        <v>231</v>
      </c>
      <c r="E322" s="245" t="s">
        <v>4366</v>
      </c>
      <c r="F322" s="246" t="s">
        <v>4367</v>
      </c>
      <c r="G322" s="247" t="s">
        <v>314</v>
      </c>
      <c r="H322" s="248">
        <v>20</v>
      </c>
      <c r="I322" s="249"/>
      <c r="J322" s="250">
        <f>ROUND(I322*H322,2)</f>
        <v>0</v>
      </c>
      <c r="K322" s="246" t="s">
        <v>337</v>
      </c>
      <c r="L322" s="45"/>
      <c r="M322" s="251" t="s">
        <v>1</v>
      </c>
      <c r="N322" s="252" t="s">
        <v>46</v>
      </c>
      <c r="O322" s="92"/>
      <c r="P322" s="253">
        <f>O322*H322</f>
        <v>0</v>
      </c>
      <c r="Q322" s="253">
        <v>0</v>
      </c>
      <c r="R322" s="253">
        <f>Q322*H322</f>
        <v>0</v>
      </c>
      <c r="S322" s="253">
        <v>0</v>
      </c>
      <c r="T322" s="25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5" t="s">
        <v>236</v>
      </c>
      <c r="AT322" s="255" t="s">
        <v>231</v>
      </c>
      <c r="AU322" s="255" t="s">
        <v>89</v>
      </c>
      <c r="AY322" s="18" t="s">
        <v>229</v>
      </c>
      <c r="BE322" s="256">
        <f>IF(N322="základní",J322,0)</f>
        <v>0</v>
      </c>
      <c r="BF322" s="256">
        <f>IF(N322="snížená",J322,0)</f>
        <v>0</v>
      </c>
      <c r="BG322" s="256">
        <f>IF(N322="zákl. přenesená",J322,0)</f>
        <v>0</v>
      </c>
      <c r="BH322" s="256">
        <f>IF(N322="sníž. přenesená",J322,0)</f>
        <v>0</v>
      </c>
      <c r="BI322" s="256">
        <f>IF(N322="nulová",J322,0)</f>
        <v>0</v>
      </c>
      <c r="BJ322" s="18" t="s">
        <v>89</v>
      </c>
      <c r="BK322" s="256">
        <f>ROUND(I322*H322,2)</f>
        <v>0</v>
      </c>
      <c r="BL322" s="18" t="s">
        <v>236</v>
      </c>
      <c r="BM322" s="255" t="s">
        <v>1157</v>
      </c>
    </row>
    <row r="323" s="14" customFormat="1">
      <c r="A323" s="14"/>
      <c r="B323" s="268"/>
      <c r="C323" s="269"/>
      <c r="D323" s="259" t="s">
        <v>238</v>
      </c>
      <c r="E323" s="270" t="s">
        <v>1</v>
      </c>
      <c r="F323" s="271" t="s">
        <v>4660</v>
      </c>
      <c r="G323" s="269"/>
      <c r="H323" s="272">
        <v>20</v>
      </c>
      <c r="I323" s="273"/>
      <c r="J323" s="269"/>
      <c r="K323" s="269"/>
      <c r="L323" s="274"/>
      <c r="M323" s="275"/>
      <c r="N323" s="276"/>
      <c r="O323" s="276"/>
      <c r="P323" s="276"/>
      <c r="Q323" s="276"/>
      <c r="R323" s="276"/>
      <c r="S323" s="276"/>
      <c r="T323" s="27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8" t="s">
        <v>238</v>
      </c>
      <c r="AU323" s="278" t="s">
        <v>89</v>
      </c>
      <c r="AV323" s="14" t="s">
        <v>91</v>
      </c>
      <c r="AW323" s="14" t="s">
        <v>36</v>
      </c>
      <c r="AX323" s="14" t="s">
        <v>89</v>
      </c>
      <c r="AY323" s="278" t="s">
        <v>229</v>
      </c>
    </row>
    <row r="324" s="12" customFormat="1" ht="25.92" customHeight="1">
      <c r="A324" s="12"/>
      <c r="B324" s="228"/>
      <c r="C324" s="229"/>
      <c r="D324" s="230" t="s">
        <v>80</v>
      </c>
      <c r="E324" s="231" t="s">
        <v>1140</v>
      </c>
      <c r="F324" s="231" t="s">
        <v>4661</v>
      </c>
      <c r="G324" s="229"/>
      <c r="H324" s="229"/>
      <c r="I324" s="232"/>
      <c r="J324" s="233">
        <f>BK324</f>
        <v>0</v>
      </c>
      <c r="K324" s="229"/>
      <c r="L324" s="234"/>
      <c r="M324" s="235"/>
      <c r="N324" s="236"/>
      <c r="O324" s="236"/>
      <c r="P324" s="237">
        <f>SUM(P325:P336)</f>
        <v>0</v>
      </c>
      <c r="Q324" s="236"/>
      <c r="R324" s="237">
        <f>SUM(R325:R336)</f>
        <v>0</v>
      </c>
      <c r="S324" s="236"/>
      <c r="T324" s="238">
        <f>SUM(T325:T336)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9" t="s">
        <v>89</v>
      </c>
      <c r="AT324" s="240" t="s">
        <v>80</v>
      </c>
      <c r="AU324" s="240" t="s">
        <v>81</v>
      </c>
      <c r="AY324" s="239" t="s">
        <v>229</v>
      </c>
      <c r="BK324" s="241">
        <f>SUM(BK325:BK336)</f>
        <v>0</v>
      </c>
    </row>
    <row r="325" s="2" customFormat="1" ht="16.5" customHeight="1">
      <c r="A325" s="39"/>
      <c r="B325" s="40"/>
      <c r="C325" s="244" t="s">
        <v>768</v>
      </c>
      <c r="D325" s="244" t="s">
        <v>231</v>
      </c>
      <c r="E325" s="245" t="s">
        <v>4662</v>
      </c>
      <c r="F325" s="246" t="s">
        <v>4663</v>
      </c>
      <c r="G325" s="247" t="s">
        <v>346</v>
      </c>
      <c r="H325" s="248">
        <v>5.7999999999999998</v>
      </c>
      <c r="I325" s="249"/>
      <c r="J325" s="250">
        <f>ROUND(I325*H325,2)</f>
        <v>0</v>
      </c>
      <c r="K325" s="246" t="s">
        <v>337</v>
      </c>
      <c r="L325" s="45"/>
      <c r="M325" s="251" t="s">
        <v>1</v>
      </c>
      <c r="N325" s="252" t="s">
        <v>46</v>
      </c>
      <c r="O325" s="92"/>
      <c r="P325" s="253">
        <f>O325*H325</f>
        <v>0</v>
      </c>
      <c r="Q325" s="253">
        <v>0</v>
      </c>
      <c r="R325" s="253">
        <f>Q325*H325</f>
        <v>0</v>
      </c>
      <c r="S325" s="253">
        <v>0</v>
      </c>
      <c r="T325" s="25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5" t="s">
        <v>236</v>
      </c>
      <c r="AT325" s="255" t="s">
        <v>231</v>
      </c>
      <c r="AU325" s="255" t="s">
        <v>89</v>
      </c>
      <c r="AY325" s="18" t="s">
        <v>229</v>
      </c>
      <c r="BE325" s="256">
        <f>IF(N325="základní",J325,0)</f>
        <v>0</v>
      </c>
      <c r="BF325" s="256">
        <f>IF(N325="snížená",J325,0)</f>
        <v>0</v>
      </c>
      <c r="BG325" s="256">
        <f>IF(N325="zákl. přenesená",J325,0)</f>
        <v>0</v>
      </c>
      <c r="BH325" s="256">
        <f>IF(N325="sníž. přenesená",J325,0)</f>
        <v>0</v>
      </c>
      <c r="BI325" s="256">
        <f>IF(N325="nulová",J325,0)</f>
        <v>0</v>
      </c>
      <c r="BJ325" s="18" t="s">
        <v>89</v>
      </c>
      <c r="BK325" s="256">
        <f>ROUND(I325*H325,2)</f>
        <v>0</v>
      </c>
      <c r="BL325" s="18" t="s">
        <v>236</v>
      </c>
      <c r="BM325" s="255" t="s">
        <v>251</v>
      </c>
    </row>
    <row r="326" s="13" customFormat="1">
      <c r="A326" s="13"/>
      <c r="B326" s="257"/>
      <c r="C326" s="258"/>
      <c r="D326" s="259" t="s">
        <v>238</v>
      </c>
      <c r="E326" s="260" t="s">
        <v>1</v>
      </c>
      <c r="F326" s="261" t="s">
        <v>4664</v>
      </c>
      <c r="G326" s="258"/>
      <c r="H326" s="260" t="s">
        <v>1</v>
      </c>
      <c r="I326" s="262"/>
      <c r="J326" s="258"/>
      <c r="K326" s="258"/>
      <c r="L326" s="263"/>
      <c r="M326" s="264"/>
      <c r="N326" s="265"/>
      <c r="O326" s="265"/>
      <c r="P326" s="265"/>
      <c r="Q326" s="265"/>
      <c r="R326" s="265"/>
      <c r="S326" s="265"/>
      <c r="T326" s="26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7" t="s">
        <v>238</v>
      </c>
      <c r="AU326" s="267" t="s">
        <v>89</v>
      </c>
      <c r="AV326" s="13" t="s">
        <v>89</v>
      </c>
      <c r="AW326" s="13" t="s">
        <v>36</v>
      </c>
      <c r="AX326" s="13" t="s">
        <v>81</v>
      </c>
      <c r="AY326" s="267" t="s">
        <v>229</v>
      </c>
    </row>
    <row r="327" s="14" customFormat="1">
      <c r="A327" s="14"/>
      <c r="B327" s="268"/>
      <c r="C327" s="269"/>
      <c r="D327" s="259" t="s">
        <v>238</v>
      </c>
      <c r="E327" s="270" t="s">
        <v>1</v>
      </c>
      <c r="F327" s="271" t="s">
        <v>4665</v>
      </c>
      <c r="G327" s="269"/>
      <c r="H327" s="272">
        <v>5.7999999999999998</v>
      </c>
      <c r="I327" s="273"/>
      <c r="J327" s="269"/>
      <c r="K327" s="269"/>
      <c r="L327" s="274"/>
      <c r="M327" s="275"/>
      <c r="N327" s="276"/>
      <c r="O327" s="276"/>
      <c r="P327" s="276"/>
      <c r="Q327" s="276"/>
      <c r="R327" s="276"/>
      <c r="S327" s="276"/>
      <c r="T327" s="27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8" t="s">
        <v>238</v>
      </c>
      <c r="AU327" s="278" t="s">
        <v>89</v>
      </c>
      <c r="AV327" s="14" t="s">
        <v>91</v>
      </c>
      <c r="AW327" s="14" t="s">
        <v>36</v>
      </c>
      <c r="AX327" s="14" t="s">
        <v>89</v>
      </c>
      <c r="AY327" s="278" t="s">
        <v>229</v>
      </c>
    </row>
    <row r="328" s="2" customFormat="1" ht="16.5" customHeight="1">
      <c r="A328" s="39"/>
      <c r="B328" s="40"/>
      <c r="C328" s="244" t="s">
        <v>774</v>
      </c>
      <c r="D328" s="244" t="s">
        <v>231</v>
      </c>
      <c r="E328" s="245" t="s">
        <v>4666</v>
      </c>
      <c r="F328" s="246" t="s">
        <v>4667</v>
      </c>
      <c r="G328" s="247" t="s">
        <v>346</v>
      </c>
      <c r="H328" s="248">
        <v>5.7999999999999998</v>
      </c>
      <c r="I328" s="249"/>
      <c r="J328" s="250">
        <f>ROUND(I328*H328,2)</f>
        <v>0</v>
      </c>
      <c r="K328" s="246" t="s">
        <v>337</v>
      </c>
      <c r="L328" s="45"/>
      <c r="M328" s="251" t="s">
        <v>1</v>
      </c>
      <c r="N328" s="252" t="s">
        <v>46</v>
      </c>
      <c r="O328" s="92"/>
      <c r="P328" s="253">
        <f>O328*H328</f>
        <v>0</v>
      </c>
      <c r="Q328" s="253">
        <v>0</v>
      </c>
      <c r="R328" s="253">
        <f>Q328*H328</f>
        <v>0</v>
      </c>
      <c r="S328" s="253">
        <v>0</v>
      </c>
      <c r="T328" s="25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5" t="s">
        <v>236</v>
      </c>
      <c r="AT328" s="255" t="s">
        <v>231</v>
      </c>
      <c r="AU328" s="255" t="s">
        <v>89</v>
      </c>
      <c r="AY328" s="18" t="s">
        <v>229</v>
      </c>
      <c r="BE328" s="256">
        <f>IF(N328="základní",J328,0)</f>
        <v>0</v>
      </c>
      <c r="BF328" s="256">
        <f>IF(N328="snížená",J328,0)</f>
        <v>0</v>
      </c>
      <c r="BG328" s="256">
        <f>IF(N328="zákl. přenesená",J328,0)</f>
        <v>0</v>
      </c>
      <c r="BH328" s="256">
        <f>IF(N328="sníž. přenesená",J328,0)</f>
        <v>0</v>
      </c>
      <c r="BI328" s="256">
        <f>IF(N328="nulová",J328,0)</f>
        <v>0</v>
      </c>
      <c r="BJ328" s="18" t="s">
        <v>89</v>
      </c>
      <c r="BK328" s="256">
        <f>ROUND(I328*H328,2)</f>
        <v>0</v>
      </c>
      <c r="BL328" s="18" t="s">
        <v>236</v>
      </c>
      <c r="BM328" s="255" t="s">
        <v>1194</v>
      </c>
    </row>
    <row r="329" s="14" customFormat="1">
      <c r="A329" s="14"/>
      <c r="B329" s="268"/>
      <c r="C329" s="269"/>
      <c r="D329" s="259" t="s">
        <v>238</v>
      </c>
      <c r="E329" s="270" t="s">
        <v>1</v>
      </c>
      <c r="F329" s="271" t="s">
        <v>4668</v>
      </c>
      <c r="G329" s="269"/>
      <c r="H329" s="272">
        <v>5.7999999999999998</v>
      </c>
      <c r="I329" s="273"/>
      <c r="J329" s="269"/>
      <c r="K329" s="269"/>
      <c r="L329" s="274"/>
      <c r="M329" s="275"/>
      <c r="N329" s="276"/>
      <c r="O329" s="276"/>
      <c r="P329" s="276"/>
      <c r="Q329" s="276"/>
      <c r="R329" s="276"/>
      <c r="S329" s="276"/>
      <c r="T329" s="27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8" t="s">
        <v>238</v>
      </c>
      <c r="AU329" s="278" t="s">
        <v>89</v>
      </c>
      <c r="AV329" s="14" t="s">
        <v>91</v>
      </c>
      <c r="AW329" s="14" t="s">
        <v>36</v>
      </c>
      <c r="AX329" s="14" t="s">
        <v>89</v>
      </c>
      <c r="AY329" s="278" t="s">
        <v>229</v>
      </c>
    </row>
    <row r="330" s="13" customFormat="1">
      <c r="A330" s="13"/>
      <c r="B330" s="257"/>
      <c r="C330" s="258"/>
      <c r="D330" s="259" t="s">
        <v>238</v>
      </c>
      <c r="E330" s="260" t="s">
        <v>1</v>
      </c>
      <c r="F330" s="261" t="s">
        <v>4669</v>
      </c>
      <c r="G330" s="258"/>
      <c r="H330" s="260" t="s">
        <v>1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7" t="s">
        <v>238</v>
      </c>
      <c r="AU330" s="267" t="s">
        <v>89</v>
      </c>
      <c r="AV330" s="13" t="s">
        <v>89</v>
      </c>
      <c r="AW330" s="13" t="s">
        <v>36</v>
      </c>
      <c r="AX330" s="13" t="s">
        <v>81</v>
      </c>
      <c r="AY330" s="267" t="s">
        <v>229</v>
      </c>
    </row>
    <row r="331" s="13" customFormat="1">
      <c r="A331" s="13"/>
      <c r="B331" s="257"/>
      <c r="C331" s="258"/>
      <c r="D331" s="259" t="s">
        <v>238</v>
      </c>
      <c r="E331" s="260" t="s">
        <v>1</v>
      </c>
      <c r="F331" s="261" t="s">
        <v>4670</v>
      </c>
      <c r="G331" s="258"/>
      <c r="H331" s="260" t="s">
        <v>1</v>
      </c>
      <c r="I331" s="262"/>
      <c r="J331" s="258"/>
      <c r="K331" s="258"/>
      <c r="L331" s="263"/>
      <c r="M331" s="264"/>
      <c r="N331" s="265"/>
      <c r="O331" s="265"/>
      <c r="P331" s="265"/>
      <c r="Q331" s="265"/>
      <c r="R331" s="265"/>
      <c r="S331" s="265"/>
      <c r="T331" s="26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7" t="s">
        <v>238</v>
      </c>
      <c r="AU331" s="267" t="s">
        <v>89</v>
      </c>
      <c r="AV331" s="13" t="s">
        <v>89</v>
      </c>
      <c r="AW331" s="13" t="s">
        <v>36</v>
      </c>
      <c r="AX331" s="13" t="s">
        <v>81</v>
      </c>
      <c r="AY331" s="267" t="s">
        <v>229</v>
      </c>
    </row>
    <row r="332" s="2" customFormat="1" ht="16.5" customHeight="1">
      <c r="A332" s="39"/>
      <c r="B332" s="40"/>
      <c r="C332" s="244" t="s">
        <v>778</v>
      </c>
      <c r="D332" s="244" t="s">
        <v>231</v>
      </c>
      <c r="E332" s="245" t="s">
        <v>4671</v>
      </c>
      <c r="F332" s="246" t="s">
        <v>4672</v>
      </c>
      <c r="G332" s="247" t="s">
        <v>3170</v>
      </c>
      <c r="H332" s="248">
        <v>16</v>
      </c>
      <c r="I332" s="249"/>
      <c r="J332" s="250">
        <f>ROUND(I332*H332,2)</f>
        <v>0</v>
      </c>
      <c r="K332" s="246" t="s">
        <v>4335</v>
      </c>
      <c r="L332" s="45"/>
      <c r="M332" s="251" t="s">
        <v>1</v>
      </c>
      <c r="N332" s="252" t="s">
        <v>46</v>
      </c>
      <c r="O332" s="92"/>
      <c r="P332" s="253">
        <f>O332*H332</f>
        <v>0</v>
      </c>
      <c r="Q332" s="253">
        <v>0</v>
      </c>
      <c r="R332" s="253">
        <f>Q332*H332</f>
        <v>0</v>
      </c>
      <c r="S332" s="253">
        <v>0</v>
      </c>
      <c r="T332" s="25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5" t="s">
        <v>236</v>
      </c>
      <c r="AT332" s="255" t="s">
        <v>231</v>
      </c>
      <c r="AU332" s="255" t="s">
        <v>89</v>
      </c>
      <c r="AY332" s="18" t="s">
        <v>229</v>
      </c>
      <c r="BE332" s="256">
        <f>IF(N332="základní",J332,0)</f>
        <v>0</v>
      </c>
      <c r="BF332" s="256">
        <f>IF(N332="snížená",J332,0)</f>
        <v>0</v>
      </c>
      <c r="BG332" s="256">
        <f>IF(N332="zákl. přenesená",J332,0)</f>
        <v>0</v>
      </c>
      <c r="BH332" s="256">
        <f>IF(N332="sníž. přenesená",J332,0)</f>
        <v>0</v>
      </c>
      <c r="BI332" s="256">
        <f>IF(N332="nulová",J332,0)</f>
        <v>0</v>
      </c>
      <c r="BJ332" s="18" t="s">
        <v>89</v>
      </c>
      <c r="BK332" s="256">
        <f>ROUND(I332*H332,2)</f>
        <v>0</v>
      </c>
      <c r="BL332" s="18" t="s">
        <v>236</v>
      </c>
      <c r="BM332" s="255" t="s">
        <v>1212</v>
      </c>
    </row>
    <row r="333" s="14" customFormat="1">
      <c r="A333" s="14"/>
      <c r="B333" s="268"/>
      <c r="C333" s="269"/>
      <c r="D333" s="259" t="s">
        <v>238</v>
      </c>
      <c r="E333" s="270" t="s">
        <v>1</v>
      </c>
      <c r="F333" s="271" t="s">
        <v>4673</v>
      </c>
      <c r="G333" s="269"/>
      <c r="H333" s="272">
        <v>16</v>
      </c>
      <c r="I333" s="273"/>
      <c r="J333" s="269"/>
      <c r="K333" s="269"/>
      <c r="L333" s="274"/>
      <c r="M333" s="275"/>
      <c r="N333" s="276"/>
      <c r="O333" s="276"/>
      <c r="P333" s="276"/>
      <c r="Q333" s="276"/>
      <c r="R333" s="276"/>
      <c r="S333" s="276"/>
      <c r="T333" s="277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8" t="s">
        <v>238</v>
      </c>
      <c r="AU333" s="278" t="s">
        <v>89</v>
      </c>
      <c r="AV333" s="14" t="s">
        <v>91</v>
      </c>
      <c r="AW333" s="14" t="s">
        <v>36</v>
      </c>
      <c r="AX333" s="14" t="s">
        <v>81</v>
      </c>
      <c r="AY333" s="278" t="s">
        <v>229</v>
      </c>
    </row>
    <row r="334" s="13" customFormat="1">
      <c r="A334" s="13"/>
      <c r="B334" s="257"/>
      <c r="C334" s="258"/>
      <c r="D334" s="259" t="s">
        <v>238</v>
      </c>
      <c r="E334" s="260" t="s">
        <v>1</v>
      </c>
      <c r="F334" s="261" t="s">
        <v>4674</v>
      </c>
      <c r="G334" s="258"/>
      <c r="H334" s="260" t="s">
        <v>1</v>
      </c>
      <c r="I334" s="262"/>
      <c r="J334" s="258"/>
      <c r="K334" s="258"/>
      <c r="L334" s="263"/>
      <c r="M334" s="264"/>
      <c r="N334" s="265"/>
      <c r="O334" s="265"/>
      <c r="P334" s="265"/>
      <c r="Q334" s="265"/>
      <c r="R334" s="265"/>
      <c r="S334" s="265"/>
      <c r="T334" s="26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7" t="s">
        <v>238</v>
      </c>
      <c r="AU334" s="267" t="s">
        <v>89</v>
      </c>
      <c r="AV334" s="13" t="s">
        <v>89</v>
      </c>
      <c r="AW334" s="13" t="s">
        <v>36</v>
      </c>
      <c r="AX334" s="13" t="s">
        <v>81</v>
      </c>
      <c r="AY334" s="267" t="s">
        <v>229</v>
      </c>
    </row>
    <row r="335" s="13" customFormat="1">
      <c r="A335" s="13"/>
      <c r="B335" s="257"/>
      <c r="C335" s="258"/>
      <c r="D335" s="259" t="s">
        <v>238</v>
      </c>
      <c r="E335" s="260" t="s">
        <v>1</v>
      </c>
      <c r="F335" s="261" t="s">
        <v>4675</v>
      </c>
      <c r="G335" s="258"/>
      <c r="H335" s="260" t="s">
        <v>1</v>
      </c>
      <c r="I335" s="262"/>
      <c r="J335" s="258"/>
      <c r="K335" s="258"/>
      <c r="L335" s="263"/>
      <c r="M335" s="264"/>
      <c r="N335" s="265"/>
      <c r="O335" s="265"/>
      <c r="P335" s="265"/>
      <c r="Q335" s="265"/>
      <c r="R335" s="265"/>
      <c r="S335" s="265"/>
      <c r="T335" s="26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7" t="s">
        <v>238</v>
      </c>
      <c r="AU335" s="267" t="s">
        <v>89</v>
      </c>
      <c r="AV335" s="13" t="s">
        <v>89</v>
      </c>
      <c r="AW335" s="13" t="s">
        <v>36</v>
      </c>
      <c r="AX335" s="13" t="s">
        <v>81</v>
      </c>
      <c r="AY335" s="267" t="s">
        <v>229</v>
      </c>
    </row>
    <row r="336" s="15" customFormat="1">
      <c r="A336" s="15"/>
      <c r="B336" s="279"/>
      <c r="C336" s="280"/>
      <c r="D336" s="259" t="s">
        <v>238</v>
      </c>
      <c r="E336" s="281" t="s">
        <v>1</v>
      </c>
      <c r="F336" s="282" t="s">
        <v>252</v>
      </c>
      <c r="G336" s="280"/>
      <c r="H336" s="283">
        <v>16</v>
      </c>
      <c r="I336" s="284"/>
      <c r="J336" s="280"/>
      <c r="K336" s="280"/>
      <c r="L336" s="285"/>
      <c r="M336" s="286"/>
      <c r="N336" s="287"/>
      <c r="O336" s="287"/>
      <c r="P336" s="287"/>
      <c r="Q336" s="287"/>
      <c r="R336" s="287"/>
      <c r="S336" s="287"/>
      <c r="T336" s="28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9" t="s">
        <v>238</v>
      </c>
      <c r="AU336" s="289" t="s">
        <v>89</v>
      </c>
      <c r="AV336" s="15" t="s">
        <v>236</v>
      </c>
      <c r="AW336" s="15" t="s">
        <v>36</v>
      </c>
      <c r="AX336" s="15" t="s">
        <v>89</v>
      </c>
      <c r="AY336" s="289" t="s">
        <v>229</v>
      </c>
    </row>
    <row r="337" s="12" customFormat="1" ht="25.92" customHeight="1">
      <c r="A337" s="12"/>
      <c r="B337" s="228"/>
      <c r="C337" s="229"/>
      <c r="D337" s="230" t="s">
        <v>80</v>
      </c>
      <c r="E337" s="231" t="s">
        <v>1145</v>
      </c>
      <c r="F337" s="231" t="s">
        <v>4676</v>
      </c>
      <c r="G337" s="229"/>
      <c r="H337" s="229"/>
      <c r="I337" s="232"/>
      <c r="J337" s="233">
        <f>BK337</f>
        <v>0</v>
      </c>
      <c r="K337" s="229"/>
      <c r="L337" s="234"/>
      <c r="M337" s="235"/>
      <c r="N337" s="236"/>
      <c r="O337" s="236"/>
      <c r="P337" s="237">
        <f>SUM(P338:P341)</f>
        <v>0</v>
      </c>
      <c r="Q337" s="236"/>
      <c r="R337" s="237">
        <f>SUM(R338:R341)</f>
        <v>0</v>
      </c>
      <c r="S337" s="236"/>
      <c r="T337" s="238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39" t="s">
        <v>89</v>
      </c>
      <c r="AT337" s="240" t="s">
        <v>80</v>
      </c>
      <c r="AU337" s="240" t="s">
        <v>81</v>
      </c>
      <c r="AY337" s="239" t="s">
        <v>229</v>
      </c>
      <c r="BK337" s="241">
        <f>SUM(BK338:BK341)</f>
        <v>0</v>
      </c>
    </row>
    <row r="338" s="2" customFormat="1" ht="21.75" customHeight="1">
      <c r="A338" s="39"/>
      <c r="B338" s="40"/>
      <c r="C338" s="244" t="s">
        <v>785</v>
      </c>
      <c r="D338" s="244" t="s">
        <v>231</v>
      </c>
      <c r="E338" s="245" t="s">
        <v>4677</v>
      </c>
      <c r="F338" s="246" t="s">
        <v>4678</v>
      </c>
      <c r="G338" s="247" t="s">
        <v>314</v>
      </c>
      <c r="H338" s="248">
        <v>1</v>
      </c>
      <c r="I338" s="249"/>
      <c r="J338" s="250">
        <f>ROUND(I338*H338,2)</f>
        <v>0</v>
      </c>
      <c r="K338" s="246" t="s">
        <v>4335</v>
      </c>
      <c r="L338" s="45"/>
      <c r="M338" s="251" t="s">
        <v>1</v>
      </c>
      <c r="N338" s="252" t="s">
        <v>46</v>
      </c>
      <c r="O338" s="92"/>
      <c r="P338" s="253">
        <f>O338*H338</f>
        <v>0</v>
      </c>
      <c r="Q338" s="253">
        <v>0</v>
      </c>
      <c r="R338" s="253">
        <f>Q338*H338</f>
        <v>0</v>
      </c>
      <c r="S338" s="253">
        <v>0</v>
      </c>
      <c r="T338" s="254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5" t="s">
        <v>236</v>
      </c>
      <c r="AT338" s="255" t="s">
        <v>231</v>
      </c>
      <c r="AU338" s="255" t="s">
        <v>89</v>
      </c>
      <c r="AY338" s="18" t="s">
        <v>229</v>
      </c>
      <c r="BE338" s="256">
        <f>IF(N338="základní",J338,0)</f>
        <v>0</v>
      </c>
      <c r="BF338" s="256">
        <f>IF(N338="snížená",J338,0)</f>
        <v>0</v>
      </c>
      <c r="BG338" s="256">
        <f>IF(N338="zákl. přenesená",J338,0)</f>
        <v>0</v>
      </c>
      <c r="BH338" s="256">
        <f>IF(N338="sníž. přenesená",J338,0)</f>
        <v>0</v>
      </c>
      <c r="BI338" s="256">
        <f>IF(N338="nulová",J338,0)</f>
        <v>0</v>
      </c>
      <c r="BJ338" s="18" t="s">
        <v>89</v>
      </c>
      <c r="BK338" s="256">
        <f>ROUND(I338*H338,2)</f>
        <v>0</v>
      </c>
      <c r="BL338" s="18" t="s">
        <v>236</v>
      </c>
      <c r="BM338" s="255" t="s">
        <v>1222</v>
      </c>
    </row>
    <row r="339" s="14" customFormat="1">
      <c r="A339" s="14"/>
      <c r="B339" s="268"/>
      <c r="C339" s="269"/>
      <c r="D339" s="259" t="s">
        <v>238</v>
      </c>
      <c r="E339" s="270" t="s">
        <v>1</v>
      </c>
      <c r="F339" s="271" t="s">
        <v>4679</v>
      </c>
      <c r="G339" s="269"/>
      <c r="H339" s="272">
        <v>1</v>
      </c>
      <c r="I339" s="273"/>
      <c r="J339" s="269"/>
      <c r="K339" s="269"/>
      <c r="L339" s="274"/>
      <c r="M339" s="275"/>
      <c r="N339" s="276"/>
      <c r="O339" s="276"/>
      <c r="P339" s="276"/>
      <c r="Q339" s="276"/>
      <c r="R339" s="276"/>
      <c r="S339" s="276"/>
      <c r="T339" s="27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8" t="s">
        <v>238</v>
      </c>
      <c r="AU339" s="278" t="s">
        <v>89</v>
      </c>
      <c r="AV339" s="14" t="s">
        <v>91</v>
      </c>
      <c r="AW339" s="14" t="s">
        <v>36</v>
      </c>
      <c r="AX339" s="14" t="s">
        <v>81</v>
      </c>
      <c r="AY339" s="278" t="s">
        <v>229</v>
      </c>
    </row>
    <row r="340" s="13" customFormat="1">
      <c r="A340" s="13"/>
      <c r="B340" s="257"/>
      <c r="C340" s="258"/>
      <c r="D340" s="259" t="s">
        <v>238</v>
      </c>
      <c r="E340" s="260" t="s">
        <v>1</v>
      </c>
      <c r="F340" s="261" t="s">
        <v>4623</v>
      </c>
      <c r="G340" s="258"/>
      <c r="H340" s="260" t="s">
        <v>1</v>
      </c>
      <c r="I340" s="262"/>
      <c r="J340" s="258"/>
      <c r="K340" s="258"/>
      <c r="L340" s="263"/>
      <c r="M340" s="264"/>
      <c r="N340" s="265"/>
      <c r="O340" s="265"/>
      <c r="P340" s="265"/>
      <c r="Q340" s="265"/>
      <c r="R340" s="265"/>
      <c r="S340" s="265"/>
      <c r="T340" s="26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7" t="s">
        <v>238</v>
      </c>
      <c r="AU340" s="267" t="s">
        <v>89</v>
      </c>
      <c r="AV340" s="13" t="s">
        <v>89</v>
      </c>
      <c r="AW340" s="13" t="s">
        <v>36</v>
      </c>
      <c r="AX340" s="13" t="s">
        <v>81</v>
      </c>
      <c r="AY340" s="267" t="s">
        <v>229</v>
      </c>
    </row>
    <row r="341" s="15" customFormat="1">
      <c r="A341" s="15"/>
      <c r="B341" s="279"/>
      <c r="C341" s="280"/>
      <c r="D341" s="259" t="s">
        <v>238</v>
      </c>
      <c r="E341" s="281" t="s">
        <v>1</v>
      </c>
      <c r="F341" s="282" t="s">
        <v>252</v>
      </c>
      <c r="G341" s="280"/>
      <c r="H341" s="283">
        <v>1</v>
      </c>
      <c r="I341" s="284"/>
      <c r="J341" s="280"/>
      <c r="K341" s="280"/>
      <c r="L341" s="285"/>
      <c r="M341" s="286"/>
      <c r="N341" s="287"/>
      <c r="O341" s="287"/>
      <c r="P341" s="287"/>
      <c r="Q341" s="287"/>
      <c r="R341" s="287"/>
      <c r="S341" s="287"/>
      <c r="T341" s="28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89" t="s">
        <v>238</v>
      </c>
      <c r="AU341" s="289" t="s">
        <v>89</v>
      </c>
      <c r="AV341" s="15" t="s">
        <v>236</v>
      </c>
      <c r="AW341" s="15" t="s">
        <v>36</v>
      </c>
      <c r="AX341" s="15" t="s">
        <v>89</v>
      </c>
      <c r="AY341" s="289" t="s">
        <v>229</v>
      </c>
    </row>
    <row r="342" s="12" customFormat="1" ht="25.92" customHeight="1">
      <c r="A342" s="12"/>
      <c r="B342" s="228"/>
      <c r="C342" s="229"/>
      <c r="D342" s="230" t="s">
        <v>80</v>
      </c>
      <c r="E342" s="231" t="s">
        <v>1161</v>
      </c>
      <c r="F342" s="231" t="s">
        <v>4369</v>
      </c>
      <c r="G342" s="229"/>
      <c r="H342" s="229"/>
      <c r="I342" s="232"/>
      <c r="J342" s="233">
        <f>BK342</f>
        <v>0</v>
      </c>
      <c r="K342" s="229"/>
      <c r="L342" s="234"/>
      <c r="M342" s="235"/>
      <c r="N342" s="236"/>
      <c r="O342" s="236"/>
      <c r="P342" s="237">
        <f>P343</f>
        <v>0</v>
      </c>
      <c r="Q342" s="236"/>
      <c r="R342" s="237">
        <f>R343</f>
        <v>0</v>
      </c>
      <c r="S342" s="236"/>
      <c r="T342" s="238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39" t="s">
        <v>89</v>
      </c>
      <c r="AT342" s="240" t="s">
        <v>80</v>
      </c>
      <c r="AU342" s="240" t="s">
        <v>81</v>
      </c>
      <c r="AY342" s="239" t="s">
        <v>229</v>
      </c>
      <c r="BK342" s="241">
        <f>BK343</f>
        <v>0</v>
      </c>
    </row>
    <row r="343" s="2" customFormat="1" ht="16.5" customHeight="1">
      <c r="A343" s="39"/>
      <c r="B343" s="40"/>
      <c r="C343" s="244" t="s">
        <v>790</v>
      </c>
      <c r="D343" s="244" t="s">
        <v>231</v>
      </c>
      <c r="E343" s="245" t="s">
        <v>4370</v>
      </c>
      <c r="F343" s="246" t="s">
        <v>4371</v>
      </c>
      <c r="G343" s="247" t="s">
        <v>289</v>
      </c>
      <c r="H343" s="248">
        <v>687.77200000000005</v>
      </c>
      <c r="I343" s="249"/>
      <c r="J343" s="250">
        <f>ROUND(I343*H343,2)</f>
        <v>0</v>
      </c>
      <c r="K343" s="246" t="s">
        <v>337</v>
      </c>
      <c r="L343" s="45"/>
      <c r="M343" s="251" t="s">
        <v>1</v>
      </c>
      <c r="N343" s="252" t="s">
        <v>46</v>
      </c>
      <c r="O343" s="92"/>
      <c r="P343" s="253">
        <f>O343*H343</f>
        <v>0</v>
      </c>
      <c r="Q343" s="253">
        <v>0</v>
      </c>
      <c r="R343" s="253">
        <f>Q343*H343</f>
        <v>0</v>
      </c>
      <c r="S343" s="253">
        <v>0</v>
      </c>
      <c r="T343" s="25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5" t="s">
        <v>236</v>
      </c>
      <c r="AT343" s="255" t="s">
        <v>231</v>
      </c>
      <c r="AU343" s="255" t="s">
        <v>89</v>
      </c>
      <c r="AY343" s="18" t="s">
        <v>229</v>
      </c>
      <c r="BE343" s="256">
        <f>IF(N343="základní",J343,0)</f>
        <v>0</v>
      </c>
      <c r="BF343" s="256">
        <f>IF(N343="snížená",J343,0)</f>
        <v>0</v>
      </c>
      <c r="BG343" s="256">
        <f>IF(N343="zákl. přenesená",J343,0)</f>
        <v>0</v>
      </c>
      <c r="BH343" s="256">
        <f>IF(N343="sníž. přenesená",J343,0)</f>
        <v>0</v>
      </c>
      <c r="BI343" s="256">
        <f>IF(N343="nulová",J343,0)</f>
        <v>0</v>
      </c>
      <c r="BJ343" s="18" t="s">
        <v>89</v>
      </c>
      <c r="BK343" s="256">
        <f>ROUND(I343*H343,2)</f>
        <v>0</v>
      </c>
      <c r="BL343" s="18" t="s">
        <v>236</v>
      </c>
      <c r="BM343" s="255" t="s">
        <v>1246</v>
      </c>
    </row>
    <row r="344" s="12" customFormat="1" ht="25.92" customHeight="1">
      <c r="A344" s="12"/>
      <c r="B344" s="228"/>
      <c r="C344" s="229"/>
      <c r="D344" s="230" t="s">
        <v>80</v>
      </c>
      <c r="E344" s="231" t="s">
        <v>4680</v>
      </c>
      <c r="F344" s="231" t="s">
        <v>4681</v>
      </c>
      <c r="G344" s="229"/>
      <c r="H344" s="229"/>
      <c r="I344" s="232"/>
      <c r="J344" s="233">
        <f>BK344</f>
        <v>0</v>
      </c>
      <c r="K344" s="229"/>
      <c r="L344" s="234"/>
      <c r="M344" s="235"/>
      <c r="N344" s="236"/>
      <c r="O344" s="236"/>
      <c r="P344" s="237">
        <f>SUM(P345:P349)</f>
        <v>0</v>
      </c>
      <c r="Q344" s="236"/>
      <c r="R344" s="237">
        <f>SUM(R345:R349)</f>
        <v>0</v>
      </c>
      <c r="S344" s="236"/>
      <c r="T344" s="238">
        <f>SUM(T345:T349)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39" t="s">
        <v>89</v>
      </c>
      <c r="AT344" s="240" t="s">
        <v>80</v>
      </c>
      <c r="AU344" s="240" t="s">
        <v>81</v>
      </c>
      <c r="AY344" s="239" t="s">
        <v>229</v>
      </c>
      <c r="BK344" s="241">
        <f>SUM(BK345:BK349)</f>
        <v>0</v>
      </c>
    </row>
    <row r="345" s="2" customFormat="1" ht="21.75" customHeight="1">
      <c r="A345" s="39"/>
      <c r="B345" s="40"/>
      <c r="C345" s="244" t="s">
        <v>794</v>
      </c>
      <c r="D345" s="244" t="s">
        <v>231</v>
      </c>
      <c r="E345" s="245" t="s">
        <v>4682</v>
      </c>
      <c r="F345" s="246" t="s">
        <v>4683</v>
      </c>
      <c r="G345" s="247" t="s">
        <v>314</v>
      </c>
      <c r="H345" s="248">
        <v>14</v>
      </c>
      <c r="I345" s="249"/>
      <c r="J345" s="250">
        <f>ROUND(I345*H345,2)</f>
        <v>0</v>
      </c>
      <c r="K345" s="246" t="s">
        <v>4335</v>
      </c>
      <c r="L345" s="45"/>
      <c r="M345" s="251" t="s">
        <v>1</v>
      </c>
      <c r="N345" s="252" t="s">
        <v>46</v>
      </c>
      <c r="O345" s="92"/>
      <c r="P345" s="253">
        <f>O345*H345</f>
        <v>0</v>
      </c>
      <c r="Q345" s="253">
        <v>0</v>
      </c>
      <c r="R345" s="253">
        <f>Q345*H345</f>
        <v>0</v>
      </c>
      <c r="S345" s="253">
        <v>0</v>
      </c>
      <c r="T345" s="25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5" t="s">
        <v>236</v>
      </c>
      <c r="AT345" s="255" t="s">
        <v>231</v>
      </c>
      <c r="AU345" s="255" t="s">
        <v>89</v>
      </c>
      <c r="AY345" s="18" t="s">
        <v>229</v>
      </c>
      <c r="BE345" s="256">
        <f>IF(N345="základní",J345,0)</f>
        <v>0</v>
      </c>
      <c r="BF345" s="256">
        <f>IF(N345="snížená",J345,0)</f>
        <v>0</v>
      </c>
      <c r="BG345" s="256">
        <f>IF(N345="zákl. přenesená",J345,0)</f>
        <v>0</v>
      </c>
      <c r="BH345" s="256">
        <f>IF(N345="sníž. přenesená",J345,0)</f>
        <v>0</v>
      </c>
      <c r="BI345" s="256">
        <f>IF(N345="nulová",J345,0)</f>
        <v>0</v>
      </c>
      <c r="BJ345" s="18" t="s">
        <v>89</v>
      </c>
      <c r="BK345" s="256">
        <f>ROUND(I345*H345,2)</f>
        <v>0</v>
      </c>
      <c r="BL345" s="18" t="s">
        <v>236</v>
      </c>
      <c r="BM345" s="255" t="s">
        <v>1268</v>
      </c>
    </row>
    <row r="346" s="13" customFormat="1">
      <c r="A346" s="13"/>
      <c r="B346" s="257"/>
      <c r="C346" s="258"/>
      <c r="D346" s="259" t="s">
        <v>238</v>
      </c>
      <c r="E346" s="260" t="s">
        <v>1</v>
      </c>
      <c r="F346" s="261" t="s">
        <v>4684</v>
      </c>
      <c r="G346" s="258"/>
      <c r="H346" s="260" t="s">
        <v>1</v>
      </c>
      <c r="I346" s="262"/>
      <c r="J346" s="258"/>
      <c r="K346" s="258"/>
      <c r="L346" s="263"/>
      <c r="M346" s="264"/>
      <c r="N346" s="265"/>
      <c r="O346" s="265"/>
      <c r="P346" s="265"/>
      <c r="Q346" s="265"/>
      <c r="R346" s="265"/>
      <c r="S346" s="265"/>
      <c r="T346" s="26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7" t="s">
        <v>238</v>
      </c>
      <c r="AU346" s="267" t="s">
        <v>89</v>
      </c>
      <c r="AV346" s="13" t="s">
        <v>89</v>
      </c>
      <c r="AW346" s="13" t="s">
        <v>36</v>
      </c>
      <c r="AX346" s="13" t="s">
        <v>81</v>
      </c>
      <c r="AY346" s="267" t="s">
        <v>229</v>
      </c>
    </row>
    <row r="347" s="14" customFormat="1">
      <c r="A347" s="14"/>
      <c r="B347" s="268"/>
      <c r="C347" s="269"/>
      <c r="D347" s="259" t="s">
        <v>238</v>
      </c>
      <c r="E347" s="270" t="s">
        <v>1</v>
      </c>
      <c r="F347" s="271" t="s">
        <v>4685</v>
      </c>
      <c r="G347" s="269"/>
      <c r="H347" s="272">
        <v>7</v>
      </c>
      <c r="I347" s="273"/>
      <c r="J347" s="269"/>
      <c r="K347" s="269"/>
      <c r="L347" s="274"/>
      <c r="M347" s="275"/>
      <c r="N347" s="276"/>
      <c r="O347" s="276"/>
      <c r="P347" s="276"/>
      <c r="Q347" s="276"/>
      <c r="R347" s="276"/>
      <c r="S347" s="276"/>
      <c r="T347" s="27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8" t="s">
        <v>238</v>
      </c>
      <c r="AU347" s="278" t="s">
        <v>89</v>
      </c>
      <c r="AV347" s="14" t="s">
        <v>91</v>
      </c>
      <c r="AW347" s="14" t="s">
        <v>36</v>
      </c>
      <c r="AX347" s="14" t="s">
        <v>81</v>
      </c>
      <c r="AY347" s="278" t="s">
        <v>229</v>
      </c>
    </row>
    <row r="348" s="14" customFormat="1">
      <c r="A348" s="14"/>
      <c r="B348" s="268"/>
      <c r="C348" s="269"/>
      <c r="D348" s="259" t="s">
        <v>238</v>
      </c>
      <c r="E348" s="270" t="s">
        <v>1</v>
      </c>
      <c r="F348" s="271" t="s">
        <v>4686</v>
      </c>
      <c r="G348" s="269"/>
      <c r="H348" s="272">
        <v>7</v>
      </c>
      <c r="I348" s="273"/>
      <c r="J348" s="269"/>
      <c r="K348" s="269"/>
      <c r="L348" s="274"/>
      <c r="M348" s="275"/>
      <c r="N348" s="276"/>
      <c r="O348" s="276"/>
      <c r="P348" s="276"/>
      <c r="Q348" s="276"/>
      <c r="R348" s="276"/>
      <c r="S348" s="276"/>
      <c r="T348" s="27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8" t="s">
        <v>238</v>
      </c>
      <c r="AU348" s="278" t="s">
        <v>89</v>
      </c>
      <c r="AV348" s="14" t="s">
        <v>91</v>
      </c>
      <c r="AW348" s="14" t="s">
        <v>36</v>
      </c>
      <c r="AX348" s="14" t="s">
        <v>81</v>
      </c>
      <c r="AY348" s="278" t="s">
        <v>229</v>
      </c>
    </row>
    <row r="349" s="15" customFormat="1">
      <c r="A349" s="15"/>
      <c r="B349" s="279"/>
      <c r="C349" s="280"/>
      <c r="D349" s="259" t="s">
        <v>238</v>
      </c>
      <c r="E349" s="281" t="s">
        <v>1</v>
      </c>
      <c r="F349" s="282" t="s">
        <v>252</v>
      </c>
      <c r="G349" s="280"/>
      <c r="H349" s="283">
        <v>14</v>
      </c>
      <c r="I349" s="284"/>
      <c r="J349" s="280"/>
      <c r="K349" s="280"/>
      <c r="L349" s="285"/>
      <c r="M349" s="286"/>
      <c r="N349" s="287"/>
      <c r="O349" s="287"/>
      <c r="P349" s="287"/>
      <c r="Q349" s="287"/>
      <c r="R349" s="287"/>
      <c r="S349" s="287"/>
      <c r="T349" s="28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89" t="s">
        <v>238</v>
      </c>
      <c r="AU349" s="289" t="s">
        <v>89</v>
      </c>
      <c r="AV349" s="15" t="s">
        <v>236</v>
      </c>
      <c r="AW349" s="15" t="s">
        <v>36</v>
      </c>
      <c r="AX349" s="15" t="s">
        <v>89</v>
      </c>
      <c r="AY349" s="289" t="s">
        <v>229</v>
      </c>
    </row>
    <row r="350" s="12" customFormat="1" ht="25.92" customHeight="1">
      <c r="A350" s="12"/>
      <c r="B350" s="228"/>
      <c r="C350" s="229"/>
      <c r="D350" s="230" t="s">
        <v>80</v>
      </c>
      <c r="E350" s="231" t="s">
        <v>354</v>
      </c>
      <c r="F350" s="231" t="s">
        <v>355</v>
      </c>
      <c r="G350" s="229"/>
      <c r="H350" s="229"/>
      <c r="I350" s="232"/>
      <c r="J350" s="233">
        <f>BK350</f>
        <v>0</v>
      </c>
      <c r="K350" s="229"/>
      <c r="L350" s="234"/>
      <c r="M350" s="235"/>
      <c r="N350" s="236"/>
      <c r="O350" s="236"/>
      <c r="P350" s="237">
        <f>SUM(P351:P354)</f>
        <v>0</v>
      </c>
      <c r="Q350" s="236"/>
      <c r="R350" s="237">
        <f>SUM(R351:R354)</f>
        <v>0</v>
      </c>
      <c r="S350" s="236"/>
      <c r="T350" s="238">
        <f>SUM(T351:T354)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39" t="s">
        <v>89</v>
      </c>
      <c r="AT350" s="240" t="s">
        <v>80</v>
      </c>
      <c r="AU350" s="240" t="s">
        <v>81</v>
      </c>
      <c r="AY350" s="239" t="s">
        <v>229</v>
      </c>
      <c r="BK350" s="241">
        <f>SUM(BK351:BK354)</f>
        <v>0</v>
      </c>
    </row>
    <row r="351" s="2" customFormat="1" ht="16.5" customHeight="1">
      <c r="A351" s="39"/>
      <c r="B351" s="40"/>
      <c r="C351" s="244" t="s">
        <v>813</v>
      </c>
      <c r="D351" s="244" t="s">
        <v>231</v>
      </c>
      <c r="E351" s="245" t="s">
        <v>359</v>
      </c>
      <c r="F351" s="246" t="s">
        <v>360</v>
      </c>
      <c r="G351" s="247" t="s">
        <v>289</v>
      </c>
      <c r="H351" s="248">
        <v>10.605</v>
      </c>
      <c r="I351" s="249"/>
      <c r="J351" s="250">
        <f>ROUND(I351*H351,2)</f>
        <v>0</v>
      </c>
      <c r="K351" s="246" t="s">
        <v>337</v>
      </c>
      <c r="L351" s="45"/>
      <c r="M351" s="251" t="s">
        <v>1</v>
      </c>
      <c r="N351" s="252" t="s">
        <v>46</v>
      </c>
      <c r="O351" s="92"/>
      <c r="P351" s="253">
        <f>O351*H351</f>
        <v>0</v>
      </c>
      <c r="Q351" s="253">
        <v>0</v>
      </c>
      <c r="R351" s="253">
        <f>Q351*H351</f>
        <v>0</v>
      </c>
      <c r="S351" s="253">
        <v>0</v>
      </c>
      <c r="T351" s="25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5" t="s">
        <v>236</v>
      </c>
      <c r="AT351" s="255" t="s">
        <v>231</v>
      </c>
      <c r="AU351" s="255" t="s">
        <v>89</v>
      </c>
      <c r="AY351" s="18" t="s">
        <v>229</v>
      </c>
      <c r="BE351" s="256">
        <f>IF(N351="základní",J351,0)</f>
        <v>0</v>
      </c>
      <c r="BF351" s="256">
        <f>IF(N351="snížená",J351,0)</f>
        <v>0</v>
      </c>
      <c r="BG351" s="256">
        <f>IF(N351="zákl. přenesená",J351,0)</f>
        <v>0</v>
      </c>
      <c r="BH351" s="256">
        <f>IF(N351="sníž. přenesená",J351,0)</f>
        <v>0</v>
      </c>
      <c r="BI351" s="256">
        <f>IF(N351="nulová",J351,0)</f>
        <v>0</v>
      </c>
      <c r="BJ351" s="18" t="s">
        <v>89</v>
      </c>
      <c r="BK351" s="256">
        <f>ROUND(I351*H351,2)</f>
        <v>0</v>
      </c>
      <c r="BL351" s="18" t="s">
        <v>236</v>
      </c>
      <c r="BM351" s="255" t="s">
        <v>1301</v>
      </c>
    </row>
    <row r="352" s="2" customFormat="1" ht="16.5" customHeight="1">
      <c r="A352" s="39"/>
      <c r="B352" s="40"/>
      <c r="C352" s="244" t="s">
        <v>820</v>
      </c>
      <c r="D352" s="244" t="s">
        <v>231</v>
      </c>
      <c r="E352" s="245" t="s">
        <v>367</v>
      </c>
      <c r="F352" s="246" t="s">
        <v>368</v>
      </c>
      <c r="G352" s="247" t="s">
        <v>289</v>
      </c>
      <c r="H352" s="248">
        <v>74.234999999999999</v>
      </c>
      <c r="I352" s="249"/>
      <c r="J352" s="250">
        <f>ROUND(I352*H352,2)</f>
        <v>0</v>
      </c>
      <c r="K352" s="246" t="s">
        <v>337</v>
      </c>
      <c r="L352" s="45"/>
      <c r="M352" s="251" t="s">
        <v>1</v>
      </c>
      <c r="N352" s="252" t="s">
        <v>46</v>
      </c>
      <c r="O352" s="92"/>
      <c r="P352" s="253">
        <f>O352*H352</f>
        <v>0</v>
      </c>
      <c r="Q352" s="253">
        <v>0</v>
      </c>
      <c r="R352" s="253">
        <f>Q352*H352</f>
        <v>0</v>
      </c>
      <c r="S352" s="253">
        <v>0</v>
      </c>
      <c r="T352" s="254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55" t="s">
        <v>236</v>
      </c>
      <c r="AT352" s="255" t="s">
        <v>231</v>
      </c>
      <c r="AU352" s="255" t="s">
        <v>89</v>
      </c>
      <c r="AY352" s="18" t="s">
        <v>229</v>
      </c>
      <c r="BE352" s="256">
        <f>IF(N352="základní",J352,0)</f>
        <v>0</v>
      </c>
      <c r="BF352" s="256">
        <f>IF(N352="snížená",J352,0)</f>
        <v>0</v>
      </c>
      <c r="BG352" s="256">
        <f>IF(N352="zákl. přenesená",J352,0)</f>
        <v>0</v>
      </c>
      <c r="BH352" s="256">
        <f>IF(N352="sníž. přenesená",J352,0)</f>
        <v>0</v>
      </c>
      <c r="BI352" s="256">
        <f>IF(N352="nulová",J352,0)</f>
        <v>0</v>
      </c>
      <c r="BJ352" s="18" t="s">
        <v>89</v>
      </c>
      <c r="BK352" s="256">
        <f>ROUND(I352*H352,2)</f>
        <v>0</v>
      </c>
      <c r="BL352" s="18" t="s">
        <v>236</v>
      </c>
      <c r="BM352" s="255" t="s">
        <v>1328</v>
      </c>
    </row>
    <row r="353" s="14" customFormat="1">
      <c r="A353" s="14"/>
      <c r="B353" s="268"/>
      <c r="C353" s="269"/>
      <c r="D353" s="259" t="s">
        <v>238</v>
      </c>
      <c r="E353" s="269"/>
      <c r="F353" s="271" t="s">
        <v>4687</v>
      </c>
      <c r="G353" s="269"/>
      <c r="H353" s="272">
        <v>74.234999999999999</v>
      </c>
      <c r="I353" s="273"/>
      <c r="J353" s="269"/>
      <c r="K353" s="269"/>
      <c r="L353" s="274"/>
      <c r="M353" s="275"/>
      <c r="N353" s="276"/>
      <c r="O353" s="276"/>
      <c r="P353" s="276"/>
      <c r="Q353" s="276"/>
      <c r="R353" s="276"/>
      <c r="S353" s="276"/>
      <c r="T353" s="27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8" t="s">
        <v>238</v>
      </c>
      <c r="AU353" s="278" t="s">
        <v>89</v>
      </c>
      <c r="AV353" s="14" t="s">
        <v>91</v>
      </c>
      <c r="AW353" s="14" t="s">
        <v>4</v>
      </c>
      <c r="AX353" s="14" t="s">
        <v>89</v>
      </c>
      <c r="AY353" s="278" t="s">
        <v>229</v>
      </c>
    </row>
    <row r="354" s="2" customFormat="1" ht="16.5" customHeight="1">
      <c r="A354" s="39"/>
      <c r="B354" s="40"/>
      <c r="C354" s="244" t="s">
        <v>834</v>
      </c>
      <c r="D354" s="244" t="s">
        <v>231</v>
      </c>
      <c r="E354" s="245" t="s">
        <v>374</v>
      </c>
      <c r="F354" s="246" t="s">
        <v>375</v>
      </c>
      <c r="G354" s="247" t="s">
        <v>289</v>
      </c>
      <c r="H354" s="248">
        <v>10.605</v>
      </c>
      <c r="I354" s="249"/>
      <c r="J354" s="250">
        <f>ROUND(I354*H354,2)</f>
        <v>0</v>
      </c>
      <c r="K354" s="246" t="s">
        <v>337</v>
      </c>
      <c r="L354" s="45"/>
      <c r="M354" s="296" t="s">
        <v>1</v>
      </c>
      <c r="N354" s="297" t="s">
        <v>46</v>
      </c>
      <c r="O354" s="298"/>
      <c r="P354" s="299">
        <f>O354*H354</f>
        <v>0</v>
      </c>
      <c r="Q354" s="299">
        <v>0</v>
      </c>
      <c r="R354" s="299">
        <f>Q354*H354</f>
        <v>0</v>
      </c>
      <c r="S354" s="299">
        <v>0</v>
      </c>
      <c r="T354" s="30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5" t="s">
        <v>236</v>
      </c>
      <c r="AT354" s="255" t="s">
        <v>231</v>
      </c>
      <c r="AU354" s="255" t="s">
        <v>89</v>
      </c>
      <c r="AY354" s="18" t="s">
        <v>229</v>
      </c>
      <c r="BE354" s="256">
        <f>IF(N354="základní",J354,0)</f>
        <v>0</v>
      </c>
      <c r="BF354" s="256">
        <f>IF(N354="snížená",J354,0)</f>
        <v>0</v>
      </c>
      <c r="BG354" s="256">
        <f>IF(N354="zákl. přenesená",J354,0)</f>
        <v>0</v>
      </c>
      <c r="BH354" s="256">
        <f>IF(N354="sníž. přenesená",J354,0)</f>
        <v>0</v>
      </c>
      <c r="BI354" s="256">
        <f>IF(N354="nulová",J354,0)</f>
        <v>0</v>
      </c>
      <c r="BJ354" s="18" t="s">
        <v>89</v>
      </c>
      <c r="BK354" s="256">
        <f>ROUND(I354*H354,2)</f>
        <v>0</v>
      </c>
      <c r="BL354" s="18" t="s">
        <v>236</v>
      </c>
      <c r="BM354" s="255" t="s">
        <v>1351</v>
      </c>
    </row>
    <row r="355" s="2" customFormat="1" ht="6.96" customHeight="1">
      <c r="A355" s="39"/>
      <c r="B355" s="67"/>
      <c r="C355" s="68"/>
      <c r="D355" s="68"/>
      <c r="E355" s="68"/>
      <c r="F355" s="68"/>
      <c r="G355" s="68"/>
      <c r="H355" s="68"/>
      <c r="I355" s="193"/>
      <c r="J355" s="68"/>
      <c r="K355" s="68"/>
      <c r="L355" s="45"/>
      <c r="M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</sheetData>
  <sheetProtection sheet="1" autoFilter="0" formatColumns="0" formatRows="0" objects="1" scenarios="1" spinCount="100000" saltValue="xYeKwahtjNEY5KBLDMMtzE7kHdzwcEhYTvr01vuTjQ6lj3q6EVUYN9Yr0tWdIivZAWCS7/m0Etq1m6CtCspz+Q==" hashValue="iAGLJA5YbbnaoMYDQHP3uEHiGEvJ52ixy2gpsvQmymPFCqFtau7Jzh7HkHiISHytAOdVsAQ8rT/TrSGlAfIeDA==" algorithmName="SHA-512" password="CC35"/>
  <autoFilter ref="C128:K35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4688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ROUND((SUM(BE129:BE315)),  2)</f>
        <v>0</v>
      </c>
      <c r="G33" s="39"/>
      <c r="H33" s="39"/>
      <c r="I33" s="172">
        <v>0.20999999999999999</v>
      </c>
      <c r="J33" s="171">
        <f>ROUND(((SUM(BE129:BE315))*I33),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ROUND((SUM(BF129:BF315)),  2)</f>
        <v>0</v>
      </c>
      <c r="G34" s="39"/>
      <c r="H34" s="39"/>
      <c r="I34" s="172">
        <v>0.14999999999999999</v>
      </c>
      <c r="J34" s="171">
        <f>ROUND(((SUM(BF129:BF315))*I34),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ROUND((SUM(BG129:BG315)),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ROUND((SUM(BH129:BH315)),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ROUND((SUM(BI129:BI315)),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205 - Východní plocha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308</v>
      </c>
      <c r="E97" s="206"/>
      <c r="F97" s="206"/>
      <c r="G97" s="206"/>
      <c r="H97" s="206"/>
      <c r="I97" s="207"/>
      <c r="J97" s="208">
        <f>J130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4486</v>
      </c>
      <c r="E98" s="206"/>
      <c r="F98" s="206"/>
      <c r="G98" s="206"/>
      <c r="H98" s="206"/>
      <c r="I98" s="207"/>
      <c r="J98" s="208">
        <f>J171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4487</v>
      </c>
      <c r="E99" s="206"/>
      <c r="F99" s="206"/>
      <c r="G99" s="206"/>
      <c r="H99" s="206"/>
      <c r="I99" s="207"/>
      <c r="J99" s="208">
        <f>J180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4488</v>
      </c>
      <c r="E100" s="206"/>
      <c r="F100" s="206"/>
      <c r="G100" s="206"/>
      <c r="H100" s="206"/>
      <c r="I100" s="207"/>
      <c r="J100" s="208">
        <f>J190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4297</v>
      </c>
      <c r="E101" s="206"/>
      <c r="F101" s="206"/>
      <c r="G101" s="206"/>
      <c r="H101" s="206"/>
      <c r="I101" s="207"/>
      <c r="J101" s="208">
        <f>J211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4689</v>
      </c>
      <c r="E102" s="206"/>
      <c r="F102" s="206"/>
      <c r="G102" s="206"/>
      <c r="H102" s="206"/>
      <c r="I102" s="207"/>
      <c r="J102" s="208">
        <f>J227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4489</v>
      </c>
      <c r="E103" s="206"/>
      <c r="F103" s="206"/>
      <c r="G103" s="206"/>
      <c r="H103" s="206"/>
      <c r="I103" s="207"/>
      <c r="J103" s="208">
        <f>J234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4298</v>
      </c>
      <c r="E104" s="206"/>
      <c r="F104" s="206"/>
      <c r="G104" s="206"/>
      <c r="H104" s="206"/>
      <c r="I104" s="207"/>
      <c r="J104" s="208">
        <f>J269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4299</v>
      </c>
      <c r="E105" s="206"/>
      <c r="F105" s="206"/>
      <c r="G105" s="206"/>
      <c r="H105" s="206"/>
      <c r="I105" s="207"/>
      <c r="J105" s="208">
        <f>J282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4490</v>
      </c>
      <c r="E106" s="206"/>
      <c r="F106" s="206"/>
      <c r="G106" s="206"/>
      <c r="H106" s="206"/>
      <c r="I106" s="207"/>
      <c r="J106" s="208">
        <f>J291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4300</v>
      </c>
      <c r="E107" s="206"/>
      <c r="F107" s="206"/>
      <c r="G107" s="206"/>
      <c r="H107" s="206"/>
      <c r="I107" s="207"/>
      <c r="J107" s="208">
        <f>J305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4492</v>
      </c>
      <c r="E108" s="206"/>
      <c r="F108" s="206"/>
      <c r="G108" s="206"/>
      <c r="H108" s="206"/>
      <c r="I108" s="207"/>
      <c r="J108" s="208">
        <f>J307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334</v>
      </c>
      <c r="E109" s="206"/>
      <c r="F109" s="206"/>
      <c r="G109" s="206"/>
      <c r="H109" s="206"/>
      <c r="I109" s="207"/>
      <c r="J109" s="208">
        <f>J311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193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196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214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97" t="str">
        <f>E7</f>
        <v>Smuteční síň na Novém hřbitově v Tišnově</v>
      </c>
      <c r="F119" s="33"/>
      <c r="G119" s="33"/>
      <c r="H119" s="33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205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205 - Východní plocha</v>
      </c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Tišnov</v>
      </c>
      <c r="G123" s="41"/>
      <c r="H123" s="41"/>
      <c r="I123" s="157" t="s">
        <v>22</v>
      </c>
      <c r="J123" s="80" t="str">
        <f>IF(J12="","",J12)</f>
        <v>22. 3. 2019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Tišnov</v>
      </c>
      <c r="G125" s="41"/>
      <c r="H125" s="41"/>
      <c r="I125" s="157" t="s">
        <v>32</v>
      </c>
      <c r="J125" s="37" t="str">
        <f>E21</f>
        <v>Ing. Arch. Pavel Jura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IF(E18="","",E18)</f>
        <v>Vyplň údaj</v>
      </c>
      <c r="G126" s="41"/>
      <c r="H126" s="41"/>
      <c r="I126" s="157" t="s">
        <v>37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6"/>
      <c r="B128" s="217"/>
      <c r="C128" s="218" t="s">
        <v>215</v>
      </c>
      <c r="D128" s="219" t="s">
        <v>66</v>
      </c>
      <c r="E128" s="219" t="s">
        <v>62</v>
      </c>
      <c r="F128" s="219" t="s">
        <v>63</v>
      </c>
      <c r="G128" s="219" t="s">
        <v>216</v>
      </c>
      <c r="H128" s="219" t="s">
        <v>217</v>
      </c>
      <c r="I128" s="220" t="s">
        <v>218</v>
      </c>
      <c r="J128" s="219" t="s">
        <v>209</v>
      </c>
      <c r="K128" s="221" t="s">
        <v>219</v>
      </c>
      <c r="L128" s="222"/>
      <c r="M128" s="101" t="s">
        <v>1</v>
      </c>
      <c r="N128" s="102" t="s">
        <v>45</v>
      </c>
      <c r="O128" s="102" t="s">
        <v>220</v>
      </c>
      <c r="P128" s="102" t="s">
        <v>221</v>
      </c>
      <c r="Q128" s="102" t="s">
        <v>222</v>
      </c>
      <c r="R128" s="102" t="s">
        <v>223</v>
      </c>
      <c r="S128" s="102" t="s">
        <v>224</v>
      </c>
      <c r="T128" s="103" t="s">
        <v>225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9"/>
      <c r="B129" s="40"/>
      <c r="C129" s="108" t="s">
        <v>226</v>
      </c>
      <c r="D129" s="41"/>
      <c r="E129" s="41"/>
      <c r="F129" s="41"/>
      <c r="G129" s="41"/>
      <c r="H129" s="41"/>
      <c r="I129" s="155"/>
      <c r="J129" s="223">
        <f>BK129</f>
        <v>0</v>
      </c>
      <c r="K129" s="41"/>
      <c r="L129" s="45"/>
      <c r="M129" s="104"/>
      <c r="N129" s="224"/>
      <c r="O129" s="105"/>
      <c r="P129" s="225">
        <f>P130+P171+P180+P190+P211+P227+P234+P269+P282+P291+P305+P307+P311</f>
        <v>0</v>
      </c>
      <c r="Q129" s="105"/>
      <c r="R129" s="225">
        <f>R130+R171+R180+R190+R211+R227+R234+R269+R282+R291+R305+R307+R311</f>
        <v>0</v>
      </c>
      <c r="S129" s="105"/>
      <c r="T129" s="226">
        <f>T130+T171+T180+T190+T211+T227+T234+T269+T282+T291+T305+T307+T311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211</v>
      </c>
      <c r="BK129" s="227">
        <f>BK130+BK171+BK180+BK190+BK211+BK227+BK234+BK269+BK282+BK291+BK305+BK307+BK311</f>
        <v>0</v>
      </c>
    </row>
    <row r="130" s="12" customFormat="1" ht="25.92" customHeight="1">
      <c r="A130" s="12"/>
      <c r="B130" s="228"/>
      <c r="C130" s="229"/>
      <c r="D130" s="230" t="s">
        <v>80</v>
      </c>
      <c r="E130" s="231" t="s">
        <v>89</v>
      </c>
      <c r="F130" s="231" t="s">
        <v>230</v>
      </c>
      <c r="G130" s="229"/>
      <c r="H130" s="229"/>
      <c r="I130" s="232"/>
      <c r="J130" s="233">
        <f>BK130</f>
        <v>0</v>
      </c>
      <c r="K130" s="229"/>
      <c r="L130" s="234"/>
      <c r="M130" s="235"/>
      <c r="N130" s="236"/>
      <c r="O130" s="236"/>
      <c r="P130" s="237">
        <f>SUM(P131:P170)</f>
        <v>0</v>
      </c>
      <c r="Q130" s="236"/>
      <c r="R130" s="237">
        <f>SUM(R131:R170)</f>
        <v>0</v>
      </c>
      <c r="S130" s="236"/>
      <c r="T130" s="238">
        <f>SUM(T131:T170)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9" t="s">
        <v>89</v>
      </c>
      <c r="AT130" s="240" t="s">
        <v>80</v>
      </c>
      <c r="AU130" s="240" t="s">
        <v>81</v>
      </c>
      <c r="AY130" s="239" t="s">
        <v>229</v>
      </c>
      <c r="BK130" s="241">
        <f>SUM(BK131:BK170)</f>
        <v>0</v>
      </c>
    </row>
    <row r="131" s="2" customFormat="1" ht="16.5" customHeight="1">
      <c r="A131" s="39"/>
      <c r="B131" s="40"/>
      <c r="C131" s="244" t="s">
        <v>89</v>
      </c>
      <c r="D131" s="244" t="s">
        <v>231</v>
      </c>
      <c r="E131" s="245" t="s">
        <v>4493</v>
      </c>
      <c r="F131" s="246" t="s">
        <v>4494</v>
      </c>
      <c r="G131" s="247" t="s">
        <v>311</v>
      </c>
      <c r="H131" s="248">
        <v>30</v>
      </c>
      <c r="I131" s="249"/>
      <c r="J131" s="250">
        <f>ROUND(I131*H131,2)</f>
        <v>0</v>
      </c>
      <c r="K131" s="246" t="s">
        <v>337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91</v>
      </c>
    </row>
    <row r="132" s="13" customFormat="1">
      <c r="A132" s="13"/>
      <c r="B132" s="257"/>
      <c r="C132" s="258"/>
      <c r="D132" s="259" t="s">
        <v>238</v>
      </c>
      <c r="E132" s="260" t="s">
        <v>1</v>
      </c>
      <c r="F132" s="261" t="s">
        <v>4495</v>
      </c>
      <c r="G132" s="258"/>
      <c r="H132" s="260" t="s">
        <v>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7" t="s">
        <v>238</v>
      </c>
      <c r="AU132" s="267" t="s">
        <v>89</v>
      </c>
      <c r="AV132" s="13" t="s">
        <v>89</v>
      </c>
      <c r="AW132" s="13" t="s">
        <v>36</v>
      </c>
      <c r="AX132" s="13" t="s">
        <v>81</v>
      </c>
      <c r="AY132" s="267" t="s">
        <v>229</v>
      </c>
    </row>
    <row r="133" s="13" customFormat="1">
      <c r="A133" s="13"/>
      <c r="B133" s="257"/>
      <c r="C133" s="258"/>
      <c r="D133" s="259" t="s">
        <v>238</v>
      </c>
      <c r="E133" s="260" t="s">
        <v>1</v>
      </c>
      <c r="F133" s="261" t="s">
        <v>4496</v>
      </c>
      <c r="G133" s="258"/>
      <c r="H133" s="260" t="s">
        <v>1</v>
      </c>
      <c r="I133" s="262"/>
      <c r="J133" s="258"/>
      <c r="K133" s="258"/>
      <c r="L133" s="263"/>
      <c r="M133" s="264"/>
      <c r="N133" s="265"/>
      <c r="O133" s="265"/>
      <c r="P133" s="265"/>
      <c r="Q133" s="265"/>
      <c r="R133" s="265"/>
      <c r="S133" s="265"/>
      <c r="T133" s="26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7" t="s">
        <v>238</v>
      </c>
      <c r="AU133" s="267" t="s">
        <v>89</v>
      </c>
      <c r="AV133" s="13" t="s">
        <v>89</v>
      </c>
      <c r="AW133" s="13" t="s">
        <v>36</v>
      </c>
      <c r="AX133" s="13" t="s">
        <v>81</v>
      </c>
      <c r="AY133" s="267" t="s">
        <v>229</v>
      </c>
    </row>
    <row r="134" s="14" customFormat="1">
      <c r="A134" s="14"/>
      <c r="B134" s="268"/>
      <c r="C134" s="269"/>
      <c r="D134" s="259" t="s">
        <v>238</v>
      </c>
      <c r="E134" s="270" t="s">
        <v>1</v>
      </c>
      <c r="F134" s="271" t="s">
        <v>4690</v>
      </c>
      <c r="G134" s="269"/>
      <c r="H134" s="272">
        <v>30</v>
      </c>
      <c r="I134" s="273"/>
      <c r="J134" s="269"/>
      <c r="K134" s="269"/>
      <c r="L134" s="274"/>
      <c r="M134" s="275"/>
      <c r="N134" s="276"/>
      <c r="O134" s="276"/>
      <c r="P134" s="276"/>
      <c r="Q134" s="276"/>
      <c r="R134" s="276"/>
      <c r="S134" s="276"/>
      <c r="T134" s="27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8" t="s">
        <v>238</v>
      </c>
      <c r="AU134" s="278" t="s">
        <v>89</v>
      </c>
      <c r="AV134" s="14" t="s">
        <v>91</v>
      </c>
      <c r="AW134" s="14" t="s">
        <v>36</v>
      </c>
      <c r="AX134" s="14" t="s">
        <v>89</v>
      </c>
      <c r="AY134" s="278" t="s">
        <v>229</v>
      </c>
    </row>
    <row r="135" s="2" customFormat="1" ht="16.5" customHeight="1">
      <c r="A135" s="39"/>
      <c r="B135" s="40"/>
      <c r="C135" s="244" t="s">
        <v>91</v>
      </c>
      <c r="D135" s="244" t="s">
        <v>231</v>
      </c>
      <c r="E135" s="245" t="s">
        <v>4498</v>
      </c>
      <c r="F135" s="246" t="s">
        <v>4499</v>
      </c>
      <c r="G135" s="247" t="s">
        <v>311</v>
      </c>
      <c r="H135" s="248">
        <v>17</v>
      </c>
      <c r="I135" s="249"/>
      <c r="J135" s="250">
        <f>ROUND(I135*H135,2)</f>
        <v>0</v>
      </c>
      <c r="K135" s="246" t="s">
        <v>337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236</v>
      </c>
    </row>
    <row r="136" s="13" customFormat="1">
      <c r="A136" s="13"/>
      <c r="B136" s="257"/>
      <c r="C136" s="258"/>
      <c r="D136" s="259" t="s">
        <v>238</v>
      </c>
      <c r="E136" s="260" t="s">
        <v>1</v>
      </c>
      <c r="F136" s="261" t="s">
        <v>4500</v>
      </c>
      <c r="G136" s="258"/>
      <c r="H136" s="260" t="s">
        <v>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7" t="s">
        <v>238</v>
      </c>
      <c r="AU136" s="267" t="s">
        <v>89</v>
      </c>
      <c r="AV136" s="13" t="s">
        <v>89</v>
      </c>
      <c r="AW136" s="13" t="s">
        <v>36</v>
      </c>
      <c r="AX136" s="13" t="s">
        <v>81</v>
      </c>
      <c r="AY136" s="267" t="s">
        <v>229</v>
      </c>
    </row>
    <row r="137" s="13" customFormat="1">
      <c r="A137" s="13"/>
      <c r="B137" s="257"/>
      <c r="C137" s="258"/>
      <c r="D137" s="259" t="s">
        <v>238</v>
      </c>
      <c r="E137" s="260" t="s">
        <v>1</v>
      </c>
      <c r="F137" s="261" t="s">
        <v>4496</v>
      </c>
      <c r="G137" s="258"/>
      <c r="H137" s="260" t="s">
        <v>1</v>
      </c>
      <c r="I137" s="262"/>
      <c r="J137" s="258"/>
      <c r="K137" s="258"/>
      <c r="L137" s="263"/>
      <c r="M137" s="264"/>
      <c r="N137" s="265"/>
      <c r="O137" s="265"/>
      <c r="P137" s="265"/>
      <c r="Q137" s="265"/>
      <c r="R137" s="265"/>
      <c r="S137" s="265"/>
      <c r="T137" s="26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7" t="s">
        <v>238</v>
      </c>
      <c r="AU137" s="267" t="s">
        <v>89</v>
      </c>
      <c r="AV137" s="13" t="s">
        <v>89</v>
      </c>
      <c r="AW137" s="13" t="s">
        <v>36</v>
      </c>
      <c r="AX137" s="13" t="s">
        <v>81</v>
      </c>
      <c r="AY137" s="267" t="s">
        <v>229</v>
      </c>
    </row>
    <row r="138" s="14" customFormat="1">
      <c r="A138" s="14"/>
      <c r="B138" s="268"/>
      <c r="C138" s="269"/>
      <c r="D138" s="259" t="s">
        <v>238</v>
      </c>
      <c r="E138" s="270" t="s">
        <v>1</v>
      </c>
      <c r="F138" s="271" t="s">
        <v>4691</v>
      </c>
      <c r="G138" s="269"/>
      <c r="H138" s="272">
        <v>17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8" t="s">
        <v>238</v>
      </c>
      <c r="AU138" s="278" t="s">
        <v>89</v>
      </c>
      <c r="AV138" s="14" t="s">
        <v>91</v>
      </c>
      <c r="AW138" s="14" t="s">
        <v>36</v>
      </c>
      <c r="AX138" s="14" t="s">
        <v>89</v>
      </c>
      <c r="AY138" s="278" t="s">
        <v>229</v>
      </c>
    </row>
    <row r="139" s="2" customFormat="1" ht="16.5" customHeight="1">
      <c r="A139" s="39"/>
      <c r="B139" s="40"/>
      <c r="C139" s="244" t="s">
        <v>244</v>
      </c>
      <c r="D139" s="244" t="s">
        <v>231</v>
      </c>
      <c r="E139" s="245" t="s">
        <v>4373</v>
      </c>
      <c r="F139" s="246" t="s">
        <v>4374</v>
      </c>
      <c r="G139" s="247" t="s">
        <v>234</v>
      </c>
      <c r="H139" s="248">
        <v>19.050000000000001</v>
      </c>
      <c r="I139" s="249"/>
      <c r="J139" s="250">
        <f>ROUND(I139*H139,2)</f>
        <v>0</v>
      </c>
      <c r="K139" s="246" t="s">
        <v>337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264</v>
      </c>
    </row>
    <row r="140" s="13" customFormat="1">
      <c r="A140" s="13"/>
      <c r="B140" s="257"/>
      <c r="C140" s="258"/>
      <c r="D140" s="259" t="s">
        <v>238</v>
      </c>
      <c r="E140" s="260" t="s">
        <v>1</v>
      </c>
      <c r="F140" s="261" t="s">
        <v>4375</v>
      </c>
      <c r="G140" s="258"/>
      <c r="H140" s="260" t="s">
        <v>1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7" t="s">
        <v>238</v>
      </c>
      <c r="AU140" s="267" t="s">
        <v>89</v>
      </c>
      <c r="AV140" s="13" t="s">
        <v>89</v>
      </c>
      <c r="AW140" s="13" t="s">
        <v>36</v>
      </c>
      <c r="AX140" s="13" t="s">
        <v>81</v>
      </c>
      <c r="AY140" s="267" t="s">
        <v>229</v>
      </c>
    </row>
    <row r="141" s="14" customFormat="1">
      <c r="A141" s="14"/>
      <c r="B141" s="268"/>
      <c r="C141" s="269"/>
      <c r="D141" s="259" t="s">
        <v>238</v>
      </c>
      <c r="E141" s="270" t="s">
        <v>1</v>
      </c>
      <c r="F141" s="271" t="s">
        <v>4692</v>
      </c>
      <c r="G141" s="269"/>
      <c r="H141" s="272">
        <v>16.350000000000001</v>
      </c>
      <c r="I141" s="273"/>
      <c r="J141" s="269"/>
      <c r="K141" s="269"/>
      <c r="L141" s="274"/>
      <c r="M141" s="275"/>
      <c r="N141" s="276"/>
      <c r="O141" s="276"/>
      <c r="P141" s="276"/>
      <c r="Q141" s="276"/>
      <c r="R141" s="276"/>
      <c r="S141" s="276"/>
      <c r="T141" s="27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8" t="s">
        <v>238</v>
      </c>
      <c r="AU141" s="278" t="s">
        <v>89</v>
      </c>
      <c r="AV141" s="14" t="s">
        <v>91</v>
      </c>
      <c r="AW141" s="14" t="s">
        <v>36</v>
      </c>
      <c r="AX141" s="14" t="s">
        <v>81</v>
      </c>
      <c r="AY141" s="278" t="s">
        <v>229</v>
      </c>
    </row>
    <row r="142" s="14" customFormat="1">
      <c r="A142" s="14"/>
      <c r="B142" s="268"/>
      <c r="C142" s="269"/>
      <c r="D142" s="259" t="s">
        <v>238</v>
      </c>
      <c r="E142" s="270" t="s">
        <v>1</v>
      </c>
      <c r="F142" s="271" t="s">
        <v>4693</v>
      </c>
      <c r="G142" s="269"/>
      <c r="H142" s="272">
        <v>2.7000000000000002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8" t="s">
        <v>238</v>
      </c>
      <c r="AU142" s="278" t="s">
        <v>89</v>
      </c>
      <c r="AV142" s="14" t="s">
        <v>91</v>
      </c>
      <c r="AW142" s="14" t="s">
        <v>36</v>
      </c>
      <c r="AX142" s="14" t="s">
        <v>81</v>
      </c>
      <c r="AY142" s="278" t="s">
        <v>229</v>
      </c>
    </row>
    <row r="143" s="15" customFormat="1">
      <c r="A143" s="15"/>
      <c r="B143" s="279"/>
      <c r="C143" s="280"/>
      <c r="D143" s="259" t="s">
        <v>238</v>
      </c>
      <c r="E143" s="281" t="s">
        <v>1</v>
      </c>
      <c r="F143" s="282" t="s">
        <v>252</v>
      </c>
      <c r="G143" s="280"/>
      <c r="H143" s="283">
        <v>19.050000000000001</v>
      </c>
      <c r="I143" s="284"/>
      <c r="J143" s="280"/>
      <c r="K143" s="280"/>
      <c r="L143" s="285"/>
      <c r="M143" s="286"/>
      <c r="N143" s="287"/>
      <c r="O143" s="287"/>
      <c r="P143" s="287"/>
      <c r="Q143" s="287"/>
      <c r="R143" s="287"/>
      <c r="S143" s="287"/>
      <c r="T143" s="28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9" t="s">
        <v>238</v>
      </c>
      <c r="AU143" s="289" t="s">
        <v>89</v>
      </c>
      <c r="AV143" s="15" t="s">
        <v>236</v>
      </c>
      <c r="AW143" s="15" t="s">
        <v>36</v>
      </c>
      <c r="AX143" s="15" t="s">
        <v>89</v>
      </c>
      <c r="AY143" s="289" t="s">
        <v>229</v>
      </c>
    </row>
    <row r="144" s="2" customFormat="1" ht="16.5" customHeight="1">
      <c r="A144" s="39"/>
      <c r="B144" s="40"/>
      <c r="C144" s="244" t="s">
        <v>236</v>
      </c>
      <c r="D144" s="244" t="s">
        <v>231</v>
      </c>
      <c r="E144" s="245" t="s">
        <v>4377</v>
      </c>
      <c r="F144" s="246" t="s">
        <v>4378</v>
      </c>
      <c r="G144" s="247" t="s">
        <v>234</v>
      </c>
      <c r="H144" s="248">
        <v>19.100000000000001</v>
      </c>
      <c r="I144" s="249"/>
      <c r="J144" s="250">
        <f>ROUND(I144*H144,2)</f>
        <v>0</v>
      </c>
      <c r="K144" s="246" t="s">
        <v>337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319</v>
      </c>
    </row>
    <row r="145" s="13" customFormat="1">
      <c r="A145" s="13"/>
      <c r="B145" s="257"/>
      <c r="C145" s="258"/>
      <c r="D145" s="259" t="s">
        <v>238</v>
      </c>
      <c r="E145" s="260" t="s">
        <v>1</v>
      </c>
      <c r="F145" s="261" t="s">
        <v>4694</v>
      </c>
      <c r="G145" s="258"/>
      <c r="H145" s="260" t="s">
        <v>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7" t="s">
        <v>238</v>
      </c>
      <c r="AU145" s="267" t="s">
        <v>89</v>
      </c>
      <c r="AV145" s="13" t="s">
        <v>89</v>
      </c>
      <c r="AW145" s="13" t="s">
        <v>36</v>
      </c>
      <c r="AX145" s="13" t="s">
        <v>81</v>
      </c>
      <c r="AY145" s="267" t="s">
        <v>229</v>
      </c>
    </row>
    <row r="146" s="14" customFormat="1">
      <c r="A146" s="14"/>
      <c r="B146" s="268"/>
      <c r="C146" s="269"/>
      <c r="D146" s="259" t="s">
        <v>238</v>
      </c>
      <c r="E146" s="270" t="s">
        <v>1</v>
      </c>
      <c r="F146" s="271" t="s">
        <v>4695</v>
      </c>
      <c r="G146" s="269"/>
      <c r="H146" s="272">
        <v>19.100000000000001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8" t="s">
        <v>238</v>
      </c>
      <c r="AU146" s="278" t="s">
        <v>89</v>
      </c>
      <c r="AV146" s="14" t="s">
        <v>91</v>
      </c>
      <c r="AW146" s="14" t="s">
        <v>36</v>
      </c>
      <c r="AX146" s="14" t="s">
        <v>89</v>
      </c>
      <c r="AY146" s="278" t="s">
        <v>229</v>
      </c>
    </row>
    <row r="147" s="2" customFormat="1" ht="16.5" customHeight="1">
      <c r="A147" s="39"/>
      <c r="B147" s="40"/>
      <c r="C147" s="244" t="s">
        <v>258</v>
      </c>
      <c r="D147" s="244" t="s">
        <v>231</v>
      </c>
      <c r="E147" s="245" t="s">
        <v>4381</v>
      </c>
      <c r="F147" s="246" t="s">
        <v>4382</v>
      </c>
      <c r="G147" s="247" t="s">
        <v>234</v>
      </c>
      <c r="H147" s="248">
        <v>19.100000000000001</v>
      </c>
      <c r="I147" s="249"/>
      <c r="J147" s="250">
        <f>ROUND(I147*H147,2)</f>
        <v>0</v>
      </c>
      <c r="K147" s="246" t="s">
        <v>337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322</v>
      </c>
    </row>
    <row r="148" s="13" customFormat="1">
      <c r="A148" s="13"/>
      <c r="B148" s="257"/>
      <c r="C148" s="258"/>
      <c r="D148" s="259" t="s">
        <v>238</v>
      </c>
      <c r="E148" s="260" t="s">
        <v>1</v>
      </c>
      <c r="F148" s="261" t="s">
        <v>4379</v>
      </c>
      <c r="G148" s="258"/>
      <c r="H148" s="260" t="s">
        <v>1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7" t="s">
        <v>238</v>
      </c>
      <c r="AU148" s="267" t="s">
        <v>89</v>
      </c>
      <c r="AV148" s="13" t="s">
        <v>89</v>
      </c>
      <c r="AW148" s="13" t="s">
        <v>36</v>
      </c>
      <c r="AX148" s="13" t="s">
        <v>81</v>
      </c>
      <c r="AY148" s="267" t="s">
        <v>229</v>
      </c>
    </row>
    <row r="149" s="14" customFormat="1">
      <c r="A149" s="14"/>
      <c r="B149" s="268"/>
      <c r="C149" s="269"/>
      <c r="D149" s="259" t="s">
        <v>238</v>
      </c>
      <c r="E149" s="270" t="s">
        <v>1</v>
      </c>
      <c r="F149" s="271" t="s">
        <v>4696</v>
      </c>
      <c r="G149" s="269"/>
      <c r="H149" s="272">
        <v>19.100000000000001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8" t="s">
        <v>238</v>
      </c>
      <c r="AU149" s="278" t="s">
        <v>89</v>
      </c>
      <c r="AV149" s="14" t="s">
        <v>91</v>
      </c>
      <c r="AW149" s="14" t="s">
        <v>36</v>
      </c>
      <c r="AX149" s="14" t="s">
        <v>89</v>
      </c>
      <c r="AY149" s="278" t="s">
        <v>229</v>
      </c>
    </row>
    <row r="150" s="2" customFormat="1" ht="16.5" customHeight="1">
      <c r="A150" s="39"/>
      <c r="B150" s="40"/>
      <c r="C150" s="244" t="s">
        <v>264</v>
      </c>
      <c r="D150" s="244" t="s">
        <v>231</v>
      </c>
      <c r="E150" s="245" t="s">
        <v>4383</v>
      </c>
      <c r="F150" s="246" t="s">
        <v>4384</v>
      </c>
      <c r="G150" s="247" t="s">
        <v>234</v>
      </c>
      <c r="H150" s="248">
        <v>36.600000000000001</v>
      </c>
      <c r="I150" s="249"/>
      <c r="J150" s="250">
        <f>ROUND(I150*H150,2)</f>
        <v>0</v>
      </c>
      <c r="K150" s="246" t="s">
        <v>337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236</v>
      </c>
      <c r="AT150" s="255" t="s">
        <v>231</v>
      </c>
      <c r="AU150" s="255" t="s">
        <v>89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236</v>
      </c>
      <c r="BM150" s="255" t="s">
        <v>325</v>
      </c>
    </row>
    <row r="151" s="13" customFormat="1">
      <c r="A151" s="13"/>
      <c r="B151" s="257"/>
      <c r="C151" s="258"/>
      <c r="D151" s="259" t="s">
        <v>238</v>
      </c>
      <c r="E151" s="260" t="s">
        <v>1</v>
      </c>
      <c r="F151" s="261" t="s">
        <v>4385</v>
      </c>
      <c r="G151" s="258"/>
      <c r="H151" s="260" t="s">
        <v>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7" t="s">
        <v>238</v>
      </c>
      <c r="AU151" s="267" t="s">
        <v>89</v>
      </c>
      <c r="AV151" s="13" t="s">
        <v>89</v>
      </c>
      <c r="AW151" s="13" t="s">
        <v>36</v>
      </c>
      <c r="AX151" s="13" t="s">
        <v>81</v>
      </c>
      <c r="AY151" s="267" t="s">
        <v>229</v>
      </c>
    </row>
    <row r="152" s="14" customFormat="1">
      <c r="A152" s="14"/>
      <c r="B152" s="268"/>
      <c r="C152" s="269"/>
      <c r="D152" s="259" t="s">
        <v>238</v>
      </c>
      <c r="E152" s="270" t="s">
        <v>1</v>
      </c>
      <c r="F152" s="271" t="s">
        <v>4697</v>
      </c>
      <c r="G152" s="269"/>
      <c r="H152" s="272">
        <v>36.600000000000001</v>
      </c>
      <c r="I152" s="273"/>
      <c r="J152" s="269"/>
      <c r="K152" s="269"/>
      <c r="L152" s="274"/>
      <c r="M152" s="275"/>
      <c r="N152" s="276"/>
      <c r="O152" s="276"/>
      <c r="P152" s="276"/>
      <c r="Q152" s="276"/>
      <c r="R152" s="276"/>
      <c r="S152" s="276"/>
      <c r="T152" s="27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8" t="s">
        <v>238</v>
      </c>
      <c r="AU152" s="278" t="s">
        <v>89</v>
      </c>
      <c r="AV152" s="14" t="s">
        <v>91</v>
      </c>
      <c r="AW152" s="14" t="s">
        <v>36</v>
      </c>
      <c r="AX152" s="14" t="s">
        <v>89</v>
      </c>
      <c r="AY152" s="278" t="s">
        <v>229</v>
      </c>
    </row>
    <row r="153" s="2" customFormat="1" ht="16.5" customHeight="1">
      <c r="A153" s="39"/>
      <c r="B153" s="40"/>
      <c r="C153" s="244" t="s">
        <v>303</v>
      </c>
      <c r="D153" s="244" t="s">
        <v>231</v>
      </c>
      <c r="E153" s="245" t="s">
        <v>4387</v>
      </c>
      <c r="F153" s="246" t="s">
        <v>4388</v>
      </c>
      <c r="G153" s="247" t="s">
        <v>234</v>
      </c>
      <c r="H153" s="248">
        <v>36.600000000000001</v>
      </c>
      <c r="I153" s="249"/>
      <c r="J153" s="250">
        <f>ROUND(I153*H153,2)</f>
        <v>0</v>
      </c>
      <c r="K153" s="246" t="s">
        <v>337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89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328</v>
      </c>
    </row>
    <row r="154" s="14" customFormat="1">
      <c r="A154" s="14"/>
      <c r="B154" s="268"/>
      <c r="C154" s="269"/>
      <c r="D154" s="259" t="s">
        <v>238</v>
      </c>
      <c r="E154" s="270" t="s">
        <v>1</v>
      </c>
      <c r="F154" s="271" t="s">
        <v>4698</v>
      </c>
      <c r="G154" s="269"/>
      <c r="H154" s="272">
        <v>36.600000000000001</v>
      </c>
      <c r="I154" s="273"/>
      <c r="J154" s="269"/>
      <c r="K154" s="269"/>
      <c r="L154" s="274"/>
      <c r="M154" s="275"/>
      <c r="N154" s="276"/>
      <c r="O154" s="276"/>
      <c r="P154" s="276"/>
      <c r="Q154" s="276"/>
      <c r="R154" s="276"/>
      <c r="S154" s="276"/>
      <c r="T154" s="27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8" t="s">
        <v>238</v>
      </c>
      <c r="AU154" s="278" t="s">
        <v>89</v>
      </c>
      <c r="AV154" s="14" t="s">
        <v>91</v>
      </c>
      <c r="AW154" s="14" t="s">
        <v>36</v>
      </c>
      <c r="AX154" s="14" t="s">
        <v>89</v>
      </c>
      <c r="AY154" s="278" t="s">
        <v>229</v>
      </c>
    </row>
    <row r="155" s="2" customFormat="1" ht="16.5" customHeight="1">
      <c r="A155" s="39"/>
      <c r="B155" s="40"/>
      <c r="C155" s="244" t="s">
        <v>319</v>
      </c>
      <c r="D155" s="244" t="s">
        <v>231</v>
      </c>
      <c r="E155" s="245" t="s">
        <v>4525</v>
      </c>
      <c r="F155" s="246" t="s">
        <v>4526</v>
      </c>
      <c r="G155" s="247" t="s">
        <v>234</v>
      </c>
      <c r="H155" s="248">
        <v>1.5</v>
      </c>
      <c r="I155" s="249"/>
      <c r="J155" s="250">
        <f>ROUND(I155*H155,2)</f>
        <v>0</v>
      </c>
      <c r="K155" s="246" t="s">
        <v>337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236</v>
      </c>
      <c r="AT155" s="255" t="s">
        <v>231</v>
      </c>
      <c r="AU155" s="255" t="s">
        <v>89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236</v>
      </c>
      <c r="BM155" s="255" t="s">
        <v>331</v>
      </c>
    </row>
    <row r="156" s="13" customFormat="1">
      <c r="A156" s="13"/>
      <c r="B156" s="257"/>
      <c r="C156" s="258"/>
      <c r="D156" s="259" t="s">
        <v>238</v>
      </c>
      <c r="E156" s="260" t="s">
        <v>1</v>
      </c>
      <c r="F156" s="261" t="s">
        <v>4527</v>
      </c>
      <c r="G156" s="258"/>
      <c r="H156" s="260" t="s">
        <v>1</v>
      </c>
      <c r="I156" s="262"/>
      <c r="J156" s="258"/>
      <c r="K156" s="258"/>
      <c r="L156" s="263"/>
      <c r="M156" s="264"/>
      <c r="N156" s="265"/>
      <c r="O156" s="265"/>
      <c r="P156" s="265"/>
      <c r="Q156" s="265"/>
      <c r="R156" s="265"/>
      <c r="S156" s="265"/>
      <c r="T156" s="26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7" t="s">
        <v>238</v>
      </c>
      <c r="AU156" s="267" t="s">
        <v>89</v>
      </c>
      <c r="AV156" s="13" t="s">
        <v>89</v>
      </c>
      <c r="AW156" s="13" t="s">
        <v>36</v>
      </c>
      <c r="AX156" s="13" t="s">
        <v>81</v>
      </c>
      <c r="AY156" s="267" t="s">
        <v>229</v>
      </c>
    </row>
    <row r="157" s="14" customFormat="1">
      <c r="A157" s="14"/>
      <c r="B157" s="268"/>
      <c r="C157" s="269"/>
      <c r="D157" s="259" t="s">
        <v>238</v>
      </c>
      <c r="E157" s="270" t="s">
        <v>1</v>
      </c>
      <c r="F157" s="271" t="s">
        <v>4699</v>
      </c>
      <c r="G157" s="269"/>
      <c r="H157" s="272">
        <v>1.5</v>
      </c>
      <c r="I157" s="273"/>
      <c r="J157" s="269"/>
      <c r="K157" s="269"/>
      <c r="L157" s="274"/>
      <c r="M157" s="275"/>
      <c r="N157" s="276"/>
      <c r="O157" s="276"/>
      <c r="P157" s="276"/>
      <c r="Q157" s="276"/>
      <c r="R157" s="276"/>
      <c r="S157" s="276"/>
      <c r="T157" s="27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8" t="s">
        <v>238</v>
      </c>
      <c r="AU157" s="278" t="s">
        <v>89</v>
      </c>
      <c r="AV157" s="14" t="s">
        <v>91</v>
      </c>
      <c r="AW157" s="14" t="s">
        <v>36</v>
      </c>
      <c r="AX157" s="14" t="s">
        <v>89</v>
      </c>
      <c r="AY157" s="278" t="s">
        <v>229</v>
      </c>
    </row>
    <row r="158" s="2" customFormat="1" ht="16.5" customHeight="1">
      <c r="A158" s="39"/>
      <c r="B158" s="40"/>
      <c r="C158" s="244" t="s">
        <v>274</v>
      </c>
      <c r="D158" s="244" t="s">
        <v>231</v>
      </c>
      <c r="E158" s="245" t="s">
        <v>4529</v>
      </c>
      <c r="F158" s="246" t="s">
        <v>4530</v>
      </c>
      <c r="G158" s="247" t="s">
        <v>234</v>
      </c>
      <c r="H158" s="248">
        <v>1.5</v>
      </c>
      <c r="I158" s="249"/>
      <c r="J158" s="250">
        <f>ROUND(I158*H158,2)</f>
        <v>0</v>
      </c>
      <c r="K158" s="246" t="s">
        <v>337</v>
      </c>
      <c r="L158" s="45"/>
      <c r="M158" s="251" t="s">
        <v>1</v>
      </c>
      <c r="N158" s="252" t="s">
        <v>46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236</v>
      </c>
      <c r="AT158" s="255" t="s">
        <v>231</v>
      </c>
      <c r="AU158" s="255" t="s">
        <v>89</v>
      </c>
      <c r="AY158" s="18" t="s">
        <v>229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89</v>
      </c>
      <c r="BK158" s="256">
        <f>ROUND(I158*H158,2)</f>
        <v>0</v>
      </c>
      <c r="BL158" s="18" t="s">
        <v>236</v>
      </c>
      <c r="BM158" s="255" t="s">
        <v>511</v>
      </c>
    </row>
    <row r="159" s="14" customFormat="1">
      <c r="A159" s="14"/>
      <c r="B159" s="268"/>
      <c r="C159" s="269"/>
      <c r="D159" s="259" t="s">
        <v>238</v>
      </c>
      <c r="E159" s="270" t="s">
        <v>1</v>
      </c>
      <c r="F159" s="271" t="s">
        <v>4700</v>
      </c>
      <c r="G159" s="269"/>
      <c r="H159" s="272">
        <v>1.5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238</v>
      </c>
      <c r="AU159" s="278" t="s">
        <v>89</v>
      </c>
      <c r="AV159" s="14" t="s">
        <v>91</v>
      </c>
      <c r="AW159" s="14" t="s">
        <v>36</v>
      </c>
      <c r="AX159" s="14" t="s">
        <v>89</v>
      </c>
      <c r="AY159" s="278" t="s">
        <v>229</v>
      </c>
    </row>
    <row r="160" s="2" customFormat="1" ht="16.5" customHeight="1">
      <c r="A160" s="39"/>
      <c r="B160" s="40"/>
      <c r="C160" s="244" t="s">
        <v>322</v>
      </c>
      <c r="D160" s="244" t="s">
        <v>231</v>
      </c>
      <c r="E160" s="245" t="s">
        <v>4390</v>
      </c>
      <c r="F160" s="246" t="s">
        <v>4391</v>
      </c>
      <c r="G160" s="247" t="s">
        <v>234</v>
      </c>
      <c r="H160" s="248">
        <v>38.100000000000001</v>
      </c>
      <c r="I160" s="249"/>
      <c r="J160" s="250">
        <f>ROUND(I160*H160,2)</f>
        <v>0</v>
      </c>
      <c r="K160" s="246" t="s">
        <v>337</v>
      </c>
      <c r="L160" s="45"/>
      <c r="M160" s="251" t="s">
        <v>1</v>
      </c>
      <c r="N160" s="252" t="s">
        <v>46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236</v>
      </c>
      <c r="AT160" s="255" t="s">
        <v>231</v>
      </c>
      <c r="AU160" s="255" t="s">
        <v>89</v>
      </c>
      <c r="AY160" s="18" t="s">
        <v>229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89</v>
      </c>
      <c r="BK160" s="256">
        <f>ROUND(I160*H160,2)</f>
        <v>0</v>
      </c>
      <c r="BL160" s="18" t="s">
        <v>236</v>
      </c>
      <c r="BM160" s="255" t="s">
        <v>522</v>
      </c>
    </row>
    <row r="161" s="13" customFormat="1">
      <c r="A161" s="13"/>
      <c r="B161" s="257"/>
      <c r="C161" s="258"/>
      <c r="D161" s="259" t="s">
        <v>238</v>
      </c>
      <c r="E161" s="260" t="s">
        <v>1</v>
      </c>
      <c r="F161" s="261" t="s">
        <v>4385</v>
      </c>
      <c r="G161" s="258"/>
      <c r="H161" s="260" t="s">
        <v>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7" t="s">
        <v>238</v>
      </c>
      <c r="AU161" s="267" t="s">
        <v>89</v>
      </c>
      <c r="AV161" s="13" t="s">
        <v>89</v>
      </c>
      <c r="AW161" s="13" t="s">
        <v>36</v>
      </c>
      <c r="AX161" s="13" t="s">
        <v>81</v>
      </c>
      <c r="AY161" s="267" t="s">
        <v>229</v>
      </c>
    </row>
    <row r="162" s="14" customFormat="1">
      <c r="A162" s="14"/>
      <c r="B162" s="268"/>
      <c r="C162" s="269"/>
      <c r="D162" s="259" t="s">
        <v>238</v>
      </c>
      <c r="E162" s="270" t="s">
        <v>1</v>
      </c>
      <c r="F162" s="271" t="s">
        <v>4701</v>
      </c>
      <c r="G162" s="269"/>
      <c r="H162" s="272">
        <v>36.600000000000001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238</v>
      </c>
      <c r="AU162" s="278" t="s">
        <v>89</v>
      </c>
      <c r="AV162" s="14" t="s">
        <v>91</v>
      </c>
      <c r="AW162" s="14" t="s">
        <v>36</v>
      </c>
      <c r="AX162" s="14" t="s">
        <v>81</v>
      </c>
      <c r="AY162" s="278" t="s">
        <v>229</v>
      </c>
    </row>
    <row r="163" s="13" customFormat="1">
      <c r="A163" s="13"/>
      <c r="B163" s="257"/>
      <c r="C163" s="258"/>
      <c r="D163" s="259" t="s">
        <v>238</v>
      </c>
      <c r="E163" s="260" t="s">
        <v>1</v>
      </c>
      <c r="F163" s="261" t="s">
        <v>4527</v>
      </c>
      <c r="G163" s="258"/>
      <c r="H163" s="260" t="s">
        <v>1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7" t="s">
        <v>238</v>
      </c>
      <c r="AU163" s="267" t="s">
        <v>89</v>
      </c>
      <c r="AV163" s="13" t="s">
        <v>89</v>
      </c>
      <c r="AW163" s="13" t="s">
        <v>36</v>
      </c>
      <c r="AX163" s="13" t="s">
        <v>81</v>
      </c>
      <c r="AY163" s="267" t="s">
        <v>229</v>
      </c>
    </row>
    <row r="164" s="14" customFormat="1">
      <c r="A164" s="14"/>
      <c r="B164" s="268"/>
      <c r="C164" s="269"/>
      <c r="D164" s="259" t="s">
        <v>238</v>
      </c>
      <c r="E164" s="270" t="s">
        <v>1</v>
      </c>
      <c r="F164" s="271" t="s">
        <v>4702</v>
      </c>
      <c r="G164" s="269"/>
      <c r="H164" s="272">
        <v>1.5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238</v>
      </c>
      <c r="AU164" s="278" t="s">
        <v>89</v>
      </c>
      <c r="AV164" s="14" t="s">
        <v>91</v>
      </c>
      <c r="AW164" s="14" t="s">
        <v>36</v>
      </c>
      <c r="AX164" s="14" t="s">
        <v>81</v>
      </c>
      <c r="AY164" s="278" t="s">
        <v>229</v>
      </c>
    </row>
    <row r="165" s="15" customFormat="1">
      <c r="A165" s="15"/>
      <c r="B165" s="279"/>
      <c r="C165" s="280"/>
      <c r="D165" s="259" t="s">
        <v>238</v>
      </c>
      <c r="E165" s="281" t="s">
        <v>1</v>
      </c>
      <c r="F165" s="282" t="s">
        <v>252</v>
      </c>
      <c r="G165" s="280"/>
      <c r="H165" s="283">
        <v>38.100000000000001</v>
      </c>
      <c r="I165" s="284"/>
      <c r="J165" s="280"/>
      <c r="K165" s="280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238</v>
      </c>
      <c r="AU165" s="289" t="s">
        <v>89</v>
      </c>
      <c r="AV165" s="15" t="s">
        <v>236</v>
      </c>
      <c r="AW165" s="15" t="s">
        <v>36</v>
      </c>
      <c r="AX165" s="15" t="s">
        <v>89</v>
      </c>
      <c r="AY165" s="289" t="s">
        <v>229</v>
      </c>
    </row>
    <row r="166" s="2" customFormat="1" ht="16.5" customHeight="1">
      <c r="A166" s="39"/>
      <c r="B166" s="40"/>
      <c r="C166" s="244" t="s">
        <v>478</v>
      </c>
      <c r="D166" s="244" t="s">
        <v>231</v>
      </c>
      <c r="E166" s="245" t="s">
        <v>4409</v>
      </c>
      <c r="F166" s="246" t="s">
        <v>4410</v>
      </c>
      <c r="G166" s="247" t="s">
        <v>234</v>
      </c>
      <c r="H166" s="248">
        <v>38.100000000000001</v>
      </c>
      <c r="I166" s="249"/>
      <c r="J166" s="250">
        <f>ROUND(I166*H166,2)</f>
        <v>0</v>
      </c>
      <c r="K166" s="246" t="s">
        <v>337</v>
      </c>
      <c r="L166" s="45"/>
      <c r="M166" s="251" t="s">
        <v>1</v>
      </c>
      <c r="N166" s="252" t="s">
        <v>46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236</v>
      </c>
      <c r="AT166" s="255" t="s">
        <v>231</v>
      </c>
      <c r="AU166" s="255" t="s">
        <v>89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530</v>
      </c>
    </row>
    <row r="167" s="14" customFormat="1">
      <c r="A167" s="14"/>
      <c r="B167" s="268"/>
      <c r="C167" s="269"/>
      <c r="D167" s="259" t="s">
        <v>238</v>
      </c>
      <c r="E167" s="270" t="s">
        <v>1</v>
      </c>
      <c r="F167" s="271" t="s">
        <v>4703</v>
      </c>
      <c r="G167" s="269"/>
      <c r="H167" s="272">
        <v>38.100000000000001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238</v>
      </c>
      <c r="AU167" s="278" t="s">
        <v>89</v>
      </c>
      <c r="AV167" s="14" t="s">
        <v>91</v>
      </c>
      <c r="AW167" s="14" t="s">
        <v>36</v>
      </c>
      <c r="AX167" s="14" t="s">
        <v>89</v>
      </c>
      <c r="AY167" s="278" t="s">
        <v>229</v>
      </c>
    </row>
    <row r="168" s="2" customFormat="1" ht="16.5" customHeight="1">
      <c r="A168" s="39"/>
      <c r="B168" s="40"/>
      <c r="C168" s="244" t="s">
        <v>325</v>
      </c>
      <c r="D168" s="244" t="s">
        <v>231</v>
      </c>
      <c r="E168" s="245" t="s">
        <v>486</v>
      </c>
      <c r="F168" s="246" t="s">
        <v>4535</v>
      </c>
      <c r="G168" s="247" t="s">
        <v>234</v>
      </c>
      <c r="H168" s="248">
        <v>0.5</v>
      </c>
      <c r="I168" s="249"/>
      <c r="J168" s="250">
        <f>ROUND(I168*H168,2)</f>
        <v>0</v>
      </c>
      <c r="K168" s="246" t="s">
        <v>337</v>
      </c>
      <c r="L168" s="45"/>
      <c r="M168" s="251" t="s">
        <v>1</v>
      </c>
      <c r="N168" s="252" t="s">
        <v>46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236</v>
      </c>
      <c r="AT168" s="255" t="s">
        <v>231</v>
      </c>
      <c r="AU168" s="255" t="s">
        <v>89</v>
      </c>
      <c r="AY168" s="18" t="s">
        <v>229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89</v>
      </c>
      <c r="BK168" s="256">
        <f>ROUND(I168*H168,2)</f>
        <v>0</v>
      </c>
      <c r="BL168" s="18" t="s">
        <v>236</v>
      </c>
      <c r="BM168" s="255" t="s">
        <v>540</v>
      </c>
    </row>
    <row r="169" s="13" customFormat="1">
      <c r="A169" s="13"/>
      <c r="B169" s="257"/>
      <c r="C169" s="258"/>
      <c r="D169" s="259" t="s">
        <v>238</v>
      </c>
      <c r="E169" s="260" t="s">
        <v>1</v>
      </c>
      <c r="F169" s="261" t="s">
        <v>4536</v>
      </c>
      <c r="G169" s="258"/>
      <c r="H169" s="260" t="s">
        <v>1</v>
      </c>
      <c r="I169" s="262"/>
      <c r="J169" s="258"/>
      <c r="K169" s="258"/>
      <c r="L169" s="263"/>
      <c r="M169" s="264"/>
      <c r="N169" s="265"/>
      <c r="O169" s="265"/>
      <c r="P169" s="265"/>
      <c r="Q169" s="265"/>
      <c r="R169" s="265"/>
      <c r="S169" s="265"/>
      <c r="T169" s="26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7" t="s">
        <v>238</v>
      </c>
      <c r="AU169" s="267" t="s">
        <v>89</v>
      </c>
      <c r="AV169" s="13" t="s">
        <v>89</v>
      </c>
      <c r="AW169" s="13" t="s">
        <v>36</v>
      </c>
      <c r="AX169" s="13" t="s">
        <v>81</v>
      </c>
      <c r="AY169" s="267" t="s">
        <v>229</v>
      </c>
    </row>
    <row r="170" s="14" customFormat="1">
      <c r="A170" s="14"/>
      <c r="B170" s="268"/>
      <c r="C170" s="269"/>
      <c r="D170" s="259" t="s">
        <v>238</v>
      </c>
      <c r="E170" s="270" t="s">
        <v>1</v>
      </c>
      <c r="F170" s="271" t="s">
        <v>4704</v>
      </c>
      <c r="G170" s="269"/>
      <c r="H170" s="272">
        <v>0.5</v>
      </c>
      <c r="I170" s="273"/>
      <c r="J170" s="269"/>
      <c r="K170" s="269"/>
      <c r="L170" s="274"/>
      <c r="M170" s="275"/>
      <c r="N170" s="276"/>
      <c r="O170" s="276"/>
      <c r="P170" s="276"/>
      <c r="Q170" s="276"/>
      <c r="R170" s="276"/>
      <c r="S170" s="276"/>
      <c r="T170" s="27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8" t="s">
        <v>238</v>
      </c>
      <c r="AU170" s="278" t="s">
        <v>89</v>
      </c>
      <c r="AV170" s="14" t="s">
        <v>91</v>
      </c>
      <c r="AW170" s="14" t="s">
        <v>36</v>
      </c>
      <c r="AX170" s="14" t="s">
        <v>89</v>
      </c>
      <c r="AY170" s="278" t="s">
        <v>229</v>
      </c>
    </row>
    <row r="171" s="12" customFormat="1" ht="25.92" customHeight="1">
      <c r="A171" s="12"/>
      <c r="B171" s="228"/>
      <c r="C171" s="229"/>
      <c r="D171" s="230" t="s">
        <v>80</v>
      </c>
      <c r="E171" s="231" t="s">
        <v>91</v>
      </c>
      <c r="F171" s="231" t="s">
        <v>4538</v>
      </c>
      <c r="G171" s="229"/>
      <c r="H171" s="229"/>
      <c r="I171" s="232"/>
      <c r="J171" s="233">
        <f>BK171</f>
        <v>0</v>
      </c>
      <c r="K171" s="229"/>
      <c r="L171" s="234"/>
      <c r="M171" s="235"/>
      <c r="N171" s="236"/>
      <c r="O171" s="236"/>
      <c r="P171" s="237">
        <f>SUM(P172:P179)</f>
        <v>0</v>
      </c>
      <c r="Q171" s="236"/>
      <c r="R171" s="237">
        <f>SUM(R172:R179)</f>
        <v>0</v>
      </c>
      <c r="S171" s="236"/>
      <c r="T171" s="238">
        <f>SUM(T172:T179)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9" t="s">
        <v>89</v>
      </c>
      <c r="AT171" s="240" t="s">
        <v>80</v>
      </c>
      <c r="AU171" s="240" t="s">
        <v>81</v>
      </c>
      <c r="AY171" s="239" t="s">
        <v>229</v>
      </c>
      <c r="BK171" s="241">
        <f>SUM(BK172:BK179)</f>
        <v>0</v>
      </c>
    </row>
    <row r="172" s="2" customFormat="1" ht="16.5" customHeight="1">
      <c r="A172" s="39"/>
      <c r="B172" s="40"/>
      <c r="C172" s="244" t="s">
        <v>485</v>
      </c>
      <c r="D172" s="244" t="s">
        <v>231</v>
      </c>
      <c r="E172" s="245" t="s">
        <v>4705</v>
      </c>
      <c r="F172" s="246" t="s">
        <v>4706</v>
      </c>
      <c r="G172" s="247" t="s">
        <v>234</v>
      </c>
      <c r="H172" s="248">
        <v>1.3999999999999999</v>
      </c>
      <c r="I172" s="249"/>
      <c r="J172" s="250">
        <f>ROUND(I172*H172,2)</f>
        <v>0</v>
      </c>
      <c r="K172" s="246" t="s">
        <v>337</v>
      </c>
      <c r="L172" s="45"/>
      <c r="M172" s="251" t="s">
        <v>1</v>
      </c>
      <c r="N172" s="252" t="s">
        <v>46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236</v>
      </c>
      <c r="AT172" s="255" t="s">
        <v>231</v>
      </c>
      <c r="AU172" s="255" t="s">
        <v>89</v>
      </c>
      <c r="AY172" s="18" t="s">
        <v>229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89</v>
      </c>
      <c r="BK172" s="256">
        <f>ROUND(I172*H172,2)</f>
        <v>0</v>
      </c>
      <c r="BL172" s="18" t="s">
        <v>236</v>
      </c>
      <c r="BM172" s="255" t="s">
        <v>552</v>
      </c>
    </row>
    <row r="173" s="14" customFormat="1">
      <c r="A173" s="14"/>
      <c r="B173" s="268"/>
      <c r="C173" s="269"/>
      <c r="D173" s="259" t="s">
        <v>238</v>
      </c>
      <c r="E173" s="270" t="s">
        <v>1</v>
      </c>
      <c r="F173" s="271" t="s">
        <v>4707</v>
      </c>
      <c r="G173" s="269"/>
      <c r="H173" s="272">
        <v>1.3999999999999999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238</v>
      </c>
      <c r="AU173" s="278" t="s">
        <v>89</v>
      </c>
      <c r="AV173" s="14" t="s">
        <v>91</v>
      </c>
      <c r="AW173" s="14" t="s">
        <v>36</v>
      </c>
      <c r="AX173" s="14" t="s">
        <v>89</v>
      </c>
      <c r="AY173" s="278" t="s">
        <v>229</v>
      </c>
    </row>
    <row r="174" s="2" customFormat="1" ht="16.5" customHeight="1">
      <c r="A174" s="39"/>
      <c r="B174" s="40"/>
      <c r="C174" s="244" t="s">
        <v>328</v>
      </c>
      <c r="D174" s="244" t="s">
        <v>231</v>
      </c>
      <c r="E174" s="245" t="s">
        <v>582</v>
      </c>
      <c r="F174" s="246" t="s">
        <v>4547</v>
      </c>
      <c r="G174" s="247" t="s">
        <v>289</v>
      </c>
      <c r="H174" s="248">
        <v>0.0080000000000000002</v>
      </c>
      <c r="I174" s="249"/>
      <c r="J174" s="250">
        <f>ROUND(I174*H174,2)</f>
        <v>0</v>
      </c>
      <c r="K174" s="246" t="s">
        <v>337</v>
      </c>
      <c r="L174" s="45"/>
      <c r="M174" s="251" t="s">
        <v>1</v>
      </c>
      <c r="N174" s="252" t="s">
        <v>46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236</v>
      </c>
      <c r="AT174" s="255" t="s">
        <v>231</v>
      </c>
      <c r="AU174" s="255" t="s">
        <v>89</v>
      </c>
      <c r="AY174" s="18" t="s">
        <v>229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89</v>
      </c>
      <c r="BK174" s="256">
        <f>ROUND(I174*H174,2)</f>
        <v>0</v>
      </c>
      <c r="BL174" s="18" t="s">
        <v>236</v>
      </c>
      <c r="BM174" s="255" t="s">
        <v>565</v>
      </c>
    </row>
    <row r="175" s="13" customFormat="1">
      <c r="A175" s="13"/>
      <c r="B175" s="257"/>
      <c r="C175" s="258"/>
      <c r="D175" s="259" t="s">
        <v>238</v>
      </c>
      <c r="E175" s="260" t="s">
        <v>1</v>
      </c>
      <c r="F175" s="261" t="s">
        <v>4548</v>
      </c>
      <c r="G175" s="258"/>
      <c r="H175" s="260" t="s">
        <v>1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7" t="s">
        <v>238</v>
      </c>
      <c r="AU175" s="267" t="s">
        <v>89</v>
      </c>
      <c r="AV175" s="13" t="s">
        <v>89</v>
      </c>
      <c r="AW175" s="13" t="s">
        <v>36</v>
      </c>
      <c r="AX175" s="13" t="s">
        <v>81</v>
      </c>
      <c r="AY175" s="267" t="s">
        <v>229</v>
      </c>
    </row>
    <row r="176" s="14" customFormat="1">
      <c r="A176" s="14"/>
      <c r="B176" s="268"/>
      <c r="C176" s="269"/>
      <c r="D176" s="259" t="s">
        <v>238</v>
      </c>
      <c r="E176" s="270" t="s">
        <v>1</v>
      </c>
      <c r="F176" s="271" t="s">
        <v>4708</v>
      </c>
      <c r="G176" s="269"/>
      <c r="H176" s="272">
        <v>0.0080000000000000002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238</v>
      </c>
      <c r="AU176" s="278" t="s">
        <v>89</v>
      </c>
      <c r="AV176" s="14" t="s">
        <v>91</v>
      </c>
      <c r="AW176" s="14" t="s">
        <v>36</v>
      </c>
      <c r="AX176" s="14" t="s">
        <v>89</v>
      </c>
      <c r="AY176" s="278" t="s">
        <v>229</v>
      </c>
    </row>
    <row r="177" s="2" customFormat="1" ht="16.5" customHeight="1">
      <c r="A177" s="39"/>
      <c r="B177" s="40"/>
      <c r="C177" s="244" t="s">
        <v>8</v>
      </c>
      <c r="D177" s="244" t="s">
        <v>231</v>
      </c>
      <c r="E177" s="245" t="s">
        <v>4557</v>
      </c>
      <c r="F177" s="246" t="s">
        <v>4558</v>
      </c>
      <c r="G177" s="247" t="s">
        <v>234</v>
      </c>
      <c r="H177" s="248">
        <v>0.29999999999999999</v>
      </c>
      <c r="I177" s="249"/>
      <c r="J177" s="250">
        <f>ROUND(I177*H177,2)</f>
        <v>0</v>
      </c>
      <c r="K177" s="246" t="s">
        <v>337</v>
      </c>
      <c r="L177" s="45"/>
      <c r="M177" s="251" t="s">
        <v>1</v>
      </c>
      <c r="N177" s="252" t="s">
        <v>46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236</v>
      </c>
      <c r="AT177" s="255" t="s">
        <v>231</v>
      </c>
      <c r="AU177" s="255" t="s">
        <v>89</v>
      </c>
      <c r="AY177" s="18" t="s">
        <v>229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89</v>
      </c>
      <c r="BK177" s="256">
        <f>ROUND(I177*H177,2)</f>
        <v>0</v>
      </c>
      <c r="BL177" s="18" t="s">
        <v>236</v>
      </c>
      <c r="BM177" s="255" t="s">
        <v>577</v>
      </c>
    </row>
    <row r="178" s="14" customFormat="1">
      <c r="A178" s="14"/>
      <c r="B178" s="268"/>
      <c r="C178" s="269"/>
      <c r="D178" s="259" t="s">
        <v>238</v>
      </c>
      <c r="E178" s="270" t="s">
        <v>1</v>
      </c>
      <c r="F178" s="271" t="s">
        <v>4709</v>
      </c>
      <c r="G178" s="269"/>
      <c r="H178" s="272">
        <v>0.29999999999999999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8" t="s">
        <v>238</v>
      </c>
      <c r="AU178" s="278" t="s">
        <v>89</v>
      </c>
      <c r="AV178" s="14" t="s">
        <v>91</v>
      </c>
      <c r="AW178" s="14" t="s">
        <v>36</v>
      </c>
      <c r="AX178" s="14" t="s">
        <v>89</v>
      </c>
      <c r="AY178" s="278" t="s">
        <v>229</v>
      </c>
    </row>
    <row r="179" s="13" customFormat="1">
      <c r="A179" s="13"/>
      <c r="B179" s="257"/>
      <c r="C179" s="258"/>
      <c r="D179" s="259" t="s">
        <v>238</v>
      </c>
      <c r="E179" s="260" t="s">
        <v>1</v>
      </c>
      <c r="F179" s="261" t="s">
        <v>4710</v>
      </c>
      <c r="G179" s="258"/>
      <c r="H179" s="260" t="s">
        <v>1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7" t="s">
        <v>238</v>
      </c>
      <c r="AU179" s="267" t="s">
        <v>89</v>
      </c>
      <c r="AV179" s="13" t="s">
        <v>89</v>
      </c>
      <c r="AW179" s="13" t="s">
        <v>36</v>
      </c>
      <c r="AX179" s="13" t="s">
        <v>81</v>
      </c>
      <c r="AY179" s="267" t="s">
        <v>229</v>
      </c>
    </row>
    <row r="180" s="12" customFormat="1" ht="25.92" customHeight="1">
      <c r="A180" s="12"/>
      <c r="B180" s="228"/>
      <c r="C180" s="229"/>
      <c r="D180" s="230" t="s">
        <v>80</v>
      </c>
      <c r="E180" s="231" t="s">
        <v>236</v>
      </c>
      <c r="F180" s="231" t="s">
        <v>867</v>
      </c>
      <c r="G180" s="229"/>
      <c r="H180" s="229"/>
      <c r="I180" s="232"/>
      <c r="J180" s="233">
        <f>BK180</f>
        <v>0</v>
      </c>
      <c r="K180" s="229"/>
      <c r="L180" s="234"/>
      <c r="M180" s="235"/>
      <c r="N180" s="236"/>
      <c r="O180" s="236"/>
      <c r="P180" s="237">
        <f>SUM(P181:P189)</f>
        <v>0</v>
      </c>
      <c r="Q180" s="236"/>
      <c r="R180" s="237">
        <f>SUM(R181:R189)</f>
        <v>0</v>
      </c>
      <c r="S180" s="236"/>
      <c r="T180" s="238">
        <f>SUM(T181:T189)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9" t="s">
        <v>89</v>
      </c>
      <c r="AT180" s="240" t="s">
        <v>80</v>
      </c>
      <c r="AU180" s="240" t="s">
        <v>81</v>
      </c>
      <c r="AY180" s="239" t="s">
        <v>229</v>
      </c>
      <c r="BK180" s="241">
        <f>SUM(BK181:BK189)</f>
        <v>0</v>
      </c>
    </row>
    <row r="181" s="2" customFormat="1" ht="21.75" customHeight="1">
      <c r="A181" s="39"/>
      <c r="B181" s="40"/>
      <c r="C181" s="244" t="s">
        <v>331</v>
      </c>
      <c r="D181" s="244" t="s">
        <v>231</v>
      </c>
      <c r="E181" s="245" t="s">
        <v>4561</v>
      </c>
      <c r="F181" s="246" t="s">
        <v>4562</v>
      </c>
      <c r="G181" s="247" t="s">
        <v>346</v>
      </c>
      <c r="H181" s="248">
        <v>8</v>
      </c>
      <c r="I181" s="249"/>
      <c r="J181" s="250">
        <f>ROUND(I181*H181,2)</f>
        <v>0</v>
      </c>
      <c r="K181" s="246" t="s">
        <v>4335</v>
      </c>
      <c r="L181" s="45"/>
      <c r="M181" s="251" t="s">
        <v>1</v>
      </c>
      <c r="N181" s="252" t="s">
        <v>46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236</v>
      </c>
      <c r="AT181" s="255" t="s">
        <v>231</v>
      </c>
      <c r="AU181" s="255" t="s">
        <v>89</v>
      </c>
      <c r="AY181" s="18" t="s">
        <v>229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89</v>
      </c>
      <c r="BK181" s="256">
        <f>ROUND(I181*H181,2)</f>
        <v>0</v>
      </c>
      <c r="BL181" s="18" t="s">
        <v>236</v>
      </c>
      <c r="BM181" s="255" t="s">
        <v>587</v>
      </c>
    </row>
    <row r="182" s="13" customFormat="1">
      <c r="A182" s="13"/>
      <c r="B182" s="257"/>
      <c r="C182" s="258"/>
      <c r="D182" s="259" t="s">
        <v>238</v>
      </c>
      <c r="E182" s="260" t="s">
        <v>1</v>
      </c>
      <c r="F182" s="261" t="s">
        <v>4563</v>
      </c>
      <c r="G182" s="258"/>
      <c r="H182" s="260" t="s">
        <v>1</v>
      </c>
      <c r="I182" s="262"/>
      <c r="J182" s="258"/>
      <c r="K182" s="258"/>
      <c r="L182" s="263"/>
      <c r="M182" s="264"/>
      <c r="N182" s="265"/>
      <c r="O182" s="265"/>
      <c r="P182" s="265"/>
      <c r="Q182" s="265"/>
      <c r="R182" s="265"/>
      <c r="S182" s="265"/>
      <c r="T182" s="26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7" t="s">
        <v>238</v>
      </c>
      <c r="AU182" s="267" t="s">
        <v>89</v>
      </c>
      <c r="AV182" s="13" t="s">
        <v>89</v>
      </c>
      <c r="AW182" s="13" t="s">
        <v>36</v>
      </c>
      <c r="AX182" s="13" t="s">
        <v>81</v>
      </c>
      <c r="AY182" s="267" t="s">
        <v>229</v>
      </c>
    </row>
    <row r="183" s="14" customFormat="1">
      <c r="A183" s="14"/>
      <c r="B183" s="268"/>
      <c r="C183" s="269"/>
      <c r="D183" s="259" t="s">
        <v>238</v>
      </c>
      <c r="E183" s="270" t="s">
        <v>1</v>
      </c>
      <c r="F183" s="271" t="s">
        <v>4711</v>
      </c>
      <c r="G183" s="269"/>
      <c r="H183" s="272">
        <v>8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238</v>
      </c>
      <c r="AU183" s="278" t="s">
        <v>89</v>
      </c>
      <c r="AV183" s="14" t="s">
        <v>91</v>
      </c>
      <c r="AW183" s="14" t="s">
        <v>36</v>
      </c>
      <c r="AX183" s="14" t="s">
        <v>89</v>
      </c>
      <c r="AY183" s="278" t="s">
        <v>229</v>
      </c>
    </row>
    <row r="184" s="2" customFormat="1" ht="21.75" customHeight="1">
      <c r="A184" s="39"/>
      <c r="B184" s="40"/>
      <c r="C184" s="244" t="s">
        <v>507</v>
      </c>
      <c r="D184" s="244" t="s">
        <v>231</v>
      </c>
      <c r="E184" s="245" t="s">
        <v>4566</v>
      </c>
      <c r="F184" s="246" t="s">
        <v>4567</v>
      </c>
      <c r="G184" s="247" t="s">
        <v>314</v>
      </c>
      <c r="H184" s="248">
        <v>9</v>
      </c>
      <c r="I184" s="249"/>
      <c r="J184" s="250">
        <f>ROUND(I184*H184,2)</f>
        <v>0</v>
      </c>
      <c r="K184" s="246" t="s">
        <v>4335</v>
      </c>
      <c r="L184" s="45"/>
      <c r="M184" s="251" t="s">
        <v>1</v>
      </c>
      <c r="N184" s="252" t="s">
        <v>46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236</v>
      </c>
      <c r="AT184" s="255" t="s">
        <v>231</v>
      </c>
      <c r="AU184" s="255" t="s">
        <v>89</v>
      </c>
      <c r="AY184" s="18" t="s">
        <v>229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89</v>
      </c>
      <c r="BK184" s="256">
        <f>ROUND(I184*H184,2)</f>
        <v>0</v>
      </c>
      <c r="BL184" s="18" t="s">
        <v>236</v>
      </c>
      <c r="BM184" s="255" t="s">
        <v>622</v>
      </c>
    </row>
    <row r="185" s="13" customFormat="1">
      <c r="A185" s="13"/>
      <c r="B185" s="257"/>
      <c r="C185" s="258"/>
      <c r="D185" s="259" t="s">
        <v>238</v>
      </c>
      <c r="E185" s="260" t="s">
        <v>1</v>
      </c>
      <c r="F185" s="261" t="s">
        <v>4563</v>
      </c>
      <c r="G185" s="258"/>
      <c r="H185" s="260" t="s">
        <v>1</v>
      </c>
      <c r="I185" s="262"/>
      <c r="J185" s="258"/>
      <c r="K185" s="258"/>
      <c r="L185" s="263"/>
      <c r="M185" s="264"/>
      <c r="N185" s="265"/>
      <c r="O185" s="265"/>
      <c r="P185" s="265"/>
      <c r="Q185" s="265"/>
      <c r="R185" s="265"/>
      <c r="S185" s="265"/>
      <c r="T185" s="26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7" t="s">
        <v>238</v>
      </c>
      <c r="AU185" s="267" t="s">
        <v>89</v>
      </c>
      <c r="AV185" s="13" t="s">
        <v>89</v>
      </c>
      <c r="AW185" s="13" t="s">
        <v>36</v>
      </c>
      <c r="AX185" s="13" t="s">
        <v>81</v>
      </c>
      <c r="AY185" s="267" t="s">
        <v>229</v>
      </c>
    </row>
    <row r="186" s="14" customFormat="1">
      <c r="A186" s="14"/>
      <c r="B186" s="268"/>
      <c r="C186" s="269"/>
      <c r="D186" s="259" t="s">
        <v>238</v>
      </c>
      <c r="E186" s="270" t="s">
        <v>1</v>
      </c>
      <c r="F186" s="271" t="s">
        <v>4712</v>
      </c>
      <c r="G186" s="269"/>
      <c r="H186" s="272">
        <v>9</v>
      </c>
      <c r="I186" s="273"/>
      <c r="J186" s="269"/>
      <c r="K186" s="269"/>
      <c r="L186" s="274"/>
      <c r="M186" s="275"/>
      <c r="N186" s="276"/>
      <c r="O186" s="276"/>
      <c r="P186" s="276"/>
      <c r="Q186" s="276"/>
      <c r="R186" s="276"/>
      <c r="S186" s="276"/>
      <c r="T186" s="27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8" t="s">
        <v>238</v>
      </c>
      <c r="AU186" s="278" t="s">
        <v>89</v>
      </c>
      <c r="AV186" s="14" t="s">
        <v>91</v>
      </c>
      <c r="AW186" s="14" t="s">
        <v>36</v>
      </c>
      <c r="AX186" s="14" t="s">
        <v>89</v>
      </c>
      <c r="AY186" s="278" t="s">
        <v>229</v>
      </c>
    </row>
    <row r="187" s="2" customFormat="1" ht="16.5" customHeight="1">
      <c r="A187" s="39"/>
      <c r="B187" s="40"/>
      <c r="C187" s="244" t="s">
        <v>511</v>
      </c>
      <c r="D187" s="244" t="s">
        <v>231</v>
      </c>
      <c r="E187" s="245" t="s">
        <v>4570</v>
      </c>
      <c r="F187" s="246" t="s">
        <v>4571</v>
      </c>
      <c r="G187" s="247" t="s">
        <v>346</v>
      </c>
      <c r="H187" s="248">
        <v>0.59999999999999998</v>
      </c>
      <c r="I187" s="249"/>
      <c r="J187" s="250">
        <f>ROUND(I187*H187,2)</f>
        <v>0</v>
      </c>
      <c r="K187" s="246" t="s">
        <v>4335</v>
      </c>
      <c r="L187" s="45"/>
      <c r="M187" s="251" t="s">
        <v>1</v>
      </c>
      <c r="N187" s="252" t="s">
        <v>46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236</v>
      </c>
      <c r="AT187" s="255" t="s">
        <v>231</v>
      </c>
      <c r="AU187" s="255" t="s">
        <v>89</v>
      </c>
      <c r="AY187" s="18" t="s">
        <v>229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89</v>
      </c>
      <c r="BK187" s="256">
        <f>ROUND(I187*H187,2)</f>
        <v>0</v>
      </c>
      <c r="BL187" s="18" t="s">
        <v>236</v>
      </c>
      <c r="BM187" s="255" t="s">
        <v>635</v>
      </c>
    </row>
    <row r="188" s="13" customFormat="1">
      <c r="A188" s="13"/>
      <c r="B188" s="257"/>
      <c r="C188" s="258"/>
      <c r="D188" s="259" t="s">
        <v>238</v>
      </c>
      <c r="E188" s="260" t="s">
        <v>1</v>
      </c>
      <c r="F188" s="261" t="s">
        <v>4572</v>
      </c>
      <c r="G188" s="258"/>
      <c r="H188" s="260" t="s">
        <v>1</v>
      </c>
      <c r="I188" s="262"/>
      <c r="J188" s="258"/>
      <c r="K188" s="258"/>
      <c r="L188" s="263"/>
      <c r="M188" s="264"/>
      <c r="N188" s="265"/>
      <c r="O188" s="265"/>
      <c r="P188" s="265"/>
      <c r="Q188" s="265"/>
      <c r="R188" s="265"/>
      <c r="S188" s="265"/>
      <c r="T188" s="26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7" t="s">
        <v>238</v>
      </c>
      <c r="AU188" s="267" t="s">
        <v>89</v>
      </c>
      <c r="AV188" s="13" t="s">
        <v>89</v>
      </c>
      <c r="AW188" s="13" t="s">
        <v>36</v>
      </c>
      <c r="AX188" s="13" t="s">
        <v>81</v>
      </c>
      <c r="AY188" s="267" t="s">
        <v>229</v>
      </c>
    </row>
    <row r="189" s="14" customFormat="1">
      <c r="A189" s="14"/>
      <c r="B189" s="268"/>
      <c r="C189" s="269"/>
      <c r="D189" s="259" t="s">
        <v>238</v>
      </c>
      <c r="E189" s="270" t="s">
        <v>1</v>
      </c>
      <c r="F189" s="271" t="s">
        <v>4713</v>
      </c>
      <c r="G189" s="269"/>
      <c r="H189" s="272">
        <v>0.59999999999999998</v>
      </c>
      <c r="I189" s="273"/>
      <c r="J189" s="269"/>
      <c r="K189" s="269"/>
      <c r="L189" s="274"/>
      <c r="M189" s="275"/>
      <c r="N189" s="276"/>
      <c r="O189" s="276"/>
      <c r="P189" s="276"/>
      <c r="Q189" s="276"/>
      <c r="R189" s="276"/>
      <c r="S189" s="276"/>
      <c r="T189" s="27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8" t="s">
        <v>238</v>
      </c>
      <c r="AU189" s="278" t="s">
        <v>89</v>
      </c>
      <c r="AV189" s="14" t="s">
        <v>91</v>
      </c>
      <c r="AW189" s="14" t="s">
        <v>36</v>
      </c>
      <c r="AX189" s="14" t="s">
        <v>89</v>
      </c>
      <c r="AY189" s="278" t="s">
        <v>229</v>
      </c>
    </row>
    <row r="190" s="12" customFormat="1" ht="25.92" customHeight="1">
      <c r="A190" s="12"/>
      <c r="B190" s="228"/>
      <c r="C190" s="229"/>
      <c r="D190" s="230" t="s">
        <v>80</v>
      </c>
      <c r="E190" s="231" t="s">
        <v>258</v>
      </c>
      <c r="F190" s="231" t="s">
        <v>4301</v>
      </c>
      <c r="G190" s="229"/>
      <c r="H190" s="229"/>
      <c r="I190" s="232"/>
      <c r="J190" s="233">
        <f>BK190</f>
        <v>0</v>
      </c>
      <c r="K190" s="229"/>
      <c r="L190" s="234"/>
      <c r="M190" s="235"/>
      <c r="N190" s="236"/>
      <c r="O190" s="236"/>
      <c r="P190" s="237">
        <f>SUM(P191:P210)</f>
        <v>0</v>
      </c>
      <c r="Q190" s="236"/>
      <c r="R190" s="237">
        <f>SUM(R191:R210)</f>
        <v>0</v>
      </c>
      <c r="S190" s="236"/>
      <c r="T190" s="238">
        <f>SUM(T191:T210)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9" t="s">
        <v>89</v>
      </c>
      <c r="AT190" s="240" t="s">
        <v>80</v>
      </c>
      <c r="AU190" s="240" t="s">
        <v>81</v>
      </c>
      <c r="AY190" s="239" t="s">
        <v>229</v>
      </c>
      <c r="BK190" s="241">
        <f>SUM(BK191:BK210)</f>
        <v>0</v>
      </c>
    </row>
    <row r="191" s="2" customFormat="1" ht="16.5" customHeight="1">
      <c r="A191" s="39"/>
      <c r="B191" s="40"/>
      <c r="C191" s="244" t="s">
        <v>517</v>
      </c>
      <c r="D191" s="244" t="s">
        <v>231</v>
      </c>
      <c r="E191" s="245" t="s">
        <v>4575</v>
      </c>
      <c r="F191" s="246" t="s">
        <v>4576</v>
      </c>
      <c r="G191" s="247" t="s">
        <v>311</v>
      </c>
      <c r="H191" s="248">
        <v>33</v>
      </c>
      <c r="I191" s="249"/>
      <c r="J191" s="250">
        <f>ROUND(I191*H191,2)</f>
        <v>0</v>
      </c>
      <c r="K191" s="246" t="s">
        <v>337</v>
      </c>
      <c r="L191" s="45"/>
      <c r="M191" s="251" t="s">
        <v>1</v>
      </c>
      <c r="N191" s="252" t="s">
        <v>46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236</v>
      </c>
      <c r="AT191" s="255" t="s">
        <v>231</v>
      </c>
      <c r="AU191" s="255" t="s">
        <v>89</v>
      </c>
      <c r="AY191" s="18" t="s">
        <v>229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89</v>
      </c>
      <c r="BK191" s="256">
        <f>ROUND(I191*H191,2)</f>
        <v>0</v>
      </c>
      <c r="BL191" s="18" t="s">
        <v>236</v>
      </c>
      <c r="BM191" s="255" t="s">
        <v>645</v>
      </c>
    </row>
    <row r="192" s="13" customFormat="1">
      <c r="A192" s="13"/>
      <c r="B192" s="257"/>
      <c r="C192" s="258"/>
      <c r="D192" s="259" t="s">
        <v>238</v>
      </c>
      <c r="E192" s="260" t="s">
        <v>1</v>
      </c>
      <c r="F192" s="261" t="s">
        <v>4577</v>
      </c>
      <c r="G192" s="258"/>
      <c r="H192" s="260" t="s">
        <v>1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7" t="s">
        <v>238</v>
      </c>
      <c r="AU192" s="267" t="s">
        <v>89</v>
      </c>
      <c r="AV192" s="13" t="s">
        <v>89</v>
      </c>
      <c r="AW192" s="13" t="s">
        <v>36</v>
      </c>
      <c r="AX192" s="13" t="s">
        <v>81</v>
      </c>
      <c r="AY192" s="267" t="s">
        <v>229</v>
      </c>
    </row>
    <row r="193" s="13" customFormat="1">
      <c r="A193" s="13"/>
      <c r="B193" s="257"/>
      <c r="C193" s="258"/>
      <c r="D193" s="259" t="s">
        <v>238</v>
      </c>
      <c r="E193" s="260" t="s">
        <v>1</v>
      </c>
      <c r="F193" s="261" t="s">
        <v>4578</v>
      </c>
      <c r="G193" s="258"/>
      <c r="H193" s="260" t="s">
        <v>1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7" t="s">
        <v>238</v>
      </c>
      <c r="AU193" s="267" t="s">
        <v>89</v>
      </c>
      <c r="AV193" s="13" t="s">
        <v>89</v>
      </c>
      <c r="AW193" s="13" t="s">
        <v>36</v>
      </c>
      <c r="AX193" s="13" t="s">
        <v>81</v>
      </c>
      <c r="AY193" s="267" t="s">
        <v>229</v>
      </c>
    </row>
    <row r="194" s="14" customFormat="1">
      <c r="A194" s="14"/>
      <c r="B194" s="268"/>
      <c r="C194" s="269"/>
      <c r="D194" s="259" t="s">
        <v>238</v>
      </c>
      <c r="E194" s="270" t="s">
        <v>1</v>
      </c>
      <c r="F194" s="271" t="s">
        <v>4714</v>
      </c>
      <c r="G194" s="269"/>
      <c r="H194" s="272">
        <v>33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238</v>
      </c>
      <c r="AU194" s="278" t="s">
        <v>89</v>
      </c>
      <c r="AV194" s="14" t="s">
        <v>91</v>
      </c>
      <c r="AW194" s="14" t="s">
        <v>36</v>
      </c>
      <c r="AX194" s="14" t="s">
        <v>89</v>
      </c>
      <c r="AY194" s="278" t="s">
        <v>229</v>
      </c>
    </row>
    <row r="195" s="2" customFormat="1" ht="16.5" customHeight="1">
      <c r="A195" s="39"/>
      <c r="B195" s="40"/>
      <c r="C195" s="244" t="s">
        <v>522</v>
      </c>
      <c r="D195" s="244" t="s">
        <v>231</v>
      </c>
      <c r="E195" s="245" t="s">
        <v>4580</v>
      </c>
      <c r="F195" s="246" t="s">
        <v>4581</v>
      </c>
      <c r="G195" s="247" t="s">
        <v>311</v>
      </c>
      <c r="H195" s="248">
        <v>33</v>
      </c>
      <c r="I195" s="249"/>
      <c r="J195" s="250">
        <f>ROUND(I195*H195,2)</f>
        <v>0</v>
      </c>
      <c r="K195" s="246" t="s">
        <v>337</v>
      </c>
      <c r="L195" s="45"/>
      <c r="M195" s="251" t="s">
        <v>1</v>
      </c>
      <c r="N195" s="252" t="s">
        <v>46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236</v>
      </c>
      <c r="AT195" s="255" t="s">
        <v>231</v>
      </c>
      <c r="AU195" s="255" t="s">
        <v>89</v>
      </c>
      <c r="AY195" s="18" t="s">
        <v>229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89</v>
      </c>
      <c r="BK195" s="256">
        <f>ROUND(I195*H195,2)</f>
        <v>0</v>
      </c>
      <c r="BL195" s="18" t="s">
        <v>236</v>
      </c>
      <c r="BM195" s="255" t="s">
        <v>658</v>
      </c>
    </row>
    <row r="196" s="13" customFormat="1">
      <c r="A196" s="13"/>
      <c r="B196" s="257"/>
      <c r="C196" s="258"/>
      <c r="D196" s="259" t="s">
        <v>238</v>
      </c>
      <c r="E196" s="260" t="s">
        <v>1</v>
      </c>
      <c r="F196" s="261" t="s">
        <v>4577</v>
      </c>
      <c r="G196" s="258"/>
      <c r="H196" s="260" t="s">
        <v>1</v>
      </c>
      <c r="I196" s="262"/>
      <c r="J196" s="258"/>
      <c r="K196" s="258"/>
      <c r="L196" s="263"/>
      <c r="M196" s="264"/>
      <c r="N196" s="265"/>
      <c r="O196" s="265"/>
      <c r="P196" s="265"/>
      <c r="Q196" s="265"/>
      <c r="R196" s="265"/>
      <c r="S196" s="265"/>
      <c r="T196" s="26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7" t="s">
        <v>238</v>
      </c>
      <c r="AU196" s="267" t="s">
        <v>89</v>
      </c>
      <c r="AV196" s="13" t="s">
        <v>89</v>
      </c>
      <c r="AW196" s="13" t="s">
        <v>36</v>
      </c>
      <c r="AX196" s="13" t="s">
        <v>81</v>
      </c>
      <c r="AY196" s="267" t="s">
        <v>229</v>
      </c>
    </row>
    <row r="197" s="13" customFormat="1">
      <c r="A197" s="13"/>
      <c r="B197" s="257"/>
      <c r="C197" s="258"/>
      <c r="D197" s="259" t="s">
        <v>238</v>
      </c>
      <c r="E197" s="260" t="s">
        <v>1</v>
      </c>
      <c r="F197" s="261" t="s">
        <v>4582</v>
      </c>
      <c r="G197" s="258"/>
      <c r="H197" s="260" t="s">
        <v>1</v>
      </c>
      <c r="I197" s="262"/>
      <c r="J197" s="258"/>
      <c r="K197" s="258"/>
      <c r="L197" s="263"/>
      <c r="M197" s="264"/>
      <c r="N197" s="265"/>
      <c r="O197" s="265"/>
      <c r="P197" s="265"/>
      <c r="Q197" s="265"/>
      <c r="R197" s="265"/>
      <c r="S197" s="265"/>
      <c r="T197" s="26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7" t="s">
        <v>238</v>
      </c>
      <c r="AU197" s="267" t="s">
        <v>89</v>
      </c>
      <c r="AV197" s="13" t="s">
        <v>89</v>
      </c>
      <c r="AW197" s="13" t="s">
        <v>36</v>
      </c>
      <c r="AX197" s="13" t="s">
        <v>81</v>
      </c>
      <c r="AY197" s="267" t="s">
        <v>229</v>
      </c>
    </row>
    <row r="198" s="14" customFormat="1">
      <c r="A198" s="14"/>
      <c r="B198" s="268"/>
      <c r="C198" s="269"/>
      <c r="D198" s="259" t="s">
        <v>238</v>
      </c>
      <c r="E198" s="270" t="s">
        <v>1</v>
      </c>
      <c r="F198" s="271" t="s">
        <v>4715</v>
      </c>
      <c r="G198" s="269"/>
      <c r="H198" s="272">
        <v>33</v>
      </c>
      <c r="I198" s="273"/>
      <c r="J198" s="269"/>
      <c r="K198" s="269"/>
      <c r="L198" s="274"/>
      <c r="M198" s="275"/>
      <c r="N198" s="276"/>
      <c r="O198" s="276"/>
      <c r="P198" s="276"/>
      <c r="Q198" s="276"/>
      <c r="R198" s="276"/>
      <c r="S198" s="276"/>
      <c r="T198" s="27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8" t="s">
        <v>238</v>
      </c>
      <c r="AU198" s="278" t="s">
        <v>89</v>
      </c>
      <c r="AV198" s="14" t="s">
        <v>91</v>
      </c>
      <c r="AW198" s="14" t="s">
        <v>36</v>
      </c>
      <c r="AX198" s="14" t="s">
        <v>89</v>
      </c>
      <c r="AY198" s="278" t="s">
        <v>229</v>
      </c>
    </row>
    <row r="199" s="2" customFormat="1" ht="16.5" customHeight="1">
      <c r="A199" s="39"/>
      <c r="B199" s="40"/>
      <c r="C199" s="244" t="s">
        <v>7</v>
      </c>
      <c r="D199" s="244" t="s">
        <v>231</v>
      </c>
      <c r="E199" s="245" t="s">
        <v>4584</v>
      </c>
      <c r="F199" s="246" t="s">
        <v>4585</v>
      </c>
      <c r="G199" s="247" t="s">
        <v>311</v>
      </c>
      <c r="H199" s="248">
        <v>20</v>
      </c>
      <c r="I199" s="249"/>
      <c r="J199" s="250">
        <f>ROUND(I199*H199,2)</f>
        <v>0</v>
      </c>
      <c r="K199" s="246" t="s">
        <v>337</v>
      </c>
      <c r="L199" s="45"/>
      <c r="M199" s="251" t="s">
        <v>1</v>
      </c>
      <c r="N199" s="252" t="s">
        <v>46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236</v>
      </c>
      <c r="AT199" s="255" t="s">
        <v>231</v>
      </c>
      <c r="AU199" s="255" t="s">
        <v>89</v>
      </c>
      <c r="AY199" s="18" t="s">
        <v>229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89</v>
      </c>
      <c r="BK199" s="256">
        <f>ROUND(I199*H199,2)</f>
        <v>0</v>
      </c>
      <c r="BL199" s="18" t="s">
        <v>236</v>
      </c>
      <c r="BM199" s="255" t="s">
        <v>676</v>
      </c>
    </row>
    <row r="200" s="13" customFormat="1">
      <c r="A200" s="13"/>
      <c r="B200" s="257"/>
      <c r="C200" s="258"/>
      <c r="D200" s="259" t="s">
        <v>238</v>
      </c>
      <c r="E200" s="260" t="s">
        <v>1</v>
      </c>
      <c r="F200" s="261" t="s">
        <v>4577</v>
      </c>
      <c r="G200" s="258"/>
      <c r="H200" s="260" t="s">
        <v>1</v>
      </c>
      <c r="I200" s="262"/>
      <c r="J200" s="258"/>
      <c r="K200" s="258"/>
      <c r="L200" s="263"/>
      <c r="M200" s="264"/>
      <c r="N200" s="265"/>
      <c r="O200" s="265"/>
      <c r="P200" s="265"/>
      <c r="Q200" s="265"/>
      <c r="R200" s="265"/>
      <c r="S200" s="265"/>
      <c r="T200" s="26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7" t="s">
        <v>238</v>
      </c>
      <c r="AU200" s="267" t="s">
        <v>89</v>
      </c>
      <c r="AV200" s="13" t="s">
        <v>89</v>
      </c>
      <c r="AW200" s="13" t="s">
        <v>36</v>
      </c>
      <c r="AX200" s="13" t="s">
        <v>81</v>
      </c>
      <c r="AY200" s="267" t="s">
        <v>229</v>
      </c>
    </row>
    <row r="201" s="13" customFormat="1">
      <c r="A201" s="13"/>
      <c r="B201" s="257"/>
      <c r="C201" s="258"/>
      <c r="D201" s="259" t="s">
        <v>238</v>
      </c>
      <c r="E201" s="260" t="s">
        <v>1</v>
      </c>
      <c r="F201" s="261" t="s">
        <v>4586</v>
      </c>
      <c r="G201" s="258"/>
      <c r="H201" s="260" t="s">
        <v>1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7" t="s">
        <v>238</v>
      </c>
      <c r="AU201" s="267" t="s">
        <v>89</v>
      </c>
      <c r="AV201" s="13" t="s">
        <v>89</v>
      </c>
      <c r="AW201" s="13" t="s">
        <v>36</v>
      </c>
      <c r="AX201" s="13" t="s">
        <v>81</v>
      </c>
      <c r="AY201" s="267" t="s">
        <v>229</v>
      </c>
    </row>
    <row r="202" s="14" customFormat="1">
      <c r="A202" s="14"/>
      <c r="B202" s="268"/>
      <c r="C202" s="269"/>
      <c r="D202" s="259" t="s">
        <v>238</v>
      </c>
      <c r="E202" s="270" t="s">
        <v>1</v>
      </c>
      <c r="F202" s="271" t="s">
        <v>4716</v>
      </c>
      <c r="G202" s="269"/>
      <c r="H202" s="272">
        <v>20</v>
      </c>
      <c r="I202" s="273"/>
      <c r="J202" s="269"/>
      <c r="K202" s="269"/>
      <c r="L202" s="274"/>
      <c r="M202" s="275"/>
      <c r="N202" s="276"/>
      <c r="O202" s="276"/>
      <c r="P202" s="276"/>
      <c r="Q202" s="276"/>
      <c r="R202" s="276"/>
      <c r="S202" s="276"/>
      <c r="T202" s="27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8" t="s">
        <v>238</v>
      </c>
      <c r="AU202" s="278" t="s">
        <v>89</v>
      </c>
      <c r="AV202" s="14" t="s">
        <v>91</v>
      </c>
      <c r="AW202" s="14" t="s">
        <v>36</v>
      </c>
      <c r="AX202" s="14" t="s">
        <v>89</v>
      </c>
      <c r="AY202" s="278" t="s">
        <v>229</v>
      </c>
    </row>
    <row r="203" s="2" customFormat="1" ht="16.5" customHeight="1">
      <c r="A203" s="39"/>
      <c r="B203" s="40"/>
      <c r="C203" s="244" t="s">
        <v>530</v>
      </c>
      <c r="D203" s="244" t="s">
        <v>231</v>
      </c>
      <c r="E203" s="245" t="s">
        <v>4588</v>
      </c>
      <c r="F203" s="246" t="s">
        <v>4589</v>
      </c>
      <c r="G203" s="247" t="s">
        <v>311</v>
      </c>
      <c r="H203" s="248">
        <v>20</v>
      </c>
      <c r="I203" s="249"/>
      <c r="J203" s="250">
        <f>ROUND(I203*H203,2)</f>
        <v>0</v>
      </c>
      <c r="K203" s="246" t="s">
        <v>337</v>
      </c>
      <c r="L203" s="45"/>
      <c r="M203" s="251" t="s">
        <v>1</v>
      </c>
      <c r="N203" s="252" t="s">
        <v>46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236</v>
      </c>
      <c r="AT203" s="255" t="s">
        <v>231</v>
      </c>
      <c r="AU203" s="255" t="s">
        <v>89</v>
      </c>
      <c r="AY203" s="18" t="s">
        <v>229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89</v>
      </c>
      <c r="BK203" s="256">
        <f>ROUND(I203*H203,2)</f>
        <v>0</v>
      </c>
      <c r="BL203" s="18" t="s">
        <v>236</v>
      </c>
      <c r="BM203" s="255" t="s">
        <v>717</v>
      </c>
    </row>
    <row r="204" s="13" customFormat="1">
      <c r="A204" s="13"/>
      <c r="B204" s="257"/>
      <c r="C204" s="258"/>
      <c r="D204" s="259" t="s">
        <v>238</v>
      </c>
      <c r="E204" s="260" t="s">
        <v>1</v>
      </c>
      <c r="F204" s="261" t="s">
        <v>4577</v>
      </c>
      <c r="G204" s="258"/>
      <c r="H204" s="260" t="s">
        <v>1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7" t="s">
        <v>238</v>
      </c>
      <c r="AU204" s="267" t="s">
        <v>89</v>
      </c>
      <c r="AV204" s="13" t="s">
        <v>89</v>
      </c>
      <c r="AW204" s="13" t="s">
        <v>36</v>
      </c>
      <c r="AX204" s="13" t="s">
        <v>81</v>
      </c>
      <c r="AY204" s="267" t="s">
        <v>229</v>
      </c>
    </row>
    <row r="205" s="13" customFormat="1">
      <c r="A205" s="13"/>
      <c r="B205" s="257"/>
      <c r="C205" s="258"/>
      <c r="D205" s="259" t="s">
        <v>238</v>
      </c>
      <c r="E205" s="260" t="s">
        <v>1</v>
      </c>
      <c r="F205" s="261" t="s">
        <v>4582</v>
      </c>
      <c r="G205" s="258"/>
      <c r="H205" s="260" t="s">
        <v>1</v>
      </c>
      <c r="I205" s="262"/>
      <c r="J205" s="258"/>
      <c r="K205" s="258"/>
      <c r="L205" s="263"/>
      <c r="M205" s="264"/>
      <c r="N205" s="265"/>
      <c r="O205" s="265"/>
      <c r="P205" s="265"/>
      <c r="Q205" s="265"/>
      <c r="R205" s="265"/>
      <c r="S205" s="265"/>
      <c r="T205" s="26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7" t="s">
        <v>238</v>
      </c>
      <c r="AU205" s="267" t="s">
        <v>89</v>
      </c>
      <c r="AV205" s="13" t="s">
        <v>89</v>
      </c>
      <c r="AW205" s="13" t="s">
        <v>36</v>
      </c>
      <c r="AX205" s="13" t="s">
        <v>81</v>
      </c>
      <c r="AY205" s="267" t="s">
        <v>229</v>
      </c>
    </row>
    <row r="206" s="14" customFormat="1">
      <c r="A206" s="14"/>
      <c r="B206" s="268"/>
      <c r="C206" s="269"/>
      <c r="D206" s="259" t="s">
        <v>238</v>
      </c>
      <c r="E206" s="270" t="s">
        <v>1</v>
      </c>
      <c r="F206" s="271" t="s">
        <v>4717</v>
      </c>
      <c r="G206" s="269"/>
      <c r="H206" s="272">
        <v>20</v>
      </c>
      <c r="I206" s="273"/>
      <c r="J206" s="269"/>
      <c r="K206" s="269"/>
      <c r="L206" s="274"/>
      <c r="M206" s="275"/>
      <c r="N206" s="276"/>
      <c r="O206" s="276"/>
      <c r="P206" s="276"/>
      <c r="Q206" s="276"/>
      <c r="R206" s="276"/>
      <c r="S206" s="276"/>
      <c r="T206" s="27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8" t="s">
        <v>238</v>
      </c>
      <c r="AU206" s="278" t="s">
        <v>89</v>
      </c>
      <c r="AV206" s="14" t="s">
        <v>91</v>
      </c>
      <c r="AW206" s="14" t="s">
        <v>36</v>
      </c>
      <c r="AX206" s="14" t="s">
        <v>89</v>
      </c>
      <c r="AY206" s="278" t="s">
        <v>229</v>
      </c>
    </row>
    <row r="207" s="2" customFormat="1" ht="16.5" customHeight="1">
      <c r="A207" s="39"/>
      <c r="B207" s="40"/>
      <c r="C207" s="244" t="s">
        <v>534</v>
      </c>
      <c r="D207" s="244" t="s">
        <v>231</v>
      </c>
      <c r="E207" s="245" t="s">
        <v>4591</v>
      </c>
      <c r="F207" s="246" t="s">
        <v>4592</v>
      </c>
      <c r="G207" s="247" t="s">
        <v>346</v>
      </c>
      <c r="H207" s="248">
        <v>41</v>
      </c>
      <c r="I207" s="249"/>
      <c r="J207" s="250">
        <f>ROUND(I207*H207,2)</f>
        <v>0</v>
      </c>
      <c r="K207" s="246" t="s">
        <v>337</v>
      </c>
      <c r="L207" s="45"/>
      <c r="M207" s="251" t="s">
        <v>1</v>
      </c>
      <c r="N207" s="252" t="s">
        <v>46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236</v>
      </c>
      <c r="AT207" s="255" t="s">
        <v>231</v>
      </c>
      <c r="AU207" s="255" t="s">
        <v>89</v>
      </c>
      <c r="AY207" s="18" t="s">
        <v>229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89</v>
      </c>
      <c r="BK207" s="256">
        <f>ROUND(I207*H207,2)</f>
        <v>0</v>
      </c>
      <c r="BL207" s="18" t="s">
        <v>236</v>
      </c>
      <c r="BM207" s="255" t="s">
        <v>742</v>
      </c>
    </row>
    <row r="208" s="14" customFormat="1">
      <c r="A208" s="14"/>
      <c r="B208" s="268"/>
      <c r="C208" s="269"/>
      <c r="D208" s="259" t="s">
        <v>238</v>
      </c>
      <c r="E208" s="270" t="s">
        <v>1</v>
      </c>
      <c r="F208" s="271" t="s">
        <v>4718</v>
      </c>
      <c r="G208" s="269"/>
      <c r="H208" s="272">
        <v>41</v>
      </c>
      <c r="I208" s="273"/>
      <c r="J208" s="269"/>
      <c r="K208" s="269"/>
      <c r="L208" s="274"/>
      <c r="M208" s="275"/>
      <c r="N208" s="276"/>
      <c r="O208" s="276"/>
      <c r="P208" s="276"/>
      <c r="Q208" s="276"/>
      <c r="R208" s="276"/>
      <c r="S208" s="276"/>
      <c r="T208" s="27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8" t="s">
        <v>238</v>
      </c>
      <c r="AU208" s="278" t="s">
        <v>89</v>
      </c>
      <c r="AV208" s="14" t="s">
        <v>91</v>
      </c>
      <c r="AW208" s="14" t="s">
        <v>36</v>
      </c>
      <c r="AX208" s="14" t="s">
        <v>89</v>
      </c>
      <c r="AY208" s="278" t="s">
        <v>229</v>
      </c>
    </row>
    <row r="209" s="2" customFormat="1" ht="16.5" customHeight="1">
      <c r="A209" s="39"/>
      <c r="B209" s="40"/>
      <c r="C209" s="244" t="s">
        <v>540</v>
      </c>
      <c r="D209" s="244" t="s">
        <v>231</v>
      </c>
      <c r="E209" s="245" t="s">
        <v>4594</v>
      </c>
      <c r="F209" s="246" t="s">
        <v>4595</v>
      </c>
      <c r="G209" s="247" t="s">
        <v>346</v>
      </c>
      <c r="H209" s="248">
        <v>41</v>
      </c>
      <c r="I209" s="249"/>
      <c r="J209" s="250">
        <f>ROUND(I209*H209,2)</f>
        <v>0</v>
      </c>
      <c r="K209" s="246" t="s">
        <v>337</v>
      </c>
      <c r="L209" s="45"/>
      <c r="M209" s="251" t="s">
        <v>1</v>
      </c>
      <c r="N209" s="252" t="s">
        <v>46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236</v>
      </c>
      <c r="AT209" s="255" t="s">
        <v>231</v>
      </c>
      <c r="AU209" s="255" t="s">
        <v>89</v>
      </c>
      <c r="AY209" s="18" t="s">
        <v>229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89</v>
      </c>
      <c r="BK209" s="256">
        <f>ROUND(I209*H209,2)</f>
        <v>0</v>
      </c>
      <c r="BL209" s="18" t="s">
        <v>236</v>
      </c>
      <c r="BM209" s="255" t="s">
        <v>755</v>
      </c>
    </row>
    <row r="210" s="14" customFormat="1">
      <c r="A210" s="14"/>
      <c r="B210" s="268"/>
      <c r="C210" s="269"/>
      <c r="D210" s="259" t="s">
        <v>238</v>
      </c>
      <c r="E210" s="270" t="s">
        <v>1</v>
      </c>
      <c r="F210" s="271" t="s">
        <v>4719</v>
      </c>
      <c r="G210" s="269"/>
      <c r="H210" s="272">
        <v>41</v>
      </c>
      <c r="I210" s="273"/>
      <c r="J210" s="269"/>
      <c r="K210" s="269"/>
      <c r="L210" s="274"/>
      <c r="M210" s="275"/>
      <c r="N210" s="276"/>
      <c r="O210" s="276"/>
      <c r="P210" s="276"/>
      <c r="Q210" s="276"/>
      <c r="R210" s="276"/>
      <c r="S210" s="276"/>
      <c r="T210" s="27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8" t="s">
        <v>238</v>
      </c>
      <c r="AU210" s="278" t="s">
        <v>89</v>
      </c>
      <c r="AV210" s="14" t="s">
        <v>91</v>
      </c>
      <c r="AW210" s="14" t="s">
        <v>36</v>
      </c>
      <c r="AX210" s="14" t="s">
        <v>89</v>
      </c>
      <c r="AY210" s="278" t="s">
        <v>229</v>
      </c>
    </row>
    <row r="211" s="12" customFormat="1" ht="25.92" customHeight="1">
      <c r="A211" s="12"/>
      <c r="B211" s="228"/>
      <c r="C211" s="229"/>
      <c r="D211" s="230" t="s">
        <v>80</v>
      </c>
      <c r="E211" s="231" t="s">
        <v>840</v>
      </c>
      <c r="F211" s="231" t="s">
        <v>4301</v>
      </c>
      <c r="G211" s="229"/>
      <c r="H211" s="229"/>
      <c r="I211" s="232"/>
      <c r="J211" s="233">
        <f>BK211</f>
        <v>0</v>
      </c>
      <c r="K211" s="229"/>
      <c r="L211" s="234"/>
      <c r="M211" s="235"/>
      <c r="N211" s="236"/>
      <c r="O211" s="236"/>
      <c r="P211" s="237">
        <f>SUM(P212:P226)</f>
        <v>0</v>
      </c>
      <c r="Q211" s="236"/>
      <c r="R211" s="237">
        <f>SUM(R212:R226)</f>
        <v>0</v>
      </c>
      <c r="S211" s="236"/>
      <c r="T211" s="238">
        <f>SUM(T212:T226)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9" t="s">
        <v>89</v>
      </c>
      <c r="AT211" s="240" t="s">
        <v>80</v>
      </c>
      <c r="AU211" s="240" t="s">
        <v>81</v>
      </c>
      <c r="AY211" s="239" t="s">
        <v>229</v>
      </c>
      <c r="BK211" s="241">
        <f>SUM(BK212:BK226)</f>
        <v>0</v>
      </c>
    </row>
    <row r="212" s="2" customFormat="1" ht="21.75" customHeight="1">
      <c r="A212" s="39"/>
      <c r="B212" s="40"/>
      <c r="C212" s="244" t="s">
        <v>548</v>
      </c>
      <c r="D212" s="244" t="s">
        <v>231</v>
      </c>
      <c r="E212" s="245" t="s">
        <v>4605</v>
      </c>
      <c r="F212" s="246" t="s">
        <v>4606</v>
      </c>
      <c r="G212" s="247" t="s">
        <v>311</v>
      </c>
      <c r="H212" s="248">
        <v>96.200000000000003</v>
      </c>
      <c r="I212" s="249"/>
      <c r="J212" s="250">
        <f>ROUND(I212*H212,2)</f>
        <v>0</v>
      </c>
      <c r="K212" s="246" t="s">
        <v>4335</v>
      </c>
      <c r="L212" s="45"/>
      <c r="M212" s="251" t="s">
        <v>1</v>
      </c>
      <c r="N212" s="252" t="s">
        <v>46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236</v>
      </c>
      <c r="AT212" s="255" t="s">
        <v>231</v>
      </c>
      <c r="AU212" s="255" t="s">
        <v>89</v>
      </c>
      <c r="AY212" s="18" t="s">
        <v>229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89</v>
      </c>
      <c r="BK212" s="256">
        <f>ROUND(I212*H212,2)</f>
        <v>0</v>
      </c>
      <c r="BL212" s="18" t="s">
        <v>236</v>
      </c>
      <c r="BM212" s="255" t="s">
        <v>768</v>
      </c>
    </row>
    <row r="213" s="13" customFormat="1">
      <c r="A213" s="13"/>
      <c r="B213" s="257"/>
      <c r="C213" s="258"/>
      <c r="D213" s="259" t="s">
        <v>238</v>
      </c>
      <c r="E213" s="260" t="s">
        <v>1</v>
      </c>
      <c r="F213" s="261" t="s">
        <v>4607</v>
      </c>
      <c r="G213" s="258"/>
      <c r="H213" s="260" t="s">
        <v>1</v>
      </c>
      <c r="I213" s="262"/>
      <c r="J213" s="258"/>
      <c r="K213" s="258"/>
      <c r="L213" s="263"/>
      <c r="M213" s="264"/>
      <c r="N213" s="265"/>
      <c r="O213" s="265"/>
      <c r="P213" s="265"/>
      <c r="Q213" s="265"/>
      <c r="R213" s="265"/>
      <c r="S213" s="265"/>
      <c r="T213" s="26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7" t="s">
        <v>238</v>
      </c>
      <c r="AU213" s="267" t="s">
        <v>89</v>
      </c>
      <c r="AV213" s="13" t="s">
        <v>89</v>
      </c>
      <c r="AW213" s="13" t="s">
        <v>36</v>
      </c>
      <c r="AX213" s="13" t="s">
        <v>81</v>
      </c>
      <c r="AY213" s="267" t="s">
        <v>229</v>
      </c>
    </row>
    <row r="214" s="14" customFormat="1">
      <c r="A214" s="14"/>
      <c r="B214" s="268"/>
      <c r="C214" s="269"/>
      <c r="D214" s="259" t="s">
        <v>238</v>
      </c>
      <c r="E214" s="270" t="s">
        <v>1</v>
      </c>
      <c r="F214" s="271" t="s">
        <v>4720</v>
      </c>
      <c r="G214" s="269"/>
      <c r="H214" s="272">
        <v>96.200000000000003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238</v>
      </c>
      <c r="AU214" s="278" t="s">
        <v>89</v>
      </c>
      <c r="AV214" s="14" t="s">
        <v>91</v>
      </c>
      <c r="AW214" s="14" t="s">
        <v>36</v>
      </c>
      <c r="AX214" s="14" t="s">
        <v>89</v>
      </c>
      <c r="AY214" s="278" t="s">
        <v>229</v>
      </c>
    </row>
    <row r="215" s="2" customFormat="1" ht="21.75" customHeight="1">
      <c r="A215" s="39"/>
      <c r="B215" s="40"/>
      <c r="C215" s="244" t="s">
        <v>552</v>
      </c>
      <c r="D215" s="244" t="s">
        <v>231</v>
      </c>
      <c r="E215" s="245" t="s">
        <v>4319</v>
      </c>
      <c r="F215" s="246" t="s">
        <v>4320</v>
      </c>
      <c r="G215" s="247" t="s">
        <v>311</v>
      </c>
      <c r="H215" s="248">
        <v>203.69999999999999</v>
      </c>
      <c r="I215" s="249"/>
      <c r="J215" s="250">
        <f>ROUND(I215*H215,2)</f>
        <v>0</v>
      </c>
      <c r="K215" s="246" t="s">
        <v>337</v>
      </c>
      <c r="L215" s="45"/>
      <c r="M215" s="251" t="s">
        <v>1</v>
      </c>
      <c r="N215" s="252" t="s">
        <v>46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236</v>
      </c>
      <c r="AT215" s="255" t="s">
        <v>231</v>
      </c>
      <c r="AU215" s="255" t="s">
        <v>89</v>
      </c>
      <c r="AY215" s="18" t="s">
        <v>229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89</v>
      </c>
      <c r="BK215" s="256">
        <f>ROUND(I215*H215,2)</f>
        <v>0</v>
      </c>
      <c r="BL215" s="18" t="s">
        <v>236</v>
      </c>
      <c r="BM215" s="255" t="s">
        <v>778</v>
      </c>
    </row>
    <row r="216" s="13" customFormat="1">
      <c r="A216" s="13"/>
      <c r="B216" s="257"/>
      <c r="C216" s="258"/>
      <c r="D216" s="259" t="s">
        <v>238</v>
      </c>
      <c r="E216" s="260" t="s">
        <v>1</v>
      </c>
      <c r="F216" s="261" t="s">
        <v>4607</v>
      </c>
      <c r="G216" s="258"/>
      <c r="H216" s="260" t="s">
        <v>1</v>
      </c>
      <c r="I216" s="262"/>
      <c r="J216" s="258"/>
      <c r="K216" s="258"/>
      <c r="L216" s="263"/>
      <c r="M216" s="264"/>
      <c r="N216" s="265"/>
      <c r="O216" s="265"/>
      <c r="P216" s="265"/>
      <c r="Q216" s="265"/>
      <c r="R216" s="265"/>
      <c r="S216" s="265"/>
      <c r="T216" s="26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7" t="s">
        <v>238</v>
      </c>
      <c r="AU216" s="267" t="s">
        <v>89</v>
      </c>
      <c r="AV216" s="13" t="s">
        <v>89</v>
      </c>
      <c r="AW216" s="13" t="s">
        <v>36</v>
      </c>
      <c r="AX216" s="13" t="s">
        <v>81</v>
      </c>
      <c r="AY216" s="267" t="s">
        <v>229</v>
      </c>
    </row>
    <row r="217" s="14" customFormat="1">
      <c r="A217" s="14"/>
      <c r="B217" s="268"/>
      <c r="C217" s="269"/>
      <c r="D217" s="259" t="s">
        <v>238</v>
      </c>
      <c r="E217" s="270" t="s">
        <v>1</v>
      </c>
      <c r="F217" s="271" t="s">
        <v>4721</v>
      </c>
      <c r="G217" s="269"/>
      <c r="H217" s="272">
        <v>96.200000000000003</v>
      </c>
      <c r="I217" s="273"/>
      <c r="J217" s="269"/>
      <c r="K217" s="269"/>
      <c r="L217" s="274"/>
      <c r="M217" s="275"/>
      <c r="N217" s="276"/>
      <c r="O217" s="276"/>
      <c r="P217" s="276"/>
      <c r="Q217" s="276"/>
      <c r="R217" s="276"/>
      <c r="S217" s="276"/>
      <c r="T217" s="27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8" t="s">
        <v>238</v>
      </c>
      <c r="AU217" s="278" t="s">
        <v>89</v>
      </c>
      <c r="AV217" s="14" t="s">
        <v>91</v>
      </c>
      <c r="AW217" s="14" t="s">
        <v>36</v>
      </c>
      <c r="AX217" s="14" t="s">
        <v>81</v>
      </c>
      <c r="AY217" s="278" t="s">
        <v>229</v>
      </c>
    </row>
    <row r="218" s="14" customFormat="1">
      <c r="A218" s="14"/>
      <c r="B218" s="268"/>
      <c r="C218" s="269"/>
      <c r="D218" s="259" t="s">
        <v>238</v>
      </c>
      <c r="E218" s="270" t="s">
        <v>1</v>
      </c>
      <c r="F218" s="271" t="s">
        <v>4722</v>
      </c>
      <c r="G218" s="269"/>
      <c r="H218" s="272">
        <v>107.5</v>
      </c>
      <c r="I218" s="273"/>
      <c r="J218" s="269"/>
      <c r="K218" s="269"/>
      <c r="L218" s="274"/>
      <c r="M218" s="275"/>
      <c r="N218" s="276"/>
      <c r="O218" s="276"/>
      <c r="P218" s="276"/>
      <c r="Q218" s="276"/>
      <c r="R218" s="276"/>
      <c r="S218" s="276"/>
      <c r="T218" s="27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8" t="s">
        <v>238</v>
      </c>
      <c r="AU218" s="278" t="s">
        <v>89</v>
      </c>
      <c r="AV218" s="14" t="s">
        <v>91</v>
      </c>
      <c r="AW218" s="14" t="s">
        <v>36</v>
      </c>
      <c r="AX218" s="14" t="s">
        <v>81</v>
      </c>
      <c r="AY218" s="278" t="s">
        <v>229</v>
      </c>
    </row>
    <row r="219" s="15" customFormat="1">
      <c r="A219" s="15"/>
      <c r="B219" s="279"/>
      <c r="C219" s="280"/>
      <c r="D219" s="259" t="s">
        <v>238</v>
      </c>
      <c r="E219" s="281" t="s">
        <v>1</v>
      </c>
      <c r="F219" s="282" t="s">
        <v>252</v>
      </c>
      <c r="G219" s="280"/>
      <c r="H219" s="283">
        <v>203.69999999999999</v>
      </c>
      <c r="I219" s="284"/>
      <c r="J219" s="280"/>
      <c r="K219" s="280"/>
      <c r="L219" s="285"/>
      <c r="M219" s="286"/>
      <c r="N219" s="287"/>
      <c r="O219" s="287"/>
      <c r="P219" s="287"/>
      <c r="Q219" s="287"/>
      <c r="R219" s="287"/>
      <c r="S219" s="287"/>
      <c r="T219" s="28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9" t="s">
        <v>238</v>
      </c>
      <c r="AU219" s="289" t="s">
        <v>89</v>
      </c>
      <c r="AV219" s="15" t="s">
        <v>236</v>
      </c>
      <c r="AW219" s="15" t="s">
        <v>36</v>
      </c>
      <c r="AX219" s="15" t="s">
        <v>89</v>
      </c>
      <c r="AY219" s="289" t="s">
        <v>229</v>
      </c>
    </row>
    <row r="220" s="2" customFormat="1" ht="16.5" customHeight="1">
      <c r="A220" s="39"/>
      <c r="B220" s="40"/>
      <c r="C220" s="244" t="s">
        <v>558</v>
      </c>
      <c r="D220" s="244" t="s">
        <v>231</v>
      </c>
      <c r="E220" s="245" t="s">
        <v>4328</v>
      </c>
      <c r="F220" s="246" t="s">
        <v>4329</v>
      </c>
      <c r="G220" s="247" t="s">
        <v>311</v>
      </c>
      <c r="H220" s="248">
        <v>107.5</v>
      </c>
      <c r="I220" s="249"/>
      <c r="J220" s="250">
        <f>ROUND(I220*H220,2)</f>
        <v>0</v>
      </c>
      <c r="K220" s="246" t="s">
        <v>337</v>
      </c>
      <c r="L220" s="45"/>
      <c r="M220" s="251" t="s">
        <v>1</v>
      </c>
      <c r="N220" s="252" t="s">
        <v>46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236</v>
      </c>
      <c r="AT220" s="255" t="s">
        <v>231</v>
      </c>
      <c r="AU220" s="255" t="s">
        <v>89</v>
      </c>
      <c r="AY220" s="18" t="s">
        <v>229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89</v>
      </c>
      <c r="BK220" s="256">
        <f>ROUND(I220*H220,2)</f>
        <v>0</v>
      </c>
      <c r="BL220" s="18" t="s">
        <v>236</v>
      </c>
      <c r="BM220" s="255" t="s">
        <v>790</v>
      </c>
    </row>
    <row r="221" s="13" customFormat="1">
      <c r="A221" s="13"/>
      <c r="B221" s="257"/>
      <c r="C221" s="258"/>
      <c r="D221" s="259" t="s">
        <v>238</v>
      </c>
      <c r="E221" s="260" t="s">
        <v>1</v>
      </c>
      <c r="F221" s="261" t="s">
        <v>4607</v>
      </c>
      <c r="G221" s="258"/>
      <c r="H221" s="260" t="s">
        <v>1</v>
      </c>
      <c r="I221" s="262"/>
      <c r="J221" s="258"/>
      <c r="K221" s="258"/>
      <c r="L221" s="263"/>
      <c r="M221" s="264"/>
      <c r="N221" s="265"/>
      <c r="O221" s="265"/>
      <c r="P221" s="265"/>
      <c r="Q221" s="265"/>
      <c r="R221" s="265"/>
      <c r="S221" s="265"/>
      <c r="T221" s="26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7" t="s">
        <v>238</v>
      </c>
      <c r="AU221" s="267" t="s">
        <v>89</v>
      </c>
      <c r="AV221" s="13" t="s">
        <v>89</v>
      </c>
      <c r="AW221" s="13" t="s">
        <v>36</v>
      </c>
      <c r="AX221" s="13" t="s">
        <v>81</v>
      </c>
      <c r="AY221" s="267" t="s">
        <v>229</v>
      </c>
    </row>
    <row r="222" s="13" customFormat="1">
      <c r="A222" s="13"/>
      <c r="B222" s="257"/>
      <c r="C222" s="258"/>
      <c r="D222" s="259" t="s">
        <v>238</v>
      </c>
      <c r="E222" s="260" t="s">
        <v>1</v>
      </c>
      <c r="F222" s="261" t="s">
        <v>4330</v>
      </c>
      <c r="G222" s="258"/>
      <c r="H222" s="260" t="s">
        <v>1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7" t="s">
        <v>238</v>
      </c>
      <c r="AU222" s="267" t="s">
        <v>89</v>
      </c>
      <c r="AV222" s="13" t="s">
        <v>89</v>
      </c>
      <c r="AW222" s="13" t="s">
        <v>36</v>
      </c>
      <c r="AX222" s="13" t="s">
        <v>81</v>
      </c>
      <c r="AY222" s="267" t="s">
        <v>229</v>
      </c>
    </row>
    <row r="223" s="14" customFormat="1">
      <c r="A223" s="14"/>
      <c r="B223" s="268"/>
      <c r="C223" s="269"/>
      <c r="D223" s="259" t="s">
        <v>238</v>
      </c>
      <c r="E223" s="270" t="s">
        <v>1</v>
      </c>
      <c r="F223" s="271" t="s">
        <v>4723</v>
      </c>
      <c r="G223" s="269"/>
      <c r="H223" s="272">
        <v>107.5</v>
      </c>
      <c r="I223" s="273"/>
      <c r="J223" s="269"/>
      <c r="K223" s="269"/>
      <c r="L223" s="274"/>
      <c r="M223" s="275"/>
      <c r="N223" s="276"/>
      <c r="O223" s="276"/>
      <c r="P223" s="276"/>
      <c r="Q223" s="276"/>
      <c r="R223" s="276"/>
      <c r="S223" s="276"/>
      <c r="T223" s="27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8" t="s">
        <v>238</v>
      </c>
      <c r="AU223" s="278" t="s">
        <v>89</v>
      </c>
      <c r="AV223" s="14" t="s">
        <v>91</v>
      </c>
      <c r="AW223" s="14" t="s">
        <v>36</v>
      </c>
      <c r="AX223" s="14" t="s">
        <v>89</v>
      </c>
      <c r="AY223" s="278" t="s">
        <v>229</v>
      </c>
    </row>
    <row r="224" s="2" customFormat="1" ht="16.5" customHeight="1">
      <c r="A224" s="39"/>
      <c r="B224" s="40"/>
      <c r="C224" s="244" t="s">
        <v>565</v>
      </c>
      <c r="D224" s="244" t="s">
        <v>231</v>
      </c>
      <c r="E224" s="245" t="s">
        <v>4616</v>
      </c>
      <c r="F224" s="246" t="s">
        <v>4617</v>
      </c>
      <c r="G224" s="247" t="s">
        <v>311</v>
      </c>
      <c r="H224" s="248">
        <v>107.5</v>
      </c>
      <c r="I224" s="249"/>
      <c r="J224" s="250">
        <f>ROUND(I224*H224,2)</f>
        <v>0</v>
      </c>
      <c r="K224" s="246" t="s">
        <v>337</v>
      </c>
      <c r="L224" s="45"/>
      <c r="M224" s="251" t="s">
        <v>1</v>
      </c>
      <c r="N224" s="252" t="s">
        <v>46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236</v>
      </c>
      <c r="AT224" s="255" t="s">
        <v>231</v>
      </c>
      <c r="AU224" s="255" t="s">
        <v>89</v>
      </c>
      <c r="AY224" s="18" t="s">
        <v>229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89</v>
      </c>
      <c r="BK224" s="256">
        <f>ROUND(I224*H224,2)</f>
        <v>0</v>
      </c>
      <c r="BL224" s="18" t="s">
        <v>236</v>
      </c>
      <c r="BM224" s="255" t="s">
        <v>813</v>
      </c>
    </row>
    <row r="225" s="13" customFormat="1">
      <c r="A225" s="13"/>
      <c r="B225" s="257"/>
      <c r="C225" s="258"/>
      <c r="D225" s="259" t="s">
        <v>238</v>
      </c>
      <c r="E225" s="260" t="s">
        <v>1</v>
      </c>
      <c r="F225" s="261" t="s">
        <v>4618</v>
      </c>
      <c r="G225" s="258"/>
      <c r="H225" s="260" t="s">
        <v>1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7" t="s">
        <v>238</v>
      </c>
      <c r="AU225" s="267" t="s">
        <v>89</v>
      </c>
      <c r="AV225" s="13" t="s">
        <v>89</v>
      </c>
      <c r="AW225" s="13" t="s">
        <v>36</v>
      </c>
      <c r="AX225" s="13" t="s">
        <v>81</v>
      </c>
      <c r="AY225" s="267" t="s">
        <v>229</v>
      </c>
    </row>
    <row r="226" s="14" customFormat="1">
      <c r="A226" s="14"/>
      <c r="B226" s="268"/>
      <c r="C226" s="269"/>
      <c r="D226" s="259" t="s">
        <v>238</v>
      </c>
      <c r="E226" s="270" t="s">
        <v>1</v>
      </c>
      <c r="F226" s="271" t="s">
        <v>4724</v>
      </c>
      <c r="G226" s="269"/>
      <c r="H226" s="272">
        <v>107.5</v>
      </c>
      <c r="I226" s="273"/>
      <c r="J226" s="269"/>
      <c r="K226" s="269"/>
      <c r="L226" s="274"/>
      <c r="M226" s="275"/>
      <c r="N226" s="276"/>
      <c r="O226" s="276"/>
      <c r="P226" s="276"/>
      <c r="Q226" s="276"/>
      <c r="R226" s="276"/>
      <c r="S226" s="276"/>
      <c r="T226" s="27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8" t="s">
        <v>238</v>
      </c>
      <c r="AU226" s="278" t="s">
        <v>89</v>
      </c>
      <c r="AV226" s="14" t="s">
        <v>91</v>
      </c>
      <c r="AW226" s="14" t="s">
        <v>36</v>
      </c>
      <c r="AX226" s="14" t="s">
        <v>89</v>
      </c>
      <c r="AY226" s="278" t="s">
        <v>229</v>
      </c>
    </row>
    <row r="227" s="12" customFormat="1" ht="25.92" customHeight="1">
      <c r="A227" s="12"/>
      <c r="B227" s="228"/>
      <c r="C227" s="229"/>
      <c r="D227" s="230" t="s">
        <v>80</v>
      </c>
      <c r="E227" s="231" t="s">
        <v>892</v>
      </c>
      <c r="F227" s="231" t="s">
        <v>4725</v>
      </c>
      <c r="G227" s="229"/>
      <c r="H227" s="229"/>
      <c r="I227" s="232"/>
      <c r="J227" s="233">
        <f>BK227</f>
        <v>0</v>
      </c>
      <c r="K227" s="229"/>
      <c r="L227" s="234"/>
      <c r="M227" s="235"/>
      <c r="N227" s="236"/>
      <c r="O227" s="236"/>
      <c r="P227" s="237">
        <f>SUM(P228:P233)</f>
        <v>0</v>
      </c>
      <c r="Q227" s="236"/>
      <c r="R227" s="237">
        <f>SUM(R228:R233)</f>
        <v>0</v>
      </c>
      <c r="S227" s="236"/>
      <c r="T227" s="238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9" t="s">
        <v>89</v>
      </c>
      <c r="AT227" s="240" t="s">
        <v>80</v>
      </c>
      <c r="AU227" s="240" t="s">
        <v>81</v>
      </c>
      <c r="AY227" s="239" t="s">
        <v>229</v>
      </c>
      <c r="BK227" s="241">
        <f>SUM(BK228:BK233)</f>
        <v>0</v>
      </c>
    </row>
    <row r="228" s="2" customFormat="1" ht="16.5" customHeight="1">
      <c r="A228" s="39"/>
      <c r="B228" s="40"/>
      <c r="C228" s="244" t="s">
        <v>572</v>
      </c>
      <c r="D228" s="244" t="s">
        <v>231</v>
      </c>
      <c r="E228" s="245" t="s">
        <v>4726</v>
      </c>
      <c r="F228" s="246" t="s">
        <v>4727</v>
      </c>
      <c r="G228" s="247" t="s">
        <v>311</v>
      </c>
      <c r="H228" s="248">
        <v>21</v>
      </c>
      <c r="I228" s="249"/>
      <c r="J228" s="250">
        <f>ROUND(I228*H228,2)</f>
        <v>0</v>
      </c>
      <c r="K228" s="246" t="s">
        <v>337</v>
      </c>
      <c r="L228" s="45"/>
      <c r="M228" s="251" t="s">
        <v>1</v>
      </c>
      <c r="N228" s="252" t="s">
        <v>46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236</v>
      </c>
      <c r="AT228" s="255" t="s">
        <v>231</v>
      </c>
      <c r="AU228" s="255" t="s">
        <v>89</v>
      </c>
      <c r="AY228" s="18" t="s">
        <v>229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89</v>
      </c>
      <c r="BK228" s="256">
        <f>ROUND(I228*H228,2)</f>
        <v>0</v>
      </c>
      <c r="BL228" s="18" t="s">
        <v>236</v>
      </c>
      <c r="BM228" s="255" t="s">
        <v>834</v>
      </c>
    </row>
    <row r="229" s="13" customFormat="1">
      <c r="A229" s="13"/>
      <c r="B229" s="257"/>
      <c r="C229" s="258"/>
      <c r="D229" s="259" t="s">
        <v>238</v>
      </c>
      <c r="E229" s="260" t="s">
        <v>1</v>
      </c>
      <c r="F229" s="261" t="s">
        <v>4728</v>
      </c>
      <c r="G229" s="258"/>
      <c r="H229" s="260" t="s">
        <v>1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7" t="s">
        <v>238</v>
      </c>
      <c r="AU229" s="267" t="s">
        <v>89</v>
      </c>
      <c r="AV229" s="13" t="s">
        <v>89</v>
      </c>
      <c r="AW229" s="13" t="s">
        <v>36</v>
      </c>
      <c r="AX229" s="13" t="s">
        <v>81</v>
      </c>
      <c r="AY229" s="267" t="s">
        <v>229</v>
      </c>
    </row>
    <row r="230" s="14" customFormat="1">
      <c r="A230" s="14"/>
      <c r="B230" s="268"/>
      <c r="C230" s="269"/>
      <c r="D230" s="259" t="s">
        <v>238</v>
      </c>
      <c r="E230" s="270" t="s">
        <v>1</v>
      </c>
      <c r="F230" s="271" t="s">
        <v>4729</v>
      </c>
      <c r="G230" s="269"/>
      <c r="H230" s="272">
        <v>21</v>
      </c>
      <c r="I230" s="273"/>
      <c r="J230" s="269"/>
      <c r="K230" s="269"/>
      <c r="L230" s="274"/>
      <c r="M230" s="275"/>
      <c r="N230" s="276"/>
      <c r="O230" s="276"/>
      <c r="P230" s="276"/>
      <c r="Q230" s="276"/>
      <c r="R230" s="276"/>
      <c r="S230" s="276"/>
      <c r="T230" s="27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8" t="s">
        <v>238</v>
      </c>
      <c r="AU230" s="278" t="s">
        <v>89</v>
      </c>
      <c r="AV230" s="14" t="s">
        <v>91</v>
      </c>
      <c r="AW230" s="14" t="s">
        <v>36</v>
      </c>
      <c r="AX230" s="14" t="s">
        <v>89</v>
      </c>
      <c r="AY230" s="278" t="s">
        <v>229</v>
      </c>
    </row>
    <row r="231" s="2" customFormat="1" ht="16.5" customHeight="1">
      <c r="A231" s="39"/>
      <c r="B231" s="40"/>
      <c r="C231" s="244" t="s">
        <v>577</v>
      </c>
      <c r="D231" s="244" t="s">
        <v>231</v>
      </c>
      <c r="E231" s="245" t="s">
        <v>4730</v>
      </c>
      <c r="F231" s="246" t="s">
        <v>4731</v>
      </c>
      <c r="G231" s="247" t="s">
        <v>311</v>
      </c>
      <c r="H231" s="248">
        <v>25</v>
      </c>
      <c r="I231" s="249"/>
      <c r="J231" s="250">
        <f>ROUND(I231*H231,2)</f>
        <v>0</v>
      </c>
      <c r="K231" s="246" t="s">
        <v>337</v>
      </c>
      <c r="L231" s="45"/>
      <c r="M231" s="251" t="s">
        <v>1</v>
      </c>
      <c r="N231" s="252" t="s">
        <v>46</v>
      </c>
      <c r="O231" s="92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236</v>
      </c>
      <c r="AT231" s="255" t="s">
        <v>231</v>
      </c>
      <c r="AU231" s="255" t="s">
        <v>89</v>
      </c>
      <c r="AY231" s="18" t="s">
        <v>229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89</v>
      </c>
      <c r="BK231" s="256">
        <f>ROUND(I231*H231,2)</f>
        <v>0</v>
      </c>
      <c r="BL231" s="18" t="s">
        <v>236</v>
      </c>
      <c r="BM231" s="255" t="s">
        <v>848</v>
      </c>
    </row>
    <row r="232" s="13" customFormat="1">
      <c r="A232" s="13"/>
      <c r="B232" s="257"/>
      <c r="C232" s="258"/>
      <c r="D232" s="259" t="s">
        <v>238</v>
      </c>
      <c r="E232" s="260" t="s">
        <v>1</v>
      </c>
      <c r="F232" s="261" t="s">
        <v>4728</v>
      </c>
      <c r="G232" s="258"/>
      <c r="H232" s="260" t="s">
        <v>1</v>
      </c>
      <c r="I232" s="262"/>
      <c r="J232" s="258"/>
      <c r="K232" s="258"/>
      <c r="L232" s="263"/>
      <c r="M232" s="264"/>
      <c r="N232" s="265"/>
      <c r="O232" s="265"/>
      <c r="P232" s="265"/>
      <c r="Q232" s="265"/>
      <c r="R232" s="265"/>
      <c r="S232" s="265"/>
      <c r="T232" s="26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7" t="s">
        <v>238</v>
      </c>
      <c r="AU232" s="267" t="s">
        <v>89</v>
      </c>
      <c r="AV232" s="13" t="s">
        <v>89</v>
      </c>
      <c r="AW232" s="13" t="s">
        <v>36</v>
      </c>
      <c r="AX232" s="13" t="s">
        <v>81</v>
      </c>
      <c r="AY232" s="267" t="s">
        <v>229</v>
      </c>
    </row>
    <row r="233" s="14" customFormat="1">
      <c r="A233" s="14"/>
      <c r="B233" s="268"/>
      <c r="C233" s="269"/>
      <c r="D233" s="259" t="s">
        <v>238</v>
      </c>
      <c r="E233" s="270" t="s">
        <v>1</v>
      </c>
      <c r="F233" s="271" t="s">
        <v>4732</v>
      </c>
      <c r="G233" s="269"/>
      <c r="H233" s="272">
        <v>25</v>
      </c>
      <c r="I233" s="273"/>
      <c r="J233" s="269"/>
      <c r="K233" s="269"/>
      <c r="L233" s="274"/>
      <c r="M233" s="275"/>
      <c r="N233" s="276"/>
      <c r="O233" s="276"/>
      <c r="P233" s="276"/>
      <c r="Q233" s="276"/>
      <c r="R233" s="276"/>
      <c r="S233" s="276"/>
      <c r="T233" s="27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8" t="s">
        <v>238</v>
      </c>
      <c r="AU233" s="278" t="s">
        <v>89</v>
      </c>
      <c r="AV233" s="14" t="s">
        <v>91</v>
      </c>
      <c r="AW233" s="14" t="s">
        <v>36</v>
      </c>
      <c r="AX233" s="14" t="s">
        <v>89</v>
      </c>
      <c r="AY233" s="278" t="s">
        <v>229</v>
      </c>
    </row>
    <row r="234" s="12" customFormat="1" ht="25.92" customHeight="1">
      <c r="A234" s="12"/>
      <c r="B234" s="228"/>
      <c r="C234" s="229"/>
      <c r="D234" s="230" t="s">
        <v>80</v>
      </c>
      <c r="E234" s="231" t="s">
        <v>319</v>
      </c>
      <c r="F234" s="231" t="s">
        <v>1400</v>
      </c>
      <c r="G234" s="229"/>
      <c r="H234" s="229"/>
      <c r="I234" s="232"/>
      <c r="J234" s="233">
        <f>BK234</f>
        <v>0</v>
      </c>
      <c r="K234" s="229"/>
      <c r="L234" s="234"/>
      <c r="M234" s="235"/>
      <c r="N234" s="236"/>
      <c r="O234" s="236"/>
      <c r="P234" s="237">
        <f>SUM(P235:P268)</f>
        <v>0</v>
      </c>
      <c r="Q234" s="236"/>
      <c r="R234" s="237">
        <f>SUM(R235:R268)</f>
        <v>0</v>
      </c>
      <c r="S234" s="236"/>
      <c r="T234" s="238">
        <f>SUM(T235:T268)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9" t="s">
        <v>89</v>
      </c>
      <c r="AT234" s="240" t="s">
        <v>80</v>
      </c>
      <c r="AU234" s="240" t="s">
        <v>81</v>
      </c>
      <c r="AY234" s="239" t="s">
        <v>229</v>
      </c>
      <c r="BK234" s="241">
        <f>SUM(BK235:BK268)</f>
        <v>0</v>
      </c>
    </row>
    <row r="235" s="2" customFormat="1" ht="16.5" customHeight="1">
      <c r="A235" s="39"/>
      <c r="B235" s="40"/>
      <c r="C235" s="244" t="s">
        <v>581</v>
      </c>
      <c r="D235" s="244" t="s">
        <v>231</v>
      </c>
      <c r="E235" s="245" t="s">
        <v>4628</v>
      </c>
      <c r="F235" s="246" t="s">
        <v>4629</v>
      </c>
      <c r="G235" s="247" t="s">
        <v>346</v>
      </c>
      <c r="H235" s="248">
        <v>17.5</v>
      </c>
      <c r="I235" s="249"/>
      <c r="J235" s="250">
        <f>ROUND(I235*H235,2)</f>
        <v>0</v>
      </c>
      <c r="K235" s="246" t="s">
        <v>337</v>
      </c>
      <c r="L235" s="45"/>
      <c r="M235" s="251" t="s">
        <v>1</v>
      </c>
      <c r="N235" s="252" t="s">
        <v>46</v>
      </c>
      <c r="O235" s="9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236</v>
      </c>
      <c r="AT235" s="255" t="s">
        <v>231</v>
      </c>
      <c r="AU235" s="255" t="s">
        <v>89</v>
      </c>
      <c r="AY235" s="18" t="s">
        <v>229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89</v>
      </c>
      <c r="BK235" s="256">
        <f>ROUND(I235*H235,2)</f>
        <v>0</v>
      </c>
      <c r="BL235" s="18" t="s">
        <v>236</v>
      </c>
      <c r="BM235" s="255" t="s">
        <v>868</v>
      </c>
    </row>
    <row r="236" s="2" customFormat="1">
      <c r="A236" s="39"/>
      <c r="B236" s="40"/>
      <c r="C236" s="41"/>
      <c r="D236" s="259" t="s">
        <v>262</v>
      </c>
      <c r="E236" s="41"/>
      <c r="F236" s="290" t="s">
        <v>4733</v>
      </c>
      <c r="G236" s="41"/>
      <c r="H236" s="41"/>
      <c r="I236" s="155"/>
      <c r="J236" s="41"/>
      <c r="K236" s="41"/>
      <c r="L236" s="45"/>
      <c r="M236" s="291"/>
      <c r="N236" s="292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262</v>
      </c>
      <c r="AU236" s="18" t="s">
        <v>89</v>
      </c>
    </row>
    <row r="237" s="13" customFormat="1">
      <c r="A237" s="13"/>
      <c r="B237" s="257"/>
      <c r="C237" s="258"/>
      <c r="D237" s="259" t="s">
        <v>238</v>
      </c>
      <c r="E237" s="260" t="s">
        <v>1</v>
      </c>
      <c r="F237" s="261" t="s">
        <v>4734</v>
      </c>
      <c r="G237" s="258"/>
      <c r="H237" s="260" t="s">
        <v>1</v>
      </c>
      <c r="I237" s="262"/>
      <c r="J237" s="258"/>
      <c r="K237" s="258"/>
      <c r="L237" s="263"/>
      <c r="M237" s="264"/>
      <c r="N237" s="265"/>
      <c r="O237" s="265"/>
      <c r="P237" s="265"/>
      <c r="Q237" s="265"/>
      <c r="R237" s="265"/>
      <c r="S237" s="265"/>
      <c r="T237" s="26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7" t="s">
        <v>238</v>
      </c>
      <c r="AU237" s="267" t="s">
        <v>89</v>
      </c>
      <c r="AV237" s="13" t="s">
        <v>89</v>
      </c>
      <c r="AW237" s="13" t="s">
        <v>36</v>
      </c>
      <c r="AX237" s="13" t="s">
        <v>81</v>
      </c>
      <c r="AY237" s="267" t="s">
        <v>229</v>
      </c>
    </row>
    <row r="238" s="14" customFormat="1">
      <c r="A238" s="14"/>
      <c r="B238" s="268"/>
      <c r="C238" s="269"/>
      <c r="D238" s="259" t="s">
        <v>238</v>
      </c>
      <c r="E238" s="270" t="s">
        <v>1</v>
      </c>
      <c r="F238" s="271" t="s">
        <v>4735</v>
      </c>
      <c r="G238" s="269"/>
      <c r="H238" s="272">
        <v>6.5</v>
      </c>
      <c r="I238" s="273"/>
      <c r="J238" s="269"/>
      <c r="K238" s="269"/>
      <c r="L238" s="274"/>
      <c r="M238" s="275"/>
      <c r="N238" s="276"/>
      <c r="O238" s="276"/>
      <c r="P238" s="276"/>
      <c r="Q238" s="276"/>
      <c r="R238" s="276"/>
      <c r="S238" s="276"/>
      <c r="T238" s="27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8" t="s">
        <v>238</v>
      </c>
      <c r="AU238" s="278" t="s">
        <v>89</v>
      </c>
      <c r="AV238" s="14" t="s">
        <v>91</v>
      </c>
      <c r="AW238" s="14" t="s">
        <v>36</v>
      </c>
      <c r="AX238" s="14" t="s">
        <v>81</v>
      </c>
      <c r="AY238" s="278" t="s">
        <v>229</v>
      </c>
    </row>
    <row r="239" s="13" customFormat="1">
      <c r="A239" s="13"/>
      <c r="B239" s="257"/>
      <c r="C239" s="258"/>
      <c r="D239" s="259" t="s">
        <v>238</v>
      </c>
      <c r="E239" s="260" t="s">
        <v>1</v>
      </c>
      <c r="F239" s="261" t="s">
        <v>4632</v>
      </c>
      <c r="G239" s="258"/>
      <c r="H239" s="260" t="s">
        <v>1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7" t="s">
        <v>238</v>
      </c>
      <c r="AU239" s="267" t="s">
        <v>89</v>
      </c>
      <c r="AV239" s="13" t="s">
        <v>89</v>
      </c>
      <c r="AW239" s="13" t="s">
        <v>36</v>
      </c>
      <c r="AX239" s="13" t="s">
        <v>81</v>
      </c>
      <c r="AY239" s="267" t="s">
        <v>229</v>
      </c>
    </row>
    <row r="240" s="13" customFormat="1">
      <c r="A240" s="13"/>
      <c r="B240" s="257"/>
      <c r="C240" s="258"/>
      <c r="D240" s="259" t="s">
        <v>238</v>
      </c>
      <c r="E240" s="260" t="s">
        <v>1</v>
      </c>
      <c r="F240" s="261" t="s">
        <v>4633</v>
      </c>
      <c r="G240" s="258"/>
      <c r="H240" s="260" t="s">
        <v>1</v>
      </c>
      <c r="I240" s="262"/>
      <c r="J240" s="258"/>
      <c r="K240" s="258"/>
      <c r="L240" s="263"/>
      <c r="M240" s="264"/>
      <c r="N240" s="265"/>
      <c r="O240" s="265"/>
      <c r="P240" s="265"/>
      <c r="Q240" s="265"/>
      <c r="R240" s="265"/>
      <c r="S240" s="265"/>
      <c r="T240" s="26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7" t="s">
        <v>238</v>
      </c>
      <c r="AU240" s="267" t="s">
        <v>89</v>
      </c>
      <c r="AV240" s="13" t="s">
        <v>89</v>
      </c>
      <c r="AW240" s="13" t="s">
        <v>36</v>
      </c>
      <c r="AX240" s="13" t="s">
        <v>81</v>
      </c>
      <c r="AY240" s="267" t="s">
        <v>229</v>
      </c>
    </row>
    <row r="241" s="13" customFormat="1">
      <c r="A241" s="13"/>
      <c r="B241" s="257"/>
      <c r="C241" s="258"/>
      <c r="D241" s="259" t="s">
        <v>238</v>
      </c>
      <c r="E241" s="260" t="s">
        <v>1</v>
      </c>
      <c r="F241" s="261" t="s">
        <v>4634</v>
      </c>
      <c r="G241" s="258"/>
      <c r="H241" s="260" t="s">
        <v>1</v>
      </c>
      <c r="I241" s="262"/>
      <c r="J241" s="258"/>
      <c r="K241" s="258"/>
      <c r="L241" s="263"/>
      <c r="M241" s="264"/>
      <c r="N241" s="265"/>
      <c r="O241" s="265"/>
      <c r="P241" s="265"/>
      <c r="Q241" s="265"/>
      <c r="R241" s="265"/>
      <c r="S241" s="265"/>
      <c r="T241" s="26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7" t="s">
        <v>238</v>
      </c>
      <c r="AU241" s="267" t="s">
        <v>89</v>
      </c>
      <c r="AV241" s="13" t="s">
        <v>89</v>
      </c>
      <c r="AW241" s="13" t="s">
        <v>36</v>
      </c>
      <c r="AX241" s="13" t="s">
        <v>81</v>
      </c>
      <c r="AY241" s="267" t="s">
        <v>229</v>
      </c>
    </row>
    <row r="242" s="13" customFormat="1">
      <c r="A242" s="13"/>
      <c r="B242" s="257"/>
      <c r="C242" s="258"/>
      <c r="D242" s="259" t="s">
        <v>238</v>
      </c>
      <c r="E242" s="260" t="s">
        <v>1</v>
      </c>
      <c r="F242" s="261" t="s">
        <v>4635</v>
      </c>
      <c r="G242" s="258"/>
      <c r="H242" s="260" t="s">
        <v>1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7" t="s">
        <v>238</v>
      </c>
      <c r="AU242" s="267" t="s">
        <v>89</v>
      </c>
      <c r="AV242" s="13" t="s">
        <v>89</v>
      </c>
      <c r="AW242" s="13" t="s">
        <v>36</v>
      </c>
      <c r="AX242" s="13" t="s">
        <v>81</v>
      </c>
      <c r="AY242" s="267" t="s">
        <v>229</v>
      </c>
    </row>
    <row r="243" s="13" customFormat="1">
      <c r="A243" s="13"/>
      <c r="B243" s="257"/>
      <c r="C243" s="258"/>
      <c r="D243" s="259" t="s">
        <v>238</v>
      </c>
      <c r="E243" s="260" t="s">
        <v>1</v>
      </c>
      <c r="F243" s="261" t="s">
        <v>4736</v>
      </c>
      <c r="G243" s="258"/>
      <c r="H243" s="260" t="s">
        <v>1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7" t="s">
        <v>238</v>
      </c>
      <c r="AU243" s="267" t="s">
        <v>89</v>
      </c>
      <c r="AV243" s="13" t="s">
        <v>89</v>
      </c>
      <c r="AW243" s="13" t="s">
        <v>36</v>
      </c>
      <c r="AX243" s="13" t="s">
        <v>81</v>
      </c>
      <c r="AY243" s="267" t="s">
        <v>229</v>
      </c>
    </row>
    <row r="244" s="13" customFormat="1">
      <c r="A244" s="13"/>
      <c r="B244" s="257"/>
      <c r="C244" s="258"/>
      <c r="D244" s="259" t="s">
        <v>238</v>
      </c>
      <c r="E244" s="260" t="s">
        <v>1</v>
      </c>
      <c r="F244" s="261" t="s">
        <v>4737</v>
      </c>
      <c r="G244" s="258"/>
      <c r="H244" s="260" t="s">
        <v>1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7" t="s">
        <v>238</v>
      </c>
      <c r="AU244" s="267" t="s">
        <v>89</v>
      </c>
      <c r="AV244" s="13" t="s">
        <v>89</v>
      </c>
      <c r="AW244" s="13" t="s">
        <v>36</v>
      </c>
      <c r="AX244" s="13" t="s">
        <v>81</v>
      </c>
      <c r="AY244" s="267" t="s">
        <v>229</v>
      </c>
    </row>
    <row r="245" s="16" customFormat="1">
      <c r="A245" s="16"/>
      <c r="B245" s="307"/>
      <c r="C245" s="308"/>
      <c r="D245" s="259" t="s">
        <v>238</v>
      </c>
      <c r="E245" s="309" t="s">
        <v>1</v>
      </c>
      <c r="F245" s="310" t="s">
        <v>4513</v>
      </c>
      <c r="G245" s="308"/>
      <c r="H245" s="311">
        <v>6.5</v>
      </c>
      <c r="I245" s="312"/>
      <c r="J245" s="308"/>
      <c r="K245" s="308"/>
      <c r="L245" s="313"/>
      <c r="M245" s="314"/>
      <c r="N245" s="315"/>
      <c r="O245" s="315"/>
      <c r="P245" s="315"/>
      <c r="Q245" s="315"/>
      <c r="R245" s="315"/>
      <c r="S245" s="315"/>
      <c r="T245" s="3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17" t="s">
        <v>238</v>
      </c>
      <c r="AU245" s="317" t="s">
        <v>89</v>
      </c>
      <c r="AV245" s="16" t="s">
        <v>244</v>
      </c>
      <c r="AW245" s="16" t="s">
        <v>36</v>
      </c>
      <c r="AX245" s="16" t="s">
        <v>81</v>
      </c>
      <c r="AY245" s="317" t="s">
        <v>229</v>
      </c>
    </row>
    <row r="246" s="14" customFormat="1">
      <c r="A246" s="14"/>
      <c r="B246" s="268"/>
      <c r="C246" s="269"/>
      <c r="D246" s="259" t="s">
        <v>238</v>
      </c>
      <c r="E246" s="270" t="s">
        <v>1</v>
      </c>
      <c r="F246" s="271" t="s">
        <v>4738</v>
      </c>
      <c r="G246" s="269"/>
      <c r="H246" s="272">
        <v>4.5</v>
      </c>
      <c r="I246" s="273"/>
      <c r="J246" s="269"/>
      <c r="K246" s="269"/>
      <c r="L246" s="274"/>
      <c r="M246" s="275"/>
      <c r="N246" s="276"/>
      <c r="O246" s="276"/>
      <c r="P246" s="276"/>
      <c r="Q246" s="276"/>
      <c r="R246" s="276"/>
      <c r="S246" s="276"/>
      <c r="T246" s="27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8" t="s">
        <v>238</v>
      </c>
      <c r="AU246" s="278" t="s">
        <v>89</v>
      </c>
      <c r="AV246" s="14" t="s">
        <v>91</v>
      </c>
      <c r="AW246" s="14" t="s">
        <v>36</v>
      </c>
      <c r="AX246" s="14" t="s">
        <v>81</v>
      </c>
      <c r="AY246" s="278" t="s">
        <v>229</v>
      </c>
    </row>
    <row r="247" s="13" customFormat="1">
      <c r="A247" s="13"/>
      <c r="B247" s="257"/>
      <c r="C247" s="258"/>
      <c r="D247" s="259" t="s">
        <v>238</v>
      </c>
      <c r="E247" s="260" t="s">
        <v>1</v>
      </c>
      <c r="F247" s="261" t="s">
        <v>4632</v>
      </c>
      <c r="G247" s="258"/>
      <c r="H247" s="260" t="s">
        <v>1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7" t="s">
        <v>238</v>
      </c>
      <c r="AU247" s="267" t="s">
        <v>89</v>
      </c>
      <c r="AV247" s="13" t="s">
        <v>89</v>
      </c>
      <c r="AW247" s="13" t="s">
        <v>36</v>
      </c>
      <c r="AX247" s="13" t="s">
        <v>81</v>
      </c>
      <c r="AY247" s="267" t="s">
        <v>229</v>
      </c>
    </row>
    <row r="248" s="13" customFormat="1">
      <c r="A248" s="13"/>
      <c r="B248" s="257"/>
      <c r="C248" s="258"/>
      <c r="D248" s="259" t="s">
        <v>238</v>
      </c>
      <c r="E248" s="260" t="s">
        <v>1</v>
      </c>
      <c r="F248" s="261" t="s">
        <v>4633</v>
      </c>
      <c r="G248" s="258"/>
      <c r="H248" s="260" t="s">
        <v>1</v>
      </c>
      <c r="I248" s="262"/>
      <c r="J248" s="258"/>
      <c r="K248" s="258"/>
      <c r="L248" s="263"/>
      <c r="M248" s="264"/>
      <c r="N248" s="265"/>
      <c r="O248" s="265"/>
      <c r="P248" s="265"/>
      <c r="Q248" s="265"/>
      <c r="R248" s="265"/>
      <c r="S248" s="265"/>
      <c r="T248" s="26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7" t="s">
        <v>238</v>
      </c>
      <c r="AU248" s="267" t="s">
        <v>89</v>
      </c>
      <c r="AV248" s="13" t="s">
        <v>89</v>
      </c>
      <c r="AW248" s="13" t="s">
        <v>36</v>
      </c>
      <c r="AX248" s="13" t="s">
        <v>81</v>
      </c>
      <c r="AY248" s="267" t="s">
        <v>229</v>
      </c>
    </row>
    <row r="249" s="13" customFormat="1">
      <c r="A249" s="13"/>
      <c r="B249" s="257"/>
      <c r="C249" s="258"/>
      <c r="D249" s="259" t="s">
        <v>238</v>
      </c>
      <c r="E249" s="260" t="s">
        <v>1</v>
      </c>
      <c r="F249" s="261" t="s">
        <v>4634</v>
      </c>
      <c r="G249" s="258"/>
      <c r="H249" s="260" t="s">
        <v>1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7" t="s">
        <v>238</v>
      </c>
      <c r="AU249" s="267" t="s">
        <v>89</v>
      </c>
      <c r="AV249" s="13" t="s">
        <v>89</v>
      </c>
      <c r="AW249" s="13" t="s">
        <v>36</v>
      </c>
      <c r="AX249" s="13" t="s">
        <v>81</v>
      </c>
      <c r="AY249" s="267" t="s">
        <v>229</v>
      </c>
    </row>
    <row r="250" s="13" customFormat="1">
      <c r="A250" s="13"/>
      <c r="B250" s="257"/>
      <c r="C250" s="258"/>
      <c r="D250" s="259" t="s">
        <v>238</v>
      </c>
      <c r="E250" s="260" t="s">
        <v>1</v>
      </c>
      <c r="F250" s="261" t="s">
        <v>4635</v>
      </c>
      <c r="G250" s="258"/>
      <c r="H250" s="260" t="s">
        <v>1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7" t="s">
        <v>238</v>
      </c>
      <c r="AU250" s="267" t="s">
        <v>89</v>
      </c>
      <c r="AV250" s="13" t="s">
        <v>89</v>
      </c>
      <c r="AW250" s="13" t="s">
        <v>36</v>
      </c>
      <c r="AX250" s="13" t="s">
        <v>81</v>
      </c>
      <c r="AY250" s="267" t="s">
        <v>229</v>
      </c>
    </row>
    <row r="251" s="13" customFormat="1">
      <c r="A251" s="13"/>
      <c r="B251" s="257"/>
      <c r="C251" s="258"/>
      <c r="D251" s="259" t="s">
        <v>238</v>
      </c>
      <c r="E251" s="260" t="s">
        <v>1</v>
      </c>
      <c r="F251" s="261" t="s">
        <v>4739</v>
      </c>
      <c r="G251" s="258"/>
      <c r="H251" s="260" t="s">
        <v>1</v>
      </c>
      <c r="I251" s="262"/>
      <c r="J251" s="258"/>
      <c r="K251" s="258"/>
      <c r="L251" s="263"/>
      <c r="M251" s="264"/>
      <c r="N251" s="265"/>
      <c r="O251" s="265"/>
      <c r="P251" s="265"/>
      <c r="Q251" s="265"/>
      <c r="R251" s="265"/>
      <c r="S251" s="265"/>
      <c r="T251" s="26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7" t="s">
        <v>238</v>
      </c>
      <c r="AU251" s="267" t="s">
        <v>89</v>
      </c>
      <c r="AV251" s="13" t="s">
        <v>89</v>
      </c>
      <c r="AW251" s="13" t="s">
        <v>36</v>
      </c>
      <c r="AX251" s="13" t="s">
        <v>81</v>
      </c>
      <c r="AY251" s="267" t="s">
        <v>229</v>
      </c>
    </row>
    <row r="252" s="13" customFormat="1">
      <c r="A252" s="13"/>
      <c r="B252" s="257"/>
      <c r="C252" s="258"/>
      <c r="D252" s="259" t="s">
        <v>238</v>
      </c>
      <c r="E252" s="260" t="s">
        <v>1</v>
      </c>
      <c r="F252" s="261" t="s">
        <v>4737</v>
      </c>
      <c r="G252" s="258"/>
      <c r="H252" s="260" t="s">
        <v>1</v>
      </c>
      <c r="I252" s="262"/>
      <c r="J252" s="258"/>
      <c r="K252" s="258"/>
      <c r="L252" s="263"/>
      <c r="M252" s="264"/>
      <c r="N252" s="265"/>
      <c r="O252" s="265"/>
      <c r="P252" s="265"/>
      <c r="Q252" s="265"/>
      <c r="R252" s="265"/>
      <c r="S252" s="265"/>
      <c r="T252" s="26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7" t="s">
        <v>238</v>
      </c>
      <c r="AU252" s="267" t="s">
        <v>89</v>
      </c>
      <c r="AV252" s="13" t="s">
        <v>89</v>
      </c>
      <c r="AW252" s="13" t="s">
        <v>36</v>
      </c>
      <c r="AX252" s="13" t="s">
        <v>81</v>
      </c>
      <c r="AY252" s="267" t="s">
        <v>229</v>
      </c>
    </row>
    <row r="253" s="16" customFormat="1">
      <c r="A253" s="16"/>
      <c r="B253" s="307"/>
      <c r="C253" s="308"/>
      <c r="D253" s="259" t="s">
        <v>238</v>
      </c>
      <c r="E253" s="309" t="s">
        <v>1</v>
      </c>
      <c r="F253" s="310" t="s">
        <v>4513</v>
      </c>
      <c r="G253" s="308"/>
      <c r="H253" s="311">
        <v>4.5</v>
      </c>
      <c r="I253" s="312"/>
      <c r="J253" s="308"/>
      <c r="K253" s="308"/>
      <c r="L253" s="313"/>
      <c r="M253" s="314"/>
      <c r="N253" s="315"/>
      <c r="O253" s="315"/>
      <c r="P253" s="315"/>
      <c r="Q253" s="315"/>
      <c r="R253" s="315"/>
      <c r="S253" s="315"/>
      <c r="T253" s="3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17" t="s">
        <v>238</v>
      </c>
      <c r="AU253" s="317" t="s">
        <v>89</v>
      </c>
      <c r="AV253" s="16" t="s">
        <v>244</v>
      </c>
      <c r="AW253" s="16" t="s">
        <v>36</v>
      </c>
      <c r="AX253" s="16" t="s">
        <v>81</v>
      </c>
      <c r="AY253" s="317" t="s">
        <v>229</v>
      </c>
    </row>
    <row r="254" s="14" customFormat="1">
      <c r="A254" s="14"/>
      <c r="B254" s="268"/>
      <c r="C254" s="269"/>
      <c r="D254" s="259" t="s">
        <v>238</v>
      </c>
      <c r="E254" s="270" t="s">
        <v>1</v>
      </c>
      <c r="F254" s="271" t="s">
        <v>4740</v>
      </c>
      <c r="G254" s="269"/>
      <c r="H254" s="272">
        <v>6.5</v>
      </c>
      <c r="I254" s="273"/>
      <c r="J254" s="269"/>
      <c r="K254" s="269"/>
      <c r="L254" s="274"/>
      <c r="M254" s="275"/>
      <c r="N254" s="276"/>
      <c r="O254" s="276"/>
      <c r="P254" s="276"/>
      <c r="Q254" s="276"/>
      <c r="R254" s="276"/>
      <c r="S254" s="276"/>
      <c r="T254" s="27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8" t="s">
        <v>238</v>
      </c>
      <c r="AU254" s="278" t="s">
        <v>89</v>
      </c>
      <c r="AV254" s="14" t="s">
        <v>91</v>
      </c>
      <c r="AW254" s="14" t="s">
        <v>36</v>
      </c>
      <c r="AX254" s="14" t="s">
        <v>81</v>
      </c>
      <c r="AY254" s="278" t="s">
        <v>229</v>
      </c>
    </row>
    <row r="255" s="13" customFormat="1">
      <c r="A255" s="13"/>
      <c r="B255" s="257"/>
      <c r="C255" s="258"/>
      <c r="D255" s="259" t="s">
        <v>238</v>
      </c>
      <c r="E255" s="260" t="s">
        <v>1</v>
      </c>
      <c r="F255" s="261" t="s">
        <v>4632</v>
      </c>
      <c r="G255" s="258"/>
      <c r="H255" s="260" t="s">
        <v>1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7" t="s">
        <v>238</v>
      </c>
      <c r="AU255" s="267" t="s">
        <v>89</v>
      </c>
      <c r="AV255" s="13" t="s">
        <v>89</v>
      </c>
      <c r="AW255" s="13" t="s">
        <v>36</v>
      </c>
      <c r="AX255" s="13" t="s">
        <v>81</v>
      </c>
      <c r="AY255" s="267" t="s">
        <v>229</v>
      </c>
    </row>
    <row r="256" s="13" customFormat="1">
      <c r="A256" s="13"/>
      <c r="B256" s="257"/>
      <c r="C256" s="258"/>
      <c r="D256" s="259" t="s">
        <v>238</v>
      </c>
      <c r="E256" s="260" t="s">
        <v>1</v>
      </c>
      <c r="F256" s="261" t="s">
        <v>4741</v>
      </c>
      <c r="G256" s="258"/>
      <c r="H256" s="260" t="s">
        <v>1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7" t="s">
        <v>238</v>
      </c>
      <c r="AU256" s="267" t="s">
        <v>89</v>
      </c>
      <c r="AV256" s="13" t="s">
        <v>89</v>
      </c>
      <c r="AW256" s="13" t="s">
        <v>36</v>
      </c>
      <c r="AX256" s="13" t="s">
        <v>81</v>
      </c>
      <c r="AY256" s="267" t="s">
        <v>229</v>
      </c>
    </row>
    <row r="257" s="13" customFormat="1">
      <c r="A257" s="13"/>
      <c r="B257" s="257"/>
      <c r="C257" s="258"/>
      <c r="D257" s="259" t="s">
        <v>238</v>
      </c>
      <c r="E257" s="260" t="s">
        <v>1</v>
      </c>
      <c r="F257" s="261" t="s">
        <v>4634</v>
      </c>
      <c r="G257" s="258"/>
      <c r="H257" s="260" t="s">
        <v>1</v>
      </c>
      <c r="I257" s="262"/>
      <c r="J257" s="258"/>
      <c r="K257" s="258"/>
      <c r="L257" s="263"/>
      <c r="M257" s="264"/>
      <c r="N257" s="265"/>
      <c r="O257" s="265"/>
      <c r="P257" s="265"/>
      <c r="Q257" s="265"/>
      <c r="R257" s="265"/>
      <c r="S257" s="265"/>
      <c r="T257" s="26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7" t="s">
        <v>238</v>
      </c>
      <c r="AU257" s="267" t="s">
        <v>89</v>
      </c>
      <c r="AV257" s="13" t="s">
        <v>89</v>
      </c>
      <c r="AW257" s="13" t="s">
        <v>36</v>
      </c>
      <c r="AX257" s="13" t="s">
        <v>81</v>
      </c>
      <c r="AY257" s="267" t="s">
        <v>229</v>
      </c>
    </row>
    <row r="258" s="13" customFormat="1">
      <c r="A258" s="13"/>
      <c r="B258" s="257"/>
      <c r="C258" s="258"/>
      <c r="D258" s="259" t="s">
        <v>238</v>
      </c>
      <c r="E258" s="260" t="s">
        <v>1</v>
      </c>
      <c r="F258" s="261" t="s">
        <v>4739</v>
      </c>
      <c r="G258" s="258"/>
      <c r="H258" s="260" t="s">
        <v>1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7" t="s">
        <v>238</v>
      </c>
      <c r="AU258" s="267" t="s">
        <v>89</v>
      </c>
      <c r="AV258" s="13" t="s">
        <v>89</v>
      </c>
      <c r="AW258" s="13" t="s">
        <v>36</v>
      </c>
      <c r="AX258" s="13" t="s">
        <v>81</v>
      </c>
      <c r="AY258" s="267" t="s">
        <v>229</v>
      </c>
    </row>
    <row r="259" s="13" customFormat="1">
      <c r="A259" s="13"/>
      <c r="B259" s="257"/>
      <c r="C259" s="258"/>
      <c r="D259" s="259" t="s">
        <v>238</v>
      </c>
      <c r="E259" s="260" t="s">
        <v>1</v>
      </c>
      <c r="F259" s="261" t="s">
        <v>4742</v>
      </c>
      <c r="G259" s="258"/>
      <c r="H259" s="260" t="s">
        <v>1</v>
      </c>
      <c r="I259" s="262"/>
      <c r="J259" s="258"/>
      <c r="K259" s="258"/>
      <c r="L259" s="263"/>
      <c r="M259" s="264"/>
      <c r="N259" s="265"/>
      <c r="O259" s="265"/>
      <c r="P259" s="265"/>
      <c r="Q259" s="265"/>
      <c r="R259" s="265"/>
      <c r="S259" s="265"/>
      <c r="T259" s="26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7" t="s">
        <v>238</v>
      </c>
      <c r="AU259" s="267" t="s">
        <v>89</v>
      </c>
      <c r="AV259" s="13" t="s">
        <v>89</v>
      </c>
      <c r="AW259" s="13" t="s">
        <v>36</v>
      </c>
      <c r="AX259" s="13" t="s">
        <v>81</v>
      </c>
      <c r="AY259" s="267" t="s">
        <v>229</v>
      </c>
    </row>
    <row r="260" s="15" customFormat="1">
      <c r="A260" s="15"/>
      <c r="B260" s="279"/>
      <c r="C260" s="280"/>
      <c r="D260" s="259" t="s">
        <v>238</v>
      </c>
      <c r="E260" s="281" t="s">
        <v>1</v>
      </c>
      <c r="F260" s="282" t="s">
        <v>252</v>
      </c>
      <c r="G260" s="280"/>
      <c r="H260" s="283">
        <v>17.5</v>
      </c>
      <c r="I260" s="284"/>
      <c r="J260" s="280"/>
      <c r="K260" s="280"/>
      <c r="L260" s="285"/>
      <c r="M260" s="286"/>
      <c r="N260" s="287"/>
      <c r="O260" s="287"/>
      <c r="P260" s="287"/>
      <c r="Q260" s="287"/>
      <c r="R260" s="287"/>
      <c r="S260" s="287"/>
      <c r="T260" s="28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9" t="s">
        <v>238</v>
      </c>
      <c r="AU260" s="289" t="s">
        <v>89</v>
      </c>
      <c r="AV260" s="15" t="s">
        <v>236</v>
      </c>
      <c r="AW260" s="15" t="s">
        <v>36</v>
      </c>
      <c r="AX260" s="15" t="s">
        <v>89</v>
      </c>
      <c r="AY260" s="289" t="s">
        <v>229</v>
      </c>
    </row>
    <row r="261" s="2" customFormat="1" ht="16.5" customHeight="1">
      <c r="A261" s="39"/>
      <c r="B261" s="40"/>
      <c r="C261" s="244" t="s">
        <v>587</v>
      </c>
      <c r="D261" s="244" t="s">
        <v>231</v>
      </c>
      <c r="E261" s="245" t="s">
        <v>4624</v>
      </c>
      <c r="F261" s="246" t="s">
        <v>4625</v>
      </c>
      <c r="G261" s="247" t="s">
        <v>346</v>
      </c>
      <c r="H261" s="248">
        <v>1</v>
      </c>
      <c r="I261" s="249"/>
      <c r="J261" s="250">
        <f>ROUND(I261*H261,2)</f>
        <v>0</v>
      </c>
      <c r="K261" s="246" t="s">
        <v>337</v>
      </c>
      <c r="L261" s="45"/>
      <c r="M261" s="251" t="s">
        <v>1</v>
      </c>
      <c r="N261" s="252" t="s">
        <v>46</v>
      </c>
      <c r="O261" s="92"/>
      <c r="P261" s="253">
        <f>O261*H261</f>
        <v>0</v>
      </c>
      <c r="Q261" s="253">
        <v>0</v>
      </c>
      <c r="R261" s="253">
        <f>Q261*H261</f>
        <v>0</v>
      </c>
      <c r="S261" s="253">
        <v>0</v>
      </c>
      <c r="T261" s="25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236</v>
      </c>
      <c r="AT261" s="255" t="s">
        <v>231</v>
      </c>
      <c r="AU261" s="255" t="s">
        <v>89</v>
      </c>
      <c r="AY261" s="18" t="s">
        <v>229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89</v>
      </c>
      <c r="BK261" s="256">
        <f>ROUND(I261*H261,2)</f>
        <v>0</v>
      </c>
      <c r="BL261" s="18" t="s">
        <v>236</v>
      </c>
      <c r="BM261" s="255" t="s">
        <v>899</v>
      </c>
    </row>
    <row r="262" s="13" customFormat="1">
      <c r="A262" s="13"/>
      <c r="B262" s="257"/>
      <c r="C262" s="258"/>
      <c r="D262" s="259" t="s">
        <v>238</v>
      </c>
      <c r="E262" s="260" t="s">
        <v>1</v>
      </c>
      <c r="F262" s="261" t="s">
        <v>4743</v>
      </c>
      <c r="G262" s="258"/>
      <c r="H262" s="260" t="s">
        <v>1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7" t="s">
        <v>238</v>
      </c>
      <c r="AU262" s="267" t="s">
        <v>89</v>
      </c>
      <c r="AV262" s="13" t="s">
        <v>89</v>
      </c>
      <c r="AW262" s="13" t="s">
        <v>36</v>
      </c>
      <c r="AX262" s="13" t="s">
        <v>81</v>
      </c>
      <c r="AY262" s="267" t="s">
        <v>229</v>
      </c>
    </row>
    <row r="263" s="14" customFormat="1">
      <c r="A263" s="14"/>
      <c r="B263" s="268"/>
      <c r="C263" s="269"/>
      <c r="D263" s="259" t="s">
        <v>238</v>
      </c>
      <c r="E263" s="270" t="s">
        <v>1</v>
      </c>
      <c r="F263" s="271" t="s">
        <v>4744</v>
      </c>
      <c r="G263" s="269"/>
      <c r="H263" s="272">
        <v>1</v>
      </c>
      <c r="I263" s="273"/>
      <c r="J263" s="269"/>
      <c r="K263" s="269"/>
      <c r="L263" s="274"/>
      <c r="M263" s="275"/>
      <c r="N263" s="276"/>
      <c r="O263" s="276"/>
      <c r="P263" s="276"/>
      <c r="Q263" s="276"/>
      <c r="R263" s="276"/>
      <c r="S263" s="276"/>
      <c r="T263" s="27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8" t="s">
        <v>238</v>
      </c>
      <c r="AU263" s="278" t="s">
        <v>89</v>
      </c>
      <c r="AV263" s="14" t="s">
        <v>91</v>
      </c>
      <c r="AW263" s="14" t="s">
        <v>36</v>
      </c>
      <c r="AX263" s="14" t="s">
        <v>89</v>
      </c>
      <c r="AY263" s="278" t="s">
        <v>229</v>
      </c>
    </row>
    <row r="264" s="2" customFormat="1" ht="16.5" customHeight="1">
      <c r="A264" s="39"/>
      <c r="B264" s="40"/>
      <c r="C264" s="244" t="s">
        <v>610</v>
      </c>
      <c r="D264" s="244" t="s">
        <v>231</v>
      </c>
      <c r="E264" s="245" t="s">
        <v>4745</v>
      </c>
      <c r="F264" s="246" t="s">
        <v>4638</v>
      </c>
      <c r="G264" s="247" t="s">
        <v>314</v>
      </c>
      <c r="H264" s="248">
        <v>2</v>
      </c>
      <c r="I264" s="249"/>
      <c r="J264" s="250">
        <f>ROUND(I264*H264,2)</f>
        <v>0</v>
      </c>
      <c r="K264" s="246" t="s">
        <v>4335</v>
      </c>
      <c r="L264" s="45"/>
      <c r="M264" s="251" t="s">
        <v>1</v>
      </c>
      <c r="N264" s="252" t="s">
        <v>46</v>
      </c>
      <c r="O264" s="92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236</v>
      </c>
      <c r="AT264" s="255" t="s">
        <v>231</v>
      </c>
      <c r="AU264" s="255" t="s">
        <v>89</v>
      </c>
      <c r="AY264" s="18" t="s">
        <v>229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89</v>
      </c>
      <c r="BK264" s="256">
        <f>ROUND(I264*H264,2)</f>
        <v>0</v>
      </c>
      <c r="BL264" s="18" t="s">
        <v>236</v>
      </c>
      <c r="BM264" s="255" t="s">
        <v>923</v>
      </c>
    </row>
    <row r="265" s="14" customFormat="1">
      <c r="A265" s="14"/>
      <c r="B265" s="268"/>
      <c r="C265" s="269"/>
      <c r="D265" s="259" t="s">
        <v>238</v>
      </c>
      <c r="E265" s="270" t="s">
        <v>1</v>
      </c>
      <c r="F265" s="271" t="s">
        <v>4746</v>
      </c>
      <c r="G265" s="269"/>
      <c r="H265" s="272">
        <v>2</v>
      </c>
      <c r="I265" s="273"/>
      <c r="J265" s="269"/>
      <c r="K265" s="269"/>
      <c r="L265" s="274"/>
      <c r="M265" s="275"/>
      <c r="N265" s="276"/>
      <c r="O265" s="276"/>
      <c r="P265" s="276"/>
      <c r="Q265" s="276"/>
      <c r="R265" s="276"/>
      <c r="S265" s="276"/>
      <c r="T265" s="27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8" t="s">
        <v>238</v>
      </c>
      <c r="AU265" s="278" t="s">
        <v>89</v>
      </c>
      <c r="AV265" s="14" t="s">
        <v>91</v>
      </c>
      <c r="AW265" s="14" t="s">
        <v>36</v>
      </c>
      <c r="AX265" s="14" t="s">
        <v>89</v>
      </c>
      <c r="AY265" s="278" t="s">
        <v>229</v>
      </c>
    </row>
    <row r="266" s="2" customFormat="1" ht="16.5" customHeight="1">
      <c r="A266" s="39"/>
      <c r="B266" s="40"/>
      <c r="C266" s="244" t="s">
        <v>622</v>
      </c>
      <c r="D266" s="244" t="s">
        <v>231</v>
      </c>
      <c r="E266" s="245" t="s">
        <v>4640</v>
      </c>
      <c r="F266" s="246" t="s">
        <v>4641</v>
      </c>
      <c r="G266" s="247" t="s">
        <v>314</v>
      </c>
      <c r="H266" s="248">
        <v>2</v>
      </c>
      <c r="I266" s="249"/>
      <c r="J266" s="250">
        <f>ROUND(I266*H266,2)</f>
        <v>0</v>
      </c>
      <c r="K266" s="246" t="s">
        <v>337</v>
      </c>
      <c r="L266" s="45"/>
      <c r="M266" s="251" t="s">
        <v>1</v>
      </c>
      <c r="N266" s="252" t="s">
        <v>46</v>
      </c>
      <c r="O266" s="92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5" t="s">
        <v>236</v>
      </c>
      <c r="AT266" s="255" t="s">
        <v>231</v>
      </c>
      <c r="AU266" s="255" t="s">
        <v>89</v>
      </c>
      <c r="AY266" s="18" t="s">
        <v>229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8" t="s">
        <v>89</v>
      </c>
      <c r="BK266" s="256">
        <f>ROUND(I266*H266,2)</f>
        <v>0</v>
      </c>
      <c r="BL266" s="18" t="s">
        <v>236</v>
      </c>
      <c r="BM266" s="255" t="s">
        <v>933</v>
      </c>
    </row>
    <row r="267" s="14" customFormat="1">
      <c r="A267" s="14"/>
      <c r="B267" s="268"/>
      <c r="C267" s="269"/>
      <c r="D267" s="259" t="s">
        <v>238</v>
      </c>
      <c r="E267" s="270" t="s">
        <v>1</v>
      </c>
      <c r="F267" s="271" t="s">
        <v>4747</v>
      </c>
      <c r="G267" s="269"/>
      <c r="H267" s="272">
        <v>2</v>
      </c>
      <c r="I267" s="273"/>
      <c r="J267" s="269"/>
      <c r="K267" s="269"/>
      <c r="L267" s="274"/>
      <c r="M267" s="275"/>
      <c r="N267" s="276"/>
      <c r="O267" s="276"/>
      <c r="P267" s="276"/>
      <c r="Q267" s="276"/>
      <c r="R267" s="276"/>
      <c r="S267" s="276"/>
      <c r="T267" s="27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8" t="s">
        <v>238</v>
      </c>
      <c r="AU267" s="278" t="s">
        <v>89</v>
      </c>
      <c r="AV267" s="14" t="s">
        <v>91</v>
      </c>
      <c r="AW267" s="14" t="s">
        <v>36</v>
      </c>
      <c r="AX267" s="14" t="s">
        <v>89</v>
      </c>
      <c r="AY267" s="278" t="s">
        <v>229</v>
      </c>
    </row>
    <row r="268" s="13" customFormat="1">
      <c r="A268" s="13"/>
      <c r="B268" s="257"/>
      <c r="C268" s="258"/>
      <c r="D268" s="259" t="s">
        <v>238</v>
      </c>
      <c r="E268" s="260" t="s">
        <v>1</v>
      </c>
      <c r="F268" s="261" t="s">
        <v>4748</v>
      </c>
      <c r="G268" s="258"/>
      <c r="H268" s="260" t="s">
        <v>1</v>
      </c>
      <c r="I268" s="262"/>
      <c r="J268" s="258"/>
      <c r="K268" s="258"/>
      <c r="L268" s="263"/>
      <c r="M268" s="264"/>
      <c r="N268" s="265"/>
      <c r="O268" s="265"/>
      <c r="P268" s="265"/>
      <c r="Q268" s="265"/>
      <c r="R268" s="265"/>
      <c r="S268" s="265"/>
      <c r="T268" s="26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7" t="s">
        <v>238</v>
      </c>
      <c r="AU268" s="267" t="s">
        <v>89</v>
      </c>
      <c r="AV268" s="13" t="s">
        <v>89</v>
      </c>
      <c r="AW268" s="13" t="s">
        <v>36</v>
      </c>
      <c r="AX268" s="13" t="s">
        <v>81</v>
      </c>
      <c r="AY268" s="267" t="s">
        <v>229</v>
      </c>
    </row>
    <row r="269" s="12" customFormat="1" ht="25.92" customHeight="1">
      <c r="A269" s="12"/>
      <c r="B269" s="228"/>
      <c r="C269" s="229"/>
      <c r="D269" s="230" t="s">
        <v>80</v>
      </c>
      <c r="E269" s="231" t="s">
        <v>274</v>
      </c>
      <c r="F269" s="231" t="s">
        <v>4332</v>
      </c>
      <c r="G269" s="229"/>
      <c r="H269" s="229"/>
      <c r="I269" s="232"/>
      <c r="J269" s="233">
        <f>BK269</f>
        <v>0</v>
      </c>
      <c r="K269" s="229"/>
      <c r="L269" s="234"/>
      <c r="M269" s="235"/>
      <c r="N269" s="236"/>
      <c r="O269" s="236"/>
      <c r="P269" s="237">
        <f>SUM(P270:P281)</f>
        <v>0</v>
      </c>
      <c r="Q269" s="236"/>
      <c r="R269" s="237">
        <f>SUM(R270:R281)</f>
        <v>0</v>
      </c>
      <c r="S269" s="236"/>
      <c r="T269" s="238">
        <f>SUM(T270:T281)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9" t="s">
        <v>89</v>
      </c>
      <c r="AT269" s="240" t="s">
        <v>80</v>
      </c>
      <c r="AU269" s="240" t="s">
        <v>81</v>
      </c>
      <c r="AY269" s="239" t="s">
        <v>229</v>
      </c>
      <c r="BK269" s="241">
        <f>SUM(BK270:BK281)</f>
        <v>0</v>
      </c>
    </row>
    <row r="270" s="2" customFormat="1" ht="16.5" customHeight="1">
      <c r="A270" s="39"/>
      <c r="B270" s="40"/>
      <c r="C270" s="244" t="s">
        <v>626</v>
      </c>
      <c r="D270" s="244" t="s">
        <v>231</v>
      </c>
      <c r="E270" s="245" t="s">
        <v>4644</v>
      </c>
      <c r="F270" s="246" t="s">
        <v>4645</v>
      </c>
      <c r="G270" s="247" t="s">
        <v>346</v>
      </c>
      <c r="H270" s="248">
        <v>40</v>
      </c>
      <c r="I270" s="249"/>
      <c r="J270" s="250">
        <f>ROUND(I270*H270,2)</f>
        <v>0</v>
      </c>
      <c r="K270" s="246" t="s">
        <v>337</v>
      </c>
      <c r="L270" s="45"/>
      <c r="M270" s="251" t="s">
        <v>1</v>
      </c>
      <c r="N270" s="252" t="s">
        <v>46</v>
      </c>
      <c r="O270" s="92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236</v>
      </c>
      <c r="AT270" s="255" t="s">
        <v>231</v>
      </c>
      <c r="AU270" s="255" t="s">
        <v>89</v>
      </c>
      <c r="AY270" s="18" t="s">
        <v>229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89</v>
      </c>
      <c r="BK270" s="256">
        <f>ROUND(I270*H270,2)</f>
        <v>0</v>
      </c>
      <c r="BL270" s="18" t="s">
        <v>236</v>
      </c>
      <c r="BM270" s="255" t="s">
        <v>941</v>
      </c>
    </row>
    <row r="271" s="13" customFormat="1">
      <c r="A271" s="13"/>
      <c r="B271" s="257"/>
      <c r="C271" s="258"/>
      <c r="D271" s="259" t="s">
        <v>238</v>
      </c>
      <c r="E271" s="260" t="s">
        <v>1</v>
      </c>
      <c r="F271" s="261" t="s">
        <v>4646</v>
      </c>
      <c r="G271" s="258"/>
      <c r="H271" s="260" t="s">
        <v>1</v>
      </c>
      <c r="I271" s="262"/>
      <c r="J271" s="258"/>
      <c r="K271" s="258"/>
      <c r="L271" s="263"/>
      <c r="M271" s="264"/>
      <c r="N271" s="265"/>
      <c r="O271" s="265"/>
      <c r="P271" s="265"/>
      <c r="Q271" s="265"/>
      <c r="R271" s="265"/>
      <c r="S271" s="265"/>
      <c r="T271" s="26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7" t="s">
        <v>238</v>
      </c>
      <c r="AU271" s="267" t="s">
        <v>89</v>
      </c>
      <c r="AV271" s="13" t="s">
        <v>89</v>
      </c>
      <c r="AW271" s="13" t="s">
        <v>36</v>
      </c>
      <c r="AX271" s="13" t="s">
        <v>81</v>
      </c>
      <c r="AY271" s="267" t="s">
        <v>229</v>
      </c>
    </row>
    <row r="272" s="14" customFormat="1">
      <c r="A272" s="14"/>
      <c r="B272" s="268"/>
      <c r="C272" s="269"/>
      <c r="D272" s="259" t="s">
        <v>238</v>
      </c>
      <c r="E272" s="270" t="s">
        <v>1</v>
      </c>
      <c r="F272" s="271" t="s">
        <v>4749</v>
      </c>
      <c r="G272" s="269"/>
      <c r="H272" s="272">
        <v>40</v>
      </c>
      <c r="I272" s="273"/>
      <c r="J272" s="269"/>
      <c r="K272" s="269"/>
      <c r="L272" s="274"/>
      <c r="M272" s="275"/>
      <c r="N272" s="276"/>
      <c r="O272" s="276"/>
      <c r="P272" s="276"/>
      <c r="Q272" s="276"/>
      <c r="R272" s="276"/>
      <c r="S272" s="276"/>
      <c r="T272" s="27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8" t="s">
        <v>238</v>
      </c>
      <c r="AU272" s="278" t="s">
        <v>89</v>
      </c>
      <c r="AV272" s="14" t="s">
        <v>91</v>
      </c>
      <c r="AW272" s="14" t="s">
        <v>36</v>
      </c>
      <c r="AX272" s="14" t="s">
        <v>89</v>
      </c>
      <c r="AY272" s="278" t="s">
        <v>229</v>
      </c>
    </row>
    <row r="273" s="2" customFormat="1" ht="16.5" customHeight="1">
      <c r="A273" s="39"/>
      <c r="B273" s="40"/>
      <c r="C273" s="244" t="s">
        <v>635</v>
      </c>
      <c r="D273" s="244" t="s">
        <v>231</v>
      </c>
      <c r="E273" s="245" t="s">
        <v>4648</v>
      </c>
      <c r="F273" s="246" t="s">
        <v>4649</v>
      </c>
      <c r="G273" s="247" t="s">
        <v>346</v>
      </c>
      <c r="H273" s="248">
        <v>42</v>
      </c>
      <c r="I273" s="249"/>
      <c r="J273" s="250">
        <f>ROUND(I273*H273,2)</f>
        <v>0</v>
      </c>
      <c r="K273" s="246" t="s">
        <v>4335</v>
      </c>
      <c r="L273" s="45"/>
      <c r="M273" s="251" t="s">
        <v>1</v>
      </c>
      <c r="N273" s="252" t="s">
        <v>46</v>
      </c>
      <c r="O273" s="92"/>
      <c r="P273" s="253">
        <f>O273*H273</f>
        <v>0</v>
      </c>
      <c r="Q273" s="253">
        <v>0</v>
      </c>
      <c r="R273" s="253">
        <f>Q273*H273</f>
        <v>0</v>
      </c>
      <c r="S273" s="253">
        <v>0</v>
      </c>
      <c r="T273" s="25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5" t="s">
        <v>236</v>
      </c>
      <c r="AT273" s="255" t="s">
        <v>231</v>
      </c>
      <c r="AU273" s="255" t="s">
        <v>89</v>
      </c>
      <c r="AY273" s="18" t="s">
        <v>229</v>
      </c>
      <c r="BE273" s="256">
        <f>IF(N273="základní",J273,0)</f>
        <v>0</v>
      </c>
      <c r="BF273" s="256">
        <f>IF(N273="snížená",J273,0)</f>
        <v>0</v>
      </c>
      <c r="BG273" s="256">
        <f>IF(N273="zákl. přenesená",J273,0)</f>
        <v>0</v>
      </c>
      <c r="BH273" s="256">
        <f>IF(N273="sníž. přenesená",J273,0)</f>
        <v>0</v>
      </c>
      <c r="BI273" s="256">
        <f>IF(N273="nulová",J273,0)</f>
        <v>0</v>
      </c>
      <c r="BJ273" s="18" t="s">
        <v>89</v>
      </c>
      <c r="BK273" s="256">
        <f>ROUND(I273*H273,2)</f>
        <v>0</v>
      </c>
      <c r="BL273" s="18" t="s">
        <v>236</v>
      </c>
      <c r="BM273" s="255" t="s">
        <v>951</v>
      </c>
    </row>
    <row r="274" s="13" customFormat="1">
      <c r="A274" s="13"/>
      <c r="B274" s="257"/>
      <c r="C274" s="258"/>
      <c r="D274" s="259" t="s">
        <v>238</v>
      </c>
      <c r="E274" s="260" t="s">
        <v>1</v>
      </c>
      <c r="F274" s="261" t="s">
        <v>4646</v>
      </c>
      <c r="G274" s="258"/>
      <c r="H274" s="260" t="s">
        <v>1</v>
      </c>
      <c r="I274" s="262"/>
      <c r="J274" s="258"/>
      <c r="K274" s="258"/>
      <c r="L274" s="263"/>
      <c r="M274" s="264"/>
      <c r="N274" s="265"/>
      <c r="O274" s="265"/>
      <c r="P274" s="265"/>
      <c r="Q274" s="265"/>
      <c r="R274" s="265"/>
      <c r="S274" s="265"/>
      <c r="T274" s="26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7" t="s">
        <v>238</v>
      </c>
      <c r="AU274" s="267" t="s">
        <v>89</v>
      </c>
      <c r="AV274" s="13" t="s">
        <v>89</v>
      </c>
      <c r="AW274" s="13" t="s">
        <v>36</v>
      </c>
      <c r="AX274" s="13" t="s">
        <v>81</v>
      </c>
      <c r="AY274" s="267" t="s">
        <v>229</v>
      </c>
    </row>
    <row r="275" s="14" customFormat="1">
      <c r="A275" s="14"/>
      <c r="B275" s="268"/>
      <c r="C275" s="269"/>
      <c r="D275" s="259" t="s">
        <v>238</v>
      </c>
      <c r="E275" s="270" t="s">
        <v>1</v>
      </c>
      <c r="F275" s="271" t="s">
        <v>4750</v>
      </c>
      <c r="G275" s="269"/>
      <c r="H275" s="272">
        <v>40</v>
      </c>
      <c r="I275" s="273"/>
      <c r="J275" s="269"/>
      <c r="K275" s="269"/>
      <c r="L275" s="274"/>
      <c r="M275" s="275"/>
      <c r="N275" s="276"/>
      <c r="O275" s="276"/>
      <c r="P275" s="276"/>
      <c r="Q275" s="276"/>
      <c r="R275" s="276"/>
      <c r="S275" s="276"/>
      <c r="T275" s="27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8" t="s">
        <v>238</v>
      </c>
      <c r="AU275" s="278" t="s">
        <v>89</v>
      </c>
      <c r="AV275" s="14" t="s">
        <v>91</v>
      </c>
      <c r="AW275" s="14" t="s">
        <v>36</v>
      </c>
      <c r="AX275" s="14" t="s">
        <v>89</v>
      </c>
      <c r="AY275" s="278" t="s">
        <v>229</v>
      </c>
    </row>
    <row r="276" s="14" customFormat="1">
      <c r="A276" s="14"/>
      <c r="B276" s="268"/>
      <c r="C276" s="269"/>
      <c r="D276" s="259" t="s">
        <v>238</v>
      </c>
      <c r="E276" s="269"/>
      <c r="F276" s="271" t="s">
        <v>4751</v>
      </c>
      <c r="G276" s="269"/>
      <c r="H276" s="272">
        <v>42</v>
      </c>
      <c r="I276" s="273"/>
      <c r="J276" s="269"/>
      <c r="K276" s="269"/>
      <c r="L276" s="274"/>
      <c r="M276" s="275"/>
      <c r="N276" s="276"/>
      <c r="O276" s="276"/>
      <c r="P276" s="276"/>
      <c r="Q276" s="276"/>
      <c r="R276" s="276"/>
      <c r="S276" s="276"/>
      <c r="T276" s="27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78" t="s">
        <v>238</v>
      </c>
      <c r="AU276" s="278" t="s">
        <v>89</v>
      </c>
      <c r="AV276" s="14" t="s">
        <v>91</v>
      </c>
      <c r="AW276" s="14" t="s">
        <v>4</v>
      </c>
      <c r="AX276" s="14" t="s">
        <v>89</v>
      </c>
      <c r="AY276" s="278" t="s">
        <v>229</v>
      </c>
    </row>
    <row r="277" s="2" customFormat="1" ht="16.5" customHeight="1">
      <c r="A277" s="39"/>
      <c r="B277" s="40"/>
      <c r="C277" s="244" t="s">
        <v>641</v>
      </c>
      <c r="D277" s="244" t="s">
        <v>231</v>
      </c>
      <c r="E277" s="245" t="s">
        <v>4355</v>
      </c>
      <c r="F277" s="246" t="s">
        <v>4656</v>
      </c>
      <c r="G277" s="247" t="s">
        <v>234</v>
      </c>
      <c r="H277" s="248">
        <v>2</v>
      </c>
      <c r="I277" s="249"/>
      <c r="J277" s="250">
        <f>ROUND(I277*H277,2)</f>
        <v>0</v>
      </c>
      <c r="K277" s="246" t="s">
        <v>4335</v>
      </c>
      <c r="L277" s="45"/>
      <c r="M277" s="251" t="s">
        <v>1</v>
      </c>
      <c r="N277" s="252" t="s">
        <v>46</v>
      </c>
      <c r="O277" s="92"/>
      <c r="P277" s="253">
        <f>O277*H277</f>
        <v>0</v>
      </c>
      <c r="Q277" s="253">
        <v>0</v>
      </c>
      <c r="R277" s="253">
        <f>Q277*H277</f>
        <v>0</v>
      </c>
      <c r="S277" s="253">
        <v>0</v>
      </c>
      <c r="T277" s="25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5" t="s">
        <v>236</v>
      </c>
      <c r="AT277" s="255" t="s">
        <v>231</v>
      </c>
      <c r="AU277" s="255" t="s">
        <v>89</v>
      </c>
      <c r="AY277" s="18" t="s">
        <v>229</v>
      </c>
      <c r="BE277" s="256">
        <f>IF(N277="základní",J277,0)</f>
        <v>0</v>
      </c>
      <c r="BF277" s="256">
        <f>IF(N277="snížená",J277,0)</f>
        <v>0</v>
      </c>
      <c r="BG277" s="256">
        <f>IF(N277="zákl. přenesená",J277,0)</f>
        <v>0</v>
      </c>
      <c r="BH277" s="256">
        <f>IF(N277="sníž. přenesená",J277,0)</f>
        <v>0</v>
      </c>
      <c r="BI277" s="256">
        <f>IF(N277="nulová",J277,0)</f>
        <v>0</v>
      </c>
      <c r="BJ277" s="18" t="s">
        <v>89</v>
      </c>
      <c r="BK277" s="256">
        <f>ROUND(I277*H277,2)</f>
        <v>0</v>
      </c>
      <c r="BL277" s="18" t="s">
        <v>236</v>
      </c>
      <c r="BM277" s="255" t="s">
        <v>965</v>
      </c>
    </row>
    <row r="278" s="14" customFormat="1">
      <c r="A278" s="14"/>
      <c r="B278" s="268"/>
      <c r="C278" s="269"/>
      <c r="D278" s="259" t="s">
        <v>238</v>
      </c>
      <c r="E278" s="270" t="s">
        <v>1</v>
      </c>
      <c r="F278" s="271" t="s">
        <v>4752</v>
      </c>
      <c r="G278" s="269"/>
      <c r="H278" s="272">
        <v>2</v>
      </c>
      <c r="I278" s="273"/>
      <c r="J278" s="269"/>
      <c r="K278" s="269"/>
      <c r="L278" s="274"/>
      <c r="M278" s="275"/>
      <c r="N278" s="276"/>
      <c r="O278" s="276"/>
      <c r="P278" s="276"/>
      <c r="Q278" s="276"/>
      <c r="R278" s="276"/>
      <c r="S278" s="276"/>
      <c r="T278" s="27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8" t="s">
        <v>238</v>
      </c>
      <c r="AU278" s="278" t="s">
        <v>89</v>
      </c>
      <c r="AV278" s="14" t="s">
        <v>91</v>
      </c>
      <c r="AW278" s="14" t="s">
        <v>36</v>
      </c>
      <c r="AX278" s="14" t="s">
        <v>89</v>
      </c>
      <c r="AY278" s="278" t="s">
        <v>229</v>
      </c>
    </row>
    <row r="279" s="2" customFormat="1" ht="16.5" customHeight="1">
      <c r="A279" s="39"/>
      <c r="B279" s="40"/>
      <c r="C279" s="244" t="s">
        <v>645</v>
      </c>
      <c r="D279" s="244" t="s">
        <v>231</v>
      </c>
      <c r="E279" s="245" t="s">
        <v>4753</v>
      </c>
      <c r="F279" s="246" t="s">
        <v>4754</v>
      </c>
      <c r="G279" s="247" t="s">
        <v>346</v>
      </c>
      <c r="H279" s="248">
        <v>50</v>
      </c>
      <c r="I279" s="249"/>
      <c r="J279" s="250">
        <f>ROUND(I279*H279,2)</f>
        <v>0</v>
      </c>
      <c r="K279" s="246" t="s">
        <v>4335</v>
      </c>
      <c r="L279" s="45"/>
      <c r="M279" s="251" t="s">
        <v>1</v>
      </c>
      <c r="N279" s="252" t="s">
        <v>46</v>
      </c>
      <c r="O279" s="92"/>
      <c r="P279" s="253">
        <f>O279*H279</f>
        <v>0</v>
      </c>
      <c r="Q279" s="253">
        <v>0</v>
      </c>
      <c r="R279" s="253">
        <f>Q279*H279</f>
        <v>0</v>
      </c>
      <c r="S279" s="253">
        <v>0</v>
      </c>
      <c r="T279" s="25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5" t="s">
        <v>236</v>
      </c>
      <c r="AT279" s="255" t="s">
        <v>231</v>
      </c>
      <c r="AU279" s="255" t="s">
        <v>89</v>
      </c>
      <c r="AY279" s="18" t="s">
        <v>229</v>
      </c>
      <c r="BE279" s="256">
        <f>IF(N279="základní",J279,0)</f>
        <v>0</v>
      </c>
      <c r="BF279" s="256">
        <f>IF(N279="snížená",J279,0)</f>
        <v>0</v>
      </c>
      <c r="BG279" s="256">
        <f>IF(N279="zákl. přenesená",J279,0)</f>
        <v>0</v>
      </c>
      <c r="BH279" s="256">
        <f>IF(N279="sníž. přenesená",J279,0)</f>
        <v>0</v>
      </c>
      <c r="BI279" s="256">
        <f>IF(N279="nulová",J279,0)</f>
        <v>0</v>
      </c>
      <c r="BJ279" s="18" t="s">
        <v>89</v>
      </c>
      <c r="BK279" s="256">
        <f>ROUND(I279*H279,2)</f>
        <v>0</v>
      </c>
      <c r="BL279" s="18" t="s">
        <v>236</v>
      </c>
      <c r="BM279" s="255" t="s">
        <v>999</v>
      </c>
    </row>
    <row r="280" s="14" customFormat="1">
      <c r="A280" s="14"/>
      <c r="B280" s="268"/>
      <c r="C280" s="269"/>
      <c r="D280" s="259" t="s">
        <v>238</v>
      </c>
      <c r="E280" s="270" t="s">
        <v>1</v>
      </c>
      <c r="F280" s="271" t="s">
        <v>4755</v>
      </c>
      <c r="G280" s="269"/>
      <c r="H280" s="272">
        <v>50</v>
      </c>
      <c r="I280" s="273"/>
      <c r="J280" s="269"/>
      <c r="K280" s="269"/>
      <c r="L280" s="274"/>
      <c r="M280" s="275"/>
      <c r="N280" s="276"/>
      <c r="O280" s="276"/>
      <c r="P280" s="276"/>
      <c r="Q280" s="276"/>
      <c r="R280" s="276"/>
      <c r="S280" s="276"/>
      <c r="T280" s="27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8" t="s">
        <v>238</v>
      </c>
      <c r="AU280" s="278" t="s">
        <v>89</v>
      </c>
      <c r="AV280" s="14" t="s">
        <v>91</v>
      </c>
      <c r="AW280" s="14" t="s">
        <v>36</v>
      </c>
      <c r="AX280" s="14" t="s">
        <v>89</v>
      </c>
      <c r="AY280" s="278" t="s">
        <v>229</v>
      </c>
    </row>
    <row r="281" s="13" customFormat="1">
      <c r="A281" s="13"/>
      <c r="B281" s="257"/>
      <c r="C281" s="258"/>
      <c r="D281" s="259" t="s">
        <v>238</v>
      </c>
      <c r="E281" s="260" t="s">
        <v>1</v>
      </c>
      <c r="F281" s="261" t="s">
        <v>4756</v>
      </c>
      <c r="G281" s="258"/>
      <c r="H281" s="260" t="s">
        <v>1</v>
      </c>
      <c r="I281" s="262"/>
      <c r="J281" s="258"/>
      <c r="K281" s="258"/>
      <c r="L281" s="263"/>
      <c r="M281" s="264"/>
      <c r="N281" s="265"/>
      <c r="O281" s="265"/>
      <c r="P281" s="265"/>
      <c r="Q281" s="265"/>
      <c r="R281" s="265"/>
      <c r="S281" s="265"/>
      <c r="T281" s="26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7" t="s">
        <v>238</v>
      </c>
      <c r="AU281" s="267" t="s">
        <v>89</v>
      </c>
      <c r="AV281" s="13" t="s">
        <v>89</v>
      </c>
      <c r="AW281" s="13" t="s">
        <v>36</v>
      </c>
      <c r="AX281" s="13" t="s">
        <v>81</v>
      </c>
      <c r="AY281" s="267" t="s">
        <v>229</v>
      </c>
    </row>
    <row r="282" s="12" customFormat="1" ht="25.92" customHeight="1">
      <c r="A282" s="12"/>
      <c r="B282" s="228"/>
      <c r="C282" s="229"/>
      <c r="D282" s="230" t="s">
        <v>80</v>
      </c>
      <c r="E282" s="231" t="s">
        <v>1121</v>
      </c>
      <c r="F282" s="231" t="s">
        <v>4358</v>
      </c>
      <c r="G282" s="229"/>
      <c r="H282" s="229"/>
      <c r="I282" s="232"/>
      <c r="J282" s="233">
        <f>BK282</f>
        <v>0</v>
      </c>
      <c r="K282" s="229"/>
      <c r="L282" s="234"/>
      <c r="M282" s="235"/>
      <c r="N282" s="236"/>
      <c r="O282" s="236"/>
      <c r="P282" s="237">
        <f>SUM(P283:P290)</f>
        <v>0</v>
      </c>
      <c r="Q282" s="236"/>
      <c r="R282" s="237">
        <f>SUM(R283:R290)</f>
        <v>0</v>
      </c>
      <c r="S282" s="236"/>
      <c r="T282" s="238">
        <f>SUM(T283:T290)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9" t="s">
        <v>89</v>
      </c>
      <c r="AT282" s="240" t="s">
        <v>80</v>
      </c>
      <c r="AU282" s="240" t="s">
        <v>81</v>
      </c>
      <c r="AY282" s="239" t="s">
        <v>229</v>
      </c>
      <c r="BK282" s="241">
        <f>SUM(BK283:BK290)</f>
        <v>0</v>
      </c>
    </row>
    <row r="283" s="2" customFormat="1" ht="16.5" customHeight="1">
      <c r="A283" s="39"/>
      <c r="B283" s="40"/>
      <c r="C283" s="244" t="s">
        <v>653</v>
      </c>
      <c r="D283" s="244" t="s">
        <v>231</v>
      </c>
      <c r="E283" s="245" t="s">
        <v>4359</v>
      </c>
      <c r="F283" s="246" t="s">
        <v>4360</v>
      </c>
      <c r="G283" s="247" t="s">
        <v>314</v>
      </c>
      <c r="H283" s="248">
        <v>8</v>
      </c>
      <c r="I283" s="249"/>
      <c r="J283" s="250">
        <f>ROUND(I283*H283,2)</f>
        <v>0</v>
      </c>
      <c r="K283" s="246" t="s">
        <v>337</v>
      </c>
      <c r="L283" s="45"/>
      <c r="M283" s="251" t="s">
        <v>1</v>
      </c>
      <c r="N283" s="252" t="s">
        <v>46</v>
      </c>
      <c r="O283" s="92"/>
      <c r="P283" s="253">
        <f>O283*H283</f>
        <v>0</v>
      </c>
      <c r="Q283" s="253">
        <v>0</v>
      </c>
      <c r="R283" s="253">
        <f>Q283*H283</f>
        <v>0</v>
      </c>
      <c r="S283" s="253">
        <v>0</v>
      </c>
      <c r="T283" s="25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5" t="s">
        <v>236</v>
      </c>
      <c r="AT283" s="255" t="s">
        <v>231</v>
      </c>
      <c r="AU283" s="255" t="s">
        <v>89</v>
      </c>
      <c r="AY283" s="18" t="s">
        <v>229</v>
      </c>
      <c r="BE283" s="256">
        <f>IF(N283="základní",J283,0)</f>
        <v>0</v>
      </c>
      <c r="BF283" s="256">
        <f>IF(N283="snížená",J283,0)</f>
        <v>0</v>
      </c>
      <c r="BG283" s="256">
        <f>IF(N283="zákl. přenesená",J283,0)</f>
        <v>0</v>
      </c>
      <c r="BH283" s="256">
        <f>IF(N283="sníž. přenesená",J283,0)</f>
        <v>0</v>
      </c>
      <c r="BI283" s="256">
        <f>IF(N283="nulová",J283,0)</f>
        <v>0</v>
      </c>
      <c r="BJ283" s="18" t="s">
        <v>89</v>
      </c>
      <c r="BK283" s="256">
        <f>ROUND(I283*H283,2)</f>
        <v>0</v>
      </c>
      <c r="BL283" s="18" t="s">
        <v>236</v>
      </c>
      <c r="BM283" s="255" t="s">
        <v>1008</v>
      </c>
    </row>
    <row r="284" s="13" customFormat="1">
      <c r="A284" s="13"/>
      <c r="B284" s="257"/>
      <c r="C284" s="258"/>
      <c r="D284" s="259" t="s">
        <v>238</v>
      </c>
      <c r="E284" s="260" t="s">
        <v>1</v>
      </c>
      <c r="F284" s="261" t="s">
        <v>4361</v>
      </c>
      <c r="G284" s="258"/>
      <c r="H284" s="260" t="s">
        <v>1</v>
      </c>
      <c r="I284" s="262"/>
      <c r="J284" s="258"/>
      <c r="K284" s="258"/>
      <c r="L284" s="263"/>
      <c r="M284" s="264"/>
      <c r="N284" s="265"/>
      <c r="O284" s="265"/>
      <c r="P284" s="265"/>
      <c r="Q284" s="265"/>
      <c r="R284" s="265"/>
      <c r="S284" s="265"/>
      <c r="T284" s="26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7" t="s">
        <v>238</v>
      </c>
      <c r="AU284" s="267" t="s">
        <v>89</v>
      </c>
      <c r="AV284" s="13" t="s">
        <v>89</v>
      </c>
      <c r="AW284" s="13" t="s">
        <v>36</v>
      </c>
      <c r="AX284" s="13" t="s">
        <v>81</v>
      </c>
      <c r="AY284" s="267" t="s">
        <v>229</v>
      </c>
    </row>
    <row r="285" s="14" customFormat="1">
      <c r="A285" s="14"/>
      <c r="B285" s="268"/>
      <c r="C285" s="269"/>
      <c r="D285" s="259" t="s">
        <v>238</v>
      </c>
      <c r="E285" s="270" t="s">
        <v>1</v>
      </c>
      <c r="F285" s="271" t="s">
        <v>4757</v>
      </c>
      <c r="G285" s="269"/>
      <c r="H285" s="272">
        <v>8</v>
      </c>
      <c r="I285" s="273"/>
      <c r="J285" s="269"/>
      <c r="K285" s="269"/>
      <c r="L285" s="274"/>
      <c r="M285" s="275"/>
      <c r="N285" s="276"/>
      <c r="O285" s="276"/>
      <c r="P285" s="276"/>
      <c r="Q285" s="276"/>
      <c r="R285" s="276"/>
      <c r="S285" s="276"/>
      <c r="T285" s="27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8" t="s">
        <v>238</v>
      </c>
      <c r="AU285" s="278" t="s">
        <v>89</v>
      </c>
      <c r="AV285" s="14" t="s">
        <v>91</v>
      </c>
      <c r="AW285" s="14" t="s">
        <v>36</v>
      </c>
      <c r="AX285" s="14" t="s">
        <v>89</v>
      </c>
      <c r="AY285" s="278" t="s">
        <v>229</v>
      </c>
    </row>
    <row r="286" s="2" customFormat="1" ht="16.5" customHeight="1">
      <c r="A286" s="39"/>
      <c r="B286" s="40"/>
      <c r="C286" s="244" t="s">
        <v>658</v>
      </c>
      <c r="D286" s="244" t="s">
        <v>231</v>
      </c>
      <c r="E286" s="245" t="s">
        <v>4363</v>
      </c>
      <c r="F286" s="246" t="s">
        <v>4364</v>
      </c>
      <c r="G286" s="247" t="s">
        <v>314</v>
      </c>
      <c r="H286" s="248">
        <v>720</v>
      </c>
      <c r="I286" s="249"/>
      <c r="J286" s="250">
        <f>ROUND(I286*H286,2)</f>
        <v>0</v>
      </c>
      <c r="K286" s="246" t="s">
        <v>337</v>
      </c>
      <c r="L286" s="45"/>
      <c r="M286" s="251" t="s">
        <v>1</v>
      </c>
      <c r="N286" s="252" t="s">
        <v>46</v>
      </c>
      <c r="O286" s="92"/>
      <c r="P286" s="253">
        <f>O286*H286</f>
        <v>0</v>
      </c>
      <c r="Q286" s="253">
        <v>0</v>
      </c>
      <c r="R286" s="253">
        <f>Q286*H286</f>
        <v>0</v>
      </c>
      <c r="S286" s="253">
        <v>0</v>
      </c>
      <c r="T286" s="25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5" t="s">
        <v>236</v>
      </c>
      <c r="AT286" s="255" t="s">
        <v>231</v>
      </c>
      <c r="AU286" s="255" t="s">
        <v>89</v>
      </c>
      <c r="AY286" s="18" t="s">
        <v>229</v>
      </c>
      <c r="BE286" s="256">
        <f>IF(N286="základní",J286,0)</f>
        <v>0</v>
      </c>
      <c r="BF286" s="256">
        <f>IF(N286="snížená",J286,0)</f>
        <v>0</v>
      </c>
      <c r="BG286" s="256">
        <f>IF(N286="zákl. přenesená",J286,0)</f>
        <v>0</v>
      </c>
      <c r="BH286" s="256">
        <f>IF(N286="sníž. přenesená",J286,0)</f>
        <v>0</v>
      </c>
      <c r="BI286" s="256">
        <f>IF(N286="nulová",J286,0)</f>
        <v>0</v>
      </c>
      <c r="BJ286" s="18" t="s">
        <v>89</v>
      </c>
      <c r="BK286" s="256">
        <f>ROUND(I286*H286,2)</f>
        <v>0</v>
      </c>
      <c r="BL286" s="18" t="s">
        <v>236</v>
      </c>
      <c r="BM286" s="255" t="s">
        <v>1018</v>
      </c>
    </row>
    <row r="287" s="13" customFormat="1">
      <c r="A287" s="13"/>
      <c r="B287" s="257"/>
      <c r="C287" s="258"/>
      <c r="D287" s="259" t="s">
        <v>238</v>
      </c>
      <c r="E287" s="260" t="s">
        <v>1</v>
      </c>
      <c r="F287" s="261" t="s">
        <v>4361</v>
      </c>
      <c r="G287" s="258"/>
      <c r="H287" s="260" t="s">
        <v>1</v>
      </c>
      <c r="I287" s="262"/>
      <c r="J287" s="258"/>
      <c r="K287" s="258"/>
      <c r="L287" s="263"/>
      <c r="M287" s="264"/>
      <c r="N287" s="265"/>
      <c r="O287" s="265"/>
      <c r="P287" s="265"/>
      <c r="Q287" s="265"/>
      <c r="R287" s="265"/>
      <c r="S287" s="265"/>
      <c r="T287" s="26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7" t="s">
        <v>238</v>
      </c>
      <c r="AU287" s="267" t="s">
        <v>89</v>
      </c>
      <c r="AV287" s="13" t="s">
        <v>89</v>
      </c>
      <c r="AW287" s="13" t="s">
        <v>36</v>
      </c>
      <c r="AX287" s="13" t="s">
        <v>81</v>
      </c>
      <c r="AY287" s="267" t="s">
        <v>229</v>
      </c>
    </row>
    <row r="288" s="14" customFormat="1">
      <c r="A288" s="14"/>
      <c r="B288" s="268"/>
      <c r="C288" s="269"/>
      <c r="D288" s="259" t="s">
        <v>238</v>
      </c>
      <c r="E288" s="270" t="s">
        <v>1</v>
      </c>
      <c r="F288" s="271" t="s">
        <v>4758</v>
      </c>
      <c r="G288" s="269"/>
      <c r="H288" s="272">
        <v>720</v>
      </c>
      <c r="I288" s="273"/>
      <c r="J288" s="269"/>
      <c r="K288" s="269"/>
      <c r="L288" s="274"/>
      <c r="M288" s="275"/>
      <c r="N288" s="276"/>
      <c r="O288" s="276"/>
      <c r="P288" s="276"/>
      <c r="Q288" s="276"/>
      <c r="R288" s="276"/>
      <c r="S288" s="276"/>
      <c r="T288" s="27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8" t="s">
        <v>238</v>
      </c>
      <c r="AU288" s="278" t="s">
        <v>89</v>
      </c>
      <c r="AV288" s="14" t="s">
        <v>91</v>
      </c>
      <c r="AW288" s="14" t="s">
        <v>36</v>
      </c>
      <c r="AX288" s="14" t="s">
        <v>89</v>
      </c>
      <c r="AY288" s="278" t="s">
        <v>229</v>
      </c>
    </row>
    <row r="289" s="2" customFormat="1" ht="16.5" customHeight="1">
      <c r="A289" s="39"/>
      <c r="B289" s="40"/>
      <c r="C289" s="244" t="s">
        <v>667</v>
      </c>
      <c r="D289" s="244" t="s">
        <v>231</v>
      </c>
      <c r="E289" s="245" t="s">
        <v>4366</v>
      </c>
      <c r="F289" s="246" t="s">
        <v>4367</v>
      </c>
      <c r="G289" s="247" t="s">
        <v>314</v>
      </c>
      <c r="H289" s="248">
        <v>8</v>
      </c>
      <c r="I289" s="249"/>
      <c r="J289" s="250">
        <f>ROUND(I289*H289,2)</f>
        <v>0</v>
      </c>
      <c r="K289" s="246" t="s">
        <v>337</v>
      </c>
      <c r="L289" s="45"/>
      <c r="M289" s="251" t="s">
        <v>1</v>
      </c>
      <c r="N289" s="252" t="s">
        <v>46</v>
      </c>
      <c r="O289" s="92"/>
      <c r="P289" s="253">
        <f>O289*H289</f>
        <v>0</v>
      </c>
      <c r="Q289" s="253">
        <v>0</v>
      </c>
      <c r="R289" s="253">
        <f>Q289*H289</f>
        <v>0</v>
      </c>
      <c r="S289" s="253">
        <v>0</v>
      </c>
      <c r="T289" s="25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5" t="s">
        <v>236</v>
      </c>
      <c r="AT289" s="255" t="s">
        <v>231</v>
      </c>
      <c r="AU289" s="255" t="s">
        <v>89</v>
      </c>
      <c r="AY289" s="18" t="s">
        <v>229</v>
      </c>
      <c r="BE289" s="256">
        <f>IF(N289="základní",J289,0)</f>
        <v>0</v>
      </c>
      <c r="BF289" s="256">
        <f>IF(N289="snížená",J289,0)</f>
        <v>0</v>
      </c>
      <c r="BG289" s="256">
        <f>IF(N289="zákl. přenesená",J289,0)</f>
        <v>0</v>
      </c>
      <c r="BH289" s="256">
        <f>IF(N289="sníž. přenesená",J289,0)</f>
        <v>0</v>
      </c>
      <c r="BI289" s="256">
        <f>IF(N289="nulová",J289,0)</f>
        <v>0</v>
      </c>
      <c r="BJ289" s="18" t="s">
        <v>89</v>
      </c>
      <c r="BK289" s="256">
        <f>ROUND(I289*H289,2)</f>
        <v>0</v>
      </c>
      <c r="BL289" s="18" t="s">
        <v>236</v>
      </c>
      <c r="BM289" s="255" t="s">
        <v>1046</v>
      </c>
    </row>
    <row r="290" s="14" customFormat="1">
      <c r="A290" s="14"/>
      <c r="B290" s="268"/>
      <c r="C290" s="269"/>
      <c r="D290" s="259" t="s">
        <v>238</v>
      </c>
      <c r="E290" s="270" t="s">
        <v>1</v>
      </c>
      <c r="F290" s="271" t="s">
        <v>4759</v>
      </c>
      <c r="G290" s="269"/>
      <c r="H290" s="272">
        <v>8</v>
      </c>
      <c r="I290" s="273"/>
      <c r="J290" s="269"/>
      <c r="K290" s="269"/>
      <c r="L290" s="274"/>
      <c r="M290" s="275"/>
      <c r="N290" s="276"/>
      <c r="O290" s="276"/>
      <c r="P290" s="276"/>
      <c r="Q290" s="276"/>
      <c r="R290" s="276"/>
      <c r="S290" s="276"/>
      <c r="T290" s="27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8" t="s">
        <v>238</v>
      </c>
      <c r="AU290" s="278" t="s">
        <v>89</v>
      </c>
      <c r="AV290" s="14" t="s">
        <v>91</v>
      </c>
      <c r="AW290" s="14" t="s">
        <v>36</v>
      </c>
      <c r="AX290" s="14" t="s">
        <v>89</v>
      </c>
      <c r="AY290" s="278" t="s">
        <v>229</v>
      </c>
    </row>
    <row r="291" s="12" customFormat="1" ht="25.92" customHeight="1">
      <c r="A291" s="12"/>
      <c r="B291" s="228"/>
      <c r="C291" s="229"/>
      <c r="D291" s="230" t="s">
        <v>80</v>
      </c>
      <c r="E291" s="231" t="s">
        <v>1140</v>
      </c>
      <c r="F291" s="231" t="s">
        <v>4661</v>
      </c>
      <c r="G291" s="229"/>
      <c r="H291" s="229"/>
      <c r="I291" s="232"/>
      <c r="J291" s="233">
        <f>BK291</f>
        <v>0</v>
      </c>
      <c r="K291" s="229"/>
      <c r="L291" s="234"/>
      <c r="M291" s="235"/>
      <c r="N291" s="236"/>
      <c r="O291" s="236"/>
      <c r="P291" s="237">
        <f>SUM(P292:P304)</f>
        <v>0</v>
      </c>
      <c r="Q291" s="236"/>
      <c r="R291" s="237">
        <f>SUM(R292:R304)</f>
        <v>0</v>
      </c>
      <c r="S291" s="236"/>
      <c r="T291" s="238">
        <f>SUM(T292:T304)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39" t="s">
        <v>89</v>
      </c>
      <c r="AT291" s="240" t="s">
        <v>80</v>
      </c>
      <c r="AU291" s="240" t="s">
        <v>81</v>
      </c>
      <c r="AY291" s="239" t="s">
        <v>229</v>
      </c>
      <c r="BK291" s="241">
        <f>SUM(BK292:BK304)</f>
        <v>0</v>
      </c>
    </row>
    <row r="292" s="2" customFormat="1" ht="16.5" customHeight="1">
      <c r="A292" s="39"/>
      <c r="B292" s="40"/>
      <c r="C292" s="244" t="s">
        <v>676</v>
      </c>
      <c r="D292" s="244" t="s">
        <v>231</v>
      </c>
      <c r="E292" s="245" t="s">
        <v>4662</v>
      </c>
      <c r="F292" s="246" t="s">
        <v>4663</v>
      </c>
      <c r="G292" s="247" t="s">
        <v>346</v>
      </c>
      <c r="H292" s="248">
        <v>2.3999999999999999</v>
      </c>
      <c r="I292" s="249"/>
      <c r="J292" s="250">
        <f>ROUND(I292*H292,2)</f>
        <v>0</v>
      </c>
      <c r="K292" s="246" t="s">
        <v>337</v>
      </c>
      <c r="L292" s="45"/>
      <c r="M292" s="251" t="s">
        <v>1</v>
      </c>
      <c r="N292" s="252" t="s">
        <v>46</v>
      </c>
      <c r="O292" s="92"/>
      <c r="P292" s="253">
        <f>O292*H292</f>
        <v>0</v>
      </c>
      <c r="Q292" s="253">
        <v>0</v>
      </c>
      <c r="R292" s="253">
        <f>Q292*H292</f>
        <v>0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236</v>
      </c>
      <c r="AT292" s="255" t="s">
        <v>231</v>
      </c>
      <c r="AU292" s="255" t="s">
        <v>89</v>
      </c>
      <c r="AY292" s="18" t="s">
        <v>229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89</v>
      </c>
      <c r="BK292" s="256">
        <f>ROUND(I292*H292,2)</f>
        <v>0</v>
      </c>
      <c r="BL292" s="18" t="s">
        <v>236</v>
      </c>
      <c r="BM292" s="255" t="s">
        <v>1060</v>
      </c>
    </row>
    <row r="293" s="13" customFormat="1">
      <c r="A293" s="13"/>
      <c r="B293" s="257"/>
      <c r="C293" s="258"/>
      <c r="D293" s="259" t="s">
        <v>238</v>
      </c>
      <c r="E293" s="260" t="s">
        <v>1</v>
      </c>
      <c r="F293" s="261" t="s">
        <v>4664</v>
      </c>
      <c r="G293" s="258"/>
      <c r="H293" s="260" t="s">
        <v>1</v>
      </c>
      <c r="I293" s="262"/>
      <c r="J293" s="258"/>
      <c r="K293" s="258"/>
      <c r="L293" s="263"/>
      <c r="M293" s="264"/>
      <c r="N293" s="265"/>
      <c r="O293" s="265"/>
      <c r="P293" s="265"/>
      <c r="Q293" s="265"/>
      <c r="R293" s="265"/>
      <c r="S293" s="265"/>
      <c r="T293" s="26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7" t="s">
        <v>238</v>
      </c>
      <c r="AU293" s="267" t="s">
        <v>89</v>
      </c>
      <c r="AV293" s="13" t="s">
        <v>89</v>
      </c>
      <c r="AW293" s="13" t="s">
        <v>36</v>
      </c>
      <c r="AX293" s="13" t="s">
        <v>81</v>
      </c>
      <c r="AY293" s="267" t="s">
        <v>229</v>
      </c>
    </row>
    <row r="294" s="14" customFormat="1">
      <c r="A294" s="14"/>
      <c r="B294" s="268"/>
      <c r="C294" s="269"/>
      <c r="D294" s="259" t="s">
        <v>238</v>
      </c>
      <c r="E294" s="270" t="s">
        <v>1</v>
      </c>
      <c r="F294" s="271" t="s">
        <v>4760</v>
      </c>
      <c r="G294" s="269"/>
      <c r="H294" s="272">
        <v>2.3999999999999999</v>
      </c>
      <c r="I294" s="273"/>
      <c r="J294" s="269"/>
      <c r="K294" s="269"/>
      <c r="L294" s="274"/>
      <c r="M294" s="275"/>
      <c r="N294" s="276"/>
      <c r="O294" s="276"/>
      <c r="P294" s="276"/>
      <c r="Q294" s="276"/>
      <c r="R294" s="276"/>
      <c r="S294" s="276"/>
      <c r="T294" s="27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78" t="s">
        <v>238</v>
      </c>
      <c r="AU294" s="278" t="s">
        <v>89</v>
      </c>
      <c r="AV294" s="14" t="s">
        <v>91</v>
      </c>
      <c r="AW294" s="14" t="s">
        <v>36</v>
      </c>
      <c r="AX294" s="14" t="s">
        <v>89</v>
      </c>
      <c r="AY294" s="278" t="s">
        <v>229</v>
      </c>
    </row>
    <row r="295" s="2" customFormat="1" ht="16.5" customHeight="1">
      <c r="A295" s="39"/>
      <c r="B295" s="40"/>
      <c r="C295" s="244" t="s">
        <v>682</v>
      </c>
      <c r="D295" s="244" t="s">
        <v>231</v>
      </c>
      <c r="E295" s="245" t="s">
        <v>4666</v>
      </c>
      <c r="F295" s="246" t="s">
        <v>4667</v>
      </c>
      <c r="G295" s="247" t="s">
        <v>346</v>
      </c>
      <c r="H295" s="248">
        <v>2.3999999999999999</v>
      </c>
      <c r="I295" s="249"/>
      <c r="J295" s="250">
        <f>ROUND(I295*H295,2)</f>
        <v>0</v>
      </c>
      <c r="K295" s="246" t="s">
        <v>337</v>
      </c>
      <c r="L295" s="45"/>
      <c r="M295" s="251" t="s">
        <v>1</v>
      </c>
      <c r="N295" s="252" t="s">
        <v>46</v>
      </c>
      <c r="O295" s="92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5" t="s">
        <v>236</v>
      </c>
      <c r="AT295" s="255" t="s">
        <v>231</v>
      </c>
      <c r="AU295" s="255" t="s">
        <v>89</v>
      </c>
      <c r="AY295" s="18" t="s">
        <v>229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8" t="s">
        <v>89</v>
      </c>
      <c r="BK295" s="256">
        <f>ROUND(I295*H295,2)</f>
        <v>0</v>
      </c>
      <c r="BL295" s="18" t="s">
        <v>236</v>
      </c>
      <c r="BM295" s="255" t="s">
        <v>1070</v>
      </c>
    </row>
    <row r="296" s="14" customFormat="1">
      <c r="A296" s="14"/>
      <c r="B296" s="268"/>
      <c r="C296" s="269"/>
      <c r="D296" s="259" t="s">
        <v>238</v>
      </c>
      <c r="E296" s="270" t="s">
        <v>1</v>
      </c>
      <c r="F296" s="271" t="s">
        <v>4761</v>
      </c>
      <c r="G296" s="269"/>
      <c r="H296" s="272">
        <v>2.3999999999999999</v>
      </c>
      <c r="I296" s="273"/>
      <c r="J296" s="269"/>
      <c r="K296" s="269"/>
      <c r="L296" s="274"/>
      <c r="M296" s="275"/>
      <c r="N296" s="276"/>
      <c r="O296" s="276"/>
      <c r="P296" s="276"/>
      <c r="Q296" s="276"/>
      <c r="R296" s="276"/>
      <c r="S296" s="276"/>
      <c r="T296" s="27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8" t="s">
        <v>238</v>
      </c>
      <c r="AU296" s="278" t="s">
        <v>89</v>
      </c>
      <c r="AV296" s="14" t="s">
        <v>91</v>
      </c>
      <c r="AW296" s="14" t="s">
        <v>36</v>
      </c>
      <c r="AX296" s="14" t="s">
        <v>81</v>
      </c>
      <c r="AY296" s="278" t="s">
        <v>229</v>
      </c>
    </row>
    <row r="297" s="13" customFormat="1">
      <c r="A297" s="13"/>
      <c r="B297" s="257"/>
      <c r="C297" s="258"/>
      <c r="D297" s="259" t="s">
        <v>238</v>
      </c>
      <c r="E297" s="260" t="s">
        <v>1</v>
      </c>
      <c r="F297" s="261" t="s">
        <v>4669</v>
      </c>
      <c r="G297" s="258"/>
      <c r="H297" s="260" t="s">
        <v>1</v>
      </c>
      <c r="I297" s="262"/>
      <c r="J297" s="258"/>
      <c r="K297" s="258"/>
      <c r="L297" s="263"/>
      <c r="M297" s="264"/>
      <c r="N297" s="265"/>
      <c r="O297" s="265"/>
      <c r="P297" s="265"/>
      <c r="Q297" s="265"/>
      <c r="R297" s="265"/>
      <c r="S297" s="265"/>
      <c r="T297" s="26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7" t="s">
        <v>238</v>
      </c>
      <c r="AU297" s="267" t="s">
        <v>89</v>
      </c>
      <c r="AV297" s="13" t="s">
        <v>89</v>
      </c>
      <c r="AW297" s="13" t="s">
        <v>36</v>
      </c>
      <c r="AX297" s="13" t="s">
        <v>81</v>
      </c>
      <c r="AY297" s="267" t="s">
        <v>229</v>
      </c>
    </row>
    <row r="298" s="13" customFormat="1">
      <c r="A298" s="13"/>
      <c r="B298" s="257"/>
      <c r="C298" s="258"/>
      <c r="D298" s="259" t="s">
        <v>238</v>
      </c>
      <c r="E298" s="260" t="s">
        <v>1</v>
      </c>
      <c r="F298" s="261" t="s">
        <v>4670</v>
      </c>
      <c r="G298" s="258"/>
      <c r="H298" s="260" t="s">
        <v>1</v>
      </c>
      <c r="I298" s="262"/>
      <c r="J298" s="258"/>
      <c r="K298" s="258"/>
      <c r="L298" s="263"/>
      <c r="M298" s="264"/>
      <c r="N298" s="265"/>
      <c r="O298" s="265"/>
      <c r="P298" s="265"/>
      <c r="Q298" s="265"/>
      <c r="R298" s="265"/>
      <c r="S298" s="265"/>
      <c r="T298" s="26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7" t="s">
        <v>238</v>
      </c>
      <c r="AU298" s="267" t="s">
        <v>89</v>
      </c>
      <c r="AV298" s="13" t="s">
        <v>89</v>
      </c>
      <c r="AW298" s="13" t="s">
        <v>36</v>
      </c>
      <c r="AX298" s="13" t="s">
        <v>81</v>
      </c>
      <c r="AY298" s="267" t="s">
        <v>229</v>
      </c>
    </row>
    <row r="299" s="15" customFormat="1">
      <c r="A299" s="15"/>
      <c r="B299" s="279"/>
      <c r="C299" s="280"/>
      <c r="D299" s="259" t="s">
        <v>238</v>
      </c>
      <c r="E299" s="281" t="s">
        <v>1</v>
      </c>
      <c r="F299" s="282" t="s">
        <v>252</v>
      </c>
      <c r="G299" s="280"/>
      <c r="H299" s="283">
        <v>2.3999999999999999</v>
      </c>
      <c r="I299" s="284"/>
      <c r="J299" s="280"/>
      <c r="K299" s="280"/>
      <c r="L299" s="285"/>
      <c r="M299" s="286"/>
      <c r="N299" s="287"/>
      <c r="O299" s="287"/>
      <c r="P299" s="287"/>
      <c r="Q299" s="287"/>
      <c r="R299" s="287"/>
      <c r="S299" s="287"/>
      <c r="T299" s="28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9" t="s">
        <v>238</v>
      </c>
      <c r="AU299" s="289" t="s">
        <v>89</v>
      </c>
      <c r="AV299" s="15" t="s">
        <v>236</v>
      </c>
      <c r="AW299" s="15" t="s">
        <v>36</v>
      </c>
      <c r="AX299" s="15" t="s">
        <v>89</v>
      </c>
      <c r="AY299" s="289" t="s">
        <v>229</v>
      </c>
    </row>
    <row r="300" s="2" customFormat="1" ht="16.5" customHeight="1">
      <c r="A300" s="39"/>
      <c r="B300" s="40"/>
      <c r="C300" s="244" t="s">
        <v>717</v>
      </c>
      <c r="D300" s="244" t="s">
        <v>231</v>
      </c>
      <c r="E300" s="245" t="s">
        <v>4671</v>
      </c>
      <c r="F300" s="246" t="s">
        <v>4672</v>
      </c>
      <c r="G300" s="247" t="s">
        <v>3170</v>
      </c>
      <c r="H300" s="248">
        <v>8</v>
      </c>
      <c r="I300" s="249"/>
      <c r="J300" s="250">
        <f>ROUND(I300*H300,2)</f>
        <v>0</v>
      </c>
      <c r="K300" s="246" t="s">
        <v>4335</v>
      </c>
      <c r="L300" s="45"/>
      <c r="M300" s="251" t="s">
        <v>1</v>
      </c>
      <c r="N300" s="252" t="s">
        <v>46</v>
      </c>
      <c r="O300" s="92"/>
      <c r="P300" s="253">
        <f>O300*H300</f>
        <v>0</v>
      </c>
      <c r="Q300" s="253">
        <v>0</v>
      </c>
      <c r="R300" s="253">
        <f>Q300*H300</f>
        <v>0</v>
      </c>
      <c r="S300" s="253">
        <v>0</v>
      </c>
      <c r="T300" s="25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5" t="s">
        <v>236</v>
      </c>
      <c r="AT300" s="255" t="s">
        <v>231</v>
      </c>
      <c r="AU300" s="255" t="s">
        <v>89</v>
      </c>
      <c r="AY300" s="18" t="s">
        <v>229</v>
      </c>
      <c r="BE300" s="256">
        <f>IF(N300="základní",J300,0)</f>
        <v>0</v>
      </c>
      <c r="BF300" s="256">
        <f>IF(N300="snížená",J300,0)</f>
        <v>0</v>
      </c>
      <c r="BG300" s="256">
        <f>IF(N300="zákl. přenesená",J300,0)</f>
        <v>0</v>
      </c>
      <c r="BH300" s="256">
        <f>IF(N300="sníž. přenesená",J300,0)</f>
        <v>0</v>
      </c>
      <c r="BI300" s="256">
        <f>IF(N300="nulová",J300,0)</f>
        <v>0</v>
      </c>
      <c r="BJ300" s="18" t="s">
        <v>89</v>
      </c>
      <c r="BK300" s="256">
        <f>ROUND(I300*H300,2)</f>
        <v>0</v>
      </c>
      <c r="BL300" s="18" t="s">
        <v>236</v>
      </c>
      <c r="BM300" s="255" t="s">
        <v>1090</v>
      </c>
    </row>
    <row r="301" s="14" customFormat="1">
      <c r="A301" s="14"/>
      <c r="B301" s="268"/>
      <c r="C301" s="269"/>
      <c r="D301" s="259" t="s">
        <v>238</v>
      </c>
      <c r="E301" s="270" t="s">
        <v>1</v>
      </c>
      <c r="F301" s="271" t="s">
        <v>4762</v>
      </c>
      <c r="G301" s="269"/>
      <c r="H301" s="272">
        <v>8</v>
      </c>
      <c r="I301" s="273"/>
      <c r="J301" s="269"/>
      <c r="K301" s="269"/>
      <c r="L301" s="274"/>
      <c r="M301" s="275"/>
      <c r="N301" s="276"/>
      <c r="O301" s="276"/>
      <c r="P301" s="276"/>
      <c r="Q301" s="276"/>
      <c r="R301" s="276"/>
      <c r="S301" s="276"/>
      <c r="T301" s="27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8" t="s">
        <v>238</v>
      </c>
      <c r="AU301" s="278" t="s">
        <v>89</v>
      </c>
      <c r="AV301" s="14" t="s">
        <v>91</v>
      </c>
      <c r="AW301" s="14" t="s">
        <v>36</v>
      </c>
      <c r="AX301" s="14" t="s">
        <v>81</v>
      </c>
      <c r="AY301" s="278" t="s">
        <v>229</v>
      </c>
    </row>
    <row r="302" s="13" customFormat="1">
      <c r="A302" s="13"/>
      <c r="B302" s="257"/>
      <c r="C302" s="258"/>
      <c r="D302" s="259" t="s">
        <v>238</v>
      </c>
      <c r="E302" s="260" t="s">
        <v>1</v>
      </c>
      <c r="F302" s="261" t="s">
        <v>4674</v>
      </c>
      <c r="G302" s="258"/>
      <c r="H302" s="260" t="s">
        <v>1</v>
      </c>
      <c r="I302" s="262"/>
      <c r="J302" s="258"/>
      <c r="K302" s="258"/>
      <c r="L302" s="263"/>
      <c r="M302" s="264"/>
      <c r="N302" s="265"/>
      <c r="O302" s="265"/>
      <c r="P302" s="265"/>
      <c r="Q302" s="265"/>
      <c r="R302" s="265"/>
      <c r="S302" s="265"/>
      <c r="T302" s="26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7" t="s">
        <v>238</v>
      </c>
      <c r="AU302" s="267" t="s">
        <v>89</v>
      </c>
      <c r="AV302" s="13" t="s">
        <v>89</v>
      </c>
      <c r="AW302" s="13" t="s">
        <v>36</v>
      </c>
      <c r="AX302" s="13" t="s">
        <v>81</v>
      </c>
      <c r="AY302" s="267" t="s">
        <v>229</v>
      </c>
    </row>
    <row r="303" s="13" customFormat="1">
      <c r="A303" s="13"/>
      <c r="B303" s="257"/>
      <c r="C303" s="258"/>
      <c r="D303" s="259" t="s">
        <v>238</v>
      </c>
      <c r="E303" s="260" t="s">
        <v>1</v>
      </c>
      <c r="F303" s="261" t="s">
        <v>4675</v>
      </c>
      <c r="G303" s="258"/>
      <c r="H303" s="260" t="s">
        <v>1</v>
      </c>
      <c r="I303" s="262"/>
      <c r="J303" s="258"/>
      <c r="K303" s="258"/>
      <c r="L303" s="263"/>
      <c r="M303" s="264"/>
      <c r="N303" s="265"/>
      <c r="O303" s="265"/>
      <c r="P303" s="265"/>
      <c r="Q303" s="265"/>
      <c r="R303" s="265"/>
      <c r="S303" s="265"/>
      <c r="T303" s="26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7" t="s">
        <v>238</v>
      </c>
      <c r="AU303" s="267" t="s">
        <v>89</v>
      </c>
      <c r="AV303" s="13" t="s">
        <v>89</v>
      </c>
      <c r="AW303" s="13" t="s">
        <v>36</v>
      </c>
      <c r="AX303" s="13" t="s">
        <v>81</v>
      </c>
      <c r="AY303" s="267" t="s">
        <v>229</v>
      </c>
    </row>
    <row r="304" s="15" customFormat="1">
      <c r="A304" s="15"/>
      <c r="B304" s="279"/>
      <c r="C304" s="280"/>
      <c r="D304" s="259" t="s">
        <v>238</v>
      </c>
      <c r="E304" s="281" t="s">
        <v>1</v>
      </c>
      <c r="F304" s="282" t="s">
        <v>252</v>
      </c>
      <c r="G304" s="280"/>
      <c r="H304" s="283">
        <v>8</v>
      </c>
      <c r="I304" s="284"/>
      <c r="J304" s="280"/>
      <c r="K304" s="280"/>
      <c r="L304" s="285"/>
      <c r="M304" s="286"/>
      <c r="N304" s="287"/>
      <c r="O304" s="287"/>
      <c r="P304" s="287"/>
      <c r="Q304" s="287"/>
      <c r="R304" s="287"/>
      <c r="S304" s="287"/>
      <c r="T304" s="28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89" t="s">
        <v>238</v>
      </c>
      <c r="AU304" s="289" t="s">
        <v>89</v>
      </c>
      <c r="AV304" s="15" t="s">
        <v>236</v>
      </c>
      <c r="AW304" s="15" t="s">
        <v>36</v>
      </c>
      <c r="AX304" s="15" t="s">
        <v>89</v>
      </c>
      <c r="AY304" s="289" t="s">
        <v>229</v>
      </c>
    </row>
    <row r="305" s="12" customFormat="1" ht="25.92" customHeight="1">
      <c r="A305" s="12"/>
      <c r="B305" s="228"/>
      <c r="C305" s="229"/>
      <c r="D305" s="230" t="s">
        <v>80</v>
      </c>
      <c r="E305" s="231" t="s">
        <v>1161</v>
      </c>
      <c r="F305" s="231" t="s">
        <v>4369</v>
      </c>
      <c r="G305" s="229"/>
      <c r="H305" s="229"/>
      <c r="I305" s="232"/>
      <c r="J305" s="233">
        <f>BK305</f>
        <v>0</v>
      </c>
      <c r="K305" s="229"/>
      <c r="L305" s="234"/>
      <c r="M305" s="235"/>
      <c r="N305" s="236"/>
      <c r="O305" s="236"/>
      <c r="P305" s="237">
        <f>P306</f>
        <v>0</v>
      </c>
      <c r="Q305" s="236"/>
      <c r="R305" s="237">
        <f>R306</f>
        <v>0</v>
      </c>
      <c r="S305" s="236"/>
      <c r="T305" s="238">
        <f>T306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39" t="s">
        <v>89</v>
      </c>
      <c r="AT305" s="240" t="s">
        <v>80</v>
      </c>
      <c r="AU305" s="240" t="s">
        <v>81</v>
      </c>
      <c r="AY305" s="239" t="s">
        <v>229</v>
      </c>
      <c r="BK305" s="241">
        <f>BK306</f>
        <v>0</v>
      </c>
    </row>
    <row r="306" s="2" customFormat="1" ht="16.5" customHeight="1">
      <c r="A306" s="39"/>
      <c r="B306" s="40"/>
      <c r="C306" s="244" t="s">
        <v>736</v>
      </c>
      <c r="D306" s="244" t="s">
        <v>231</v>
      </c>
      <c r="E306" s="245" t="s">
        <v>4370</v>
      </c>
      <c r="F306" s="246" t="s">
        <v>4371</v>
      </c>
      <c r="G306" s="247" t="s">
        <v>289</v>
      </c>
      <c r="H306" s="248">
        <v>122.65300000000001</v>
      </c>
      <c r="I306" s="249"/>
      <c r="J306" s="250">
        <f>ROUND(I306*H306,2)</f>
        <v>0</v>
      </c>
      <c r="K306" s="246" t="s">
        <v>337</v>
      </c>
      <c r="L306" s="45"/>
      <c r="M306" s="251" t="s">
        <v>1</v>
      </c>
      <c r="N306" s="252" t="s">
        <v>46</v>
      </c>
      <c r="O306" s="92"/>
      <c r="P306" s="253">
        <f>O306*H306</f>
        <v>0</v>
      </c>
      <c r="Q306" s="253">
        <v>0</v>
      </c>
      <c r="R306" s="253">
        <f>Q306*H306</f>
        <v>0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236</v>
      </c>
      <c r="AT306" s="255" t="s">
        <v>231</v>
      </c>
      <c r="AU306" s="255" t="s">
        <v>89</v>
      </c>
      <c r="AY306" s="18" t="s">
        <v>229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89</v>
      </c>
      <c r="BK306" s="256">
        <f>ROUND(I306*H306,2)</f>
        <v>0</v>
      </c>
      <c r="BL306" s="18" t="s">
        <v>236</v>
      </c>
      <c r="BM306" s="255" t="s">
        <v>1114</v>
      </c>
    </row>
    <row r="307" s="12" customFormat="1" ht="25.92" customHeight="1">
      <c r="A307" s="12"/>
      <c r="B307" s="228"/>
      <c r="C307" s="229"/>
      <c r="D307" s="230" t="s">
        <v>80</v>
      </c>
      <c r="E307" s="231" t="s">
        <v>4680</v>
      </c>
      <c r="F307" s="231" t="s">
        <v>4681</v>
      </c>
      <c r="G307" s="229"/>
      <c r="H307" s="229"/>
      <c r="I307" s="232"/>
      <c r="J307" s="233">
        <f>BK307</f>
        <v>0</v>
      </c>
      <c r="K307" s="229"/>
      <c r="L307" s="234"/>
      <c r="M307" s="235"/>
      <c r="N307" s="236"/>
      <c r="O307" s="236"/>
      <c r="P307" s="237">
        <f>SUM(P308:P310)</f>
        <v>0</v>
      </c>
      <c r="Q307" s="236"/>
      <c r="R307" s="237">
        <f>SUM(R308:R310)</f>
        <v>0</v>
      </c>
      <c r="S307" s="236"/>
      <c r="T307" s="238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39" t="s">
        <v>89</v>
      </c>
      <c r="AT307" s="240" t="s">
        <v>80</v>
      </c>
      <c r="AU307" s="240" t="s">
        <v>81</v>
      </c>
      <c r="AY307" s="239" t="s">
        <v>229</v>
      </c>
      <c r="BK307" s="241">
        <f>SUM(BK308:BK310)</f>
        <v>0</v>
      </c>
    </row>
    <row r="308" s="2" customFormat="1" ht="21.75" customHeight="1">
      <c r="A308" s="39"/>
      <c r="B308" s="40"/>
      <c r="C308" s="244" t="s">
        <v>742</v>
      </c>
      <c r="D308" s="244" t="s">
        <v>231</v>
      </c>
      <c r="E308" s="245" t="s">
        <v>4682</v>
      </c>
      <c r="F308" s="246" t="s">
        <v>4683</v>
      </c>
      <c r="G308" s="247" t="s">
        <v>314</v>
      </c>
      <c r="H308" s="248">
        <v>1</v>
      </c>
      <c r="I308" s="249"/>
      <c r="J308" s="250">
        <f>ROUND(I308*H308,2)</f>
        <v>0</v>
      </c>
      <c r="K308" s="246" t="s">
        <v>4335</v>
      </c>
      <c r="L308" s="45"/>
      <c r="M308" s="251" t="s">
        <v>1</v>
      </c>
      <c r="N308" s="252" t="s">
        <v>46</v>
      </c>
      <c r="O308" s="92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5" t="s">
        <v>236</v>
      </c>
      <c r="AT308" s="255" t="s">
        <v>231</v>
      </c>
      <c r="AU308" s="255" t="s">
        <v>89</v>
      </c>
      <c r="AY308" s="18" t="s">
        <v>229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8" t="s">
        <v>89</v>
      </c>
      <c r="BK308" s="256">
        <f>ROUND(I308*H308,2)</f>
        <v>0</v>
      </c>
      <c r="BL308" s="18" t="s">
        <v>236</v>
      </c>
      <c r="BM308" s="255" t="s">
        <v>1126</v>
      </c>
    </row>
    <row r="309" s="13" customFormat="1">
      <c r="A309" s="13"/>
      <c r="B309" s="257"/>
      <c r="C309" s="258"/>
      <c r="D309" s="259" t="s">
        <v>238</v>
      </c>
      <c r="E309" s="260" t="s">
        <v>1</v>
      </c>
      <c r="F309" s="261" t="s">
        <v>4684</v>
      </c>
      <c r="G309" s="258"/>
      <c r="H309" s="260" t="s">
        <v>1</v>
      </c>
      <c r="I309" s="262"/>
      <c r="J309" s="258"/>
      <c r="K309" s="258"/>
      <c r="L309" s="263"/>
      <c r="M309" s="264"/>
      <c r="N309" s="265"/>
      <c r="O309" s="265"/>
      <c r="P309" s="265"/>
      <c r="Q309" s="265"/>
      <c r="R309" s="265"/>
      <c r="S309" s="265"/>
      <c r="T309" s="26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7" t="s">
        <v>238</v>
      </c>
      <c r="AU309" s="267" t="s">
        <v>89</v>
      </c>
      <c r="AV309" s="13" t="s">
        <v>89</v>
      </c>
      <c r="AW309" s="13" t="s">
        <v>36</v>
      </c>
      <c r="AX309" s="13" t="s">
        <v>81</v>
      </c>
      <c r="AY309" s="267" t="s">
        <v>229</v>
      </c>
    </row>
    <row r="310" s="14" customFormat="1">
      <c r="A310" s="14"/>
      <c r="B310" s="268"/>
      <c r="C310" s="269"/>
      <c r="D310" s="259" t="s">
        <v>238</v>
      </c>
      <c r="E310" s="270" t="s">
        <v>1</v>
      </c>
      <c r="F310" s="271" t="s">
        <v>4763</v>
      </c>
      <c r="G310" s="269"/>
      <c r="H310" s="272">
        <v>1</v>
      </c>
      <c r="I310" s="273"/>
      <c r="J310" s="269"/>
      <c r="K310" s="269"/>
      <c r="L310" s="274"/>
      <c r="M310" s="275"/>
      <c r="N310" s="276"/>
      <c r="O310" s="276"/>
      <c r="P310" s="276"/>
      <c r="Q310" s="276"/>
      <c r="R310" s="276"/>
      <c r="S310" s="276"/>
      <c r="T310" s="27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8" t="s">
        <v>238</v>
      </c>
      <c r="AU310" s="278" t="s">
        <v>89</v>
      </c>
      <c r="AV310" s="14" t="s">
        <v>91</v>
      </c>
      <c r="AW310" s="14" t="s">
        <v>36</v>
      </c>
      <c r="AX310" s="14" t="s">
        <v>89</v>
      </c>
      <c r="AY310" s="278" t="s">
        <v>229</v>
      </c>
    </row>
    <row r="311" s="12" customFormat="1" ht="25.92" customHeight="1">
      <c r="A311" s="12"/>
      <c r="B311" s="228"/>
      <c r="C311" s="229"/>
      <c r="D311" s="230" t="s">
        <v>80</v>
      </c>
      <c r="E311" s="231" t="s">
        <v>354</v>
      </c>
      <c r="F311" s="231" t="s">
        <v>355</v>
      </c>
      <c r="G311" s="229"/>
      <c r="H311" s="229"/>
      <c r="I311" s="232"/>
      <c r="J311" s="233">
        <f>BK311</f>
        <v>0</v>
      </c>
      <c r="K311" s="229"/>
      <c r="L311" s="234"/>
      <c r="M311" s="235"/>
      <c r="N311" s="236"/>
      <c r="O311" s="236"/>
      <c r="P311" s="237">
        <f>SUM(P312:P315)</f>
        <v>0</v>
      </c>
      <c r="Q311" s="236"/>
      <c r="R311" s="237">
        <f>SUM(R312:R315)</f>
        <v>0</v>
      </c>
      <c r="S311" s="236"/>
      <c r="T311" s="238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39" t="s">
        <v>89</v>
      </c>
      <c r="AT311" s="240" t="s">
        <v>80</v>
      </c>
      <c r="AU311" s="240" t="s">
        <v>81</v>
      </c>
      <c r="AY311" s="239" t="s">
        <v>229</v>
      </c>
      <c r="BK311" s="241">
        <f>SUM(BK312:BK315)</f>
        <v>0</v>
      </c>
    </row>
    <row r="312" s="2" customFormat="1" ht="16.5" customHeight="1">
      <c r="A312" s="39"/>
      <c r="B312" s="40"/>
      <c r="C312" s="244" t="s">
        <v>749</v>
      </c>
      <c r="D312" s="244" t="s">
        <v>231</v>
      </c>
      <c r="E312" s="245" t="s">
        <v>359</v>
      </c>
      <c r="F312" s="246" t="s">
        <v>360</v>
      </c>
      <c r="G312" s="247" t="s">
        <v>289</v>
      </c>
      <c r="H312" s="248">
        <v>5.4119999999999999</v>
      </c>
      <c r="I312" s="249"/>
      <c r="J312" s="250">
        <f>ROUND(I312*H312,2)</f>
        <v>0</v>
      </c>
      <c r="K312" s="246" t="s">
        <v>337</v>
      </c>
      <c r="L312" s="45"/>
      <c r="M312" s="251" t="s">
        <v>1</v>
      </c>
      <c r="N312" s="252" t="s">
        <v>46</v>
      </c>
      <c r="O312" s="9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5" t="s">
        <v>236</v>
      </c>
      <c r="AT312" s="255" t="s">
        <v>231</v>
      </c>
      <c r="AU312" s="255" t="s">
        <v>89</v>
      </c>
      <c r="AY312" s="18" t="s">
        <v>229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8" t="s">
        <v>89</v>
      </c>
      <c r="BK312" s="256">
        <f>ROUND(I312*H312,2)</f>
        <v>0</v>
      </c>
      <c r="BL312" s="18" t="s">
        <v>236</v>
      </c>
      <c r="BM312" s="255" t="s">
        <v>1135</v>
      </c>
    </row>
    <row r="313" s="2" customFormat="1" ht="16.5" customHeight="1">
      <c r="A313" s="39"/>
      <c r="B313" s="40"/>
      <c r="C313" s="244" t="s">
        <v>755</v>
      </c>
      <c r="D313" s="244" t="s">
        <v>231</v>
      </c>
      <c r="E313" s="245" t="s">
        <v>367</v>
      </c>
      <c r="F313" s="246" t="s">
        <v>368</v>
      </c>
      <c r="G313" s="247" t="s">
        <v>289</v>
      </c>
      <c r="H313" s="248">
        <v>37.884</v>
      </c>
      <c r="I313" s="249"/>
      <c r="J313" s="250">
        <f>ROUND(I313*H313,2)</f>
        <v>0</v>
      </c>
      <c r="K313" s="246" t="s">
        <v>337</v>
      </c>
      <c r="L313" s="45"/>
      <c r="M313" s="251" t="s">
        <v>1</v>
      </c>
      <c r="N313" s="252" t="s">
        <v>46</v>
      </c>
      <c r="O313" s="92"/>
      <c r="P313" s="253">
        <f>O313*H313</f>
        <v>0</v>
      </c>
      <c r="Q313" s="253">
        <v>0</v>
      </c>
      <c r="R313" s="253">
        <f>Q313*H313</f>
        <v>0</v>
      </c>
      <c r="S313" s="253">
        <v>0</v>
      </c>
      <c r="T313" s="254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5" t="s">
        <v>236</v>
      </c>
      <c r="AT313" s="255" t="s">
        <v>231</v>
      </c>
      <c r="AU313" s="255" t="s">
        <v>89</v>
      </c>
      <c r="AY313" s="18" t="s">
        <v>229</v>
      </c>
      <c r="BE313" s="256">
        <f>IF(N313="základní",J313,0)</f>
        <v>0</v>
      </c>
      <c r="BF313" s="256">
        <f>IF(N313="snížená",J313,0)</f>
        <v>0</v>
      </c>
      <c r="BG313" s="256">
        <f>IF(N313="zákl. přenesená",J313,0)</f>
        <v>0</v>
      </c>
      <c r="BH313" s="256">
        <f>IF(N313="sníž. přenesená",J313,0)</f>
        <v>0</v>
      </c>
      <c r="BI313" s="256">
        <f>IF(N313="nulová",J313,0)</f>
        <v>0</v>
      </c>
      <c r="BJ313" s="18" t="s">
        <v>89</v>
      </c>
      <c r="BK313" s="256">
        <f>ROUND(I313*H313,2)</f>
        <v>0</v>
      </c>
      <c r="BL313" s="18" t="s">
        <v>236</v>
      </c>
      <c r="BM313" s="255" t="s">
        <v>1145</v>
      </c>
    </row>
    <row r="314" s="14" customFormat="1">
      <c r="A314" s="14"/>
      <c r="B314" s="268"/>
      <c r="C314" s="269"/>
      <c r="D314" s="259" t="s">
        <v>238</v>
      </c>
      <c r="E314" s="269"/>
      <c r="F314" s="271" t="s">
        <v>4764</v>
      </c>
      <c r="G314" s="269"/>
      <c r="H314" s="272">
        <v>37.884</v>
      </c>
      <c r="I314" s="273"/>
      <c r="J314" s="269"/>
      <c r="K314" s="269"/>
      <c r="L314" s="274"/>
      <c r="M314" s="275"/>
      <c r="N314" s="276"/>
      <c r="O314" s="276"/>
      <c r="P314" s="276"/>
      <c r="Q314" s="276"/>
      <c r="R314" s="276"/>
      <c r="S314" s="276"/>
      <c r="T314" s="27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8" t="s">
        <v>238</v>
      </c>
      <c r="AU314" s="278" t="s">
        <v>89</v>
      </c>
      <c r="AV314" s="14" t="s">
        <v>91</v>
      </c>
      <c r="AW314" s="14" t="s">
        <v>4</v>
      </c>
      <c r="AX314" s="14" t="s">
        <v>89</v>
      </c>
      <c r="AY314" s="278" t="s">
        <v>229</v>
      </c>
    </row>
    <row r="315" s="2" customFormat="1" ht="16.5" customHeight="1">
      <c r="A315" s="39"/>
      <c r="B315" s="40"/>
      <c r="C315" s="244" t="s">
        <v>763</v>
      </c>
      <c r="D315" s="244" t="s">
        <v>231</v>
      </c>
      <c r="E315" s="245" t="s">
        <v>374</v>
      </c>
      <c r="F315" s="246" t="s">
        <v>375</v>
      </c>
      <c r="G315" s="247" t="s">
        <v>289</v>
      </c>
      <c r="H315" s="248">
        <v>5.4119999999999999</v>
      </c>
      <c r="I315" s="249"/>
      <c r="J315" s="250">
        <f>ROUND(I315*H315,2)</f>
        <v>0</v>
      </c>
      <c r="K315" s="246" t="s">
        <v>337</v>
      </c>
      <c r="L315" s="45"/>
      <c r="M315" s="296" t="s">
        <v>1</v>
      </c>
      <c r="N315" s="297" t="s">
        <v>46</v>
      </c>
      <c r="O315" s="298"/>
      <c r="P315" s="299">
        <f>O315*H315</f>
        <v>0</v>
      </c>
      <c r="Q315" s="299">
        <v>0</v>
      </c>
      <c r="R315" s="299">
        <f>Q315*H315</f>
        <v>0</v>
      </c>
      <c r="S315" s="299">
        <v>0</v>
      </c>
      <c r="T315" s="30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5" t="s">
        <v>236</v>
      </c>
      <c r="AT315" s="255" t="s">
        <v>231</v>
      </c>
      <c r="AU315" s="255" t="s">
        <v>89</v>
      </c>
      <c r="AY315" s="18" t="s">
        <v>229</v>
      </c>
      <c r="BE315" s="256">
        <f>IF(N315="základní",J315,0)</f>
        <v>0</v>
      </c>
      <c r="BF315" s="256">
        <f>IF(N315="snížená",J315,0)</f>
        <v>0</v>
      </c>
      <c r="BG315" s="256">
        <f>IF(N315="zákl. přenesená",J315,0)</f>
        <v>0</v>
      </c>
      <c r="BH315" s="256">
        <f>IF(N315="sníž. přenesená",J315,0)</f>
        <v>0</v>
      </c>
      <c r="BI315" s="256">
        <f>IF(N315="nulová",J315,0)</f>
        <v>0</v>
      </c>
      <c r="BJ315" s="18" t="s">
        <v>89</v>
      </c>
      <c r="BK315" s="256">
        <f>ROUND(I315*H315,2)</f>
        <v>0</v>
      </c>
      <c r="BL315" s="18" t="s">
        <v>236</v>
      </c>
      <c r="BM315" s="255" t="s">
        <v>1157</v>
      </c>
    </row>
    <row r="316" s="2" customFormat="1" ht="6.96" customHeight="1">
      <c r="A316" s="39"/>
      <c r="B316" s="67"/>
      <c r="C316" s="68"/>
      <c r="D316" s="68"/>
      <c r="E316" s="68"/>
      <c r="F316" s="68"/>
      <c r="G316" s="68"/>
      <c r="H316" s="68"/>
      <c r="I316" s="193"/>
      <c r="J316" s="68"/>
      <c r="K316" s="68"/>
      <c r="L316" s="45"/>
      <c r="M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</sheetData>
  <sheetProtection sheet="1" autoFilter="0" formatColumns="0" formatRows="0" objects="1" scenarios="1" spinCount="100000" saltValue="vGHx/di51tpGQ4931Za2uy5aWjVkyU0qzizfdbN9bNl9oq614KhMbpjbCXzCMVpk2nv1w0R1A/MTgg7pyyVmoA==" hashValue="qhKG7pDfJVo2gbSkxwkEEZijAVWYzGRpDjbs6rdn6D5HtnV7qpR59NONxxMNU4HRDFGO4Rna0WYcl3HWwVdPXw==" algorithmName="SHA-512" password="CC35"/>
  <autoFilter ref="C128:K315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4765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4766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ROUND((SUM(BE126:BE177)),  2)</f>
        <v>0</v>
      </c>
      <c r="G35" s="39"/>
      <c r="H35" s="39"/>
      <c r="I35" s="172">
        <v>0.20999999999999999</v>
      </c>
      <c r="J35" s="171">
        <f>ROUND(((SUM(BE126:BE177))*I35),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ROUND((SUM(BF126:BF177)),  2)</f>
        <v>0</v>
      </c>
      <c r="G36" s="39"/>
      <c r="H36" s="39"/>
      <c r="I36" s="172">
        <v>0.14999999999999999</v>
      </c>
      <c r="J36" s="171">
        <f>ROUND(((SUM(BF126:BF177))*I36),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ROUND((SUM(BG126:BG177)),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ROUND((SUM(BH126:BH177)),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ROUND((SUM(BI126:BI177)),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4765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301.01 - Přípojka vody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212</v>
      </c>
      <c r="E99" s="206"/>
      <c r="F99" s="206"/>
      <c r="G99" s="206"/>
      <c r="H99" s="206"/>
      <c r="I99" s="207"/>
      <c r="J99" s="208">
        <f>J127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213</v>
      </c>
      <c r="E100" s="212"/>
      <c r="F100" s="212"/>
      <c r="G100" s="212"/>
      <c r="H100" s="212"/>
      <c r="I100" s="213"/>
      <c r="J100" s="214">
        <f>J128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393</v>
      </c>
      <c r="E101" s="212"/>
      <c r="F101" s="212"/>
      <c r="G101" s="212"/>
      <c r="H101" s="212"/>
      <c r="I101" s="213"/>
      <c r="J101" s="214">
        <f>J146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397</v>
      </c>
      <c r="E102" s="212"/>
      <c r="F102" s="212"/>
      <c r="G102" s="212"/>
      <c r="H102" s="212"/>
      <c r="I102" s="213"/>
      <c r="J102" s="214">
        <f>J156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3"/>
      <c r="C103" s="204"/>
      <c r="D103" s="205" t="s">
        <v>399</v>
      </c>
      <c r="E103" s="206"/>
      <c r="F103" s="206"/>
      <c r="G103" s="206"/>
      <c r="H103" s="206"/>
      <c r="I103" s="207"/>
      <c r="J103" s="208">
        <f>J159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0"/>
      <c r="C104" s="134"/>
      <c r="D104" s="211" t="s">
        <v>4767</v>
      </c>
      <c r="E104" s="212"/>
      <c r="F104" s="212"/>
      <c r="G104" s="212"/>
      <c r="H104" s="212"/>
      <c r="I104" s="213"/>
      <c r="J104" s="214">
        <f>J160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3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6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214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97" t="str">
        <f>E7</f>
        <v>Smuteční síň na Novém hřbitově v Tišnově</v>
      </c>
      <c r="F114" s="33"/>
      <c r="G114" s="33"/>
      <c r="H114" s="33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205</v>
      </c>
      <c r="D115" s="23"/>
      <c r="E115" s="23"/>
      <c r="F115" s="23"/>
      <c r="G115" s="23"/>
      <c r="H115" s="23"/>
      <c r="I115" s="147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97" t="s">
        <v>4765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270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301.01 - Přípojka vody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Tišnov</v>
      </c>
      <c r="G120" s="41"/>
      <c r="H120" s="41"/>
      <c r="I120" s="157" t="s">
        <v>22</v>
      </c>
      <c r="J120" s="80" t="str">
        <f>IF(J14="","",J14)</f>
        <v>22. 3. 2019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Město Tišnov</v>
      </c>
      <c r="G122" s="41"/>
      <c r="H122" s="41"/>
      <c r="I122" s="157" t="s">
        <v>32</v>
      </c>
      <c r="J122" s="37" t="str">
        <f>E23</f>
        <v>Ing. Arch. Pavel Jura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157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215</v>
      </c>
      <c r="D125" s="219" t="s">
        <v>66</v>
      </c>
      <c r="E125" s="219" t="s">
        <v>62</v>
      </c>
      <c r="F125" s="219" t="s">
        <v>63</v>
      </c>
      <c r="G125" s="219" t="s">
        <v>216</v>
      </c>
      <c r="H125" s="219" t="s">
        <v>217</v>
      </c>
      <c r="I125" s="220" t="s">
        <v>218</v>
      </c>
      <c r="J125" s="219" t="s">
        <v>209</v>
      </c>
      <c r="K125" s="221" t="s">
        <v>219</v>
      </c>
      <c r="L125" s="222"/>
      <c r="M125" s="101" t="s">
        <v>1</v>
      </c>
      <c r="N125" s="102" t="s">
        <v>45</v>
      </c>
      <c r="O125" s="102" t="s">
        <v>220</v>
      </c>
      <c r="P125" s="102" t="s">
        <v>221</v>
      </c>
      <c r="Q125" s="102" t="s">
        <v>222</v>
      </c>
      <c r="R125" s="102" t="s">
        <v>223</v>
      </c>
      <c r="S125" s="102" t="s">
        <v>224</v>
      </c>
      <c r="T125" s="103" t="s">
        <v>225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226</v>
      </c>
      <c r="D126" s="41"/>
      <c r="E126" s="41"/>
      <c r="F126" s="41"/>
      <c r="G126" s="41"/>
      <c r="H126" s="41"/>
      <c r="I126" s="155"/>
      <c r="J126" s="223">
        <f>BK126</f>
        <v>0</v>
      </c>
      <c r="K126" s="41"/>
      <c r="L126" s="45"/>
      <c r="M126" s="104"/>
      <c r="N126" s="224"/>
      <c r="O126" s="105"/>
      <c r="P126" s="225">
        <f>P127+P159</f>
        <v>0</v>
      </c>
      <c r="Q126" s="105"/>
      <c r="R126" s="225">
        <f>R127+R159</f>
        <v>0.76642235000000003</v>
      </c>
      <c r="S126" s="105"/>
      <c r="T126" s="226">
        <f>T127+T159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80</v>
      </c>
      <c r="AU126" s="18" t="s">
        <v>211</v>
      </c>
      <c r="BK126" s="227">
        <f>BK127+BK159</f>
        <v>0</v>
      </c>
    </row>
    <row r="127" s="12" customFormat="1" ht="25.92" customHeight="1">
      <c r="A127" s="12"/>
      <c r="B127" s="228"/>
      <c r="C127" s="229"/>
      <c r="D127" s="230" t="s">
        <v>80</v>
      </c>
      <c r="E127" s="231" t="s">
        <v>227</v>
      </c>
      <c r="F127" s="231" t="s">
        <v>228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P128+P146+P156</f>
        <v>0</v>
      </c>
      <c r="Q127" s="236"/>
      <c r="R127" s="237">
        <f>R128+R146+R156</f>
        <v>0.64339235000000006</v>
      </c>
      <c r="S127" s="236"/>
      <c r="T127" s="238">
        <f>T128+T146+T156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89</v>
      </c>
      <c r="AT127" s="240" t="s">
        <v>80</v>
      </c>
      <c r="AU127" s="240" t="s">
        <v>81</v>
      </c>
      <c r="AY127" s="239" t="s">
        <v>229</v>
      </c>
      <c r="BK127" s="241">
        <f>BK128+BK146+BK156</f>
        <v>0</v>
      </c>
    </row>
    <row r="128" s="12" customFormat="1" ht="22.8" customHeight="1">
      <c r="A128" s="12"/>
      <c r="B128" s="228"/>
      <c r="C128" s="229"/>
      <c r="D128" s="230" t="s">
        <v>80</v>
      </c>
      <c r="E128" s="242" t="s">
        <v>89</v>
      </c>
      <c r="F128" s="242" t="s">
        <v>230</v>
      </c>
      <c r="G128" s="229"/>
      <c r="H128" s="229"/>
      <c r="I128" s="232"/>
      <c r="J128" s="243">
        <f>BK128</f>
        <v>0</v>
      </c>
      <c r="K128" s="229"/>
      <c r="L128" s="234"/>
      <c r="M128" s="235"/>
      <c r="N128" s="236"/>
      <c r="O128" s="236"/>
      <c r="P128" s="237">
        <f>SUM(P129:P145)</f>
        <v>0</v>
      </c>
      <c r="Q128" s="236"/>
      <c r="R128" s="237">
        <f>SUM(R129:R145)</f>
        <v>0</v>
      </c>
      <c r="S128" s="236"/>
      <c r="T128" s="238">
        <f>SUM(T129:T145)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89</v>
      </c>
      <c r="AT128" s="240" t="s">
        <v>80</v>
      </c>
      <c r="AU128" s="240" t="s">
        <v>89</v>
      </c>
      <c r="AY128" s="239" t="s">
        <v>229</v>
      </c>
      <c r="BK128" s="241">
        <f>SUM(BK129:BK145)</f>
        <v>0</v>
      </c>
    </row>
    <row r="129" s="2" customFormat="1" ht="16.5" customHeight="1">
      <c r="A129" s="39"/>
      <c r="B129" s="40"/>
      <c r="C129" s="244" t="s">
        <v>89</v>
      </c>
      <c r="D129" s="244" t="s">
        <v>231</v>
      </c>
      <c r="E129" s="245" t="s">
        <v>4768</v>
      </c>
      <c r="F129" s="246" t="s">
        <v>4769</v>
      </c>
      <c r="G129" s="247" t="s">
        <v>234</v>
      </c>
      <c r="H129" s="248">
        <v>12.6</v>
      </c>
      <c r="I129" s="249"/>
      <c r="J129" s="250">
        <f>ROUND(I129*H129,2)</f>
        <v>0</v>
      </c>
      <c r="K129" s="246" t="s">
        <v>1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91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91</v>
      </c>
    </row>
    <row r="130" s="14" customFormat="1">
      <c r="A130" s="14"/>
      <c r="B130" s="268"/>
      <c r="C130" s="269"/>
      <c r="D130" s="259" t="s">
        <v>238</v>
      </c>
      <c r="E130" s="270" t="s">
        <v>1</v>
      </c>
      <c r="F130" s="271" t="s">
        <v>4770</v>
      </c>
      <c r="G130" s="269"/>
      <c r="H130" s="272">
        <v>12.6</v>
      </c>
      <c r="I130" s="273"/>
      <c r="J130" s="269"/>
      <c r="K130" s="269"/>
      <c r="L130" s="274"/>
      <c r="M130" s="275"/>
      <c r="N130" s="276"/>
      <c r="O130" s="276"/>
      <c r="P130" s="276"/>
      <c r="Q130" s="276"/>
      <c r="R130" s="276"/>
      <c r="S130" s="276"/>
      <c r="T130" s="27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8" t="s">
        <v>238</v>
      </c>
      <c r="AU130" s="278" t="s">
        <v>91</v>
      </c>
      <c r="AV130" s="14" t="s">
        <v>91</v>
      </c>
      <c r="AW130" s="14" t="s">
        <v>36</v>
      </c>
      <c r="AX130" s="14" t="s">
        <v>81</v>
      </c>
      <c r="AY130" s="278" t="s">
        <v>229</v>
      </c>
    </row>
    <row r="131" s="15" customFormat="1">
      <c r="A131" s="15"/>
      <c r="B131" s="279"/>
      <c r="C131" s="280"/>
      <c r="D131" s="259" t="s">
        <v>238</v>
      </c>
      <c r="E131" s="281" t="s">
        <v>1</v>
      </c>
      <c r="F131" s="282" t="s">
        <v>252</v>
      </c>
      <c r="G131" s="280"/>
      <c r="H131" s="283">
        <v>12.6</v>
      </c>
      <c r="I131" s="284"/>
      <c r="J131" s="280"/>
      <c r="K131" s="280"/>
      <c r="L131" s="285"/>
      <c r="M131" s="286"/>
      <c r="N131" s="287"/>
      <c r="O131" s="287"/>
      <c r="P131" s="287"/>
      <c r="Q131" s="287"/>
      <c r="R131" s="287"/>
      <c r="S131" s="287"/>
      <c r="T131" s="28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89" t="s">
        <v>238</v>
      </c>
      <c r="AU131" s="289" t="s">
        <v>91</v>
      </c>
      <c r="AV131" s="15" t="s">
        <v>236</v>
      </c>
      <c r="AW131" s="15" t="s">
        <v>36</v>
      </c>
      <c r="AX131" s="15" t="s">
        <v>89</v>
      </c>
      <c r="AY131" s="289" t="s">
        <v>229</v>
      </c>
    </row>
    <row r="132" s="2" customFormat="1" ht="16.5" customHeight="1">
      <c r="A132" s="39"/>
      <c r="B132" s="40"/>
      <c r="C132" s="244" t="s">
        <v>91</v>
      </c>
      <c r="D132" s="244" t="s">
        <v>231</v>
      </c>
      <c r="E132" s="245" t="s">
        <v>4771</v>
      </c>
      <c r="F132" s="246" t="s">
        <v>4772</v>
      </c>
      <c r="G132" s="247" t="s">
        <v>346</v>
      </c>
      <c r="H132" s="248">
        <v>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91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236</v>
      </c>
    </row>
    <row r="133" s="2" customFormat="1" ht="16.5" customHeight="1">
      <c r="A133" s="39"/>
      <c r="B133" s="40"/>
      <c r="C133" s="244" t="s">
        <v>244</v>
      </c>
      <c r="D133" s="244" t="s">
        <v>231</v>
      </c>
      <c r="E133" s="245" t="s">
        <v>4773</v>
      </c>
      <c r="F133" s="246" t="s">
        <v>4774</v>
      </c>
      <c r="G133" s="247" t="s">
        <v>234</v>
      </c>
      <c r="H133" s="248">
        <v>1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91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264</v>
      </c>
    </row>
    <row r="134" s="2" customFormat="1" ht="16.5" customHeight="1">
      <c r="A134" s="39"/>
      <c r="B134" s="40"/>
      <c r="C134" s="244" t="s">
        <v>236</v>
      </c>
      <c r="D134" s="244" t="s">
        <v>231</v>
      </c>
      <c r="E134" s="245" t="s">
        <v>4775</v>
      </c>
      <c r="F134" s="246" t="s">
        <v>4776</v>
      </c>
      <c r="G134" s="247" t="s">
        <v>311</v>
      </c>
      <c r="H134" s="248">
        <v>25.199999999999999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91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319</v>
      </c>
    </row>
    <row r="135" s="14" customFormat="1">
      <c r="A135" s="14"/>
      <c r="B135" s="268"/>
      <c r="C135" s="269"/>
      <c r="D135" s="259" t="s">
        <v>238</v>
      </c>
      <c r="E135" s="270" t="s">
        <v>1</v>
      </c>
      <c r="F135" s="271" t="s">
        <v>4777</v>
      </c>
      <c r="G135" s="269"/>
      <c r="H135" s="272">
        <v>25.199999999999999</v>
      </c>
      <c r="I135" s="273"/>
      <c r="J135" s="269"/>
      <c r="K135" s="269"/>
      <c r="L135" s="274"/>
      <c r="M135" s="275"/>
      <c r="N135" s="276"/>
      <c r="O135" s="276"/>
      <c r="P135" s="276"/>
      <c r="Q135" s="276"/>
      <c r="R135" s="276"/>
      <c r="S135" s="276"/>
      <c r="T135" s="27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8" t="s">
        <v>238</v>
      </c>
      <c r="AU135" s="278" t="s">
        <v>91</v>
      </c>
      <c r="AV135" s="14" t="s">
        <v>91</v>
      </c>
      <c r="AW135" s="14" t="s">
        <v>36</v>
      </c>
      <c r="AX135" s="14" t="s">
        <v>81</v>
      </c>
      <c r="AY135" s="278" t="s">
        <v>229</v>
      </c>
    </row>
    <row r="136" s="15" customFormat="1">
      <c r="A136" s="15"/>
      <c r="B136" s="279"/>
      <c r="C136" s="280"/>
      <c r="D136" s="259" t="s">
        <v>238</v>
      </c>
      <c r="E136" s="281" t="s">
        <v>1</v>
      </c>
      <c r="F136" s="282" t="s">
        <v>252</v>
      </c>
      <c r="G136" s="280"/>
      <c r="H136" s="283">
        <v>25.199999999999999</v>
      </c>
      <c r="I136" s="284"/>
      <c r="J136" s="280"/>
      <c r="K136" s="280"/>
      <c r="L136" s="285"/>
      <c r="M136" s="286"/>
      <c r="N136" s="287"/>
      <c r="O136" s="287"/>
      <c r="P136" s="287"/>
      <c r="Q136" s="287"/>
      <c r="R136" s="287"/>
      <c r="S136" s="287"/>
      <c r="T136" s="28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9" t="s">
        <v>238</v>
      </c>
      <c r="AU136" s="289" t="s">
        <v>91</v>
      </c>
      <c r="AV136" s="15" t="s">
        <v>236</v>
      </c>
      <c r="AW136" s="15" t="s">
        <v>36</v>
      </c>
      <c r="AX136" s="15" t="s">
        <v>89</v>
      </c>
      <c r="AY136" s="289" t="s">
        <v>229</v>
      </c>
    </row>
    <row r="137" s="2" customFormat="1" ht="16.5" customHeight="1">
      <c r="A137" s="39"/>
      <c r="B137" s="40"/>
      <c r="C137" s="244" t="s">
        <v>258</v>
      </c>
      <c r="D137" s="244" t="s">
        <v>231</v>
      </c>
      <c r="E137" s="245" t="s">
        <v>4778</v>
      </c>
      <c r="F137" s="246" t="s">
        <v>4779</v>
      </c>
      <c r="G137" s="247" t="s">
        <v>311</v>
      </c>
      <c r="H137" s="248">
        <v>25.199999999999999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91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322</v>
      </c>
    </row>
    <row r="138" s="2" customFormat="1" ht="16.5" customHeight="1">
      <c r="A138" s="39"/>
      <c r="B138" s="40"/>
      <c r="C138" s="244" t="s">
        <v>264</v>
      </c>
      <c r="D138" s="244" t="s">
        <v>231</v>
      </c>
      <c r="E138" s="245" t="s">
        <v>4780</v>
      </c>
      <c r="F138" s="246" t="s">
        <v>4781</v>
      </c>
      <c r="G138" s="247" t="s">
        <v>234</v>
      </c>
      <c r="H138" s="248">
        <v>3.5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91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325</v>
      </c>
    </row>
    <row r="139" s="14" customFormat="1">
      <c r="A139" s="14"/>
      <c r="B139" s="268"/>
      <c r="C139" s="269"/>
      <c r="D139" s="259" t="s">
        <v>238</v>
      </c>
      <c r="E139" s="270" t="s">
        <v>1</v>
      </c>
      <c r="F139" s="271" t="s">
        <v>4782</v>
      </c>
      <c r="G139" s="269"/>
      <c r="H139" s="272">
        <v>3.5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8" t="s">
        <v>238</v>
      </c>
      <c r="AU139" s="278" t="s">
        <v>91</v>
      </c>
      <c r="AV139" s="14" t="s">
        <v>91</v>
      </c>
      <c r="AW139" s="14" t="s">
        <v>36</v>
      </c>
      <c r="AX139" s="14" t="s">
        <v>81</v>
      </c>
      <c r="AY139" s="278" t="s">
        <v>229</v>
      </c>
    </row>
    <row r="140" s="15" customFormat="1">
      <c r="A140" s="15"/>
      <c r="B140" s="279"/>
      <c r="C140" s="280"/>
      <c r="D140" s="259" t="s">
        <v>238</v>
      </c>
      <c r="E140" s="281" t="s">
        <v>1</v>
      </c>
      <c r="F140" s="282" t="s">
        <v>252</v>
      </c>
      <c r="G140" s="280"/>
      <c r="H140" s="283">
        <v>3.5</v>
      </c>
      <c r="I140" s="284"/>
      <c r="J140" s="280"/>
      <c r="K140" s="280"/>
      <c r="L140" s="285"/>
      <c r="M140" s="286"/>
      <c r="N140" s="287"/>
      <c r="O140" s="287"/>
      <c r="P140" s="287"/>
      <c r="Q140" s="287"/>
      <c r="R140" s="287"/>
      <c r="S140" s="287"/>
      <c r="T140" s="28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9" t="s">
        <v>238</v>
      </c>
      <c r="AU140" s="289" t="s">
        <v>91</v>
      </c>
      <c r="AV140" s="15" t="s">
        <v>236</v>
      </c>
      <c r="AW140" s="15" t="s">
        <v>36</v>
      </c>
      <c r="AX140" s="15" t="s">
        <v>89</v>
      </c>
      <c r="AY140" s="289" t="s">
        <v>229</v>
      </c>
    </row>
    <row r="141" s="2" customFormat="1" ht="16.5" customHeight="1">
      <c r="A141" s="39"/>
      <c r="B141" s="40"/>
      <c r="C141" s="244" t="s">
        <v>303</v>
      </c>
      <c r="D141" s="244" t="s">
        <v>231</v>
      </c>
      <c r="E141" s="245" t="s">
        <v>4783</v>
      </c>
      <c r="F141" s="246" t="s">
        <v>4784</v>
      </c>
      <c r="G141" s="247" t="s">
        <v>234</v>
      </c>
      <c r="H141" s="248">
        <v>12.6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91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328</v>
      </c>
    </row>
    <row r="142" s="2" customFormat="1" ht="16.5" customHeight="1">
      <c r="A142" s="39"/>
      <c r="B142" s="40"/>
      <c r="C142" s="244" t="s">
        <v>319</v>
      </c>
      <c r="D142" s="244" t="s">
        <v>231</v>
      </c>
      <c r="E142" s="245" t="s">
        <v>4785</v>
      </c>
      <c r="F142" s="246" t="s">
        <v>4786</v>
      </c>
      <c r="G142" s="247" t="s">
        <v>234</v>
      </c>
      <c r="H142" s="248">
        <v>3.5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91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331</v>
      </c>
    </row>
    <row r="143" s="2" customFormat="1" ht="16.5" customHeight="1">
      <c r="A143" s="39"/>
      <c r="B143" s="40"/>
      <c r="C143" s="244" t="s">
        <v>274</v>
      </c>
      <c r="D143" s="244" t="s">
        <v>231</v>
      </c>
      <c r="E143" s="245" t="s">
        <v>4787</v>
      </c>
      <c r="F143" s="246" t="s">
        <v>4410</v>
      </c>
      <c r="G143" s="247" t="s">
        <v>234</v>
      </c>
      <c r="H143" s="248">
        <v>3.5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91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511</v>
      </c>
    </row>
    <row r="144" s="2" customFormat="1" ht="16.5" customHeight="1">
      <c r="A144" s="39"/>
      <c r="B144" s="40"/>
      <c r="C144" s="244" t="s">
        <v>322</v>
      </c>
      <c r="D144" s="244" t="s">
        <v>231</v>
      </c>
      <c r="E144" s="245" t="s">
        <v>4788</v>
      </c>
      <c r="F144" s="246" t="s">
        <v>4789</v>
      </c>
      <c r="G144" s="247" t="s">
        <v>234</v>
      </c>
      <c r="H144" s="248">
        <v>9.0999999999999996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91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522</v>
      </c>
    </row>
    <row r="145" s="2" customFormat="1" ht="21.75" customHeight="1">
      <c r="A145" s="39"/>
      <c r="B145" s="40"/>
      <c r="C145" s="244" t="s">
        <v>478</v>
      </c>
      <c r="D145" s="244" t="s">
        <v>231</v>
      </c>
      <c r="E145" s="245" t="s">
        <v>4790</v>
      </c>
      <c r="F145" s="246" t="s">
        <v>4791</v>
      </c>
      <c r="G145" s="247" t="s">
        <v>234</v>
      </c>
      <c r="H145" s="248">
        <v>3.5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91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530</v>
      </c>
    </row>
    <row r="146" s="12" customFormat="1" ht="22.8" customHeight="1">
      <c r="A146" s="12"/>
      <c r="B146" s="228"/>
      <c r="C146" s="229"/>
      <c r="D146" s="230" t="s">
        <v>80</v>
      </c>
      <c r="E146" s="242" t="s">
        <v>91</v>
      </c>
      <c r="F146" s="242" t="s">
        <v>510</v>
      </c>
      <c r="G146" s="229"/>
      <c r="H146" s="229"/>
      <c r="I146" s="232"/>
      <c r="J146" s="243">
        <f>BK146</f>
        <v>0</v>
      </c>
      <c r="K146" s="229"/>
      <c r="L146" s="234"/>
      <c r="M146" s="235"/>
      <c r="N146" s="236"/>
      <c r="O146" s="236"/>
      <c r="P146" s="237">
        <f>SUM(P147:P155)</f>
        <v>0</v>
      </c>
      <c r="Q146" s="236"/>
      <c r="R146" s="237">
        <f>SUM(R147:R155)</f>
        <v>0.64339235000000006</v>
      </c>
      <c r="S146" s="236"/>
      <c r="T146" s="238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9" t="s">
        <v>89</v>
      </c>
      <c r="AT146" s="240" t="s">
        <v>80</v>
      </c>
      <c r="AU146" s="240" t="s">
        <v>89</v>
      </c>
      <c r="AY146" s="239" t="s">
        <v>229</v>
      </c>
      <c r="BK146" s="241">
        <f>SUM(BK147:BK155)</f>
        <v>0</v>
      </c>
    </row>
    <row r="147" s="2" customFormat="1" ht="21.75" customHeight="1">
      <c r="A147" s="39"/>
      <c r="B147" s="40"/>
      <c r="C147" s="244" t="s">
        <v>325</v>
      </c>
      <c r="D147" s="244" t="s">
        <v>231</v>
      </c>
      <c r="E147" s="245" t="s">
        <v>4792</v>
      </c>
      <c r="F147" s="246" t="s">
        <v>4793</v>
      </c>
      <c r="G147" s="247" t="s">
        <v>234</v>
      </c>
      <c r="H147" s="248">
        <v>0.14399999999999999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2.1600000000000001</v>
      </c>
      <c r="R147" s="253">
        <f>Q147*H147</f>
        <v>0.31103999999999998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91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4794</v>
      </c>
    </row>
    <row r="148" s="13" customFormat="1">
      <c r="A148" s="13"/>
      <c r="B148" s="257"/>
      <c r="C148" s="258"/>
      <c r="D148" s="259" t="s">
        <v>238</v>
      </c>
      <c r="E148" s="260" t="s">
        <v>1</v>
      </c>
      <c r="F148" s="261" t="s">
        <v>4795</v>
      </c>
      <c r="G148" s="258"/>
      <c r="H148" s="260" t="s">
        <v>1</v>
      </c>
      <c r="I148" s="262"/>
      <c r="J148" s="258"/>
      <c r="K148" s="258"/>
      <c r="L148" s="263"/>
      <c r="M148" s="264"/>
      <c r="N148" s="265"/>
      <c r="O148" s="265"/>
      <c r="P148" s="265"/>
      <c r="Q148" s="265"/>
      <c r="R148" s="265"/>
      <c r="S148" s="265"/>
      <c r="T148" s="26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7" t="s">
        <v>238</v>
      </c>
      <c r="AU148" s="267" t="s">
        <v>91</v>
      </c>
      <c r="AV148" s="13" t="s">
        <v>89</v>
      </c>
      <c r="AW148" s="13" t="s">
        <v>36</v>
      </c>
      <c r="AX148" s="13" t="s">
        <v>81</v>
      </c>
      <c r="AY148" s="267" t="s">
        <v>229</v>
      </c>
    </row>
    <row r="149" s="14" customFormat="1">
      <c r="A149" s="14"/>
      <c r="B149" s="268"/>
      <c r="C149" s="269"/>
      <c r="D149" s="259" t="s">
        <v>238</v>
      </c>
      <c r="E149" s="270" t="s">
        <v>1</v>
      </c>
      <c r="F149" s="271" t="s">
        <v>4796</v>
      </c>
      <c r="G149" s="269"/>
      <c r="H149" s="272">
        <v>0.14399999999999999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8" t="s">
        <v>238</v>
      </c>
      <c r="AU149" s="278" t="s">
        <v>91</v>
      </c>
      <c r="AV149" s="14" t="s">
        <v>91</v>
      </c>
      <c r="AW149" s="14" t="s">
        <v>36</v>
      </c>
      <c r="AX149" s="14" t="s">
        <v>89</v>
      </c>
      <c r="AY149" s="278" t="s">
        <v>229</v>
      </c>
    </row>
    <row r="150" s="2" customFormat="1" ht="21.75" customHeight="1">
      <c r="A150" s="39"/>
      <c r="B150" s="40"/>
      <c r="C150" s="244" t="s">
        <v>485</v>
      </c>
      <c r="D150" s="244" t="s">
        <v>231</v>
      </c>
      <c r="E150" s="245" t="s">
        <v>4797</v>
      </c>
      <c r="F150" s="246" t="s">
        <v>4798</v>
      </c>
      <c r="G150" s="247" t="s">
        <v>234</v>
      </c>
      <c r="H150" s="248">
        <v>0.14399999999999999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2.2563399999999998</v>
      </c>
      <c r="R150" s="253">
        <f>Q150*H150</f>
        <v>0.32491295999999997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236</v>
      </c>
      <c r="AT150" s="255" t="s">
        <v>231</v>
      </c>
      <c r="AU150" s="255" t="s">
        <v>91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236</v>
      </c>
      <c r="BM150" s="255" t="s">
        <v>4799</v>
      </c>
    </row>
    <row r="151" s="13" customFormat="1">
      <c r="A151" s="13"/>
      <c r="B151" s="257"/>
      <c r="C151" s="258"/>
      <c r="D151" s="259" t="s">
        <v>238</v>
      </c>
      <c r="E151" s="260" t="s">
        <v>1</v>
      </c>
      <c r="F151" s="261" t="s">
        <v>4795</v>
      </c>
      <c r="G151" s="258"/>
      <c r="H151" s="260" t="s">
        <v>1</v>
      </c>
      <c r="I151" s="262"/>
      <c r="J151" s="258"/>
      <c r="K151" s="258"/>
      <c r="L151" s="263"/>
      <c r="M151" s="264"/>
      <c r="N151" s="265"/>
      <c r="O151" s="265"/>
      <c r="P151" s="265"/>
      <c r="Q151" s="265"/>
      <c r="R151" s="265"/>
      <c r="S151" s="265"/>
      <c r="T151" s="26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7" t="s">
        <v>238</v>
      </c>
      <c r="AU151" s="267" t="s">
        <v>91</v>
      </c>
      <c r="AV151" s="13" t="s">
        <v>89</v>
      </c>
      <c r="AW151" s="13" t="s">
        <v>36</v>
      </c>
      <c r="AX151" s="13" t="s">
        <v>81</v>
      </c>
      <c r="AY151" s="267" t="s">
        <v>229</v>
      </c>
    </row>
    <row r="152" s="14" customFormat="1">
      <c r="A152" s="14"/>
      <c r="B152" s="268"/>
      <c r="C152" s="269"/>
      <c r="D152" s="259" t="s">
        <v>238</v>
      </c>
      <c r="E152" s="270" t="s">
        <v>1</v>
      </c>
      <c r="F152" s="271" t="s">
        <v>4796</v>
      </c>
      <c r="G152" s="269"/>
      <c r="H152" s="272">
        <v>0.14399999999999999</v>
      </c>
      <c r="I152" s="273"/>
      <c r="J152" s="269"/>
      <c r="K152" s="269"/>
      <c r="L152" s="274"/>
      <c r="M152" s="275"/>
      <c r="N152" s="276"/>
      <c r="O152" s="276"/>
      <c r="P152" s="276"/>
      <c r="Q152" s="276"/>
      <c r="R152" s="276"/>
      <c r="S152" s="276"/>
      <c r="T152" s="27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8" t="s">
        <v>238</v>
      </c>
      <c r="AU152" s="278" t="s">
        <v>91</v>
      </c>
      <c r="AV152" s="14" t="s">
        <v>91</v>
      </c>
      <c r="AW152" s="14" t="s">
        <v>36</v>
      </c>
      <c r="AX152" s="14" t="s">
        <v>89</v>
      </c>
      <c r="AY152" s="278" t="s">
        <v>229</v>
      </c>
    </row>
    <row r="153" s="2" customFormat="1" ht="16.5" customHeight="1">
      <c r="A153" s="39"/>
      <c r="B153" s="40"/>
      <c r="C153" s="244" t="s">
        <v>328</v>
      </c>
      <c r="D153" s="244" t="s">
        <v>231</v>
      </c>
      <c r="E153" s="245" t="s">
        <v>4800</v>
      </c>
      <c r="F153" s="246" t="s">
        <v>583</v>
      </c>
      <c r="G153" s="247" t="s">
        <v>289</v>
      </c>
      <c r="H153" s="248">
        <v>0.0070000000000000001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1.06277</v>
      </c>
      <c r="R153" s="253">
        <f>Q153*H153</f>
        <v>0.0074393899999999997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91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4801</v>
      </c>
    </row>
    <row r="154" s="13" customFormat="1">
      <c r="A154" s="13"/>
      <c r="B154" s="257"/>
      <c r="C154" s="258"/>
      <c r="D154" s="259" t="s">
        <v>238</v>
      </c>
      <c r="E154" s="260" t="s">
        <v>1</v>
      </c>
      <c r="F154" s="261" t="s">
        <v>4795</v>
      </c>
      <c r="G154" s="258"/>
      <c r="H154" s="260" t="s">
        <v>1</v>
      </c>
      <c r="I154" s="262"/>
      <c r="J154" s="258"/>
      <c r="K154" s="258"/>
      <c r="L154" s="263"/>
      <c r="M154" s="264"/>
      <c r="N154" s="265"/>
      <c r="O154" s="265"/>
      <c r="P154" s="265"/>
      <c r="Q154" s="265"/>
      <c r="R154" s="265"/>
      <c r="S154" s="265"/>
      <c r="T154" s="26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7" t="s">
        <v>238</v>
      </c>
      <c r="AU154" s="267" t="s">
        <v>91</v>
      </c>
      <c r="AV154" s="13" t="s">
        <v>89</v>
      </c>
      <c r="AW154" s="13" t="s">
        <v>36</v>
      </c>
      <c r="AX154" s="13" t="s">
        <v>81</v>
      </c>
      <c r="AY154" s="267" t="s">
        <v>229</v>
      </c>
    </row>
    <row r="155" s="14" customFormat="1">
      <c r="A155" s="14"/>
      <c r="B155" s="268"/>
      <c r="C155" s="269"/>
      <c r="D155" s="259" t="s">
        <v>238</v>
      </c>
      <c r="E155" s="270" t="s">
        <v>1</v>
      </c>
      <c r="F155" s="271" t="s">
        <v>4802</v>
      </c>
      <c r="G155" s="269"/>
      <c r="H155" s="272">
        <v>0.0070000000000000001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238</v>
      </c>
      <c r="AU155" s="278" t="s">
        <v>91</v>
      </c>
      <c r="AV155" s="14" t="s">
        <v>91</v>
      </c>
      <c r="AW155" s="14" t="s">
        <v>36</v>
      </c>
      <c r="AX155" s="14" t="s">
        <v>89</v>
      </c>
      <c r="AY155" s="278" t="s">
        <v>229</v>
      </c>
    </row>
    <row r="156" s="12" customFormat="1" ht="22.8" customHeight="1">
      <c r="A156" s="12"/>
      <c r="B156" s="228"/>
      <c r="C156" s="229"/>
      <c r="D156" s="230" t="s">
        <v>80</v>
      </c>
      <c r="E156" s="242" t="s">
        <v>319</v>
      </c>
      <c r="F156" s="242" t="s">
        <v>1400</v>
      </c>
      <c r="G156" s="229"/>
      <c r="H156" s="229"/>
      <c r="I156" s="232"/>
      <c r="J156" s="243">
        <f>BK156</f>
        <v>0</v>
      </c>
      <c r="K156" s="229"/>
      <c r="L156" s="234"/>
      <c r="M156" s="235"/>
      <c r="N156" s="236"/>
      <c r="O156" s="236"/>
      <c r="P156" s="237">
        <f>SUM(P157:P158)</f>
        <v>0</v>
      </c>
      <c r="Q156" s="236"/>
      <c r="R156" s="237">
        <f>SUM(R157:R158)</f>
        <v>0</v>
      </c>
      <c r="S156" s="236"/>
      <c r="T156" s="238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9" t="s">
        <v>89</v>
      </c>
      <c r="AT156" s="240" t="s">
        <v>80</v>
      </c>
      <c r="AU156" s="240" t="s">
        <v>89</v>
      </c>
      <c r="AY156" s="239" t="s">
        <v>229</v>
      </c>
      <c r="BK156" s="241">
        <f>SUM(BK157:BK158)</f>
        <v>0</v>
      </c>
    </row>
    <row r="157" s="2" customFormat="1" ht="16.5" customHeight="1">
      <c r="A157" s="39"/>
      <c r="B157" s="40"/>
      <c r="C157" s="244" t="s">
        <v>8</v>
      </c>
      <c r="D157" s="244" t="s">
        <v>231</v>
      </c>
      <c r="E157" s="245" t="s">
        <v>4803</v>
      </c>
      <c r="F157" s="246" t="s">
        <v>4804</v>
      </c>
      <c r="G157" s="247" t="s">
        <v>314</v>
      </c>
      <c r="H157" s="248">
        <v>1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46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236</v>
      </c>
      <c r="AT157" s="255" t="s">
        <v>231</v>
      </c>
      <c r="AU157" s="255" t="s">
        <v>91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236</v>
      </c>
      <c r="BM157" s="255" t="s">
        <v>540</v>
      </c>
    </row>
    <row r="158" s="2" customFormat="1" ht="21.75" customHeight="1">
      <c r="A158" s="39"/>
      <c r="B158" s="40"/>
      <c r="C158" s="244" t="s">
        <v>331</v>
      </c>
      <c r="D158" s="244" t="s">
        <v>231</v>
      </c>
      <c r="E158" s="245" t="s">
        <v>4805</v>
      </c>
      <c r="F158" s="246" t="s">
        <v>4806</v>
      </c>
      <c r="G158" s="247" t="s">
        <v>314</v>
      </c>
      <c r="H158" s="248">
        <v>1</v>
      </c>
      <c r="I158" s="249"/>
      <c r="J158" s="250">
        <f>ROUND(I158*H158,2)</f>
        <v>0</v>
      </c>
      <c r="K158" s="246" t="s">
        <v>1</v>
      </c>
      <c r="L158" s="45"/>
      <c r="M158" s="251" t="s">
        <v>1</v>
      </c>
      <c r="N158" s="252" t="s">
        <v>46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236</v>
      </c>
      <c r="AT158" s="255" t="s">
        <v>231</v>
      </c>
      <c r="AU158" s="255" t="s">
        <v>91</v>
      </c>
      <c r="AY158" s="18" t="s">
        <v>229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89</v>
      </c>
      <c r="BK158" s="256">
        <f>ROUND(I158*H158,2)</f>
        <v>0</v>
      </c>
      <c r="BL158" s="18" t="s">
        <v>236</v>
      </c>
      <c r="BM158" s="255" t="s">
        <v>552</v>
      </c>
    </row>
    <row r="159" s="12" customFormat="1" ht="25.92" customHeight="1">
      <c r="A159" s="12"/>
      <c r="B159" s="228"/>
      <c r="C159" s="229"/>
      <c r="D159" s="230" t="s">
        <v>80</v>
      </c>
      <c r="E159" s="231" t="s">
        <v>1634</v>
      </c>
      <c r="F159" s="231" t="s">
        <v>1635</v>
      </c>
      <c r="G159" s="229"/>
      <c r="H159" s="229"/>
      <c r="I159" s="232"/>
      <c r="J159" s="233">
        <f>BK159</f>
        <v>0</v>
      </c>
      <c r="K159" s="229"/>
      <c r="L159" s="234"/>
      <c r="M159" s="235"/>
      <c r="N159" s="236"/>
      <c r="O159" s="236"/>
      <c r="P159" s="237">
        <f>P160</f>
        <v>0</v>
      </c>
      <c r="Q159" s="236"/>
      <c r="R159" s="237">
        <f>R160</f>
        <v>0.12303</v>
      </c>
      <c r="S159" s="236"/>
      <c r="T159" s="23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9" t="s">
        <v>91</v>
      </c>
      <c r="AT159" s="240" t="s">
        <v>80</v>
      </c>
      <c r="AU159" s="240" t="s">
        <v>81</v>
      </c>
      <c r="AY159" s="239" t="s">
        <v>229</v>
      </c>
      <c r="BK159" s="241">
        <f>BK160</f>
        <v>0</v>
      </c>
    </row>
    <row r="160" s="12" customFormat="1" ht="22.8" customHeight="1">
      <c r="A160" s="12"/>
      <c r="B160" s="228"/>
      <c r="C160" s="229"/>
      <c r="D160" s="230" t="s">
        <v>80</v>
      </c>
      <c r="E160" s="242" t="s">
        <v>3678</v>
      </c>
      <c r="F160" s="242" t="s">
        <v>3679</v>
      </c>
      <c r="G160" s="229"/>
      <c r="H160" s="229"/>
      <c r="I160" s="232"/>
      <c r="J160" s="243">
        <f>BK160</f>
        <v>0</v>
      </c>
      <c r="K160" s="229"/>
      <c r="L160" s="234"/>
      <c r="M160" s="235"/>
      <c r="N160" s="236"/>
      <c r="O160" s="236"/>
      <c r="P160" s="237">
        <f>SUM(P161:P177)</f>
        <v>0</v>
      </c>
      <c r="Q160" s="236"/>
      <c r="R160" s="237">
        <f>SUM(R161:R177)</f>
        <v>0.12303</v>
      </c>
      <c r="S160" s="236"/>
      <c r="T160" s="238">
        <f>SUM(T161:T177)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89</v>
      </c>
      <c r="AT160" s="240" t="s">
        <v>80</v>
      </c>
      <c r="AU160" s="240" t="s">
        <v>89</v>
      </c>
      <c r="AY160" s="239" t="s">
        <v>229</v>
      </c>
      <c r="BK160" s="241">
        <f>SUM(BK161:BK177)</f>
        <v>0</v>
      </c>
    </row>
    <row r="161" s="2" customFormat="1" ht="16.5" customHeight="1">
      <c r="A161" s="39"/>
      <c r="B161" s="40"/>
      <c r="C161" s="244" t="s">
        <v>507</v>
      </c>
      <c r="D161" s="244" t="s">
        <v>231</v>
      </c>
      <c r="E161" s="245" t="s">
        <v>4807</v>
      </c>
      <c r="F161" s="246" t="s">
        <v>4808</v>
      </c>
      <c r="G161" s="247" t="s">
        <v>346</v>
      </c>
      <c r="H161" s="248">
        <v>10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236</v>
      </c>
      <c r="AT161" s="255" t="s">
        <v>231</v>
      </c>
      <c r="AU161" s="255" t="s">
        <v>91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236</v>
      </c>
      <c r="BM161" s="255" t="s">
        <v>565</v>
      </c>
    </row>
    <row r="162" s="2" customFormat="1" ht="16.5" customHeight="1">
      <c r="A162" s="39"/>
      <c r="B162" s="40"/>
      <c r="C162" s="244" t="s">
        <v>511</v>
      </c>
      <c r="D162" s="244" t="s">
        <v>231</v>
      </c>
      <c r="E162" s="245" t="s">
        <v>3684</v>
      </c>
      <c r="F162" s="246" t="s">
        <v>3685</v>
      </c>
      <c r="G162" s="247" t="s">
        <v>346</v>
      </c>
      <c r="H162" s="248">
        <v>10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46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236</v>
      </c>
      <c r="AT162" s="255" t="s">
        <v>231</v>
      </c>
      <c r="AU162" s="255" t="s">
        <v>91</v>
      </c>
      <c r="AY162" s="18" t="s">
        <v>229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89</v>
      </c>
      <c r="BK162" s="256">
        <f>ROUND(I162*H162,2)</f>
        <v>0</v>
      </c>
      <c r="BL162" s="18" t="s">
        <v>236</v>
      </c>
      <c r="BM162" s="255" t="s">
        <v>577</v>
      </c>
    </row>
    <row r="163" s="2" customFormat="1" ht="16.5" customHeight="1">
      <c r="A163" s="39"/>
      <c r="B163" s="40"/>
      <c r="C163" s="244" t="s">
        <v>517</v>
      </c>
      <c r="D163" s="244" t="s">
        <v>231</v>
      </c>
      <c r="E163" s="245" t="s">
        <v>4809</v>
      </c>
      <c r="F163" s="246" t="s">
        <v>4810</v>
      </c>
      <c r="G163" s="247" t="s">
        <v>346</v>
      </c>
      <c r="H163" s="248">
        <v>10</v>
      </c>
      <c r="I163" s="249"/>
      <c r="J163" s="250">
        <f>ROUND(I163*H163,2)</f>
        <v>0</v>
      </c>
      <c r="K163" s="246" t="s">
        <v>1</v>
      </c>
      <c r="L163" s="45"/>
      <c r="M163" s="251" t="s">
        <v>1</v>
      </c>
      <c r="N163" s="252" t="s">
        <v>46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236</v>
      </c>
      <c r="AT163" s="255" t="s">
        <v>231</v>
      </c>
      <c r="AU163" s="255" t="s">
        <v>91</v>
      </c>
      <c r="AY163" s="18" t="s">
        <v>229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89</v>
      </c>
      <c r="BK163" s="256">
        <f>ROUND(I163*H163,2)</f>
        <v>0</v>
      </c>
      <c r="BL163" s="18" t="s">
        <v>236</v>
      </c>
      <c r="BM163" s="255" t="s">
        <v>587</v>
      </c>
    </row>
    <row r="164" s="2" customFormat="1" ht="16.5" customHeight="1">
      <c r="A164" s="39"/>
      <c r="B164" s="40"/>
      <c r="C164" s="244" t="s">
        <v>522</v>
      </c>
      <c r="D164" s="244" t="s">
        <v>231</v>
      </c>
      <c r="E164" s="245" t="s">
        <v>4811</v>
      </c>
      <c r="F164" s="246" t="s">
        <v>4812</v>
      </c>
      <c r="G164" s="247" t="s">
        <v>346</v>
      </c>
      <c r="H164" s="248">
        <v>7</v>
      </c>
      <c r="I164" s="249"/>
      <c r="J164" s="250">
        <f>ROUND(I164*H164,2)</f>
        <v>0</v>
      </c>
      <c r="K164" s="246" t="s">
        <v>1</v>
      </c>
      <c r="L164" s="45"/>
      <c r="M164" s="251" t="s">
        <v>1</v>
      </c>
      <c r="N164" s="252" t="s">
        <v>46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236</v>
      </c>
      <c r="AT164" s="255" t="s">
        <v>231</v>
      </c>
      <c r="AU164" s="255" t="s">
        <v>91</v>
      </c>
      <c r="AY164" s="18" t="s">
        <v>229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89</v>
      </c>
      <c r="BK164" s="256">
        <f>ROUND(I164*H164,2)</f>
        <v>0</v>
      </c>
      <c r="BL164" s="18" t="s">
        <v>236</v>
      </c>
      <c r="BM164" s="255" t="s">
        <v>622</v>
      </c>
    </row>
    <row r="165" s="2" customFormat="1" ht="16.5" customHeight="1">
      <c r="A165" s="39"/>
      <c r="B165" s="40"/>
      <c r="C165" s="244" t="s">
        <v>7</v>
      </c>
      <c r="D165" s="244" t="s">
        <v>231</v>
      </c>
      <c r="E165" s="245" t="s">
        <v>4813</v>
      </c>
      <c r="F165" s="246" t="s">
        <v>4814</v>
      </c>
      <c r="G165" s="247" t="s">
        <v>346</v>
      </c>
      <c r="H165" s="248">
        <v>7</v>
      </c>
      <c r="I165" s="249"/>
      <c r="J165" s="250">
        <f>ROUND(I165*H165,2)</f>
        <v>0</v>
      </c>
      <c r="K165" s="246" t="s">
        <v>1</v>
      </c>
      <c r="L165" s="45"/>
      <c r="M165" s="251" t="s">
        <v>1</v>
      </c>
      <c r="N165" s="252" t="s">
        <v>46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236</v>
      </c>
      <c r="AT165" s="255" t="s">
        <v>231</v>
      </c>
      <c r="AU165" s="255" t="s">
        <v>91</v>
      </c>
      <c r="AY165" s="18" t="s">
        <v>229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89</v>
      </c>
      <c r="BK165" s="256">
        <f>ROUND(I165*H165,2)</f>
        <v>0</v>
      </c>
      <c r="BL165" s="18" t="s">
        <v>236</v>
      </c>
      <c r="BM165" s="255" t="s">
        <v>635</v>
      </c>
    </row>
    <row r="166" s="2" customFormat="1" ht="16.5" customHeight="1">
      <c r="A166" s="39"/>
      <c r="B166" s="40"/>
      <c r="C166" s="244" t="s">
        <v>530</v>
      </c>
      <c r="D166" s="244" t="s">
        <v>231</v>
      </c>
      <c r="E166" s="245" t="s">
        <v>4815</v>
      </c>
      <c r="F166" s="246" t="s">
        <v>4816</v>
      </c>
      <c r="G166" s="247" t="s">
        <v>314</v>
      </c>
      <c r="H166" s="248">
        <v>1</v>
      </c>
      <c r="I166" s="249"/>
      <c r="J166" s="250">
        <f>ROUND(I166*H166,2)</f>
        <v>0</v>
      </c>
      <c r="K166" s="246" t="s">
        <v>235</v>
      </c>
      <c r="L166" s="45"/>
      <c r="M166" s="251" t="s">
        <v>1</v>
      </c>
      <c r="N166" s="252" t="s">
        <v>46</v>
      </c>
      <c r="O166" s="92"/>
      <c r="P166" s="253">
        <f>O166*H166</f>
        <v>0</v>
      </c>
      <c r="Q166" s="253">
        <v>0.12303</v>
      </c>
      <c r="R166" s="253">
        <f>Q166*H166</f>
        <v>0.12303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236</v>
      </c>
      <c r="AT166" s="255" t="s">
        <v>231</v>
      </c>
      <c r="AU166" s="255" t="s">
        <v>91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645</v>
      </c>
    </row>
    <row r="167" s="2" customFormat="1" ht="16.5" customHeight="1">
      <c r="A167" s="39"/>
      <c r="B167" s="40"/>
      <c r="C167" s="244" t="s">
        <v>534</v>
      </c>
      <c r="D167" s="244" t="s">
        <v>231</v>
      </c>
      <c r="E167" s="245" t="s">
        <v>4817</v>
      </c>
      <c r="F167" s="246" t="s">
        <v>4818</v>
      </c>
      <c r="G167" s="247" t="s">
        <v>314</v>
      </c>
      <c r="H167" s="248">
        <v>1</v>
      </c>
      <c r="I167" s="249"/>
      <c r="J167" s="250">
        <f>ROUND(I167*H167,2)</f>
        <v>0</v>
      </c>
      <c r="K167" s="246" t="s">
        <v>1</v>
      </c>
      <c r="L167" s="45"/>
      <c r="M167" s="251" t="s">
        <v>1</v>
      </c>
      <c r="N167" s="252" t="s">
        <v>46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236</v>
      </c>
      <c r="AT167" s="255" t="s">
        <v>231</v>
      </c>
      <c r="AU167" s="255" t="s">
        <v>91</v>
      </c>
      <c r="AY167" s="18" t="s">
        <v>229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89</v>
      </c>
      <c r="BK167" s="256">
        <f>ROUND(I167*H167,2)</f>
        <v>0</v>
      </c>
      <c r="BL167" s="18" t="s">
        <v>236</v>
      </c>
      <c r="BM167" s="255" t="s">
        <v>658</v>
      </c>
    </row>
    <row r="168" s="2" customFormat="1" ht="16.5" customHeight="1">
      <c r="A168" s="39"/>
      <c r="B168" s="40"/>
      <c r="C168" s="244" t="s">
        <v>540</v>
      </c>
      <c r="D168" s="244" t="s">
        <v>231</v>
      </c>
      <c r="E168" s="245" t="s">
        <v>4819</v>
      </c>
      <c r="F168" s="246" t="s">
        <v>4820</v>
      </c>
      <c r="G168" s="247" t="s">
        <v>314</v>
      </c>
      <c r="H168" s="248">
        <v>1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46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236</v>
      </c>
      <c r="AT168" s="255" t="s">
        <v>231</v>
      </c>
      <c r="AU168" s="255" t="s">
        <v>91</v>
      </c>
      <c r="AY168" s="18" t="s">
        <v>229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89</v>
      </c>
      <c r="BK168" s="256">
        <f>ROUND(I168*H168,2)</f>
        <v>0</v>
      </c>
      <c r="BL168" s="18" t="s">
        <v>236</v>
      </c>
      <c r="BM168" s="255" t="s">
        <v>676</v>
      </c>
    </row>
    <row r="169" s="2" customFormat="1" ht="16.5" customHeight="1">
      <c r="A169" s="39"/>
      <c r="B169" s="40"/>
      <c r="C169" s="244" t="s">
        <v>548</v>
      </c>
      <c r="D169" s="244" t="s">
        <v>231</v>
      </c>
      <c r="E169" s="245" t="s">
        <v>4821</v>
      </c>
      <c r="F169" s="246" t="s">
        <v>4822</v>
      </c>
      <c r="G169" s="247" t="s">
        <v>314</v>
      </c>
      <c r="H169" s="248">
        <v>1</v>
      </c>
      <c r="I169" s="249"/>
      <c r="J169" s="250">
        <f>ROUND(I169*H169,2)</f>
        <v>0</v>
      </c>
      <c r="K169" s="246" t="s">
        <v>1</v>
      </c>
      <c r="L169" s="45"/>
      <c r="M169" s="251" t="s">
        <v>1</v>
      </c>
      <c r="N169" s="252" t="s">
        <v>46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236</v>
      </c>
      <c r="AT169" s="255" t="s">
        <v>231</v>
      </c>
      <c r="AU169" s="255" t="s">
        <v>91</v>
      </c>
      <c r="AY169" s="18" t="s">
        <v>229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89</v>
      </c>
      <c r="BK169" s="256">
        <f>ROUND(I169*H169,2)</f>
        <v>0</v>
      </c>
      <c r="BL169" s="18" t="s">
        <v>236</v>
      </c>
      <c r="BM169" s="255" t="s">
        <v>717</v>
      </c>
    </row>
    <row r="170" s="2" customFormat="1" ht="16.5" customHeight="1">
      <c r="A170" s="39"/>
      <c r="B170" s="40"/>
      <c r="C170" s="244" t="s">
        <v>552</v>
      </c>
      <c r="D170" s="244" t="s">
        <v>231</v>
      </c>
      <c r="E170" s="245" t="s">
        <v>4823</v>
      </c>
      <c r="F170" s="246" t="s">
        <v>4824</v>
      </c>
      <c r="G170" s="247" t="s">
        <v>314</v>
      </c>
      <c r="H170" s="248">
        <v>1</v>
      </c>
      <c r="I170" s="249"/>
      <c r="J170" s="250">
        <f>ROUND(I170*H170,2)</f>
        <v>0</v>
      </c>
      <c r="K170" s="246" t="s">
        <v>1</v>
      </c>
      <c r="L170" s="45"/>
      <c r="M170" s="251" t="s">
        <v>1</v>
      </c>
      <c r="N170" s="252" t="s">
        <v>46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236</v>
      </c>
      <c r="AT170" s="255" t="s">
        <v>231</v>
      </c>
      <c r="AU170" s="255" t="s">
        <v>91</v>
      </c>
      <c r="AY170" s="18" t="s">
        <v>229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89</v>
      </c>
      <c r="BK170" s="256">
        <f>ROUND(I170*H170,2)</f>
        <v>0</v>
      </c>
      <c r="BL170" s="18" t="s">
        <v>236</v>
      </c>
      <c r="BM170" s="255" t="s">
        <v>742</v>
      </c>
    </row>
    <row r="171" s="2" customFormat="1" ht="16.5" customHeight="1">
      <c r="A171" s="39"/>
      <c r="B171" s="40"/>
      <c r="C171" s="244" t="s">
        <v>558</v>
      </c>
      <c r="D171" s="244" t="s">
        <v>231</v>
      </c>
      <c r="E171" s="245" t="s">
        <v>4825</v>
      </c>
      <c r="F171" s="246" t="s">
        <v>4826</v>
      </c>
      <c r="G171" s="247" t="s">
        <v>314</v>
      </c>
      <c r="H171" s="248">
        <v>1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46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236</v>
      </c>
      <c r="AT171" s="255" t="s">
        <v>231</v>
      </c>
      <c r="AU171" s="255" t="s">
        <v>91</v>
      </c>
      <c r="AY171" s="18" t="s">
        <v>229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89</v>
      </c>
      <c r="BK171" s="256">
        <f>ROUND(I171*H171,2)</f>
        <v>0</v>
      </c>
      <c r="BL171" s="18" t="s">
        <v>236</v>
      </c>
      <c r="BM171" s="255" t="s">
        <v>755</v>
      </c>
    </row>
    <row r="172" s="2" customFormat="1" ht="16.5" customHeight="1">
      <c r="A172" s="39"/>
      <c r="B172" s="40"/>
      <c r="C172" s="244" t="s">
        <v>565</v>
      </c>
      <c r="D172" s="244" t="s">
        <v>231</v>
      </c>
      <c r="E172" s="245" t="s">
        <v>4827</v>
      </c>
      <c r="F172" s="246" t="s">
        <v>4828</v>
      </c>
      <c r="G172" s="247" t="s">
        <v>314</v>
      </c>
      <c r="H172" s="248">
        <v>1</v>
      </c>
      <c r="I172" s="249"/>
      <c r="J172" s="250">
        <f>ROUND(I172*H172,2)</f>
        <v>0</v>
      </c>
      <c r="K172" s="246" t="s">
        <v>1</v>
      </c>
      <c r="L172" s="45"/>
      <c r="M172" s="251" t="s">
        <v>1</v>
      </c>
      <c r="N172" s="252" t="s">
        <v>46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236</v>
      </c>
      <c r="AT172" s="255" t="s">
        <v>231</v>
      </c>
      <c r="AU172" s="255" t="s">
        <v>91</v>
      </c>
      <c r="AY172" s="18" t="s">
        <v>229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89</v>
      </c>
      <c r="BK172" s="256">
        <f>ROUND(I172*H172,2)</f>
        <v>0</v>
      </c>
      <c r="BL172" s="18" t="s">
        <v>236</v>
      </c>
      <c r="BM172" s="255" t="s">
        <v>768</v>
      </c>
    </row>
    <row r="173" s="2" customFormat="1" ht="16.5" customHeight="1">
      <c r="A173" s="39"/>
      <c r="B173" s="40"/>
      <c r="C173" s="244" t="s">
        <v>572</v>
      </c>
      <c r="D173" s="244" t="s">
        <v>231</v>
      </c>
      <c r="E173" s="245" t="s">
        <v>3702</v>
      </c>
      <c r="F173" s="246" t="s">
        <v>4829</v>
      </c>
      <c r="G173" s="247" t="s">
        <v>314</v>
      </c>
      <c r="H173" s="248">
        <v>1</v>
      </c>
      <c r="I173" s="249"/>
      <c r="J173" s="250">
        <f>ROUND(I173*H173,2)</f>
        <v>0</v>
      </c>
      <c r="K173" s="246" t="s">
        <v>1</v>
      </c>
      <c r="L173" s="45"/>
      <c r="M173" s="251" t="s">
        <v>1</v>
      </c>
      <c r="N173" s="252" t="s">
        <v>46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236</v>
      </c>
      <c r="AT173" s="255" t="s">
        <v>231</v>
      </c>
      <c r="AU173" s="255" t="s">
        <v>91</v>
      </c>
      <c r="AY173" s="18" t="s">
        <v>229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89</v>
      </c>
      <c r="BK173" s="256">
        <f>ROUND(I173*H173,2)</f>
        <v>0</v>
      </c>
      <c r="BL173" s="18" t="s">
        <v>236</v>
      </c>
      <c r="BM173" s="255" t="s">
        <v>4830</v>
      </c>
    </row>
    <row r="174" s="2" customFormat="1" ht="16.5" customHeight="1">
      <c r="A174" s="39"/>
      <c r="B174" s="40"/>
      <c r="C174" s="244" t="s">
        <v>577</v>
      </c>
      <c r="D174" s="244" t="s">
        <v>231</v>
      </c>
      <c r="E174" s="245" t="s">
        <v>4831</v>
      </c>
      <c r="F174" s="246" t="s">
        <v>4832</v>
      </c>
      <c r="G174" s="247" t="s">
        <v>314</v>
      </c>
      <c r="H174" s="248">
        <v>1</v>
      </c>
      <c r="I174" s="249"/>
      <c r="J174" s="250">
        <f>ROUND(I174*H174,2)</f>
        <v>0</v>
      </c>
      <c r="K174" s="246" t="s">
        <v>1</v>
      </c>
      <c r="L174" s="45"/>
      <c r="M174" s="251" t="s">
        <v>1</v>
      </c>
      <c r="N174" s="252" t="s">
        <v>46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236</v>
      </c>
      <c r="AT174" s="255" t="s">
        <v>231</v>
      </c>
      <c r="AU174" s="255" t="s">
        <v>91</v>
      </c>
      <c r="AY174" s="18" t="s">
        <v>229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89</v>
      </c>
      <c r="BK174" s="256">
        <f>ROUND(I174*H174,2)</f>
        <v>0</v>
      </c>
      <c r="BL174" s="18" t="s">
        <v>236</v>
      </c>
      <c r="BM174" s="255" t="s">
        <v>4833</v>
      </c>
    </row>
    <row r="175" s="2" customFormat="1" ht="16.5" customHeight="1">
      <c r="A175" s="39"/>
      <c r="B175" s="40"/>
      <c r="C175" s="244" t="s">
        <v>581</v>
      </c>
      <c r="D175" s="244" t="s">
        <v>231</v>
      </c>
      <c r="E175" s="245" t="s">
        <v>3712</v>
      </c>
      <c r="F175" s="246" t="s">
        <v>3713</v>
      </c>
      <c r="G175" s="247" t="s">
        <v>314</v>
      </c>
      <c r="H175" s="248">
        <v>1</v>
      </c>
      <c r="I175" s="249"/>
      <c r="J175" s="250">
        <f>ROUND(I175*H175,2)</f>
        <v>0</v>
      </c>
      <c r="K175" s="246" t="s">
        <v>1</v>
      </c>
      <c r="L175" s="45"/>
      <c r="M175" s="251" t="s">
        <v>1</v>
      </c>
      <c r="N175" s="252" t="s">
        <v>46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236</v>
      </c>
      <c r="AT175" s="255" t="s">
        <v>231</v>
      </c>
      <c r="AU175" s="255" t="s">
        <v>91</v>
      </c>
      <c r="AY175" s="18" t="s">
        <v>229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89</v>
      </c>
      <c r="BK175" s="256">
        <f>ROUND(I175*H175,2)</f>
        <v>0</v>
      </c>
      <c r="BL175" s="18" t="s">
        <v>236</v>
      </c>
      <c r="BM175" s="255" t="s">
        <v>4834</v>
      </c>
    </row>
    <row r="176" s="2" customFormat="1" ht="16.5" customHeight="1">
      <c r="A176" s="39"/>
      <c r="B176" s="40"/>
      <c r="C176" s="244" t="s">
        <v>587</v>
      </c>
      <c r="D176" s="244" t="s">
        <v>231</v>
      </c>
      <c r="E176" s="245" t="s">
        <v>4835</v>
      </c>
      <c r="F176" s="246" t="s">
        <v>4836</v>
      </c>
      <c r="G176" s="247" t="s">
        <v>314</v>
      </c>
      <c r="H176" s="248">
        <v>1</v>
      </c>
      <c r="I176" s="249"/>
      <c r="J176" s="250">
        <f>ROUND(I176*H176,2)</f>
        <v>0</v>
      </c>
      <c r="K176" s="246" t="s">
        <v>1</v>
      </c>
      <c r="L176" s="45"/>
      <c r="M176" s="251" t="s">
        <v>1</v>
      </c>
      <c r="N176" s="252" t="s">
        <v>46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236</v>
      </c>
      <c r="AT176" s="255" t="s">
        <v>231</v>
      </c>
      <c r="AU176" s="255" t="s">
        <v>91</v>
      </c>
      <c r="AY176" s="18" t="s">
        <v>229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89</v>
      </c>
      <c r="BK176" s="256">
        <f>ROUND(I176*H176,2)</f>
        <v>0</v>
      </c>
      <c r="BL176" s="18" t="s">
        <v>236</v>
      </c>
      <c r="BM176" s="255" t="s">
        <v>4837</v>
      </c>
    </row>
    <row r="177" s="2" customFormat="1" ht="16.5" customHeight="1">
      <c r="A177" s="39"/>
      <c r="B177" s="40"/>
      <c r="C177" s="244" t="s">
        <v>610</v>
      </c>
      <c r="D177" s="244" t="s">
        <v>231</v>
      </c>
      <c r="E177" s="245" t="s">
        <v>4838</v>
      </c>
      <c r="F177" s="246" t="s">
        <v>4839</v>
      </c>
      <c r="G177" s="247" t="s">
        <v>314</v>
      </c>
      <c r="H177" s="248">
        <v>1</v>
      </c>
      <c r="I177" s="249"/>
      <c r="J177" s="250">
        <f>ROUND(I177*H177,2)</f>
        <v>0</v>
      </c>
      <c r="K177" s="246" t="s">
        <v>1</v>
      </c>
      <c r="L177" s="45"/>
      <c r="M177" s="296" t="s">
        <v>1</v>
      </c>
      <c r="N177" s="297" t="s">
        <v>46</v>
      </c>
      <c r="O177" s="298"/>
      <c r="P177" s="299">
        <f>O177*H177</f>
        <v>0</v>
      </c>
      <c r="Q177" s="299">
        <v>0</v>
      </c>
      <c r="R177" s="299">
        <f>Q177*H177</f>
        <v>0</v>
      </c>
      <c r="S177" s="299">
        <v>0</v>
      </c>
      <c r="T177" s="30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236</v>
      </c>
      <c r="AT177" s="255" t="s">
        <v>231</v>
      </c>
      <c r="AU177" s="255" t="s">
        <v>91</v>
      </c>
      <c r="AY177" s="18" t="s">
        <v>229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89</v>
      </c>
      <c r="BK177" s="256">
        <f>ROUND(I177*H177,2)</f>
        <v>0</v>
      </c>
      <c r="BL177" s="18" t="s">
        <v>236</v>
      </c>
      <c r="BM177" s="255" t="s">
        <v>4840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193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mnwSXtbk3M1PsH4kszchCnsObauvGd3tJa0OfvYMHKvIptEKmUJCeBoYV58MD7hjI7H5BU5lKPTtyxD+Dwf1nw==" hashValue="Cmku86HwGAB/JpToeD1Qh2+XHNU3PTAW6wejXDhr8s0N8c8ybV6W/HEhhWYqZMdUhubFXOF36LObQ9dMtN1dUg==" algorithmName="SHA-512" password="CC35"/>
  <autoFilter ref="C125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4765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4841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ROUND((SUM(BE127:BE169)),  2)</f>
        <v>0</v>
      </c>
      <c r="G35" s="39"/>
      <c r="H35" s="39"/>
      <c r="I35" s="172">
        <v>0.20999999999999999</v>
      </c>
      <c r="J35" s="171">
        <f>ROUND(((SUM(BE127:BE169))*I35),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ROUND((SUM(BF127:BF169)),  2)</f>
        <v>0</v>
      </c>
      <c r="G36" s="39"/>
      <c r="H36" s="39"/>
      <c r="I36" s="172">
        <v>0.14999999999999999</v>
      </c>
      <c r="J36" s="171">
        <f>ROUND(((SUM(BF127:BF169))*I36),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ROUND((SUM(BG127:BG169)),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ROUND((SUM(BH127:BH169)),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ROUND((SUM(BI127:BI169)),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4765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301.02 - Venkovní vodovod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212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213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393</v>
      </c>
      <c r="E101" s="212"/>
      <c r="F101" s="212"/>
      <c r="G101" s="212"/>
      <c r="H101" s="212"/>
      <c r="I101" s="213"/>
      <c r="J101" s="214">
        <f>J141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397</v>
      </c>
      <c r="E102" s="212"/>
      <c r="F102" s="212"/>
      <c r="G102" s="212"/>
      <c r="H102" s="212"/>
      <c r="I102" s="213"/>
      <c r="J102" s="214">
        <f>J151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3"/>
      <c r="C103" s="204"/>
      <c r="D103" s="205" t="s">
        <v>399</v>
      </c>
      <c r="E103" s="206"/>
      <c r="F103" s="206"/>
      <c r="G103" s="206"/>
      <c r="H103" s="206"/>
      <c r="I103" s="207"/>
      <c r="J103" s="208">
        <f>J156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0"/>
      <c r="C104" s="134"/>
      <c r="D104" s="211" t="s">
        <v>4842</v>
      </c>
      <c r="E104" s="212"/>
      <c r="F104" s="212"/>
      <c r="G104" s="212"/>
      <c r="H104" s="212"/>
      <c r="I104" s="213"/>
      <c r="J104" s="214">
        <f>J157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4767</v>
      </c>
      <c r="E105" s="212"/>
      <c r="F105" s="212"/>
      <c r="G105" s="212"/>
      <c r="H105" s="212"/>
      <c r="I105" s="213"/>
      <c r="J105" s="214">
        <f>J160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214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97" t="str">
        <f>E7</f>
        <v>Smuteční síň na Novém hřbitově v Tišnově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205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97" t="s">
        <v>4765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270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301.02 - Venkovní vodovod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Tišnov</v>
      </c>
      <c r="G121" s="41"/>
      <c r="H121" s="41"/>
      <c r="I121" s="157" t="s">
        <v>22</v>
      </c>
      <c r="J121" s="80" t="str">
        <f>IF(J14="","",J14)</f>
        <v>22. 3. 2019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Město Tišnov</v>
      </c>
      <c r="G123" s="41"/>
      <c r="H123" s="41"/>
      <c r="I123" s="157" t="s">
        <v>32</v>
      </c>
      <c r="J123" s="37" t="str">
        <f>E23</f>
        <v>Ing. Arch. Pavel Jura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157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215</v>
      </c>
      <c r="D126" s="219" t="s">
        <v>66</v>
      </c>
      <c r="E126" s="219" t="s">
        <v>62</v>
      </c>
      <c r="F126" s="219" t="s">
        <v>63</v>
      </c>
      <c r="G126" s="219" t="s">
        <v>216</v>
      </c>
      <c r="H126" s="219" t="s">
        <v>217</v>
      </c>
      <c r="I126" s="220" t="s">
        <v>218</v>
      </c>
      <c r="J126" s="219" t="s">
        <v>209</v>
      </c>
      <c r="K126" s="221" t="s">
        <v>219</v>
      </c>
      <c r="L126" s="222"/>
      <c r="M126" s="101" t="s">
        <v>1</v>
      </c>
      <c r="N126" s="102" t="s">
        <v>45</v>
      </c>
      <c r="O126" s="102" t="s">
        <v>220</v>
      </c>
      <c r="P126" s="102" t="s">
        <v>221</v>
      </c>
      <c r="Q126" s="102" t="s">
        <v>222</v>
      </c>
      <c r="R126" s="102" t="s">
        <v>223</v>
      </c>
      <c r="S126" s="102" t="s">
        <v>224</v>
      </c>
      <c r="T126" s="103" t="s">
        <v>225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226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P128+P156</f>
        <v>0</v>
      </c>
      <c r="Q127" s="105"/>
      <c r="R127" s="225">
        <f>R128+R156</f>
        <v>0.64339235000000006</v>
      </c>
      <c r="S127" s="105"/>
      <c r="T127" s="226">
        <f>T128+T156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80</v>
      </c>
      <c r="AU127" s="18" t="s">
        <v>211</v>
      </c>
      <c r="BK127" s="227">
        <f>BK128+BK156</f>
        <v>0</v>
      </c>
    </row>
    <row r="128" s="12" customFormat="1" ht="25.92" customHeight="1">
      <c r="A128" s="12"/>
      <c r="B128" s="228"/>
      <c r="C128" s="229"/>
      <c r="D128" s="230" t="s">
        <v>80</v>
      </c>
      <c r="E128" s="231" t="s">
        <v>227</v>
      </c>
      <c r="F128" s="231" t="s">
        <v>228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P129+P141+P151</f>
        <v>0</v>
      </c>
      <c r="Q128" s="236"/>
      <c r="R128" s="237">
        <f>R129+R141+R151</f>
        <v>0.64339235000000006</v>
      </c>
      <c r="S128" s="236"/>
      <c r="T128" s="238">
        <f>T129+T141+T151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89</v>
      </c>
      <c r="AT128" s="240" t="s">
        <v>80</v>
      </c>
      <c r="AU128" s="240" t="s">
        <v>81</v>
      </c>
      <c r="AY128" s="239" t="s">
        <v>229</v>
      </c>
      <c r="BK128" s="241">
        <f>BK129+BK141+BK151</f>
        <v>0</v>
      </c>
    </row>
    <row r="129" s="12" customFormat="1" ht="22.8" customHeight="1">
      <c r="A129" s="12"/>
      <c r="B129" s="228"/>
      <c r="C129" s="229"/>
      <c r="D129" s="230" t="s">
        <v>80</v>
      </c>
      <c r="E129" s="242" t="s">
        <v>89</v>
      </c>
      <c r="F129" s="242" t="s">
        <v>230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89</v>
      </c>
      <c r="AT129" s="240" t="s">
        <v>80</v>
      </c>
      <c r="AU129" s="240" t="s">
        <v>89</v>
      </c>
      <c r="AY129" s="239" t="s">
        <v>229</v>
      </c>
      <c r="BK129" s="241">
        <f>SUM(BK130:BK140)</f>
        <v>0</v>
      </c>
    </row>
    <row r="130" s="2" customFormat="1" ht="16.5" customHeight="1">
      <c r="A130" s="39"/>
      <c r="B130" s="40"/>
      <c r="C130" s="244" t="s">
        <v>89</v>
      </c>
      <c r="D130" s="244" t="s">
        <v>231</v>
      </c>
      <c r="E130" s="245" t="s">
        <v>4843</v>
      </c>
      <c r="F130" s="246" t="s">
        <v>4844</v>
      </c>
      <c r="G130" s="247" t="s">
        <v>234</v>
      </c>
      <c r="H130" s="248">
        <v>32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91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91</v>
      </c>
    </row>
    <row r="131" s="14" customFormat="1">
      <c r="A131" s="14"/>
      <c r="B131" s="268"/>
      <c r="C131" s="269"/>
      <c r="D131" s="259" t="s">
        <v>238</v>
      </c>
      <c r="E131" s="270" t="s">
        <v>1</v>
      </c>
      <c r="F131" s="271" t="s">
        <v>4845</v>
      </c>
      <c r="G131" s="269"/>
      <c r="H131" s="272">
        <v>32</v>
      </c>
      <c r="I131" s="273"/>
      <c r="J131" s="269"/>
      <c r="K131" s="269"/>
      <c r="L131" s="274"/>
      <c r="M131" s="275"/>
      <c r="N131" s="276"/>
      <c r="O131" s="276"/>
      <c r="P131" s="276"/>
      <c r="Q131" s="276"/>
      <c r="R131" s="276"/>
      <c r="S131" s="276"/>
      <c r="T131" s="27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8" t="s">
        <v>238</v>
      </c>
      <c r="AU131" s="278" t="s">
        <v>91</v>
      </c>
      <c r="AV131" s="14" t="s">
        <v>91</v>
      </c>
      <c r="AW131" s="14" t="s">
        <v>36</v>
      </c>
      <c r="AX131" s="14" t="s">
        <v>81</v>
      </c>
      <c r="AY131" s="278" t="s">
        <v>229</v>
      </c>
    </row>
    <row r="132" s="15" customFormat="1">
      <c r="A132" s="15"/>
      <c r="B132" s="279"/>
      <c r="C132" s="280"/>
      <c r="D132" s="259" t="s">
        <v>238</v>
      </c>
      <c r="E132" s="281" t="s">
        <v>1</v>
      </c>
      <c r="F132" s="282" t="s">
        <v>252</v>
      </c>
      <c r="G132" s="280"/>
      <c r="H132" s="283">
        <v>32</v>
      </c>
      <c r="I132" s="284"/>
      <c r="J132" s="280"/>
      <c r="K132" s="280"/>
      <c r="L132" s="285"/>
      <c r="M132" s="286"/>
      <c r="N132" s="287"/>
      <c r="O132" s="287"/>
      <c r="P132" s="287"/>
      <c r="Q132" s="287"/>
      <c r="R132" s="287"/>
      <c r="S132" s="287"/>
      <c r="T132" s="28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9" t="s">
        <v>238</v>
      </c>
      <c r="AU132" s="289" t="s">
        <v>91</v>
      </c>
      <c r="AV132" s="15" t="s">
        <v>236</v>
      </c>
      <c r="AW132" s="15" t="s">
        <v>36</v>
      </c>
      <c r="AX132" s="15" t="s">
        <v>89</v>
      </c>
      <c r="AY132" s="289" t="s">
        <v>229</v>
      </c>
    </row>
    <row r="133" s="2" customFormat="1" ht="16.5" customHeight="1">
      <c r="A133" s="39"/>
      <c r="B133" s="40"/>
      <c r="C133" s="244" t="s">
        <v>91</v>
      </c>
      <c r="D133" s="244" t="s">
        <v>231</v>
      </c>
      <c r="E133" s="245" t="s">
        <v>4783</v>
      </c>
      <c r="F133" s="246" t="s">
        <v>4784</v>
      </c>
      <c r="G133" s="247" t="s">
        <v>234</v>
      </c>
      <c r="H133" s="248">
        <v>32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91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236</v>
      </c>
    </row>
    <row r="134" s="2" customFormat="1" ht="16.5" customHeight="1">
      <c r="A134" s="39"/>
      <c r="B134" s="40"/>
      <c r="C134" s="244" t="s">
        <v>244</v>
      </c>
      <c r="D134" s="244" t="s">
        <v>231</v>
      </c>
      <c r="E134" s="245" t="s">
        <v>4780</v>
      </c>
      <c r="F134" s="246" t="s">
        <v>4781</v>
      </c>
      <c r="G134" s="247" t="s">
        <v>234</v>
      </c>
      <c r="H134" s="248">
        <v>10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91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264</v>
      </c>
    </row>
    <row r="135" s="14" customFormat="1">
      <c r="A135" s="14"/>
      <c r="B135" s="268"/>
      <c r="C135" s="269"/>
      <c r="D135" s="259" t="s">
        <v>238</v>
      </c>
      <c r="E135" s="270" t="s">
        <v>1</v>
      </c>
      <c r="F135" s="271" t="s">
        <v>4846</v>
      </c>
      <c r="G135" s="269"/>
      <c r="H135" s="272">
        <v>10</v>
      </c>
      <c r="I135" s="273"/>
      <c r="J135" s="269"/>
      <c r="K135" s="269"/>
      <c r="L135" s="274"/>
      <c r="M135" s="275"/>
      <c r="N135" s="276"/>
      <c r="O135" s="276"/>
      <c r="P135" s="276"/>
      <c r="Q135" s="276"/>
      <c r="R135" s="276"/>
      <c r="S135" s="276"/>
      <c r="T135" s="27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8" t="s">
        <v>238</v>
      </c>
      <c r="AU135" s="278" t="s">
        <v>91</v>
      </c>
      <c r="AV135" s="14" t="s">
        <v>91</v>
      </c>
      <c r="AW135" s="14" t="s">
        <v>36</v>
      </c>
      <c r="AX135" s="14" t="s">
        <v>81</v>
      </c>
      <c r="AY135" s="278" t="s">
        <v>229</v>
      </c>
    </row>
    <row r="136" s="15" customFormat="1">
      <c r="A136" s="15"/>
      <c r="B136" s="279"/>
      <c r="C136" s="280"/>
      <c r="D136" s="259" t="s">
        <v>238</v>
      </c>
      <c r="E136" s="281" t="s">
        <v>1</v>
      </c>
      <c r="F136" s="282" t="s">
        <v>252</v>
      </c>
      <c r="G136" s="280"/>
      <c r="H136" s="283">
        <v>10</v>
      </c>
      <c r="I136" s="284"/>
      <c r="J136" s="280"/>
      <c r="K136" s="280"/>
      <c r="L136" s="285"/>
      <c r="M136" s="286"/>
      <c r="N136" s="287"/>
      <c r="O136" s="287"/>
      <c r="P136" s="287"/>
      <c r="Q136" s="287"/>
      <c r="R136" s="287"/>
      <c r="S136" s="287"/>
      <c r="T136" s="28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9" t="s">
        <v>238</v>
      </c>
      <c r="AU136" s="289" t="s">
        <v>91</v>
      </c>
      <c r="AV136" s="15" t="s">
        <v>236</v>
      </c>
      <c r="AW136" s="15" t="s">
        <v>36</v>
      </c>
      <c r="AX136" s="15" t="s">
        <v>89</v>
      </c>
      <c r="AY136" s="289" t="s">
        <v>229</v>
      </c>
    </row>
    <row r="137" s="2" customFormat="1" ht="16.5" customHeight="1">
      <c r="A137" s="39"/>
      <c r="B137" s="40"/>
      <c r="C137" s="244" t="s">
        <v>236</v>
      </c>
      <c r="D137" s="244" t="s">
        <v>231</v>
      </c>
      <c r="E137" s="245" t="s">
        <v>4785</v>
      </c>
      <c r="F137" s="246" t="s">
        <v>4786</v>
      </c>
      <c r="G137" s="247" t="s">
        <v>234</v>
      </c>
      <c r="H137" s="248">
        <v>10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91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319</v>
      </c>
    </row>
    <row r="138" s="2" customFormat="1" ht="16.5" customHeight="1">
      <c r="A138" s="39"/>
      <c r="B138" s="40"/>
      <c r="C138" s="244" t="s">
        <v>258</v>
      </c>
      <c r="D138" s="244" t="s">
        <v>231</v>
      </c>
      <c r="E138" s="245" t="s">
        <v>4787</v>
      </c>
      <c r="F138" s="246" t="s">
        <v>4410</v>
      </c>
      <c r="G138" s="247" t="s">
        <v>234</v>
      </c>
      <c r="H138" s="248">
        <v>10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91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322</v>
      </c>
    </row>
    <row r="139" s="2" customFormat="1" ht="16.5" customHeight="1">
      <c r="A139" s="39"/>
      <c r="B139" s="40"/>
      <c r="C139" s="244" t="s">
        <v>264</v>
      </c>
      <c r="D139" s="244" t="s">
        <v>231</v>
      </c>
      <c r="E139" s="245" t="s">
        <v>4788</v>
      </c>
      <c r="F139" s="246" t="s">
        <v>4789</v>
      </c>
      <c r="G139" s="247" t="s">
        <v>234</v>
      </c>
      <c r="H139" s="248">
        <v>22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91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325</v>
      </c>
    </row>
    <row r="140" s="2" customFormat="1" ht="21.75" customHeight="1">
      <c r="A140" s="39"/>
      <c r="B140" s="40"/>
      <c r="C140" s="244" t="s">
        <v>303</v>
      </c>
      <c r="D140" s="244" t="s">
        <v>231</v>
      </c>
      <c r="E140" s="245" t="s">
        <v>4790</v>
      </c>
      <c r="F140" s="246" t="s">
        <v>4791</v>
      </c>
      <c r="G140" s="247" t="s">
        <v>234</v>
      </c>
      <c r="H140" s="248">
        <v>10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91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328</v>
      </c>
    </row>
    <row r="141" s="12" customFormat="1" ht="22.8" customHeight="1">
      <c r="A141" s="12"/>
      <c r="B141" s="228"/>
      <c r="C141" s="229"/>
      <c r="D141" s="230" t="s">
        <v>80</v>
      </c>
      <c r="E141" s="242" t="s">
        <v>91</v>
      </c>
      <c r="F141" s="242" t="s">
        <v>510</v>
      </c>
      <c r="G141" s="229"/>
      <c r="H141" s="229"/>
      <c r="I141" s="232"/>
      <c r="J141" s="243">
        <f>BK141</f>
        <v>0</v>
      </c>
      <c r="K141" s="229"/>
      <c r="L141" s="234"/>
      <c r="M141" s="235"/>
      <c r="N141" s="236"/>
      <c r="O141" s="236"/>
      <c r="P141" s="237">
        <f>SUM(P142:P150)</f>
        <v>0</v>
      </c>
      <c r="Q141" s="236"/>
      <c r="R141" s="237">
        <f>SUM(R142:R150)</f>
        <v>0.64339235000000006</v>
      </c>
      <c r="S141" s="236"/>
      <c r="T141" s="238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89</v>
      </c>
      <c r="AT141" s="240" t="s">
        <v>80</v>
      </c>
      <c r="AU141" s="240" t="s">
        <v>89</v>
      </c>
      <c r="AY141" s="239" t="s">
        <v>229</v>
      </c>
      <c r="BK141" s="241">
        <f>SUM(BK142:BK150)</f>
        <v>0</v>
      </c>
    </row>
    <row r="142" s="2" customFormat="1" ht="21.75" customHeight="1">
      <c r="A142" s="39"/>
      <c r="B142" s="40"/>
      <c r="C142" s="244" t="s">
        <v>319</v>
      </c>
      <c r="D142" s="244" t="s">
        <v>231</v>
      </c>
      <c r="E142" s="245" t="s">
        <v>4792</v>
      </c>
      <c r="F142" s="246" t="s">
        <v>4793</v>
      </c>
      <c r="G142" s="247" t="s">
        <v>234</v>
      </c>
      <c r="H142" s="248">
        <v>0.14399999999999999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2.1600000000000001</v>
      </c>
      <c r="R142" s="253">
        <f>Q142*H142</f>
        <v>0.31103999999999998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91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4847</v>
      </c>
    </row>
    <row r="143" s="13" customFormat="1">
      <c r="A143" s="13"/>
      <c r="B143" s="257"/>
      <c r="C143" s="258"/>
      <c r="D143" s="259" t="s">
        <v>238</v>
      </c>
      <c r="E143" s="260" t="s">
        <v>1</v>
      </c>
      <c r="F143" s="261" t="s">
        <v>4795</v>
      </c>
      <c r="G143" s="258"/>
      <c r="H143" s="260" t="s">
        <v>1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7" t="s">
        <v>238</v>
      </c>
      <c r="AU143" s="267" t="s">
        <v>91</v>
      </c>
      <c r="AV143" s="13" t="s">
        <v>89</v>
      </c>
      <c r="AW143" s="13" t="s">
        <v>36</v>
      </c>
      <c r="AX143" s="13" t="s">
        <v>81</v>
      </c>
      <c r="AY143" s="267" t="s">
        <v>229</v>
      </c>
    </row>
    <row r="144" s="14" customFormat="1">
      <c r="A144" s="14"/>
      <c r="B144" s="268"/>
      <c r="C144" s="269"/>
      <c r="D144" s="259" t="s">
        <v>238</v>
      </c>
      <c r="E144" s="270" t="s">
        <v>1</v>
      </c>
      <c r="F144" s="271" t="s">
        <v>4796</v>
      </c>
      <c r="G144" s="269"/>
      <c r="H144" s="272">
        <v>0.14399999999999999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8" t="s">
        <v>238</v>
      </c>
      <c r="AU144" s="278" t="s">
        <v>91</v>
      </c>
      <c r="AV144" s="14" t="s">
        <v>91</v>
      </c>
      <c r="AW144" s="14" t="s">
        <v>36</v>
      </c>
      <c r="AX144" s="14" t="s">
        <v>89</v>
      </c>
      <c r="AY144" s="278" t="s">
        <v>229</v>
      </c>
    </row>
    <row r="145" s="2" customFormat="1" ht="21.75" customHeight="1">
      <c r="A145" s="39"/>
      <c r="B145" s="40"/>
      <c r="C145" s="244" t="s">
        <v>274</v>
      </c>
      <c r="D145" s="244" t="s">
        <v>231</v>
      </c>
      <c r="E145" s="245" t="s">
        <v>4797</v>
      </c>
      <c r="F145" s="246" t="s">
        <v>4798</v>
      </c>
      <c r="G145" s="247" t="s">
        <v>234</v>
      </c>
      <c r="H145" s="248">
        <v>0.14399999999999999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2.2563399999999998</v>
      </c>
      <c r="R145" s="253">
        <f>Q145*H145</f>
        <v>0.32491295999999997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91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4848</v>
      </c>
    </row>
    <row r="146" s="13" customFormat="1">
      <c r="A146" s="13"/>
      <c r="B146" s="257"/>
      <c r="C146" s="258"/>
      <c r="D146" s="259" t="s">
        <v>238</v>
      </c>
      <c r="E146" s="260" t="s">
        <v>1</v>
      </c>
      <c r="F146" s="261" t="s">
        <v>4795</v>
      </c>
      <c r="G146" s="258"/>
      <c r="H146" s="260" t="s">
        <v>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7" t="s">
        <v>238</v>
      </c>
      <c r="AU146" s="267" t="s">
        <v>91</v>
      </c>
      <c r="AV146" s="13" t="s">
        <v>89</v>
      </c>
      <c r="AW146" s="13" t="s">
        <v>36</v>
      </c>
      <c r="AX146" s="13" t="s">
        <v>81</v>
      </c>
      <c r="AY146" s="267" t="s">
        <v>229</v>
      </c>
    </row>
    <row r="147" s="14" customFormat="1">
      <c r="A147" s="14"/>
      <c r="B147" s="268"/>
      <c r="C147" s="269"/>
      <c r="D147" s="259" t="s">
        <v>238</v>
      </c>
      <c r="E147" s="270" t="s">
        <v>1</v>
      </c>
      <c r="F147" s="271" t="s">
        <v>4796</v>
      </c>
      <c r="G147" s="269"/>
      <c r="H147" s="272">
        <v>0.14399999999999999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238</v>
      </c>
      <c r="AU147" s="278" t="s">
        <v>91</v>
      </c>
      <c r="AV147" s="14" t="s">
        <v>91</v>
      </c>
      <c r="AW147" s="14" t="s">
        <v>36</v>
      </c>
      <c r="AX147" s="14" t="s">
        <v>89</v>
      </c>
      <c r="AY147" s="278" t="s">
        <v>229</v>
      </c>
    </row>
    <row r="148" s="2" customFormat="1" ht="16.5" customHeight="1">
      <c r="A148" s="39"/>
      <c r="B148" s="40"/>
      <c r="C148" s="244" t="s">
        <v>322</v>
      </c>
      <c r="D148" s="244" t="s">
        <v>231</v>
      </c>
      <c r="E148" s="245" t="s">
        <v>4800</v>
      </c>
      <c r="F148" s="246" t="s">
        <v>583</v>
      </c>
      <c r="G148" s="247" t="s">
        <v>289</v>
      </c>
      <c r="H148" s="248">
        <v>0.0070000000000000001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1.06277</v>
      </c>
      <c r="R148" s="253">
        <f>Q148*H148</f>
        <v>0.0074393899999999997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91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4849</v>
      </c>
    </row>
    <row r="149" s="13" customFormat="1">
      <c r="A149" s="13"/>
      <c r="B149" s="257"/>
      <c r="C149" s="258"/>
      <c r="D149" s="259" t="s">
        <v>238</v>
      </c>
      <c r="E149" s="260" t="s">
        <v>1</v>
      </c>
      <c r="F149" s="261" t="s">
        <v>4795</v>
      </c>
      <c r="G149" s="258"/>
      <c r="H149" s="260" t="s">
        <v>1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7" t="s">
        <v>238</v>
      </c>
      <c r="AU149" s="267" t="s">
        <v>91</v>
      </c>
      <c r="AV149" s="13" t="s">
        <v>89</v>
      </c>
      <c r="AW149" s="13" t="s">
        <v>36</v>
      </c>
      <c r="AX149" s="13" t="s">
        <v>81</v>
      </c>
      <c r="AY149" s="267" t="s">
        <v>229</v>
      </c>
    </row>
    <row r="150" s="14" customFormat="1">
      <c r="A150" s="14"/>
      <c r="B150" s="268"/>
      <c r="C150" s="269"/>
      <c r="D150" s="259" t="s">
        <v>238</v>
      </c>
      <c r="E150" s="270" t="s">
        <v>1</v>
      </c>
      <c r="F150" s="271" t="s">
        <v>4802</v>
      </c>
      <c r="G150" s="269"/>
      <c r="H150" s="272">
        <v>0.0070000000000000001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8" t="s">
        <v>238</v>
      </c>
      <c r="AU150" s="278" t="s">
        <v>91</v>
      </c>
      <c r="AV150" s="14" t="s">
        <v>91</v>
      </c>
      <c r="AW150" s="14" t="s">
        <v>36</v>
      </c>
      <c r="AX150" s="14" t="s">
        <v>89</v>
      </c>
      <c r="AY150" s="278" t="s">
        <v>229</v>
      </c>
    </row>
    <row r="151" s="12" customFormat="1" ht="22.8" customHeight="1">
      <c r="A151" s="12"/>
      <c r="B151" s="228"/>
      <c r="C151" s="229"/>
      <c r="D151" s="230" t="s">
        <v>80</v>
      </c>
      <c r="E151" s="242" t="s">
        <v>319</v>
      </c>
      <c r="F151" s="242" t="s">
        <v>1400</v>
      </c>
      <c r="G151" s="229"/>
      <c r="H151" s="229"/>
      <c r="I151" s="232"/>
      <c r="J151" s="243">
        <f>BK151</f>
        <v>0</v>
      </c>
      <c r="K151" s="229"/>
      <c r="L151" s="234"/>
      <c r="M151" s="235"/>
      <c r="N151" s="236"/>
      <c r="O151" s="236"/>
      <c r="P151" s="237">
        <f>SUM(P152:P155)</f>
        <v>0</v>
      </c>
      <c r="Q151" s="236"/>
      <c r="R151" s="237">
        <f>SUM(R152:R155)</f>
        <v>0</v>
      </c>
      <c r="S151" s="236"/>
      <c r="T151" s="238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9" t="s">
        <v>89</v>
      </c>
      <c r="AT151" s="240" t="s">
        <v>80</v>
      </c>
      <c r="AU151" s="240" t="s">
        <v>89</v>
      </c>
      <c r="AY151" s="239" t="s">
        <v>229</v>
      </c>
      <c r="BK151" s="241">
        <f>SUM(BK152:BK155)</f>
        <v>0</v>
      </c>
    </row>
    <row r="152" s="2" customFormat="1" ht="16.5" customHeight="1">
      <c r="A152" s="39"/>
      <c r="B152" s="40"/>
      <c r="C152" s="244" t="s">
        <v>478</v>
      </c>
      <c r="D152" s="244" t="s">
        <v>231</v>
      </c>
      <c r="E152" s="245" t="s">
        <v>4803</v>
      </c>
      <c r="F152" s="246" t="s">
        <v>4804</v>
      </c>
      <c r="G152" s="247" t="s">
        <v>314</v>
      </c>
      <c r="H152" s="248">
        <v>1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46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236</v>
      </c>
      <c r="AT152" s="255" t="s">
        <v>231</v>
      </c>
      <c r="AU152" s="255" t="s">
        <v>91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236</v>
      </c>
      <c r="BM152" s="255" t="s">
        <v>4850</v>
      </c>
    </row>
    <row r="153" s="2" customFormat="1" ht="21.75" customHeight="1">
      <c r="A153" s="39"/>
      <c r="B153" s="40"/>
      <c r="C153" s="244" t="s">
        <v>325</v>
      </c>
      <c r="D153" s="244" t="s">
        <v>231</v>
      </c>
      <c r="E153" s="245" t="s">
        <v>4805</v>
      </c>
      <c r="F153" s="246" t="s">
        <v>4806</v>
      </c>
      <c r="G153" s="247" t="s">
        <v>314</v>
      </c>
      <c r="H153" s="248">
        <v>1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91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4851</v>
      </c>
    </row>
    <row r="154" s="2" customFormat="1" ht="16.5" customHeight="1">
      <c r="A154" s="39"/>
      <c r="B154" s="40"/>
      <c r="C154" s="244" t="s">
        <v>485</v>
      </c>
      <c r="D154" s="244" t="s">
        <v>231</v>
      </c>
      <c r="E154" s="245" t="s">
        <v>4811</v>
      </c>
      <c r="F154" s="246" t="s">
        <v>4812</v>
      </c>
      <c r="G154" s="247" t="s">
        <v>346</v>
      </c>
      <c r="H154" s="248">
        <v>50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91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4852</v>
      </c>
    </row>
    <row r="155" s="2" customFormat="1" ht="16.5" customHeight="1">
      <c r="A155" s="39"/>
      <c r="B155" s="40"/>
      <c r="C155" s="244" t="s">
        <v>328</v>
      </c>
      <c r="D155" s="244" t="s">
        <v>231</v>
      </c>
      <c r="E155" s="245" t="s">
        <v>4813</v>
      </c>
      <c r="F155" s="246" t="s">
        <v>4814</v>
      </c>
      <c r="G155" s="247" t="s">
        <v>346</v>
      </c>
      <c r="H155" s="248">
        <v>50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236</v>
      </c>
      <c r="AT155" s="255" t="s">
        <v>231</v>
      </c>
      <c r="AU155" s="255" t="s">
        <v>91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236</v>
      </c>
      <c r="BM155" s="255" t="s">
        <v>4853</v>
      </c>
    </row>
    <row r="156" s="12" customFormat="1" ht="25.92" customHeight="1">
      <c r="A156" s="12"/>
      <c r="B156" s="228"/>
      <c r="C156" s="229"/>
      <c r="D156" s="230" t="s">
        <v>80</v>
      </c>
      <c r="E156" s="231" t="s">
        <v>1634</v>
      </c>
      <c r="F156" s="231" t="s">
        <v>1635</v>
      </c>
      <c r="G156" s="229"/>
      <c r="H156" s="229"/>
      <c r="I156" s="232"/>
      <c r="J156" s="233">
        <f>BK156</f>
        <v>0</v>
      </c>
      <c r="K156" s="229"/>
      <c r="L156" s="234"/>
      <c r="M156" s="235"/>
      <c r="N156" s="236"/>
      <c r="O156" s="236"/>
      <c r="P156" s="237">
        <f>P157+P160</f>
        <v>0</v>
      </c>
      <c r="Q156" s="236"/>
      <c r="R156" s="237">
        <f>R157+R160</f>
        <v>0</v>
      </c>
      <c r="S156" s="236"/>
      <c r="T156" s="238">
        <f>T157+T160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9" t="s">
        <v>91</v>
      </c>
      <c r="AT156" s="240" t="s">
        <v>80</v>
      </c>
      <c r="AU156" s="240" t="s">
        <v>81</v>
      </c>
      <c r="AY156" s="239" t="s">
        <v>229</v>
      </c>
      <c r="BK156" s="241">
        <f>BK157+BK160</f>
        <v>0</v>
      </c>
    </row>
    <row r="157" s="12" customFormat="1" ht="22.8" customHeight="1">
      <c r="A157" s="12"/>
      <c r="B157" s="228"/>
      <c r="C157" s="229"/>
      <c r="D157" s="230" t="s">
        <v>80</v>
      </c>
      <c r="E157" s="242" t="s">
        <v>2162</v>
      </c>
      <c r="F157" s="242" t="s">
        <v>3649</v>
      </c>
      <c r="G157" s="229"/>
      <c r="H157" s="229"/>
      <c r="I157" s="232"/>
      <c r="J157" s="243">
        <f>BK157</f>
        <v>0</v>
      </c>
      <c r="K157" s="229"/>
      <c r="L157" s="234"/>
      <c r="M157" s="235"/>
      <c r="N157" s="236"/>
      <c r="O157" s="236"/>
      <c r="P157" s="237">
        <f>SUM(P158:P159)</f>
        <v>0</v>
      </c>
      <c r="Q157" s="236"/>
      <c r="R157" s="237">
        <f>SUM(R158:R159)</f>
        <v>0</v>
      </c>
      <c r="S157" s="236"/>
      <c r="T157" s="238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9" t="s">
        <v>89</v>
      </c>
      <c r="AT157" s="240" t="s">
        <v>80</v>
      </c>
      <c r="AU157" s="240" t="s">
        <v>89</v>
      </c>
      <c r="AY157" s="239" t="s">
        <v>229</v>
      </c>
      <c r="BK157" s="241">
        <f>SUM(BK158:BK159)</f>
        <v>0</v>
      </c>
    </row>
    <row r="158" s="2" customFormat="1" ht="16.5" customHeight="1">
      <c r="A158" s="39"/>
      <c r="B158" s="40"/>
      <c r="C158" s="244" t="s">
        <v>8</v>
      </c>
      <c r="D158" s="244" t="s">
        <v>231</v>
      </c>
      <c r="E158" s="245" t="s">
        <v>4854</v>
      </c>
      <c r="F158" s="246" t="s">
        <v>4855</v>
      </c>
      <c r="G158" s="247" t="s">
        <v>346</v>
      </c>
      <c r="H158" s="248">
        <v>6</v>
      </c>
      <c r="I158" s="249"/>
      <c r="J158" s="250">
        <f>ROUND(I158*H158,2)</f>
        <v>0</v>
      </c>
      <c r="K158" s="246" t="s">
        <v>1</v>
      </c>
      <c r="L158" s="45"/>
      <c r="M158" s="251" t="s">
        <v>1</v>
      </c>
      <c r="N158" s="252" t="s">
        <v>46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236</v>
      </c>
      <c r="AT158" s="255" t="s">
        <v>231</v>
      </c>
      <c r="AU158" s="255" t="s">
        <v>91</v>
      </c>
      <c r="AY158" s="18" t="s">
        <v>229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89</v>
      </c>
      <c r="BK158" s="256">
        <f>ROUND(I158*H158,2)</f>
        <v>0</v>
      </c>
      <c r="BL158" s="18" t="s">
        <v>236</v>
      </c>
      <c r="BM158" s="255" t="s">
        <v>331</v>
      </c>
    </row>
    <row r="159" s="2" customFormat="1" ht="16.5" customHeight="1">
      <c r="A159" s="39"/>
      <c r="B159" s="40"/>
      <c r="C159" s="244" t="s">
        <v>331</v>
      </c>
      <c r="D159" s="244" t="s">
        <v>231</v>
      </c>
      <c r="E159" s="245" t="s">
        <v>3676</v>
      </c>
      <c r="F159" s="246" t="s">
        <v>3677</v>
      </c>
      <c r="G159" s="247" t="s">
        <v>1784</v>
      </c>
      <c r="H159" s="328"/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46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236</v>
      </c>
      <c r="AT159" s="255" t="s">
        <v>231</v>
      </c>
      <c r="AU159" s="255" t="s">
        <v>91</v>
      </c>
      <c r="AY159" s="18" t="s">
        <v>229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89</v>
      </c>
      <c r="BK159" s="256">
        <f>ROUND(I159*H159,2)</f>
        <v>0</v>
      </c>
      <c r="BL159" s="18" t="s">
        <v>236</v>
      </c>
      <c r="BM159" s="255" t="s">
        <v>511</v>
      </c>
    </row>
    <row r="160" s="12" customFormat="1" ht="22.8" customHeight="1">
      <c r="A160" s="12"/>
      <c r="B160" s="228"/>
      <c r="C160" s="229"/>
      <c r="D160" s="230" t="s">
        <v>80</v>
      </c>
      <c r="E160" s="242" t="s">
        <v>3678</v>
      </c>
      <c r="F160" s="242" t="s">
        <v>3679</v>
      </c>
      <c r="G160" s="229"/>
      <c r="H160" s="229"/>
      <c r="I160" s="232"/>
      <c r="J160" s="243">
        <f>BK160</f>
        <v>0</v>
      </c>
      <c r="K160" s="229"/>
      <c r="L160" s="234"/>
      <c r="M160" s="235"/>
      <c r="N160" s="236"/>
      <c r="O160" s="236"/>
      <c r="P160" s="237">
        <f>SUM(P161:P169)</f>
        <v>0</v>
      </c>
      <c r="Q160" s="236"/>
      <c r="R160" s="237">
        <f>SUM(R161:R169)</f>
        <v>0</v>
      </c>
      <c r="S160" s="236"/>
      <c r="T160" s="238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89</v>
      </c>
      <c r="AT160" s="240" t="s">
        <v>80</v>
      </c>
      <c r="AU160" s="240" t="s">
        <v>89</v>
      </c>
      <c r="AY160" s="239" t="s">
        <v>229</v>
      </c>
      <c r="BK160" s="241">
        <f>SUM(BK161:BK169)</f>
        <v>0</v>
      </c>
    </row>
    <row r="161" s="2" customFormat="1" ht="16.5" customHeight="1">
      <c r="A161" s="39"/>
      <c r="B161" s="40"/>
      <c r="C161" s="244" t="s">
        <v>507</v>
      </c>
      <c r="D161" s="244" t="s">
        <v>231</v>
      </c>
      <c r="E161" s="245" t="s">
        <v>3682</v>
      </c>
      <c r="F161" s="246" t="s">
        <v>3683</v>
      </c>
      <c r="G161" s="247" t="s">
        <v>346</v>
      </c>
      <c r="H161" s="248">
        <v>55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236</v>
      </c>
      <c r="AT161" s="255" t="s">
        <v>231</v>
      </c>
      <c r="AU161" s="255" t="s">
        <v>91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236</v>
      </c>
      <c r="BM161" s="255" t="s">
        <v>522</v>
      </c>
    </row>
    <row r="162" s="2" customFormat="1" ht="16.5" customHeight="1">
      <c r="A162" s="39"/>
      <c r="B162" s="40"/>
      <c r="C162" s="244" t="s">
        <v>511</v>
      </c>
      <c r="D162" s="244" t="s">
        <v>231</v>
      </c>
      <c r="E162" s="245" t="s">
        <v>3684</v>
      </c>
      <c r="F162" s="246" t="s">
        <v>3685</v>
      </c>
      <c r="G162" s="247" t="s">
        <v>346</v>
      </c>
      <c r="H162" s="248">
        <v>55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46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236</v>
      </c>
      <c r="AT162" s="255" t="s">
        <v>231</v>
      </c>
      <c r="AU162" s="255" t="s">
        <v>91</v>
      </c>
      <c r="AY162" s="18" t="s">
        <v>229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89</v>
      </c>
      <c r="BK162" s="256">
        <f>ROUND(I162*H162,2)</f>
        <v>0</v>
      </c>
      <c r="BL162" s="18" t="s">
        <v>236</v>
      </c>
      <c r="BM162" s="255" t="s">
        <v>530</v>
      </c>
    </row>
    <row r="163" s="2" customFormat="1" ht="16.5" customHeight="1">
      <c r="A163" s="39"/>
      <c r="B163" s="40"/>
      <c r="C163" s="244" t="s">
        <v>517</v>
      </c>
      <c r="D163" s="244" t="s">
        <v>231</v>
      </c>
      <c r="E163" s="245" t="s">
        <v>3686</v>
      </c>
      <c r="F163" s="246" t="s">
        <v>3695</v>
      </c>
      <c r="G163" s="247" t="s">
        <v>346</v>
      </c>
      <c r="H163" s="248">
        <v>1</v>
      </c>
      <c r="I163" s="249"/>
      <c r="J163" s="250">
        <f>ROUND(I163*H163,2)</f>
        <v>0</v>
      </c>
      <c r="K163" s="246" t="s">
        <v>1</v>
      </c>
      <c r="L163" s="45"/>
      <c r="M163" s="251" t="s">
        <v>1</v>
      </c>
      <c r="N163" s="252" t="s">
        <v>46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236</v>
      </c>
      <c r="AT163" s="255" t="s">
        <v>231</v>
      </c>
      <c r="AU163" s="255" t="s">
        <v>91</v>
      </c>
      <c r="AY163" s="18" t="s">
        <v>229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89</v>
      </c>
      <c r="BK163" s="256">
        <f>ROUND(I163*H163,2)</f>
        <v>0</v>
      </c>
      <c r="BL163" s="18" t="s">
        <v>236</v>
      </c>
      <c r="BM163" s="255" t="s">
        <v>540</v>
      </c>
    </row>
    <row r="164" s="2" customFormat="1" ht="16.5" customHeight="1">
      <c r="A164" s="39"/>
      <c r="B164" s="40"/>
      <c r="C164" s="244" t="s">
        <v>522</v>
      </c>
      <c r="D164" s="244" t="s">
        <v>231</v>
      </c>
      <c r="E164" s="245" t="s">
        <v>3698</v>
      </c>
      <c r="F164" s="246" t="s">
        <v>3699</v>
      </c>
      <c r="G164" s="247" t="s">
        <v>346</v>
      </c>
      <c r="H164" s="248">
        <v>1</v>
      </c>
      <c r="I164" s="249"/>
      <c r="J164" s="250">
        <f>ROUND(I164*H164,2)</f>
        <v>0</v>
      </c>
      <c r="K164" s="246" t="s">
        <v>1</v>
      </c>
      <c r="L164" s="45"/>
      <c r="M164" s="251" t="s">
        <v>1</v>
      </c>
      <c r="N164" s="252" t="s">
        <v>46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236</v>
      </c>
      <c r="AT164" s="255" t="s">
        <v>231</v>
      </c>
      <c r="AU164" s="255" t="s">
        <v>91</v>
      </c>
      <c r="AY164" s="18" t="s">
        <v>229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89</v>
      </c>
      <c r="BK164" s="256">
        <f>ROUND(I164*H164,2)</f>
        <v>0</v>
      </c>
      <c r="BL164" s="18" t="s">
        <v>236</v>
      </c>
      <c r="BM164" s="255" t="s">
        <v>552</v>
      </c>
    </row>
    <row r="165" s="2" customFormat="1" ht="16.5" customHeight="1">
      <c r="A165" s="39"/>
      <c r="B165" s="40"/>
      <c r="C165" s="244" t="s">
        <v>7</v>
      </c>
      <c r="D165" s="244" t="s">
        <v>231</v>
      </c>
      <c r="E165" s="245" t="s">
        <v>3702</v>
      </c>
      <c r="F165" s="246" t="s">
        <v>3703</v>
      </c>
      <c r="G165" s="247" t="s">
        <v>314</v>
      </c>
      <c r="H165" s="248">
        <v>2</v>
      </c>
      <c r="I165" s="249"/>
      <c r="J165" s="250">
        <f>ROUND(I165*H165,2)</f>
        <v>0</v>
      </c>
      <c r="K165" s="246" t="s">
        <v>1</v>
      </c>
      <c r="L165" s="45"/>
      <c r="M165" s="251" t="s">
        <v>1</v>
      </c>
      <c r="N165" s="252" t="s">
        <v>46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236</v>
      </c>
      <c r="AT165" s="255" t="s">
        <v>231</v>
      </c>
      <c r="AU165" s="255" t="s">
        <v>91</v>
      </c>
      <c r="AY165" s="18" t="s">
        <v>229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89</v>
      </c>
      <c r="BK165" s="256">
        <f>ROUND(I165*H165,2)</f>
        <v>0</v>
      </c>
      <c r="BL165" s="18" t="s">
        <v>236</v>
      </c>
      <c r="BM165" s="255" t="s">
        <v>565</v>
      </c>
    </row>
    <row r="166" s="2" customFormat="1" ht="16.5" customHeight="1">
      <c r="A166" s="39"/>
      <c r="B166" s="40"/>
      <c r="C166" s="244" t="s">
        <v>530</v>
      </c>
      <c r="D166" s="244" t="s">
        <v>231</v>
      </c>
      <c r="E166" s="245" t="s">
        <v>4856</v>
      </c>
      <c r="F166" s="246" t="s">
        <v>4857</v>
      </c>
      <c r="G166" s="247" t="s">
        <v>346</v>
      </c>
      <c r="H166" s="248">
        <v>20</v>
      </c>
      <c r="I166" s="249"/>
      <c r="J166" s="250">
        <f>ROUND(I166*H166,2)</f>
        <v>0</v>
      </c>
      <c r="K166" s="246" t="s">
        <v>1</v>
      </c>
      <c r="L166" s="45"/>
      <c r="M166" s="251" t="s">
        <v>1</v>
      </c>
      <c r="N166" s="252" t="s">
        <v>46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236</v>
      </c>
      <c r="AT166" s="255" t="s">
        <v>231</v>
      </c>
      <c r="AU166" s="255" t="s">
        <v>91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4858</v>
      </c>
    </row>
    <row r="167" s="2" customFormat="1" ht="16.5" customHeight="1">
      <c r="A167" s="39"/>
      <c r="B167" s="40"/>
      <c r="C167" s="244" t="s">
        <v>534</v>
      </c>
      <c r="D167" s="244" t="s">
        <v>231</v>
      </c>
      <c r="E167" s="245" t="s">
        <v>4809</v>
      </c>
      <c r="F167" s="246" t="s">
        <v>4810</v>
      </c>
      <c r="G167" s="247" t="s">
        <v>346</v>
      </c>
      <c r="H167" s="248">
        <v>35</v>
      </c>
      <c r="I167" s="249"/>
      <c r="J167" s="250">
        <f>ROUND(I167*H167,2)</f>
        <v>0</v>
      </c>
      <c r="K167" s="246" t="s">
        <v>1</v>
      </c>
      <c r="L167" s="45"/>
      <c r="M167" s="251" t="s">
        <v>1</v>
      </c>
      <c r="N167" s="252" t="s">
        <v>46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236</v>
      </c>
      <c r="AT167" s="255" t="s">
        <v>231</v>
      </c>
      <c r="AU167" s="255" t="s">
        <v>91</v>
      </c>
      <c r="AY167" s="18" t="s">
        <v>229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89</v>
      </c>
      <c r="BK167" s="256">
        <f>ROUND(I167*H167,2)</f>
        <v>0</v>
      </c>
      <c r="BL167" s="18" t="s">
        <v>236</v>
      </c>
      <c r="BM167" s="255" t="s">
        <v>577</v>
      </c>
    </row>
    <row r="168" s="2" customFormat="1" ht="16.5" customHeight="1">
      <c r="A168" s="39"/>
      <c r="B168" s="40"/>
      <c r="C168" s="244" t="s">
        <v>540</v>
      </c>
      <c r="D168" s="244" t="s">
        <v>231</v>
      </c>
      <c r="E168" s="245" t="s">
        <v>3712</v>
      </c>
      <c r="F168" s="246" t="s">
        <v>3713</v>
      </c>
      <c r="G168" s="247" t="s">
        <v>314</v>
      </c>
      <c r="H168" s="248">
        <v>2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46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236</v>
      </c>
      <c r="AT168" s="255" t="s">
        <v>231</v>
      </c>
      <c r="AU168" s="255" t="s">
        <v>91</v>
      </c>
      <c r="AY168" s="18" t="s">
        <v>229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89</v>
      </c>
      <c r="BK168" s="256">
        <f>ROUND(I168*H168,2)</f>
        <v>0</v>
      </c>
      <c r="BL168" s="18" t="s">
        <v>236</v>
      </c>
      <c r="BM168" s="255" t="s">
        <v>587</v>
      </c>
    </row>
    <row r="169" s="2" customFormat="1" ht="16.5" customHeight="1">
      <c r="A169" s="39"/>
      <c r="B169" s="40"/>
      <c r="C169" s="244" t="s">
        <v>548</v>
      </c>
      <c r="D169" s="244" t="s">
        <v>231</v>
      </c>
      <c r="E169" s="245" t="s">
        <v>3718</v>
      </c>
      <c r="F169" s="246" t="s">
        <v>3719</v>
      </c>
      <c r="G169" s="247" t="s">
        <v>1784</v>
      </c>
      <c r="H169" s="328"/>
      <c r="I169" s="249"/>
      <c r="J169" s="250">
        <f>ROUND(I169*H169,2)</f>
        <v>0</v>
      </c>
      <c r="K169" s="246" t="s">
        <v>1</v>
      </c>
      <c r="L169" s="45"/>
      <c r="M169" s="296" t="s">
        <v>1</v>
      </c>
      <c r="N169" s="297" t="s">
        <v>46</v>
      </c>
      <c r="O169" s="298"/>
      <c r="P169" s="299">
        <f>O169*H169</f>
        <v>0</v>
      </c>
      <c r="Q169" s="299">
        <v>0</v>
      </c>
      <c r="R169" s="299">
        <f>Q169*H169</f>
        <v>0</v>
      </c>
      <c r="S169" s="299">
        <v>0</v>
      </c>
      <c r="T169" s="30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236</v>
      </c>
      <c r="AT169" s="255" t="s">
        <v>231</v>
      </c>
      <c r="AU169" s="255" t="s">
        <v>91</v>
      </c>
      <c r="AY169" s="18" t="s">
        <v>229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89</v>
      </c>
      <c r="BK169" s="256">
        <f>ROUND(I169*H169,2)</f>
        <v>0</v>
      </c>
      <c r="BL169" s="18" t="s">
        <v>236</v>
      </c>
      <c r="BM169" s="255" t="s">
        <v>622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193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+SXI6oiCXX4eFikOYbc2Vwsbbjq5nqL1tX9nxUhOT2mYndV26zokiGizr/mQlvoysEjzCS04d6EVq+hpR6EOMw==" hashValue="2VL689e3MSMvmT8jI8y8iTYHklN+dlLyJbWHcymaB75S22W8XjJKvMzeycwycqQ0t02Ql5zH4TmWOYHOCxPldQ==" algorithmName="SHA-512" password="CC35"/>
  <autoFilter ref="C126:K1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4859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4860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ROUND((SUM(BE123:BE152)),  2)</f>
        <v>0</v>
      </c>
      <c r="G35" s="39"/>
      <c r="H35" s="39"/>
      <c r="I35" s="172">
        <v>0.20999999999999999</v>
      </c>
      <c r="J35" s="171">
        <f>ROUND(((SUM(BE123:BE152))*I35),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ROUND((SUM(BF123:BF152)),  2)</f>
        <v>0</v>
      </c>
      <c r="G36" s="39"/>
      <c r="H36" s="39"/>
      <c r="I36" s="172">
        <v>0.14999999999999999</v>
      </c>
      <c r="J36" s="171">
        <f>ROUND(((SUM(BF123:BF152))*I36),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ROUND((SUM(BG123:BG152)),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ROUND((SUM(BH123:BH152)),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ROUND((SUM(BI123:BI152)),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4859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401.01 - Přípojka kanalizace splaškové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308</v>
      </c>
      <c r="E99" s="206"/>
      <c r="F99" s="206"/>
      <c r="G99" s="206"/>
      <c r="H99" s="206"/>
      <c r="I99" s="207"/>
      <c r="J99" s="208">
        <f>J124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4489</v>
      </c>
      <c r="E100" s="206"/>
      <c r="F100" s="206"/>
      <c r="G100" s="206"/>
      <c r="H100" s="206"/>
      <c r="I100" s="207"/>
      <c r="J100" s="208">
        <f>J140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3646</v>
      </c>
      <c r="E101" s="206"/>
      <c r="F101" s="206"/>
      <c r="G101" s="206"/>
      <c r="H101" s="206"/>
      <c r="I101" s="207"/>
      <c r="J101" s="208">
        <f>J150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214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7" t="str">
        <f>E7</f>
        <v>Smuteční síň na Novém hřbitově v Tišnově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205</v>
      </c>
      <c r="D112" s="23"/>
      <c r="E112" s="23"/>
      <c r="F112" s="23"/>
      <c r="G112" s="23"/>
      <c r="H112" s="23"/>
      <c r="I112" s="147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97" t="s">
        <v>4859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270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401.01 - Přípojka kanalizace splaškové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Tišnov</v>
      </c>
      <c r="G117" s="41"/>
      <c r="H117" s="41"/>
      <c r="I117" s="157" t="s">
        <v>22</v>
      </c>
      <c r="J117" s="80" t="str">
        <f>IF(J14="","",J14)</f>
        <v>22. 3. 2019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Město Tišnov</v>
      </c>
      <c r="G119" s="41"/>
      <c r="H119" s="41"/>
      <c r="I119" s="157" t="s">
        <v>32</v>
      </c>
      <c r="J119" s="37" t="str">
        <f>E23</f>
        <v>Ing. Arch. Pavel Jura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157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6"/>
      <c r="B122" s="217"/>
      <c r="C122" s="218" t="s">
        <v>215</v>
      </c>
      <c r="D122" s="219" t="s">
        <v>66</v>
      </c>
      <c r="E122" s="219" t="s">
        <v>62</v>
      </c>
      <c r="F122" s="219" t="s">
        <v>63</v>
      </c>
      <c r="G122" s="219" t="s">
        <v>216</v>
      </c>
      <c r="H122" s="219" t="s">
        <v>217</v>
      </c>
      <c r="I122" s="220" t="s">
        <v>218</v>
      </c>
      <c r="J122" s="219" t="s">
        <v>209</v>
      </c>
      <c r="K122" s="221" t="s">
        <v>219</v>
      </c>
      <c r="L122" s="222"/>
      <c r="M122" s="101" t="s">
        <v>1</v>
      </c>
      <c r="N122" s="102" t="s">
        <v>45</v>
      </c>
      <c r="O122" s="102" t="s">
        <v>220</v>
      </c>
      <c r="P122" s="102" t="s">
        <v>221</v>
      </c>
      <c r="Q122" s="102" t="s">
        <v>222</v>
      </c>
      <c r="R122" s="102" t="s">
        <v>223</v>
      </c>
      <c r="S122" s="102" t="s">
        <v>224</v>
      </c>
      <c r="T122" s="103" t="s">
        <v>225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9"/>
      <c r="B123" s="40"/>
      <c r="C123" s="108" t="s">
        <v>226</v>
      </c>
      <c r="D123" s="41"/>
      <c r="E123" s="41"/>
      <c r="F123" s="41"/>
      <c r="G123" s="41"/>
      <c r="H123" s="41"/>
      <c r="I123" s="155"/>
      <c r="J123" s="223">
        <f>BK123</f>
        <v>0</v>
      </c>
      <c r="K123" s="41"/>
      <c r="L123" s="45"/>
      <c r="M123" s="104"/>
      <c r="N123" s="224"/>
      <c r="O123" s="105"/>
      <c r="P123" s="225">
        <f>P124+P140+P150</f>
        <v>0</v>
      </c>
      <c r="Q123" s="105"/>
      <c r="R123" s="225">
        <f>R124+R140+R150</f>
        <v>0</v>
      </c>
      <c r="S123" s="105"/>
      <c r="T123" s="226">
        <f>T124+T140+T150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80</v>
      </c>
      <c r="AU123" s="18" t="s">
        <v>211</v>
      </c>
      <c r="BK123" s="227">
        <f>BK124+BK140+BK150</f>
        <v>0</v>
      </c>
    </row>
    <row r="124" s="12" customFormat="1" ht="25.92" customHeight="1">
      <c r="A124" s="12"/>
      <c r="B124" s="228"/>
      <c r="C124" s="229"/>
      <c r="D124" s="230" t="s">
        <v>80</v>
      </c>
      <c r="E124" s="231" t="s">
        <v>89</v>
      </c>
      <c r="F124" s="231" t="s">
        <v>230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SUM(P125:P139)</f>
        <v>0</v>
      </c>
      <c r="Q124" s="236"/>
      <c r="R124" s="237">
        <f>SUM(R125:R139)</f>
        <v>0</v>
      </c>
      <c r="S124" s="236"/>
      <c r="T124" s="238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89</v>
      </c>
      <c r="AT124" s="240" t="s">
        <v>80</v>
      </c>
      <c r="AU124" s="240" t="s">
        <v>81</v>
      </c>
      <c r="AY124" s="239" t="s">
        <v>229</v>
      </c>
      <c r="BK124" s="241">
        <f>SUM(BK125:BK139)</f>
        <v>0</v>
      </c>
    </row>
    <row r="125" s="2" customFormat="1" ht="16.5" customHeight="1">
      <c r="A125" s="39"/>
      <c r="B125" s="40"/>
      <c r="C125" s="244" t="s">
        <v>89</v>
      </c>
      <c r="D125" s="244" t="s">
        <v>231</v>
      </c>
      <c r="E125" s="245" t="s">
        <v>4768</v>
      </c>
      <c r="F125" s="246" t="s">
        <v>4769</v>
      </c>
      <c r="G125" s="247" t="s">
        <v>234</v>
      </c>
      <c r="H125" s="248">
        <v>11.02</v>
      </c>
      <c r="I125" s="249"/>
      <c r="J125" s="250">
        <f>ROUND(I125*H125,2)</f>
        <v>0</v>
      </c>
      <c r="K125" s="246" t="s">
        <v>1</v>
      </c>
      <c r="L125" s="45"/>
      <c r="M125" s="251" t="s">
        <v>1</v>
      </c>
      <c r="N125" s="252" t="s">
        <v>46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236</v>
      </c>
      <c r="AT125" s="255" t="s">
        <v>231</v>
      </c>
      <c r="AU125" s="255" t="s">
        <v>89</v>
      </c>
      <c r="AY125" s="18" t="s">
        <v>229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89</v>
      </c>
      <c r="BK125" s="256">
        <f>ROUND(I125*H125,2)</f>
        <v>0</v>
      </c>
      <c r="BL125" s="18" t="s">
        <v>236</v>
      </c>
      <c r="BM125" s="255" t="s">
        <v>91</v>
      </c>
    </row>
    <row r="126" s="14" customFormat="1">
      <c r="A126" s="14"/>
      <c r="B126" s="268"/>
      <c r="C126" s="269"/>
      <c r="D126" s="259" t="s">
        <v>238</v>
      </c>
      <c r="E126" s="270" t="s">
        <v>1</v>
      </c>
      <c r="F126" s="271" t="s">
        <v>4861</v>
      </c>
      <c r="G126" s="269"/>
      <c r="H126" s="272">
        <v>11.02</v>
      </c>
      <c r="I126" s="273"/>
      <c r="J126" s="269"/>
      <c r="K126" s="269"/>
      <c r="L126" s="274"/>
      <c r="M126" s="275"/>
      <c r="N126" s="276"/>
      <c r="O126" s="276"/>
      <c r="P126" s="276"/>
      <c r="Q126" s="276"/>
      <c r="R126" s="276"/>
      <c r="S126" s="276"/>
      <c r="T126" s="27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8" t="s">
        <v>238</v>
      </c>
      <c r="AU126" s="278" t="s">
        <v>89</v>
      </c>
      <c r="AV126" s="14" t="s">
        <v>91</v>
      </c>
      <c r="AW126" s="14" t="s">
        <v>36</v>
      </c>
      <c r="AX126" s="14" t="s">
        <v>81</v>
      </c>
      <c r="AY126" s="278" t="s">
        <v>229</v>
      </c>
    </row>
    <row r="127" s="15" customFormat="1">
      <c r="A127" s="15"/>
      <c r="B127" s="279"/>
      <c r="C127" s="280"/>
      <c r="D127" s="259" t="s">
        <v>238</v>
      </c>
      <c r="E127" s="281" t="s">
        <v>1</v>
      </c>
      <c r="F127" s="282" t="s">
        <v>252</v>
      </c>
      <c r="G127" s="280"/>
      <c r="H127" s="283">
        <v>11.02</v>
      </c>
      <c r="I127" s="284"/>
      <c r="J127" s="280"/>
      <c r="K127" s="280"/>
      <c r="L127" s="285"/>
      <c r="M127" s="286"/>
      <c r="N127" s="287"/>
      <c r="O127" s="287"/>
      <c r="P127" s="287"/>
      <c r="Q127" s="287"/>
      <c r="R127" s="287"/>
      <c r="S127" s="287"/>
      <c r="T127" s="28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9" t="s">
        <v>238</v>
      </c>
      <c r="AU127" s="289" t="s">
        <v>89</v>
      </c>
      <c r="AV127" s="15" t="s">
        <v>236</v>
      </c>
      <c r="AW127" s="15" t="s">
        <v>36</v>
      </c>
      <c r="AX127" s="15" t="s">
        <v>89</v>
      </c>
      <c r="AY127" s="289" t="s">
        <v>229</v>
      </c>
    </row>
    <row r="128" s="2" customFormat="1" ht="16.5" customHeight="1">
      <c r="A128" s="39"/>
      <c r="B128" s="40"/>
      <c r="C128" s="244" t="s">
        <v>91</v>
      </c>
      <c r="D128" s="244" t="s">
        <v>231</v>
      </c>
      <c r="E128" s="245" t="s">
        <v>4862</v>
      </c>
      <c r="F128" s="246" t="s">
        <v>4863</v>
      </c>
      <c r="G128" s="247" t="s">
        <v>311</v>
      </c>
      <c r="H128" s="248">
        <v>22.039999999999999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236</v>
      </c>
    </row>
    <row r="129" s="14" customFormat="1">
      <c r="A129" s="14"/>
      <c r="B129" s="268"/>
      <c r="C129" s="269"/>
      <c r="D129" s="259" t="s">
        <v>238</v>
      </c>
      <c r="E129" s="270" t="s">
        <v>1</v>
      </c>
      <c r="F129" s="271" t="s">
        <v>4864</v>
      </c>
      <c r="G129" s="269"/>
      <c r="H129" s="272">
        <v>22.039999999999999</v>
      </c>
      <c r="I129" s="273"/>
      <c r="J129" s="269"/>
      <c r="K129" s="269"/>
      <c r="L129" s="274"/>
      <c r="M129" s="275"/>
      <c r="N129" s="276"/>
      <c r="O129" s="276"/>
      <c r="P129" s="276"/>
      <c r="Q129" s="276"/>
      <c r="R129" s="276"/>
      <c r="S129" s="276"/>
      <c r="T129" s="27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8" t="s">
        <v>238</v>
      </c>
      <c r="AU129" s="278" t="s">
        <v>89</v>
      </c>
      <c r="AV129" s="14" t="s">
        <v>91</v>
      </c>
      <c r="AW129" s="14" t="s">
        <v>36</v>
      </c>
      <c r="AX129" s="14" t="s">
        <v>81</v>
      </c>
      <c r="AY129" s="278" t="s">
        <v>229</v>
      </c>
    </row>
    <row r="130" s="15" customFormat="1">
      <c r="A130" s="15"/>
      <c r="B130" s="279"/>
      <c r="C130" s="280"/>
      <c r="D130" s="259" t="s">
        <v>238</v>
      </c>
      <c r="E130" s="281" t="s">
        <v>1</v>
      </c>
      <c r="F130" s="282" t="s">
        <v>252</v>
      </c>
      <c r="G130" s="280"/>
      <c r="H130" s="283">
        <v>22.039999999999999</v>
      </c>
      <c r="I130" s="284"/>
      <c r="J130" s="280"/>
      <c r="K130" s="280"/>
      <c r="L130" s="285"/>
      <c r="M130" s="286"/>
      <c r="N130" s="287"/>
      <c r="O130" s="287"/>
      <c r="P130" s="287"/>
      <c r="Q130" s="287"/>
      <c r="R130" s="287"/>
      <c r="S130" s="287"/>
      <c r="T130" s="28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9" t="s">
        <v>238</v>
      </c>
      <c r="AU130" s="289" t="s">
        <v>89</v>
      </c>
      <c r="AV130" s="15" t="s">
        <v>236</v>
      </c>
      <c r="AW130" s="15" t="s">
        <v>36</v>
      </c>
      <c r="AX130" s="15" t="s">
        <v>89</v>
      </c>
      <c r="AY130" s="289" t="s">
        <v>229</v>
      </c>
    </row>
    <row r="131" s="2" customFormat="1" ht="16.5" customHeight="1">
      <c r="A131" s="39"/>
      <c r="B131" s="40"/>
      <c r="C131" s="244" t="s">
        <v>244</v>
      </c>
      <c r="D131" s="244" t="s">
        <v>231</v>
      </c>
      <c r="E131" s="245" t="s">
        <v>4865</v>
      </c>
      <c r="F131" s="246" t="s">
        <v>4866</v>
      </c>
      <c r="G131" s="247" t="s">
        <v>311</v>
      </c>
      <c r="H131" s="248">
        <v>22.039999999999999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264</v>
      </c>
    </row>
    <row r="132" s="2" customFormat="1" ht="16.5" customHeight="1">
      <c r="A132" s="39"/>
      <c r="B132" s="40"/>
      <c r="C132" s="244" t="s">
        <v>236</v>
      </c>
      <c r="D132" s="244" t="s">
        <v>231</v>
      </c>
      <c r="E132" s="245" t="s">
        <v>4780</v>
      </c>
      <c r="F132" s="246" t="s">
        <v>4781</v>
      </c>
      <c r="G132" s="247" t="s">
        <v>234</v>
      </c>
      <c r="H132" s="248">
        <v>1.8999999999999999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319</v>
      </c>
    </row>
    <row r="133" s="14" customFormat="1">
      <c r="A133" s="14"/>
      <c r="B133" s="268"/>
      <c r="C133" s="269"/>
      <c r="D133" s="259" t="s">
        <v>238</v>
      </c>
      <c r="E133" s="270" t="s">
        <v>1</v>
      </c>
      <c r="F133" s="271" t="s">
        <v>4867</v>
      </c>
      <c r="G133" s="269"/>
      <c r="H133" s="272">
        <v>1.8999999999999999</v>
      </c>
      <c r="I133" s="273"/>
      <c r="J133" s="269"/>
      <c r="K133" s="269"/>
      <c r="L133" s="274"/>
      <c r="M133" s="275"/>
      <c r="N133" s="276"/>
      <c r="O133" s="276"/>
      <c r="P133" s="276"/>
      <c r="Q133" s="276"/>
      <c r="R133" s="276"/>
      <c r="S133" s="276"/>
      <c r="T133" s="27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8" t="s">
        <v>238</v>
      </c>
      <c r="AU133" s="278" t="s">
        <v>89</v>
      </c>
      <c r="AV133" s="14" t="s">
        <v>91</v>
      </c>
      <c r="AW133" s="14" t="s">
        <v>36</v>
      </c>
      <c r="AX133" s="14" t="s">
        <v>81</v>
      </c>
      <c r="AY133" s="278" t="s">
        <v>229</v>
      </c>
    </row>
    <row r="134" s="15" customFormat="1">
      <c r="A134" s="15"/>
      <c r="B134" s="279"/>
      <c r="C134" s="280"/>
      <c r="D134" s="259" t="s">
        <v>238</v>
      </c>
      <c r="E134" s="281" t="s">
        <v>1</v>
      </c>
      <c r="F134" s="282" t="s">
        <v>252</v>
      </c>
      <c r="G134" s="280"/>
      <c r="H134" s="283">
        <v>1.8999999999999999</v>
      </c>
      <c r="I134" s="284"/>
      <c r="J134" s="280"/>
      <c r="K134" s="280"/>
      <c r="L134" s="285"/>
      <c r="M134" s="286"/>
      <c r="N134" s="287"/>
      <c r="O134" s="287"/>
      <c r="P134" s="287"/>
      <c r="Q134" s="287"/>
      <c r="R134" s="287"/>
      <c r="S134" s="287"/>
      <c r="T134" s="28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9" t="s">
        <v>238</v>
      </c>
      <c r="AU134" s="289" t="s">
        <v>89</v>
      </c>
      <c r="AV134" s="15" t="s">
        <v>236</v>
      </c>
      <c r="AW134" s="15" t="s">
        <v>36</v>
      </c>
      <c r="AX134" s="15" t="s">
        <v>89</v>
      </c>
      <c r="AY134" s="289" t="s">
        <v>229</v>
      </c>
    </row>
    <row r="135" s="2" customFormat="1" ht="16.5" customHeight="1">
      <c r="A135" s="39"/>
      <c r="B135" s="40"/>
      <c r="C135" s="244" t="s">
        <v>258</v>
      </c>
      <c r="D135" s="244" t="s">
        <v>231</v>
      </c>
      <c r="E135" s="245" t="s">
        <v>4783</v>
      </c>
      <c r="F135" s="246" t="s">
        <v>4784</v>
      </c>
      <c r="G135" s="247" t="s">
        <v>234</v>
      </c>
      <c r="H135" s="248">
        <v>11.02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322</v>
      </c>
    </row>
    <row r="136" s="2" customFormat="1" ht="16.5" customHeight="1">
      <c r="A136" s="39"/>
      <c r="B136" s="40"/>
      <c r="C136" s="244" t="s">
        <v>264</v>
      </c>
      <c r="D136" s="244" t="s">
        <v>231</v>
      </c>
      <c r="E136" s="245" t="s">
        <v>4785</v>
      </c>
      <c r="F136" s="246" t="s">
        <v>4786</v>
      </c>
      <c r="G136" s="247" t="s">
        <v>234</v>
      </c>
      <c r="H136" s="248">
        <v>1.8999999999999999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325</v>
      </c>
    </row>
    <row r="137" s="2" customFormat="1" ht="16.5" customHeight="1">
      <c r="A137" s="39"/>
      <c r="B137" s="40"/>
      <c r="C137" s="244" t="s">
        <v>303</v>
      </c>
      <c r="D137" s="244" t="s">
        <v>231</v>
      </c>
      <c r="E137" s="245" t="s">
        <v>4787</v>
      </c>
      <c r="F137" s="246" t="s">
        <v>4410</v>
      </c>
      <c r="G137" s="247" t="s">
        <v>234</v>
      </c>
      <c r="H137" s="248">
        <v>1.8999999999999999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328</v>
      </c>
    </row>
    <row r="138" s="2" customFormat="1" ht="16.5" customHeight="1">
      <c r="A138" s="39"/>
      <c r="B138" s="40"/>
      <c r="C138" s="244" t="s">
        <v>319</v>
      </c>
      <c r="D138" s="244" t="s">
        <v>231</v>
      </c>
      <c r="E138" s="245" t="s">
        <v>4788</v>
      </c>
      <c r="F138" s="246" t="s">
        <v>4789</v>
      </c>
      <c r="G138" s="247" t="s">
        <v>234</v>
      </c>
      <c r="H138" s="248">
        <v>9.1199999999999992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331</v>
      </c>
    </row>
    <row r="139" s="2" customFormat="1" ht="21.75" customHeight="1">
      <c r="A139" s="39"/>
      <c r="B139" s="40"/>
      <c r="C139" s="244" t="s">
        <v>274</v>
      </c>
      <c r="D139" s="244" t="s">
        <v>231</v>
      </c>
      <c r="E139" s="245" t="s">
        <v>4790</v>
      </c>
      <c r="F139" s="246" t="s">
        <v>4791</v>
      </c>
      <c r="G139" s="247" t="s">
        <v>234</v>
      </c>
      <c r="H139" s="248">
        <v>1.8999999999999999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511</v>
      </c>
    </row>
    <row r="140" s="12" customFormat="1" ht="25.92" customHeight="1">
      <c r="A140" s="12"/>
      <c r="B140" s="228"/>
      <c r="C140" s="229"/>
      <c r="D140" s="230" t="s">
        <v>80</v>
      </c>
      <c r="E140" s="231" t="s">
        <v>319</v>
      </c>
      <c r="F140" s="231" t="s">
        <v>1400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SUM(P141:P149)</f>
        <v>0</v>
      </c>
      <c r="Q140" s="236"/>
      <c r="R140" s="237">
        <f>SUM(R141:R149)</f>
        <v>0</v>
      </c>
      <c r="S140" s="236"/>
      <c r="T140" s="238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89</v>
      </c>
      <c r="AT140" s="240" t="s">
        <v>80</v>
      </c>
      <c r="AU140" s="240" t="s">
        <v>81</v>
      </c>
      <c r="AY140" s="239" t="s">
        <v>229</v>
      </c>
      <c r="BK140" s="241">
        <f>SUM(BK141:BK149)</f>
        <v>0</v>
      </c>
    </row>
    <row r="141" s="2" customFormat="1" ht="21.75" customHeight="1">
      <c r="A141" s="39"/>
      <c r="B141" s="40"/>
      <c r="C141" s="244" t="s">
        <v>322</v>
      </c>
      <c r="D141" s="244" t="s">
        <v>231</v>
      </c>
      <c r="E141" s="245" t="s">
        <v>4868</v>
      </c>
      <c r="F141" s="246" t="s">
        <v>4869</v>
      </c>
      <c r="G141" s="247" t="s">
        <v>314</v>
      </c>
      <c r="H141" s="248">
        <v>1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522</v>
      </c>
    </row>
    <row r="142" s="2" customFormat="1" ht="16.5" customHeight="1">
      <c r="A142" s="39"/>
      <c r="B142" s="40"/>
      <c r="C142" s="244" t="s">
        <v>478</v>
      </c>
      <c r="D142" s="244" t="s">
        <v>231</v>
      </c>
      <c r="E142" s="245" t="s">
        <v>4870</v>
      </c>
      <c r="F142" s="246" t="s">
        <v>4871</v>
      </c>
      <c r="G142" s="247" t="s">
        <v>314</v>
      </c>
      <c r="H142" s="248">
        <v>2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530</v>
      </c>
    </row>
    <row r="143" s="2" customFormat="1" ht="16.5" customHeight="1">
      <c r="A143" s="39"/>
      <c r="B143" s="40"/>
      <c r="C143" s="244" t="s">
        <v>325</v>
      </c>
      <c r="D143" s="244" t="s">
        <v>231</v>
      </c>
      <c r="E143" s="245" t="s">
        <v>4872</v>
      </c>
      <c r="F143" s="246" t="s">
        <v>4873</v>
      </c>
      <c r="G143" s="247" t="s">
        <v>314</v>
      </c>
      <c r="H143" s="248">
        <v>1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89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540</v>
      </c>
    </row>
    <row r="144" s="2" customFormat="1" ht="16.5" customHeight="1">
      <c r="A144" s="39"/>
      <c r="B144" s="40"/>
      <c r="C144" s="244" t="s">
        <v>485</v>
      </c>
      <c r="D144" s="244" t="s">
        <v>231</v>
      </c>
      <c r="E144" s="245" t="s">
        <v>4874</v>
      </c>
      <c r="F144" s="246" t="s">
        <v>4875</v>
      </c>
      <c r="G144" s="247" t="s">
        <v>314</v>
      </c>
      <c r="H144" s="248">
        <v>3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552</v>
      </c>
    </row>
    <row r="145" s="2" customFormat="1" ht="16.5" customHeight="1">
      <c r="A145" s="39"/>
      <c r="B145" s="40"/>
      <c r="C145" s="244" t="s">
        <v>328</v>
      </c>
      <c r="D145" s="244" t="s">
        <v>231</v>
      </c>
      <c r="E145" s="245" t="s">
        <v>4876</v>
      </c>
      <c r="F145" s="246" t="s">
        <v>4877</v>
      </c>
      <c r="G145" s="247" t="s">
        <v>314</v>
      </c>
      <c r="H145" s="248">
        <v>1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565</v>
      </c>
    </row>
    <row r="146" s="2" customFormat="1" ht="16.5" customHeight="1">
      <c r="A146" s="39"/>
      <c r="B146" s="40"/>
      <c r="C146" s="244" t="s">
        <v>8</v>
      </c>
      <c r="D146" s="244" t="s">
        <v>231</v>
      </c>
      <c r="E146" s="245" t="s">
        <v>4878</v>
      </c>
      <c r="F146" s="246" t="s">
        <v>4879</v>
      </c>
      <c r="G146" s="247" t="s">
        <v>314</v>
      </c>
      <c r="H146" s="248">
        <v>1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577</v>
      </c>
    </row>
    <row r="147" s="2" customFormat="1" ht="16.5" customHeight="1">
      <c r="A147" s="39"/>
      <c r="B147" s="40"/>
      <c r="C147" s="244" t="s">
        <v>331</v>
      </c>
      <c r="D147" s="244" t="s">
        <v>231</v>
      </c>
      <c r="E147" s="245" t="s">
        <v>4880</v>
      </c>
      <c r="F147" s="246" t="s">
        <v>4881</v>
      </c>
      <c r="G147" s="247" t="s">
        <v>314</v>
      </c>
      <c r="H147" s="248">
        <v>1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587</v>
      </c>
    </row>
    <row r="148" s="2" customFormat="1" ht="21.75" customHeight="1">
      <c r="A148" s="39"/>
      <c r="B148" s="40"/>
      <c r="C148" s="244" t="s">
        <v>507</v>
      </c>
      <c r="D148" s="244" t="s">
        <v>231</v>
      </c>
      <c r="E148" s="245" t="s">
        <v>4882</v>
      </c>
      <c r="F148" s="246" t="s">
        <v>4883</v>
      </c>
      <c r="G148" s="247" t="s">
        <v>314</v>
      </c>
      <c r="H148" s="248">
        <v>1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622</v>
      </c>
    </row>
    <row r="149" s="2" customFormat="1" ht="21.75" customHeight="1">
      <c r="A149" s="39"/>
      <c r="B149" s="40"/>
      <c r="C149" s="244" t="s">
        <v>511</v>
      </c>
      <c r="D149" s="244" t="s">
        <v>231</v>
      </c>
      <c r="E149" s="245" t="s">
        <v>4884</v>
      </c>
      <c r="F149" s="246" t="s">
        <v>4885</v>
      </c>
      <c r="G149" s="247" t="s">
        <v>314</v>
      </c>
      <c r="H149" s="248">
        <v>1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89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635</v>
      </c>
    </row>
    <row r="150" s="12" customFormat="1" ht="25.92" customHeight="1">
      <c r="A150" s="12"/>
      <c r="B150" s="228"/>
      <c r="C150" s="229"/>
      <c r="D150" s="230" t="s">
        <v>80</v>
      </c>
      <c r="E150" s="231" t="s">
        <v>2162</v>
      </c>
      <c r="F150" s="231" t="s">
        <v>3649</v>
      </c>
      <c r="G150" s="229"/>
      <c r="H150" s="229"/>
      <c r="I150" s="232"/>
      <c r="J150" s="233">
        <f>BK150</f>
        <v>0</v>
      </c>
      <c r="K150" s="229"/>
      <c r="L150" s="234"/>
      <c r="M150" s="235"/>
      <c r="N150" s="236"/>
      <c r="O150" s="236"/>
      <c r="P150" s="237">
        <f>SUM(P151:P152)</f>
        <v>0</v>
      </c>
      <c r="Q150" s="236"/>
      <c r="R150" s="237">
        <f>SUM(R151:R152)</f>
        <v>0</v>
      </c>
      <c r="S150" s="236"/>
      <c r="T150" s="238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9" t="s">
        <v>89</v>
      </c>
      <c r="AT150" s="240" t="s">
        <v>80</v>
      </c>
      <c r="AU150" s="240" t="s">
        <v>81</v>
      </c>
      <c r="AY150" s="239" t="s">
        <v>229</v>
      </c>
      <c r="BK150" s="241">
        <f>SUM(BK151:BK152)</f>
        <v>0</v>
      </c>
    </row>
    <row r="151" s="2" customFormat="1" ht="16.5" customHeight="1">
      <c r="A151" s="39"/>
      <c r="B151" s="40"/>
      <c r="C151" s="244" t="s">
        <v>517</v>
      </c>
      <c r="D151" s="244" t="s">
        <v>231</v>
      </c>
      <c r="E151" s="245" t="s">
        <v>4886</v>
      </c>
      <c r="F151" s="246" t="s">
        <v>4887</v>
      </c>
      <c r="G151" s="247" t="s">
        <v>346</v>
      </c>
      <c r="H151" s="248">
        <v>5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645</v>
      </c>
    </row>
    <row r="152" s="2" customFormat="1" ht="21.75" customHeight="1">
      <c r="A152" s="39"/>
      <c r="B152" s="40"/>
      <c r="C152" s="244" t="s">
        <v>522</v>
      </c>
      <c r="D152" s="244" t="s">
        <v>231</v>
      </c>
      <c r="E152" s="245" t="s">
        <v>4888</v>
      </c>
      <c r="F152" s="246" t="s">
        <v>4889</v>
      </c>
      <c r="G152" s="247" t="s">
        <v>314</v>
      </c>
      <c r="H152" s="248">
        <v>2</v>
      </c>
      <c r="I152" s="249"/>
      <c r="J152" s="250">
        <f>ROUND(I152*H152,2)</f>
        <v>0</v>
      </c>
      <c r="K152" s="246" t="s">
        <v>1</v>
      </c>
      <c r="L152" s="45"/>
      <c r="M152" s="296" t="s">
        <v>1</v>
      </c>
      <c r="N152" s="297" t="s">
        <v>46</v>
      </c>
      <c r="O152" s="298"/>
      <c r="P152" s="299">
        <f>O152*H152</f>
        <v>0</v>
      </c>
      <c r="Q152" s="299">
        <v>0</v>
      </c>
      <c r="R152" s="299">
        <f>Q152*H152</f>
        <v>0</v>
      </c>
      <c r="S152" s="299">
        <v>0</v>
      </c>
      <c r="T152" s="30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236</v>
      </c>
      <c r="AT152" s="255" t="s">
        <v>231</v>
      </c>
      <c r="AU152" s="255" t="s">
        <v>89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236</v>
      </c>
      <c r="BM152" s="255" t="s">
        <v>658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193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c5TPpkhgDJGsdsC8HGZDNrOyfJ9I6NT9nd22O2//NXxEmA3UaILQbpNZEmL34BynM7giU+HMG4bk4ycU++9E1A==" hashValue="hIQ2hH6yGSQio4zJA/ffRhMLefbyR3vcQtzCBsLaa9dP58dCA/KRG6pZtZg1/sVbYylo7ivyIpL9Q2A1DkyCcw==" algorithmName="SHA-512" password="CC35"/>
  <autoFilter ref="C122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4859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4890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ROUND((SUM(BE122:BE142)),  2)</f>
        <v>0</v>
      </c>
      <c r="G35" s="39"/>
      <c r="H35" s="39"/>
      <c r="I35" s="172">
        <v>0.20999999999999999</v>
      </c>
      <c r="J35" s="171">
        <f>ROUND(((SUM(BE122:BE142))*I35),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ROUND((SUM(BF122:BF142)),  2)</f>
        <v>0</v>
      </c>
      <c r="G36" s="39"/>
      <c r="H36" s="39"/>
      <c r="I36" s="172">
        <v>0.14999999999999999</v>
      </c>
      <c r="J36" s="171">
        <f>ROUND(((SUM(BF122:BF142))*I36),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ROUND((SUM(BG122:BG142)),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ROUND((SUM(BH122:BH142)),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ROUND((SUM(BI122:BI142)),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4859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401.02 - Venkovní kanalizace splašková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308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3646</v>
      </c>
      <c r="E100" s="206"/>
      <c r="F100" s="206"/>
      <c r="G100" s="206"/>
      <c r="H100" s="206"/>
      <c r="I100" s="207"/>
      <c r="J100" s="208">
        <f>J135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214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Smuteční síň na Novém hřbitově v Tišnově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205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4859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270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401.02 - Venkovní kanalizace splašková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Tišnov</v>
      </c>
      <c r="G116" s="41"/>
      <c r="H116" s="41"/>
      <c r="I116" s="157" t="s">
        <v>22</v>
      </c>
      <c r="J116" s="80" t="str">
        <f>IF(J14="","",J14)</f>
        <v>22. 3. 2019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Město Tišnov</v>
      </c>
      <c r="G118" s="41"/>
      <c r="H118" s="41"/>
      <c r="I118" s="157" t="s">
        <v>32</v>
      </c>
      <c r="J118" s="37" t="str">
        <f>E23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157" t="s">
        <v>37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215</v>
      </c>
      <c r="D121" s="219" t="s">
        <v>66</v>
      </c>
      <c r="E121" s="219" t="s">
        <v>62</v>
      </c>
      <c r="F121" s="219" t="s">
        <v>63</v>
      </c>
      <c r="G121" s="219" t="s">
        <v>216</v>
      </c>
      <c r="H121" s="219" t="s">
        <v>217</v>
      </c>
      <c r="I121" s="220" t="s">
        <v>218</v>
      </c>
      <c r="J121" s="219" t="s">
        <v>209</v>
      </c>
      <c r="K121" s="221" t="s">
        <v>219</v>
      </c>
      <c r="L121" s="222"/>
      <c r="M121" s="101" t="s">
        <v>1</v>
      </c>
      <c r="N121" s="102" t="s">
        <v>45</v>
      </c>
      <c r="O121" s="102" t="s">
        <v>220</v>
      </c>
      <c r="P121" s="102" t="s">
        <v>221</v>
      </c>
      <c r="Q121" s="102" t="s">
        <v>222</v>
      </c>
      <c r="R121" s="102" t="s">
        <v>223</v>
      </c>
      <c r="S121" s="102" t="s">
        <v>224</v>
      </c>
      <c r="T121" s="103" t="s">
        <v>225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226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P123+P135</f>
        <v>0</v>
      </c>
      <c r="Q122" s="105"/>
      <c r="R122" s="225">
        <f>R123+R135</f>
        <v>0</v>
      </c>
      <c r="S122" s="105"/>
      <c r="T122" s="226">
        <f>T123+T135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211</v>
      </c>
      <c r="BK122" s="227">
        <f>BK123+BK135</f>
        <v>0</v>
      </c>
    </row>
    <row r="123" s="12" customFormat="1" ht="25.92" customHeight="1">
      <c r="A123" s="12"/>
      <c r="B123" s="228"/>
      <c r="C123" s="229"/>
      <c r="D123" s="230" t="s">
        <v>80</v>
      </c>
      <c r="E123" s="231" t="s">
        <v>89</v>
      </c>
      <c r="F123" s="231" t="s">
        <v>230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SUM(P124:P134)</f>
        <v>0</v>
      </c>
      <c r="Q123" s="236"/>
      <c r="R123" s="237">
        <f>SUM(R124:R134)</f>
        <v>0</v>
      </c>
      <c r="S123" s="236"/>
      <c r="T123" s="238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89</v>
      </c>
      <c r="AT123" s="240" t="s">
        <v>80</v>
      </c>
      <c r="AU123" s="240" t="s">
        <v>81</v>
      </c>
      <c r="AY123" s="239" t="s">
        <v>229</v>
      </c>
      <c r="BK123" s="241">
        <f>SUM(BK124:BK134)</f>
        <v>0</v>
      </c>
    </row>
    <row r="124" s="2" customFormat="1" ht="16.5" customHeight="1">
      <c r="A124" s="39"/>
      <c r="B124" s="40"/>
      <c r="C124" s="244" t="s">
        <v>89</v>
      </c>
      <c r="D124" s="244" t="s">
        <v>231</v>
      </c>
      <c r="E124" s="245" t="s">
        <v>4843</v>
      </c>
      <c r="F124" s="246" t="s">
        <v>4844</v>
      </c>
      <c r="G124" s="247" t="s">
        <v>234</v>
      </c>
      <c r="H124" s="248">
        <v>67.200000000000003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46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236</v>
      </c>
      <c r="AT124" s="255" t="s">
        <v>231</v>
      </c>
      <c r="AU124" s="255" t="s">
        <v>89</v>
      </c>
      <c r="AY124" s="18" t="s">
        <v>229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89</v>
      </c>
      <c r="BK124" s="256">
        <f>ROUND(I124*H124,2)</f>
        <v>0</v>
      </c>
      <c r="BL124" s="18" t="s">
        <v>236</v>
      </c>
      <c r="BM124" s="255" t="s">
        <v>91</v>
      </c>
    </row>
    <row r="125" s="14" customFormat="1">
      <c r="A125" s="14"/>
      <c r="B125" s="268"/>
      <c r="C125" s="269"/>
      <c r="D125" s="259" t="s">
        <v>238</v>
      </c>
      <c r="E125" s="270" t="s">
        <v>1</v>
      </c>
      <c r="F125" s="271" t="s">
        <v>4891</v>
      </c>
      <c r="G125" s="269"/>
      <c r="H125" s="272">
        <v>67.200000000000003</v>
      </c>
      <c r="I125" s="273"/>
      <c r="J125" s="269"/>
      <c r="K125" s="269"/>
      <c r="L125" s="274"/>
      <c r="M125" s="275"/>
      <c r="N125" s="276"/>
      <c r="O125" s="276"/>
      <c r="P125" s="276"/>
      <c r="Q125" s="276"/>
      <c r="R125" s="276"/>
      <c r="S125" s="276"/>
      <c r="T125" s="27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78" t="s">
        <v>238</v>
      </c>
      <c r="AU125" s="278" t="s">
        <v>89</v>
      </c>
      <c r="AV125" s="14" t="s">
        <v>91</v>
      </c>
      <c r="AW125" s="14" t="s">
        <v>36</v>
      </c>
      <c r="AX125" s="14" t="s">
        <v>81</v>
      </c>
      <c r="AY125" s="278" t="s">
        <v>229</v>
      </c>
    </row>
    <row r="126" s="15" customFormat="1">
      <c r="A126" s="15"/>
      <c r="B126" s="279"/>
      <c r="C126" s="280"/>
      <c r="D126" s="259" t="s">
        <v>238</v>
      </c>
      <c r="E126" s="281" t="s">
        <v>1</v>
      </c>
      <c r="F126" s="282" t="s">
        <v>252</v>
      </c>
      <c r="G126" s="280"/>
      <c r="H126" s="283">
        <v>67.200000000000003</v>
      </c>
      <c r="I126" s="284"/>
      <c r="J126" s="280"/>
      <c r="K126" s="280"/>
      <c r="L126" s="285"/>
      <c r="M126" s="286"/>
      <c r="N126" s="287"/>
      <c r="O126" s="287"/>
      <c r="P126" s="287"/>
      <c r="Q126" s="287"/>
      <c r="R126" s="287"/>
      <c r="S126" s="287"/>
      <c r="T126" s="28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9" t="s">
        <v>238</v>
      </c>
      <c r="AU126" s="289" t="s">
        <v>89</v>
      </c>
      <c r="AV126" s="15" t="s">
        <v>236</v>
      </c>
      <c r="AW126" s="15" t="s">
        <v>36</v>
      </c>
      <c r="AX126" s="15" t="s">
        <v>89</v>
      </c>
      <c r="AY126" s="289" t="s">
        <v>229</v>
      </c>
    </row>
    <row r="127" s="2" customFormat="1" ht="16.5" customHeight="1">
      <c r="A127" s="39"/>
      <c r="B127" s="40"/>
      <c r="C127" s="244" t="s">
        <v>91</v>
      </c>
      <c r="D127" s="244" t="s">
        <v>231</v>
      </c>
      <c r="E127" s="245" t="s">
        <v>4783</v>
      </c>
      <c r="F127" s="246" t="s">
        <v>4784</v>
      </c>
      <c r="G127" s="247" t="s">
        <v>234</v>
      </c>
      <c r="H127" s="248">
        <v>67.200000000000003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89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236</v>
      </c>
    </row>
    <row r="128" s="2" customFormat="1" ht="16.5" customHeight="1">
      <c r="A128" s="39"/>
      <c r="B128" s="40"/>
      <c r="C128" s="244" t="s">
        <v>244</v>
      </c>
      <c r="D128" s="244" t="s">
        <v>231</v>
      </c>
      <c r="E128" s="245" t="s">
        <v>4780</v>
      </c>
      <c r="F128" s="246" t="s">
        <v>4781</v>
      </c>
      <c r="G128" s="247" t="s">
        <v>234</v>
      </c>
      <c r="H128" s="248">
        <v>28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264</v>
      </c>
    </row>
    <row r="129" s="14" customFormat="1">
      <c r="A129" s="14"/>
      <c r="B129" s="268"/>
      <c r="C129" s="269"/>
      <c r="D129" s="259" t="s">
        <v>238</v>
      </c>
      <c r="E129" s="270" t="s">
        <v>1</v>
      </c>
      <c r="F129" s="271" t="s">
        <v>4892</v>
      </c>
      <c r="G129" s="269"/>
      <c r="H129" s="272">
        <v>28</v>
      </c>
      <c r="I129" s="273"/>
      <c r="J129" s="269"/>
      <c r="K129" s="269"/>
      <c r="L129" s="274"/>
      <c r="M129" s="275"/>
      <c r="N129" s="276"/>
      <c r="O129" s="276"/>
      <c r="P129" s="276"/>
      <c r="Q129" s="276"/>
      <c r="R129" s="276"/>
      <c r="S129" s="276"/>
      <c r="T129" s="27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8" t="s">
        <v>238</v>
      </c>
      <c r="AU129" s="278" t="s">
        <v>89</v>
      </c>
      <c r="AV129" s="14" t="s">
        <v>91</v>
      </c>
      <c r="AW129" s="14" t="s">
        <v>36</v>
      </c>
      <c r="AX129" s="14" t="s">
        <v>81</v>
      </c>
      <c r="AY129" s="278" t="s">
        <v>229</v>
      </c>
    </row>
    <row r="130" s="15" customFormat="1">
      <c r="A130" s="15"/>
      <c r="B130" s="279"/>
      <c r="C130" s="280"/>
      <c r="D130" s="259" t="s">
        <v>238</v>
      </c>
      <c r="E130" s="281" t="s">
        <v>1</v>
      </c>
      <c r="F130" s="282" t="s">
        <v>252</v>
      </c>
      <c r="G130" s="280"/>
      <c r="H130" s="283">
        <v>28</v>
      </c>
      <c r="I130" s="284"/>
      <c r="J130" s="280"/>
      <c r="K130" s="280"/>
      <c r="L130" s="285"/>
      <c r="M130" s="286"/>
      <c r="N130" s="287"/>
      <c r="O130" s="287"/>
      <c r="P130" s="287"/>
      <c r="Q130" s="287"/>
      <c r="R130" s="287"/>
      <c r="S130" s="287"/>
      <c r="T130" s="28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9" t="s">
        <v>238</v>
      </c>
      <c r="AU130" s="289" t="s">
        <v>89</v>
      </c>
      <c r="AV130" s="15" t="s">
        <v>236</v>
      </c>
      <c r="AW130" s="15" t="s">
        <v>36</v>
      </c>
      <c r="AX130" s="15" t="s">
        <v>89</v>
      </c>
      <c r="AY130" s="289" t="s">
        <v>229</v>
      </c>
    </row>
    <row r="131" s="2" customFormat="1" ht="16.5" customHeight="1">
      <c r="A131" s="39"/>
      <c r="B131" s="40"/>
      <c r="C131" s="244" t="s">
        <v>236</v>
      </c>
      <c r="D131" s="244" t="s">
        <v>231</v>
      </c>
      <c r="E131" s="245" t="s">
        <v>4785</v>
      </c>
      <c r="F131" s="246" t="s">
        <v>4786</v>
      </c>
      <c r="G131" s="247" t="s">
        <v>234</v>
      </c>
      <c r="H131" s="248">
        <v>28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319</v>
      </c>
    </row>
    <row r="132" s="2" customFormat="1" ht="16.5" customHeight="1">
      <c r="A132" s="39"/>
      <c r="B132" s="40"/>
      <c r="C132" s="244" t="s">
        <v>258</v>
      </c>
      <c r="D132" s="244" t="s">
        <v>231</v>
      </c>
      <c r="E132" s="245" t="s">
        <v>4787</v>
      </c>
      <c r="F132" s="246" t="s">
        <v>4410</v>
      </c>
      <c r="G132" s="247" t="s">
        <v>234</v>
      </c>
      <c r="H132" s="248">
        <v>28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322</v>
      </c>
    </row>
    <row r="133" s="2" customFormat="1" ht="16.5" customHeight="1">
      <c r="A133" s="39"/>
      <c r="B133" s="40"/>
      <c r="C133" s="244" t="s">
        <v>264</v>
      </c>
      <c r="D133" s="244" t="s">
        <v>231</v>
      </c>
      <c r="E133" s="245" t="s">
        <v>4788</v>
      </c>
      <c r="F133" s="246" t="s">
        <v>4789</v>
      </c>
      <c r="G133" s="247" t="s">
        <v>234</v>
      </c>
      <c r="H133" s="248">
        <v>39.200000000000003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89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325</v>
      </c>
    </row>
    <row r="134" s="2" customFormat="1" ht="21.75" customHeight="1">
      <c r="A134" s="39"/>
      <c r="B134" s="40"/>
      <c r="C134" s="244" t="s">
        <v>303</v>
      </c>
      <c r="D134" s="244" t="s">
        <v>231</v>
      </c>
      <c r="E134" s="245" t="s">
        <v>4790</v>
      </c>
      <c r="F134" s="246" t="s">
        <v>4791</v>
      </c>
      <c r="G134" s="247" t="s">
        <v>234</v>
      </c>
      <c r="H134" s="248">
        <v>28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328</v>
      </c>
    </row>
    <row r="135" s="12" customFormat="1" ht="25.92" customHeight="1">
      <c r="A135" s="12"/>
      <c r="B135" s="228"/>
      <c r="C135" s="229"/>
      <c r="D135" s="230" t="s">
        <v>80</v>
      </c>
      <c r="E135" s="231" t="s">
        <v>2162</v>
      </c>
      <c r="F135" s="231" t="s">
        <v>3649</v>
      </c>
      <c r="G135" s="229"/>
      <c r="H135" s="229"/>
      <c r="I135" s="232"/>
      <c r="J135" s="233">
        <f>BK135</f>
        <v>0</v>
      </c>
      <c r="K135" s="229"/>
      <c r="L135" s="234"/>
      <c r="M135" s="235"/>
      <c r="N135" s="236"/>
      <c r="O135" s="236"/>
      <c r="P135" s="237">
        <f>SUM(P136:P142)</f>
        <v>0</v>
      </c>
      <c r="Q135" s="236"/>
      <c r="R135" s="237">
        <f>SUM(R136:R142)</f>
        <v>0</v>
      </c>
      <c r="S135" s="236"/>
      <c r="T135" s="238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89</v>
      </c>
      <c r="AT135" s="240" t="s">
        <v>80</v>
      </c>
      <c r="AU135" s="240" t="s">
        <v>81</v>
      </c>
      <c r="AY135" s="239" t="s">
        <v>229</v>
      </c>
      <c r="BK135" s="241">
        <f>SUM(BK136:BK142)</f>
        <v>0</v>
      </c>
    </row>
    <row r="136" s="2" customFormat="1" ht="16.5" customHeight="1">
      <c r="A136" s="39"/>
      <c r="B136" s="40"/>
      <c r="C136" s="244" t="s">
        <v>319</v>
      </c>
      <c r="D136" s="244" t="s">
        <v>231</v>
      </c>
      <c r="E136" s="245" t="s">
        <v>4893</v>
      </c>
      <c r="F136" s="246" t="s">
        <v>4894</v>
      </c>
      <c r="G136" s="247" t="s">
        <v>346</v>
      </c>
      <c r="H136" s="248">
        <v>30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331</v>
      </c>
    </row>
    <row r="137" s="2" customFormat="1" ht="16.5" customHeight="1">
      <c r="A137" s="39"/>
      <c r="B137" s="40"/>
      <c r="C137" s="244" t="s">
        <v>274</v>
      </c>
      <c r="D137" s="244" t="s">
        <v>231</v>
      </c>
      <c r="E137" s="245" t="s">
        <v>4886</v>
      </c>
      <c r="F137" s="246" t="s">
        <v>4887</v>
      </c>
      <c r="G137" s="247" t="s">
        <v>346</v>
      </c>
      <c r="H137" s="248">
        <v>50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511</v>
      </c>
    </row>
    <row r="138" s="2" customFormat="1" ht="16.5" customHeight="1">
      <c r="A138" s="39"/>
      <c r="B138" s="40"/>
      <c r="C138" s="244" t="s">
        <v>322</v>
      </c>
      <c r="D138" s="244" t="s">
        <v>231</v>
      </c>
      <c r="E138" s="245" t="s">
        <v>4854</v>
      </c>
      <c r="F138" s="246" t="s">
        <v>4855</v>
      </c>
      <c r="G138" s="247" t="s">
        <v>346</v>
      </c>
      <c r="H138" s="248">
        <v>10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522</v>
      </c>
    </row>
    <row r="139" s="2" customFormat="1" ht="16.5" customHeight="1">
      <c r="A139" s="39"/>
      <c r="B139" s="40"/>
      <c r="C139" s="244" t="s">
        <v>478</v>
      </c>
      <c r="D139" s="244" t="s">
        <v>231</v>
      </c>
      <c r="E139" s="245" t="s">
        <v>4895</v>
      </c>
      <c r="F139" s="246" t="s">
        <v>4896</v>
      </c>
      <c r="G139" s="247" t="s">
        <v>346</v>
      </c>
      <c r="H139" s="248">
        <v>20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530</v>
      </c>
    </row>
    <row r="140" s="2" customFormat="1" ht="16.5" customHeight="1">
      <c r="A140" s="39"/>
      <c r="B140" s="40"/>
      <c r="C140" s="244" t="s">
        <v>325</v>
      </c>
      <c r="D140" s="244" t="s">
        <v>231</v>
      </c>
      <c r="E140" s="245" t="s">
        <v>4897</v>
      </c>
      <c r="F140" s="246" t="s">
        <v>4898</v>
      </c>
      <c r="G140" s="247" t="s">
        <v>346</v>
      </c>
      <c r="H140" s="248">
        <v>50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540</v>
      </c>
    </row>
    <row r="141" s="2" customFormat="1" ht="16.5" customHeight="1">
      <c r="A141" s="39"/>
      <c r="B141" s="40"/>
      <c r="C141" s="244" t="s">
        <v>485</v>
      </c>
      <c r="D141" s="244" t="s">
        <v>231</v>
      </c>
      <c r="E141" s="245" t="s">
        <v>4899</v>
      </c>
      <c r="F141" s="246" t="s">
        <v>4900</v>
      </c>
      <c r="G141" s="247" t="s">
        <v>314</v>
      </c>
      <c r="H141" s="248">
        <v>7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552</v>
      </c>
    </row>
    <row r="142" s="2" customFormat="1" ht="16.5" customHeight="1">
      <c r="A142" s="39"/>
      <c r="B142" s="40"/>
      <c r="C142" s="244" t="s">
        <v>328</v>
      </c>
      <c r="D142" s="244" t="s">
        <v>231</v>
      </c>
      <c r="E142" s="245" t="s">
        <v>3676</v>
      </c>
      <c r="F142" s="246" t="s">
        <v>3677</v>
      </c>
      <c r="G142" s="247" t="s">
        <v>1784</v>
      </c>
      <c r="H142" s="328"/>
      <c r="I142" s="249"/>
      <c r="J142" s="250">
        <f>ROUND(I142*H142,2)</f>
        <v>0</v>
      </c>
      <c r="K142" s="246" t="s">
        <v>1</v>
      </c>
      <c r="L142" s="45"/>
      <c r="M142" s="296" t="s">
        <v>1</v>
      </c>
      <c r="N142" s="297" t="s">
        <v>46</v>
      </c>
      <c r="O142" s="298"/>
      <c r="P142" s="299">
        <f>O142*H142</f>
        <v>0</v>
      </c>
      <c r="Q142" s="299">
        <v>0</v>
      </c>
      <c r="R142" s="299">
        <f>Q142*H142</f>
        <v>0</v>
      </c>
      <c r="S142" s="299">
        <v>0</v>
      </c>
      <c r="T142" s="30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565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193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Vcl0rntIl5r4/lRTSuFXqoCegzfERmJiFVRqZt8jYUqpiv8oKMlELJkNSC3mYyHVW4ERpm36yHSLfHRaeot8GQ==" hashValue="XWAryGXsNGuDHqP1THpfSDyhbmyR8Rgd0N91hC0Bn81lsRFwAGkoolw4GAtUFLw6naJNC75h+YkCcq8viT78bw==" algorithmName="SHA-512" password="CC35"/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4901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4902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ROUND((SUM(BE122:BE149)),  2)</f>
        <v>0</v>
      </c>
      <c r="G35" s="39"/>
      <c r="H35" s="39"/>
      <c r="I35" s="172">
        <v>0.20999999999999999</v>
      </c>
      <c r="J35" s="171">
        <f>ROUND(((SUM(BE122:BE149))*I35),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ROUND((SUM(BF122:BF149)),  2)</f>
        <v>0</v>
      </c>
      <c r="G36" s="39"/>
      <c r="H36" s="39"/>
      <c r="I36" s="172">
        <v>0.14999999999999999</v>
      </c>
      <c r="J36" s="171">
        <f>ROUND(((SUM(BF122:BF149))*I36),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ROUND((SUM(BG122:BG149)),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ROUND((SUM(BH122:BH149)),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ROUND((SUM(BI122:BI149)),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4901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402.01 - Venkovní kanalizace dešťová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308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3646</v>
      </c>
      <c r="E100" s="206"/>
      <c r="F100" s="206"/>
      <c r="G100" s="206"/>
      <c r="H100" s="206"/>
      <c r="I100" s="207"/>
      <c r="J100" s="208">
        <f>J135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214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Smuteční síň na Novém hřbitově v Tišnově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205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4901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270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402.01 - Venkovní kanalizace dešťová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Tišnov</v>
      </c>
      <c r="G116" s="41"/>
      <c r="H116" s="41"/>
      <c r="I116" s="157" t="s">
        <v>22</v>
      </c>
      <c r="J116" s="80" t="str">
        <f>IF(J14="","",J14)</f>
        <v>22. 3. 2019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Město Tišnov</v>
      </c>
      <c r="G118" s="41"/>
      <c r="H118" s="41"/>
      <c r="I118" s="157" t="s">
        <v>32</v>
      </c>
      <c r="J118" s="37" t="str">
        <f>E23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157" t="s">
        <v>37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215</v>
      </c>
      <c r="D121" s="219" t="s">
        <v>66</v>
      </c>
      <c r="E121" s="219" t="s">
        <v>62</v>
      </c>
      <c r="F121" s="219" t="s">
        <v>63</v>
      </c>
      <c r="G121" s="219" t="s">
        <v>216</v>
      </c>
      <c r="H121" s="219" t="s">
        <v>217</v>
      </c>
      <c r="I121" s="220" t="s">
        <v>218</v>
      </c>
      <c r="J121" s="219" t="s">
        <v>209</v>
      </c>
      <c r="K121" s="221" t="s">
        <v>219</v>
      </c>
      <c r="L121" s="222"/>
      <c r="M121" s="101" t="s">
        <v>1</v>
      </c>
      <c r="N121" s="102" t="s">
        <v>45</v>
      </c>
      <c r="O121" s="102" t="s">
        <v>220</v>
      </c>
      <c r="P121" s="102" t="s">
        <v>221</v>
      </c>
      <c r="Q121" s="102" t="s">
        <v>222</v>
      </c>
      <c r="R121" s="102" t="s">
        <v>223</v>
      </c>
      <c r="S121" s="102" t="s">
        <v>224</v>
      </c>
      <c r="T121" s="103" t="s">
        <v>225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226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P123+P135</f>
        <v>0</v>
      </c>
      <c r="Q122" s="105"/>
      <c r="R122" s="225">
        <f>R123+R135</f>
        <v>0</v>
      </c>
      <c r="S122" s="105"/>
      <c r="T122" s="226">
        <f>T123+T135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211</v>
      </c>
      <c r="BK122" s="227">
        <f>BK123+BK135</f>
        <v>0</v>
      </c>
    </row>
    <row r="123" s="12" customFormat="1" ht="25.92" customHeight="1">
      <c r="A123" s="12"/>
      <c r="B123" s="228"/>
      <c r="C123" s="229"/>
      <c r="D123" s="230" t="s">
        <v>80</v>
      </c>
      <c r="E123" s="231" t="s">
        <v>89</v>
      </c>
      <c r="F123" s="231" t="s">
        <v>230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SUM(P124:P134)</f>
        <v>0</v>
      </c>
      <c r="Q123" s="236"/>
      <c r="R123" s="237">
        <f>SUM(R124:R134)</f>
        <v>0</v>
      </c>
      <c r="S123" s="236"/>
      <c r="T123" s="238">
        <f>SUM(T124:T134)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89</v>
      </c>
      <c r="AT123" s="240" t="s">
        <v>80</v>
      </c>
      <c r="AU123" s="240" t="s">
        <v>81</v>
      </c>
      <c r="AY123" s="239" t="s">
        <v>229</v>
      </c>
      <c r="BK123" s="241">
        <f>SUM(BK124:BK134)</f>
        <v>0</v>
      </c>
    </row>
    <row r="124" s="2" customFormat="1" ht="16.5" customHeight="1">
      <c r="A124" s="39"/>
      <c r="B124" s="40"/>
      <c r="C124" s="244" t="s">
        <v>89</v>
      </c>
      <c r="D124" s="244" t="s">
        <v>231</v>
      </c>
      <c r="E124" s="245" t="s">
        <v>4843</v>
      </c>
      <c r="F124" s="246" t="s">
        <v>4844</v>
      </c>
      <c r="G124" s="247" t="s">
        <v>234</v>
      </c>
      <c r="H124" s="248">
        <v>91.200000000000003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46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236</v>
      </c>
      <c r="AT124" s="255" t="s">
        <v>231</v>
      </c>
      <c r="AU124" s="255" t="s">
        <v>89</v>
      </c>
      <c r="AY124" s="18" t="s">
        <v>229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89</v>
      </c>
      <c r="BK124" s="256">
        <f>ROUND(I124*H124,2)</f>
        <v>0</v>
      </c>
      <c r="BL124" s="18" t="s">
        <v>236</v>
      </c>
      <c r="BM124" s="255" t="s">
        <v>91</v>
      </c>
    </row>
    <row r="125" s="14" customFormat="1">
      <c r="A125" s="14"/>
      <c r="B125" s="268"/>
      <c r="C125" s="269"/>
      <c r="D125" s="259" t="s">
        <v>238</v>
      </c>
      <c r="E125" s="270" t="s">
        <v>1</v>
      </c>
      <c r="F125" s="271" t="s">
        <v>4903</v>
      </c>
      <c r="G125" s="269"/>
      <c r="H125" s="272">
        <v>91.200000000000003</v>
      </c>
      <c r="I125" s="273"/>
      <c r="J125" s="269"/>
      <c r="K125" s="269"/>
      <c r="L125" s="274"/>
      <c r="M125" s="275"/>
      <c r="N125" s="276"/>
      <c r="O125" s="276"/>
      <c r="P125" s="276"/>
      <c r="Q125" s="276"/>
      <c r="R125" s="276"/>
      <c r="S125" s="276"/>
      <c r="T125" s="27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78" t="s">
        <v>238</v>
      </c>
      <c r="AU125" s="278" t="s">
        <v>89</v>
      </c>
      <c r="AV125" s="14" t="s">
        <v>91</v>
      </c>
      <c r="AW125" s="14" t="s">
        <v>36</v>
      </c>
      <c r="AX125" s="14" t="s">
        <v>81</v>
      </c>
      <c r="AY125" s="278" t="s">
        <v>229</v>
      </c>
    </row>
    <row r="126" s="15" customFormat="1">
      <c r="A126" s="15"/>
      <c r="B126" s="279"/>
      <c r="C126" s="280"/>
      <c r="D126" s="259" t="s">
        <v>238</v>
      </c>
      <c r="E126" s="281" t="s">
        <v>1</v>
      </c>
      <c r="F126" s="282" t="s">
        <v>252</v>
      </c>
      <c r="G126" s="280"/>
      <c r="H126" s="283">
        <v>91.200000000000003</v>
      </c>
      <c r="I126" s="284"/>
      <c r="J126" s="280"/>
      <c r="K126" s="280"/>
      <c r="L126" s="285"/>
      <c r="M126" s="286"/>
      <c r="N126" s="287"/>
      <c r="O126" s="287"/>
      <c r="P126" s="287"/>
      <c r="Q126" s="287"/>
      <c r="R126" s="287"/>
      <c r="S126" s="287"/>
      <c r="T126" s="28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9" t="s">
        <v>238</v>
      </c>
      <c r="AU126" s="289" t="s">
        <v>89</v>
      </c>
      <c r="AV126" s="15" t="s">
        <v>236</v>
      </c>
      <c r="AW126" s="15" t="s">
        <v>36</v>
      </c>
      <c r="AX126" s="15" t="s">
        <v>89</v>
      </c>
      <c r="AY126" s="289" t="s">
        <v>229</v>
      </c>
    </row>
    <row r="127" s="2" customFormat="1" ht="16.5" customHeight="1">
      <c r="A127" s="39"/>
      <c r="B127" s="40"/>
      <c r="C127" s="244" t="s">
        <v>91</v>
      </c>
      <c r="D127" s="244" t="s">
        <v>231</v>
      </c>
      <c r="E127" s="245" t="s">
        <v>4783</v>
      </c>
      <c r="F127" s="246" t="s">
        <v>4784</v>
      </c>
      <c r="G127" s="247" t="s">
        <v>234</v>
      </c>
      <c r="H127" s="248">
        <v>91.200000000000003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89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236</v>
      </c>
    </row>
    <row r="128" s="2" customFormat="1" ht="16.5" customHeight="1">
      <c r="A128" s="39"/>
      <c r="B128" s="40"/>
      <c r="C128" s="244" t="s">
        <v>244</v>
      </c>
      <c r="D128" s="244" t="s">
        <v>231</v>
      </c>
      <c r="E128" s="245" t="s">
        <v>4780</v>
      </c>
      <c r="F128" s="246" t="s">
        <v>4781</v>
      </c>
      <c r="G128" s="247" t="s">
        <v>234</v>
      </c>
      <c r="H128" s="248">
        <v>38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264</v>
      </c>
    </row>
    <row r="129" s="14" customFormat="1">
      <c r="A129" s="14"/>
      <c r="B129" s="268"/>
      <c r="C129" s="269"/>
      <c r="D129" s="259" t="s">
        <v>238</v>
      </c>
      <c r="E129" s="270" t="s">
        <v>1</v>
      </c>
      <c r="F129" s="271" t="s">
        <v>4904</v>
      </c>
      <c r="G129" s="269"/>
      <c r="H129" s="272">
        <v>38</v>
      </c>
      <c r="I129" s="273"/>
      <c r="J129" s="269"/>
      <c r="K129" s="269"/>
      <c r="L129" s="274"/>
      <c r="M129" s="275"/>
      <c r="N129" s="276"/>
      <c r="O129" s="276"/>
      <c r="P129" s="276"/>
      <c r="Q129" s="276"/>
      <c r="R129" s="276"/>
      <c r="S129" s="276"/>
      <c r="T129" s="27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8" t="s">
        <v>238</v>
      </c>
      <c r="AU129" s="278" t="s">
        <v>89</v>
      </c>
      <c r="AV129" s="14" t="s">
        <v>91</v>
      </c>
      <c r="AW129" s="14" t="s">
        <v>36</v>
      </c>
      <c r="AX129" s="14" t="s">
        <v>81</v>
      </c>
      <c r="AY129" s="278" t="s">
        <v>229</v>
      </c>
    </row>
    <row r="130" s="15" customFormat="1">
      <c r="A130" s="15"/>
      <c r="B130" s="279"/>
      <c r="C130" s="280"/>
      <c r="D130" s="259" t="s">
        <v>238</v>
      </c>
      <c r="E130" s="281" t="s">
        <v>1</v>
      </c>
      <c r="F130" s="282" t="s">
        <v>252</v>
      </c>
      <c r="G130" s="280"/>
      <c r="H130" s="283">
        <v>38</v>
      </c>
      <c r="I130" s="284"/>
      <c r="J130" s="280"/>
      <c r="K130" s="280"/>
      <c r="L130" s="285"/>
      <c r="M130" s="286"/>
      <c r="N130" s="287"/>
      <c r="O130" s="287"/>
      <c r="P130" s="287"/>
      <c r="Q130" s="287"/>
      <c r="R130" s="287"/>
      <c r="S130" s="287"/>
      <c r="T130" s="28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9" t="s">
        <v>238</v>
      </c>
      <c r="AU130" s="289" t="s">
        <v>89</v>
      </c>
      <c r="AV130" s="15" t="s">
        <v>236</v>
      </c>
      <c r="AW130" s="15" t="s">
        <v>36</v>
      </c>
      <c r="AX130" s="15" t="s">
        <v>89</v>
      </c>
      <c r="AY130" s="289" t="s">
        <v>229</v>
      </c>
    </row>
    <row r="131" s="2" customFormat="1" ht="16.5" customHeight="1">
      <c r="A131" s="39"/>
      <c r="B131" s="40"/>
      <c r="C131" s="244" t="s">
        <v>236</v>
      </c>
      <c r="D131" s="244" t="s">
        <v>231</v>
      </c>
      <c r="E131" s="245" t="s">
        <v>4785</v>
      </c>
      <c r="F131" s="246" t="s">
        <v>4786</v>
      </c>
      <c r="G131" s="247" t="s">
        <v>234</v>
      </c>
      <c r="H131" s="248">
        <v>38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319</v>
      </c>
    </row>
    <row r="132" s="2" customFormat="1" ht="16.5" customHeight="1">
      <c r="A132" s="39"/>
      <c r="B132" s="40"/>
      <c r="C132" s="244" t="s">
        <v>258</v>
      </c>
      <c r="D132" s="244" t="s">
        <v>231</v>
      </c>
      <c r="E132" s="245" t="s">
        <v>4787</v>
      </c>
      <c r="F132" s="246" t="s">
        <v>4410</v>
      </c>
      <c r="G132" s="247" t="s">
        <v>234</v>
      </c>
      <c r="H132" s="248">
        <v>38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322</v>
      </c>
    </row>
    <row r="133" s="2" customFormat="1" ht="16.5" customHeight="1">
      <c r="A133" s="39"/>
      <c r="B133" s="40"/>
      <c r="C133" s="244" t="s">
        <v>264</v>
      </c>
      <c r="D133" s="244" t="s">
        <v>231</v>
      </c>
      <c r="E133" s="245" t="s">
        <v>4788</v>
      </c>
      <c r="F133" s="246" t="s">
        <v>4789</v>
      </c>
      <c r="G133" s="247" t="s">
        <v>234</v>
      </c>
      <c r="H133" s="248">
        <v>53.200000000000003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89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325</v>
      </c>
    </row>
    <row r="134" s="2" customFormat="1" ht="21.75" customHeight="1">
      <c r="A134" s="39"/>
      <c r="B134" s="40"/>
      <c r="C134" s="244" t="s">
        <v>303</v>
      </c>
      <c r="D134" s="244" t="s">
        <v>231</v>
      </c>
      <c r="E134" s="245" t="s">
        <v>4790</v>
      </c>
      <c r="F134" s="246" t="s">
        <v>4791</v>
      </c>
      <c r="G134" s="247" t="s">
        <v>234</v>
      </c>
      <c r="H134" s="248">
        <v>38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328</v>
      </c>
    </row>
    <row r="135" s="12" customFormat="1" ht="25.92" customHeight="1">
      <c r="A135" s="12"/>
      <c r="B135" s="228"/>
      <c r="C135" s="229"/>
      <c r="D135" s="230" t="s">
        <v>80</v>
      </c>
      <c r="E135" s="231" t="s">
        <v>2162</v>
      </c>
      <c r="F135" s="231" t="s">
        <v>3649</v>
      </c>
      <c r="G135" s="229"/>
      <c r="H135" s="229"/>
      <c r="I135" s="232"/>
      <c r="J135" s="233">
        <f>BK135</f>
        <v>0</v>
      </c>
      <c r="K135" s="229"/>
      <c r="L135" s="234"/>
      <c r="M135" s="235"/>
      <c r="N135" s="236"/>
      <c r="O135" s="236"/>
      <c r="P135" s="237">
        <f>SUM(P136:P149)</f>
        <v>0</v>
      </c>
      <c r="Q135" s="236"/>
      <c r="R135" s="237">
        <f>SUM(R136:R149)</f>
        <v>0</v>
      </c>
      <c r="S135" s="236"/>
      <c r="T135" s="238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89</v>
      </c>
      <c r="AT135" s="240" t="s">
        <v>80</v>
      </c>
      <c r="AU135" s="240" t="s">
        <v>81</v>
      </c>
      <c r="AY135" s="239" t="s">
        <v>229</v>
      </c>
      <c r="BK135" s="241">
        <f>SUM(BK136:BK149)</f>
        <v>0</v>
      </c>
    </row>
    <row r="136" s="2" customFormat="1" ht="16.5" customHeight="1">
      <c r="A136" s="39"/>
      <c r="B136" s="40"/>
      <c r="C136" s="244" t="s">
        <v>319</v>
      </c>
      <c r="D136" s="244" t="s">
        <v>231</v>
      </c>
      <c r="E136" s="245" t="s">
        <v>4893</v>
      </c>
      <c r="F136" s="246" t="s">
        <v>4894</v>
      </c>
      <c r="G136" s="247" t="s">
        <v>346</v>
      </c>
      <c r="H136" s="248">
        <v>30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331</v>
      </c>
    </row>
    <row r="137" s="2" customFormat="1" ht="16.5" customHeight="1">
      <c r="A137" s="39"/>
      <c r="B137" s="40"/>
      <c r="C137" s="244" t="s">
        <v>274</v>
      </c>
      <c r="D137" s="244" t="s">
        <v>231</v>
      </c>
      <c r="E137" s="245" t="s">
        <v>4886</v>
      </c>
      <c r="F137" s="246" t="s">
        <v>4887</v>
      </c>
      <c r="G137" s="247" t="s">
        <v>346</v>
      </c>
      <c r="H137" s="248">
        <v>100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511</v>
      </c>
    </row>
    <row r="138" s="2" customFormat="1" ht="16.5" customHeight="1">
      <c r="A138" s="39"/>
      <c r="B138" s="40"/>
      <c r="C138" s="244" t="s">
        <v>322</v>
      </c>
      <c r="D138" s="244" t="s">
        <v>231</v>
      </c>
      <c r="E138" s="245" t="s">
        <v>4854</v>
      </c>
      <c r="F138" s="246" t="s">
        <v>4855</v>
      </c>
      <c r="G138" s="247" t="s">
        <v>346</v>
      </c>
      <c r="H138" s="248">
        <v>10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522</v>
      </c>
    </row>
    <row r="139" s="2" customFormat="1" ht="16.5" customHeight="1">
      <c r="A139" s="39"/>
      <c r="B139" s="40"/>
      <c r="C139" s="244" t="s">
        <v>478</v>
      </c>
      <c r="D139" s="244" t="s">
        <v>231</v>
      </c>
      <c r="E139" s="245" t="s">
        <v>4895</v>
      </c>
      <c r="F139" s="246" t="s">
        <v>4896</v>
      </c>
      <c r="G139" s="247" t="s">
        <v>346</v>
      </c>
      <c r="H139" s="248">
        <v>20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530</v>
      </c>
    </row>
    <row r="140" s="2" customFormat="1" ht="16.5" customHeight="1">
      <c r="A140" s="39"/>
      <c r="B140" s="40"/>
      <c r="C140" s="244" t="s">
        <v>325</v>
      </c>
      <c r="D140" s="244" t="s">
        <v>231</v>
      </c>
      <c r="E140" s="245" t="s">
        <v>4897</v>
      </c>
      <c r="F140" s="246" t="s">
        <v>4898</v>
      </c>
      <c r="G140" s="247" t="s">
        <v>346</v>
      </c>
      <c r="H140" s="248">
        <v>100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540</v>
      </c>
    </row>
    <row r="141" s="2" customFormat="1" ht="21.75" customHeight="1">
      <c r="A141" s="39"/>
      <c r="B141" s="40"/>
      <c r="C141" s="244" t="s">
        <v>485</v>
      </c>
      <c r="D141" s="244" t="s">
        <v>231</v>
      </c>
      <c r="E141" s="245" t="s">
        <v>3666</v>
      </c>
      <c r="F141" s="246" t="s">
        <v>3667</v>
      </c>
      <c r="G141" s="247" t="s">
        <v>314</v>
      </c>
      <c r="H141" s="248">
        <v>20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552</v>
      </c>
    </row>
    <row r="142" s="2" customFormat="1" ht="21.75" customHeight="1">
      <c r="A142" s="39"/>
      <c r="B142" s="40"/>
      <c r="C142" s="244" t="s">
        <v>328</v>
      </c>
      <c r="D142" s="244" t="s">
        <v>231</v>
      </c>
      <c r="E142" s="245" t="s">
        <v>4905</v>
      </c>
      <c r="F142" s="246" t="s">
        <v>4906</v>
      </c>
      <c r="G142" s="247" t="s">
        <v>314</v>
      </c>
      <c r="H142" s="248">
        <v>1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565</v>
      </c>
    </row>
    <row r="143" s="2" customFormat="1" ht="16.5" customHeight="1">
      <c r="A143" s="39"/>
      <c r="B143" s="40"/>
      <c r="C143" s="244" t="s">
        <v>8</v>
      </c>
      <c r="D143" s="244" t="s">
        <v>231</v>
      </c>
      <c r="E143" s="245" t="s">
        <v>4899</v>
      </c>
      <c r="F143" s="246" t="s">
        <v>4900</v>
      </c>
      <c r="G143" s="247" t="s">
        <v>314</v>
      </c>
      <c r="H143" s="248">
        <v>3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89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577</v>
      </c>
    </row>
    <row r="144" s="2" customFormat="1" ht="16.5" customHeight="1">
      <c r="A144" s="39"/>
      <c r="B144" s="40"/>
      <c r="C144" s="244" t="s">
        <v>331</v>
      </c>
      <c r="D144" s="244" t="s">
        <v>231</v>
      </c>
      <c r="E144" s="245" t="s">
        <v>4907</v>
      </c>
      <c r="F144" s="246" t="s">
        <v>4908</v>
      </c>
      <c r="G144" s="247" t="s">
        <v>314</v>
      </c>
      <c r="H144" s="248">
        <v>36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587</v>
      </c>
    </row>
    <row r="145" s="2" customFormat="1" ht="16.5" customHeight="1">
      <c r="A145" s="39"/>
      <c r="B145" s="40"/>
      <c r="C145" s="244" t="s">
        <v>507</v>
      </c>
      <c r="D145" s="244" t="s">
        <v>231</v>
      </c>
      <c r="E145" s="245" t="s">
        <v>4909</v>
      </c>
      <c r="F145" s="246" t="s">
        <v>4910</v>
      </c>
      <c r="G145" s="247" t="s">
        <v>314</v>
      </c>
      <c r="H145" s="248">
        <v>6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622</v>
      </c>
    </row>
    <row r="146" s="2" customFormat="1" ht="16.5" customHeight="1">
      <c r="A146" s="39"/>
      <c r="B146" s="40"/>
      <c r="C146" s="244" t="s">
        <v>511</v>
      </c>
      <c r="D146" s="244" t="s">
        <v>231</v>
      </c>
      <c r="E146" s="245" t="s">
        <v>4911</v>
      </c>
      <c r="F146" s="246" t="s">
        <v>4912</v>
      </c>
      <c r="G146" s="247" t="s">
        <v>314</v>
      </c>
      <c r="H146" s="248">
        <v>3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635</v>
      </c>
    </row>
    <row r="147" s="2" customFormat="1" ht="16.5" customHeight="1">
      <c r="A147" s="39"/>
      <c r="B147" s="40"/>
      <c r="C147" s="244" t="s">
        <v>517</v>
      </c>
      <c r="D147" s="244" t="s">
        <v>231</v>
      </c>
      <c r="E147" s="245" t="s">
        <v>4913</v>
      </c>
      <c r="F147" s="246" t="s">
        <v>4914</v>
      </c>
      <c r="G147" s="247" t="s">
        <v>314</v>
      </c>
      <c r="H147" s="248">
        <v>72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645</v>
      </c>
    </row>
    <row r="148" s="2" customFormat="1" ht="16.5" customHeight="1">
      <c r="A148" s="39"/>
      <c r="B148" s="40"/>
      <c r="C148" s="244" t="s">
        <v>522</v>
      </c>
      <c r="D148" s="244" t="s">
        <v>231</v>
      </c>
      <c r="E148" s="245" t="s">
        <v>4915</v>
      </c>
      <c r="F148" s="246" t="s">
        <v>4916</v>
      </c>
      <c r="G148" s="247" t="s">
        <v>314</v>
      </c>
      <c r="H148" s="248">
        <v>72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658</v>
      </c>
    </row>
    <row r="149" s="2" customFormat="1" ht="16.5" customHeight="1">
      <c r="A149" s="39"/>
      <c r="B149" s="40"/>
      <c r="C149" s="244" t="s">
        <v>7</v>
      </c>
      <c r="D149" s="244" t="s">
        <v>231</v>
      </c>
      <c r="E149" s="245" t="s">
        <v>3676</v>
      </c>
      <c r="F149" s="246" t="s">
        <v>3677</v>
      </c>
      <c r="G149" s="247" t="s">
        <v>1784</v>
      </c>
      <c r="H149" s="328"/>
      <c r="I149" s="249"/>
      <c r="J149" s="250">
        <f>ROUND(I149*H149,2)</f>
        <v>0</v>
      </c>
      <c r="K149" s="246" t="s">
        <v>1</v>
      </c>
      <c r="L149" s="45"/>
      <c r="M149" s="296" t="s">
        <v>1</v>
      </c>
      <c r="N149" s="297" t="s">
        <v>46</v>
      </c>
      <c r="O149" s="298"/>
      <c r="P149" s="299">
        <f>O149*H149</f>
        <v>0</v>
      </c>
      <c r="Q149" s="299">
        <v>0</v>
      </c>
      <c r="R149" s="299">
        <f>Q149*H149</f>
        <v>0</v>
      </c>
      <c r="S149" s="299">
        <v>0</v>
      </c>
      <c r="T149" s="30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89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676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193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O9anQe16QaaTQBq5xQvnjhACJsvO8mNcjuwW/1a0tP1Uv1vUlPcN/WLljI93GFYu9PYSuCq1rZ16dd5yrBGQRw==" hashValue="uKYrY0dzojj6Rzc3PwoWGFhj+/Tv/vAf+dXRrrZ0QdtwY9tcHYBqF5AQHD5lS3bf8ogiI6dRluRXBzQvdXcGpw==" algorithmName="SHA-512" password="CC35"/>
  <autoFilter ref="C121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4901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4917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ROUND((SUM(BE122:BE147)),  2)</f>
        <v>0</v>
      </c>
      <c r="G35" s="39"/>
      <c r="H35" s="39"/>
      <c r="I35" s="172">
        <v>0.20999999999999999</v>
      </c>
      <c r="J35" s="171">
        <f>ROUND(((SUM(BE122:BE147))*I35),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ROUND((SUM(BF122:BF147)),  2)</f>
        <v>0</v>
      </c>
      <c r="G36" s="39"/>
      <c r="H36" s="39"/>
      <c r="I36" s="172">
        <v>0.14999999999999999</v>
      </c>
      <c r="J36" s="171">
        <f>ROUND(((SUM(BF122:BF147))*I36),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ROUND((SUM(BG122:BG147)),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ROUND((SUM(BH122:BH147)),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ROUND((SUM(BI122:BI147)),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4901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402.02 - Zasakovací prvek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308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4489</v>
      </c>
      <c r="E100" s="206"/>
      <c r="F100" s="206"/>
      <c r="G100" s="206"/>
      <c r="H100" s="206"/>
      <c r="I100" s="207"/>
      <c r="J100" s="208">
        <f>J134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214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Smuteční síň na Novém hřbitově v Tišnově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205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4901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270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402.02 - Zasakovací prvek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Tišnov</v>
      </c>
      <c r="G116" s="41"/>
      <c r="H116" s="41"/>
      <c r="I116" s="157" t="s">
        <v>22</v>
      </c>
      <c r="J116" s="80" t="str">
        <f>IF(J14="","",J14)</f>
        <v>22. 3. 2019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Město Tišnov</v>
      </c>
      <c r="G118" s="41"/>
      <c r="H118" s="41"/>
      <c r="I118" s="157" t="s">
        <v>32</v>
      </c>
      <c r="J118" s="37" t="str">
        <f>E23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157" t="s">
        <v>37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215</v>
      </c>
      <c r="D121" s="219" t="s">
        <v>66</v>
      </c>
      <c r="E121" s="219" t="s">
        <v>62</v>
      </c>
      <c r="F121" s="219" t="s">
        <v>63</v>
      </c>
      <c r="G121" s="219" t="s">
        <v>216</v>
      </c>
      <c r="H121" s="219" t="s">
        <v>217</v>
      </c>
      <c r="I121" s="220" t="s">
        <v>218</v>
      </c>
      <c r="J121" s="219" t="s">
        <v>209</v>
      </c>
      <c r="K121" s="221" t="s">
        <v>219</v>
      </c>
      <c r="L121" s="222"/>
      <c r="M121" s="101" t="s">
        <v>1</v>
      </c>
      <c r="N121" s="102" t="s">
        <v>45</v>
      </c>
      <c r="O121" s="102" t="s">
        <v>220</v>
      </c>
      <c r="P121" s="102" t="s">
        <v>221</v>
      </c>
      <c r="Q121" s="102" t="s">
        <v>222</v>
      </c>
      <c r="R121" s="102" t="s">
        <v>223</v>
      </c>
      <c r="S121" s="102" t="s">
        <v>224</v>
      </c>
      <c r="T121" s="103" t="s">
        <v>225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226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P123+P134</f>
        <v>0</v>
      </c>
      <c r="Q122" s="105"/>
      <c r="R122" s="225">
        <f>R123+R134</f>
        <v>0</v>
      </c>
      <c r="S122" s="105"/>
      <c r="T122" s="226">
        <f>T123+T134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211</v>
      </c>
      <c r="BK122" s="227">
        <f>BK123+BK134</f>
        <v>0</v>
      </c>
    </row>
    <row r="123" s="12" customFormat="1" ht="25.92" customHeight="1">
      <c r="A123" s="12"/>
      <c r="B123" s="228"/>
      <c r="C123" s="229"/>
      <c r="D123" s="230" t="s">
        <v>80</v>
      </c>
      <c r="E123" s="231" t="s">
        <v>89</v>
      </c>
      <c r="F123" s="231" t="s">
        <v>230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SUM(P124:P133)</f>
        <v>0</v>
      </c>
      <c r="Q123" s="236"/>
      <c r="R123" s="237">
        <f>SUM(R124:R133)</f>
        <v>0</v>
      </c>
      <c r="S123" s="236"/>
      <c r="T123" s="238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89</v>
      </c>
      <c r="AT123" s="240" t="s">
        <v>80</v>
      </c>
      <c r="AU123" s="240" t="s">
        <v>81</v>
      </c>
      <c r="AY123" s="239" t="s">
        <v>229</v>
      </c>
      <c r="BK123" s="241">
        <f>SUM(BK124:BK133)</f>
        <v>0</v>
      </c>
    </row>
    <row r="124" s="2" customFormat="1" ht="16.5" customHeight="1">
      <c r="A124" s="39"/>
      <c r="B124" s="40"/>
      <c r="C124" s="244" t="s">
        <v>89</v>
      </c>
      <c r="D124" s="244" t="s">
        <v>231</v>
      </c>
      <c r="E124" s="245" t="s">
        <v>4843</v>
      </c>
      <c r="F124" s="246" t="s">
        <v>4844</v>
      </c>
      <c r="G124" s="247" t="s">
        <v>234</v>
      </c>
      <c r="H124" s="248">
        <v>64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46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236</v>
      </c>
      <c r="AT124" s="255" t="s">
        <v>231</v>
      </c>
      <c r="AU124" s="255" t="s">
        <v>89</v>
      </c>
      <c r="AY124" s="18" t="s">
        <v>229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89</v>
      </c>
      <c r="BK124" s="256">
        <f>ROUND(I124*H124,2)</f>
        <v>0</v>
      </c>
      <c r="BL124" s="18" t="s">
        <v>236</v>
      </c>
      <c r="BM124" s="255" t="s">
        <v>91</v>
      </c>
    </row>
    <row r="125" s="14" customFormat="1">
      <c r="A125" s="14"/>
      <c r="B125" s="268"/>
      <c r="C125" s="269"/>
      <c r="D125" s="259" t="s">
        <v>238</v>
      </c>
      <c r="E125" s="270" t="s">
        <v>1</v>
      </c>
      <c r="F125" s="271" t="s">
        <v>4918</v>
      </c>
      <c r="G125" s="269"/>
      <c r="H125" s="272">
        <v>64</v>
      </c>
      <c r="I125" s="273"/>
      <c r="J125" s="269"/>
      <c r="K125" s="269"/>
      <c r="L125" s="274"/>
      <c r="M125" s="275"/>
      <c r="N125" s="276"/>
      <c r="O125" s="276"/>
      <c r="P125" s="276"/>
      <c r="Q125" s="276"/>
      <c r="R125" s="276"/>
      <c r="S125" s="276"/>
      <c r="T125" s="27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78" t="s">
        <v>238</v>
      </c>
      <c r="AU125" s="278" t="s">
        <v>89</v>
      </c>
      <c r="AV125" s="14" t="s">
        <v>91</v>
      </c>
      <c r="AW125" s="14" t="s">
        <v>36</v>
      </c>
      <c r="AX125" s="14" t="s">
        <v>81</v>
      </c>
      <c r="AY125" s="278" t="s">
        <v>229</v>
      </c>
    </row>
    <row r="126" s="15" customFormat="1">
      <c r="A126" s="15"/>
      <c r="B126" s="279"/>
      <c r="C126" s="280"/>
      <c r="D126" s="259" t="s">
        <v>238</v>
      </c>
      <c r="E126" s="281" t="s">
        <v>1</v>
      </c>
      <c r="F126" s="282" t="s">
        <v>252</v>
      </c>
      <c r="G126" s="280"/>
      <c r="H126" s="283">
        <v>64</v>
      </c>
      <c r="I126" s="284"/>
      <c r="J126" s="280"/>
      <c r="K126" s="280"/>
      <c r="L126" s="285"/>
      <c r="M126" s="286"/>
      <c r="N126" s="287"/>
      <c r="O126" s="287"/>
      <c r="P126" s="287"/>
      <c r="Q126" s="287"/>
      <c r="R126" s="287"/>
      <c r="S126" s="287"/>
      <c r="T126" s="28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89" t="s">
        <v>238</v>
      </c>
      <c r="AU126" s="289" t="s">
        <v>89</v>
      </c>
      <c r="AV126" s="15" t="s">
        <v>236</v>
      </c>
      <c r="AW126" s="15" t="s">
        <v>36</v>
      </c>
      <c r="AX126" s="15" t="s">
        <v>89</v>
      </c>
      <c r="AY126" s="289" t="s">
        <v>229</v>
      </c>
    </row>
    <row r="127" s="2" customFormat="1" ht="16.5" customHeight="1">
      <c r="A127" s="39"/>
      <c r="B127" s="40"/>
      <c r="C127" s="244" t="s">
        <v>91</v>
      </c>
      <c r="D127" s="244" t="s">
        <v>231</v>
      </c>
      <c r="E127" s="245" t="s">
        <v>4783</v>
      </c>
      <c r="F127" s="246" t="s">
        <v>4784</v>
      </c>
      <c r="G127" s="247" t="s">
        <v>234</v>
      </c>
      <c r="H127" s="248">
        <v>64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89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236</v>
      </c>
    </row>
    <row r="128" s="2" customFormat="1" ht="16.5" customHeight="1">
      <c r="A128" s="39"/>
      <c r="B128" s="40"/>
      <c r="C128" s="244" t="s">
        <v>244</v>
      </c>
      <c r="D128" s="244" t="s">
        <v>231</v>
      </c>
      <c r="E128" s="245" t="s">
        <v>4780</v>
      </c>
      <c r="F128" s="246" t="s">
        <v>4781</v>
      </c>
      <c r="G128" s="247" t="s">
        <v>234</v>
      </c>
      <c r="H128" s="248">
        <v>32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264</v>
      </c>
    </row>
    <row r="129" s="14" customFormat="1">
      <c r="A129" s="14"/>
      <c r="B129" s="268"/>
      <c r="C129" s="269"/>
      <c r="D129" s="259" t="s">
        <v>238</v>
      </c>
      <c r="E129" s="270" t="s">
        <v>1</v>
      </c>
      <c r="F129" s="271" t="s">
        <v>4919</v>
      </c>
      <c r="G129" s="269"/>
      <c r="H129" s="272">
        <v>32</v>
      </c>
      <c r="I129" s="273"/>
      <c r="J129" s="269"/>
      <c r="K129" s="269"/>
      <c r="L129" s="274"/>
      <c r="M129" s="275"/>
      <c r="N129" s="276"/>
      <c r="O129" s="276"/>
      <c r="P129" s="276"/>
      <c r="Q129" s="276"/>
      <c r="R129" s="276"/>
      <c r="S129" s="276"/>
      <c r="T129" s="27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78" t="s">
        <v>238</v>
      </c>
      <c r="AU129" s="278" t="s">
        <v>89</v>
      </c>
      <c r="AV129" s="14" t="s">
        <v>91</v>
      </c>
      <c r="AW129" s="14" t="s">
        <v>36</v>
      </c>
      <c r="AX129" s="14" t="s">
        <v>81</v>
      </c>
      <c r="AY129" s="278" t="s">
        <v>229</v>
      </c>
    </row>
    <row r="130" s="15" customFormat="1">
      <c r="A130" s="15"/>
      <c r="B130" s="279"/>
      <c r="C130" s="280"/>
      <c r="D130" s="259" t="s">
        <v>238</v>
      </c>
      <c r="E130" s="281" t="s">
        <v>1</v>
      </c>
      <c r="F130" s="282" t="s">
        <v>252</v>
      </c>
      <c r="G130" s="280"/>
      <c r="H130" s="283">
        <v>32</v>
      </c>
      <c r="I130" s="284"/>
      <c r="J130" s="280"/>
      <c r="K130" s="280"/>
      <c r="L130" s="285"/>
      <c r="M130" s="286"/>
      <c r="N130" s="287"/>
      <c r="O130" s="287"/>
      <c r="P130" s="287"/>
      <c r="Q130" s="287"/>
      <c r="R130" s="287"/>
      <c r="S130" s="287"/>
      <c r="T130" s="28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89" t="s">
        <v>238</v>
      </c>
      <c r="AU130" s="289" t="s">
        <v>89</v>
      </c>
      <c r="AV130" s="15" t="s">
        <v>236</v>
      </c>
      <c r="AW130" s="15" t="s">
        <v>36</v>
      </c>
      <c r="AX130" s="15" t="s">
        <v>89</v>
      </c>
      <c r="AY130" s="289" t="s">
        <v>229</v>
      </c>
    </row>
    <row r="131" s="2" customFormat="1" ht="16.5" customHeight="1">
      <c r="A131" s="39"/>
      <c r="B131" s="40"/>
      <c r="C131" s="244" t="s">
        <v>236</v>
      </c>
      <c r="D131" s="244" t="s">
        <v>231</v>
      </c>
      <c r="E131" s="245" t="s">
        <v>4785</v>
      </c>
      <c r="F131" s="246" t="s">
        <v>4786</v>
      </c>
      <c r="G131" s="247" t="s">
        <v>234</v>
      </c>
      <c r="H131" s="248">
        <v>32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319</v>
      </c>
    </row>
    <row r="132" s="2" customFormat="1" ht="16.5" customHeight="1">
      <c r="A132" s="39"/>
      <c r="B132" s="40"/>
      <c r="C132" s="244" t="s">
        <v>258</v>
      </c>
      <c r="D132" s="244" t="s">
        <v>231</v>
      </c>
      <c r="E132" s="245" t="s">
        <v>4787</v>
      </c>
      <c r="F132" s="246" t="s">
        <v>4410</v>
      </c>
      <c r="G132" s="247" t="s">
        <v>234</v>
      </c>
      <c r="H132" s="248">
        <v>32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322</v>
      </c>
    </row>
    <row r="133" s="2" customFormat="1" ht="16.5" customHeight="1">
      <c r="A133" s="39"/>
      <c r="B133" s="40"/>
      <c r="C133" s="244" t="s">
        <v>264</v>
      </c>
      <c r="D133" s="244" t="s">
        <v>231</v>
      </c>
      <c r="E133" s="245" t="s">
        <v>4788</v>
      </c>
      <c r="F133" s="246" t="s">
        <v>4789</v>
      </c>
      <c r="G133" s="247" t="s">
        <v>234</v>
      </c>
      <c r="H133" s="248">
        <v>32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89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325</v>
      </c>
    </row>
    <row r="134" s="12" customFormat="1" ht="25.92" customHeight="1">
      <c r="A134" s="12"/>
      <c r="B134" s="228"/>
      <c r="C134" s="229"/>
      <c r="D134" s="230" t="s">
        <v>80</v>
      </c>
      <c r="E134" s="231" t="s">
        <v>319</v>
      </c>
      <c r="F134" s="231" t="s">
        <v>1400</v>
      </c>
      <c r="G134" s="229"/>
      <c r="H134" s="229"/>
      <c r="I134" s="232"/>
      <c r="J134" s="233">
        <f>BK134</f>
        <v>0</v>
      </c>
      <c r="K134" s="229"/>
      <c r="L134" s="234"/>
      <c r="M134" s="235"/>
      <c r="N134" s="236"/>
      <c r="O134" s="236"/>
      <c r="P134" s="237">
        <f>SUM(P135:P147)</f>
        <v>0</v>
      </c>
      <c r="Q134" s="236"/>
      <c r="R134" s="237">
        <f>SUM(R135:R147)</f>
        <v>0</v>
      </c>
      <c r="S134" s="236"/>
      <c r="T134" s="238">
        <f>SUM(T135:T147)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9" t="s">
        <v>89</v>
      </c>
      <c r="AT134" s="240" t="s">
        <v>80</v>
      </c>
      <c r="AU134" s="240" t="s">
        <v>81</v>
      </c>
      <c r="AY134" s="239" t="s">
        <v>229</v>
      </c>
      <c r="BK134" s="241">
        <f>SUM(BK135:BK147)</f>
        <v>0</v>
      </c>
    </row>
    <row r="135" s="2" customFormat="1" ht="16.5" customHeight="1">
      <c r="A135" s="39"/>
      <c r="B135" s="40"/>
      <c r="C135" s="244" t="s">
        <v>303</v>
      </c>
      <c r="D135" s="244" t="s">
        <v>231</v>
      </c>
      <c r="E135" s="245" t="s">
        <v>4920</v>
      </c>
      <c r="F135" s="246" t="s">
        <v>4921</v>
      </c>
      <c r="G135" s="247" t="s">
        <v>314</v>
      </c>
      <c r="H135" s="248">
        <v>1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328</v>
      </c>
    </row>
    <row r="136" s="2" customFormat="1" ht="16.5" customHeight="1">
      <c r="A136" s="39"/>
      <c r="B136" s="40"/>
      <c r="C136" s="244" t="s">
        <v>319</v>
      </c>
      <c r="D136" s="244" t="s">
        <v>231</v>
      </c>
      <c r="E136" s="245" t="s">
        <v>4922</v>
      </c>
      <c r="F136" s="246" t="s">
        <v>4923</v>
      </c>
      <c r="G136" s="247" t="s">
        <v>314</v>
      </c>
      <c r="H136" s="248">
        <v>1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331</v>
      </c>
    </row>
    <row r="137" s="2" customFormat="1" ht="16.5" customHeight="1">
      <c r="A137" s="39"/>
      <c r="B137" s="40"/>
      <c r="C137" s="244" t="s">
        <v>274</v>
      </c>
      <c r="D137" s="244" t="s">
        <v>231</v>
      </c>
      <c r="E137" s="245" t="s">
        <v>4924</v>
      </c>
      <c r="F137" s="246" t="s">
        <v>4925</v>
      </c>
      <c r="G137" s="247" t="s">
        <v>314</v>
      </c>
      <c r="H137" s="248">
        <v>1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511</v>
      </c>
    </row>
    <row r="138" s="2" customFormat="1" ht="21.75" customHeight="1">
      <c r="A138" s="39"/>
      <c r="B138" s="40"/>
      <c r="C138" s="244" t="s">
        <v>322</v>
      </c>
      <c r="D138" s="244" t="s">
        <v>231</v>
      </c>
      <c r="E138" s="245" t="s">
        <v>4926</v>
      </c>
      <c r="F138" s="246" t="s">
        <v>4927</v>
      </c>
      <c r="G138" s="247" t="s">
        <v>314</v>
      </c>
      <c r="H138" s="248">
        <v>39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522</v>
      </c>
    </row>
    <row r="139" s="2" customFormat="1" ht="21.75" customHeight="1">
      <c r="A139" s="39"/>
      <c r="B139" s="40"/>
      <c r="C139" s="244" t="s">
        <v>478</v>
      </c>
      <c r="D139" s="244" t="s">
        <v>231</v>
      </c>
      <c r="E139" s="245" t="s">
        <v>4928</v>
      </c>
      <c r="F139" s="246" t="s">
        <v>4929</v>
      </c>
      <c r="G139" s="247" t="s">
        <v>314</v>
      </c>
      <c r="H139" s="248">
        <v>1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530</v>
      </c>
    </row>
    <row r="140" s="2" customFormat="1" ht="16.5" customHeight="1">
      <c r="A140" s="39"/>
      <c r="B140" s="40"/>
      <c r="C140" s="244" t="s">
        <v>325</v>
      </c>
      <c r="D140" s="244" t="s">
        <v>231</v>
      </c>
      <c r="E140" s="245" t="s">
        <v>4930</v>
      </c>
      <c r="F140" s="246" t="s">
        <v>4931</v>
      </c>
      <c r="G140" s="247" t="s">
        <v>314</v>
      </c>
      <c r="H140" s="248">
        <v>124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540</v>
      </c>
    </row>
    <row r="141" s="2" customFormat="1" ht="16.5" customHeight="1">
      <c r="A141" s="39"/>
      <c r="B141" s="40"/>
      <c r="C141" s="244" t="s">
        <v>485</v>
      </c>
      <c r="D141" s="244" t="s">
        <v>231</v>
      </c>
      <c r="E141" s="245" t="s">
        <v>4932</v>
      </c>
      <c r="F141" s="246" t="s">
        <v>4933</v>
      </c>
      <c r="G141" s="247" t="s">
        <v>314</v>
      </c>
      <c r="H141" s="248">
        <v>12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552</v>
      </c>
    </row>
    <row r="142" s="2" customFormat="1" ht="21.75" customHeight="1">
      <c r="A142" s="39"/>
      <c r="B142" s="40"/>
      <c r="C142" s="244" t="s">
        <v>328</v>
      </c>
      <c r="D142" s="244" t="s">
        <v>231</v>
      </c>
      <c r="E142" s="245" t="s">
        <v>4934</v>
      </c>
      <c r="F142" s="246" t="s">
        <v>4935</v>
      </c>
      <c r="G142" s="247" t="s">
        <v>314</v>
      </c>
      <c r="H142" s="248">
        <v>1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565</v>
      </c>
    </row>
    <row r="143" s="2" customFormat="1" ht="16.5" customHeight="1">
      <c r="A143" s="39"/>
      <c r="B143" s="40"/>
      <c r="C143" s="244" t="s">
        <v>8</v>
      </c>
      <c r="D143" s="244" t="s">
        <v>231</v>
      </c>
      <c r="E143" s="245" t="s">
        <v>4936</v>
      </c>
      <c r="F143" s="246" t="s">
        <v>4937</v>
      </c>
      <c r="G143" s="247" t="s">
        <v>346</v>
      </c>
      <c r="H143" s="248">
        <v>95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89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577</v>
      </c>
    </row>
    <row r="144" s="2" customFormat="1" ht="16.5" customHeight="1">
      <c r="A144" s="39"/>
      <c r="B144" s="40"/>
      <c r="C144" s="244" t="s">
        <v>331</v>
      </c>
      <c r="D144" s="244" t="s">
        <v>231</v>
      </c>
      <c r="E144" s="245" t="s">
        <v>4938</v>
      </c>
      <c r="F144" s="246" t="s">
        <v>4939</v>
      </c>
      <c r="G144" s="247" t="s">
        <v>234</v>
      </c>
      <c r="H144" s="248">
        <v>22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587</v>
      </c>
    </row>
    <row r="145" s="2" customFormat="1" ht="16.5" customHeight="1">
      <c r="A145" s="39"/>
      <c r="B145" s="40"/>
      <c r="C145" s="244" t="s">
        <v>507</v>
      </c>
      <c r="D145" s="244" t="s">
        <v>231</v>
      </c>
      <c r="E145" s="245" t="s">
        <v>4940</v>
      </c>
      <c r="F145" s="246" t="s">
        <v>4941</v>
      </c>
      <c r="G145" s="247" t="s">
        <v>346</v>
      </c>
      <c r="H145" s="248">
        <v>2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622</v>
      </c>
    </row>
    <row r="146" s="2" customFormat="1" ht="16.5" customHeight="1">
      <c r="A146" s="39"/>
      <c r="B146" s="40"/>
      <c r="C146" s="244" t="s">
        <v>511</v>
      </c>
      <c r="D146" s="244" t="s">
        <v>231</v>
      </c>
      <c r="E146" s="245" t="s">
        <v>4942</v>
      </c>
      <c r="F146" s="246" t="s">
        <v>4943</v>
      </c>
      <c r="G146" s="247" t="s">
        <v>771</v>
      </c>
      <c r="H146" s="248">
        <v>1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4944</v>
      </c>
    </row>
    <row r="147" s="2" customFormat="1" ht="21.75" customHeight="1">
      <c r="A147" s="39"/>
      <c r="B147" s="40"/>
      <c r="C147" s="244" t="s">
        <v>517</v>
      </c>
      <c r="D147" s="244" t="s">
        <v>231</v>
      </c>
      <c r="E147" s="245" t="s">
        <v>4945</v>
      </c>
      <c r="F147" s="246" t="s">
        <v>4946</v>
      </c>
      <c r="G147" s="247" t="s">
        <v>771</v>
      </c>
      <c r="H147" s="248">
        <v>1</v>
      </c>
      <c r="I147" s="249"/>
      <c r="J147" s="250">
        <f>ROUND(I147*H147,2)</f>
        <v>0</v>
      </c>
      <c r="K147" s="246" t="s">
        <v>1</v>
      </c>
      <c r="L147" s="45"/>
      <c r="M147" s="296" t="s">
        <v>1</v>
      </c>
      <c r="N147" s="297" t="s">
        <v>46</v>
      </c>
      <c r="O147" s="298"/>
      <c r="P147" s="299">
        <f>O147*H147</f>
        <v>0</v>
      </c>
      <c r="Q147" s="299">
        <v>0</v>
      </c>
      <c r="R147" s="299">
        <f>Q147*H147</f>
        <v>0</v>
      </c>
      <c r="S147" s="299">
        <v>0</v>
      </c>
      <c r="T147" s="30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4947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193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5lX5Qklf6qAFh5rcQCHbSViGfC90REWgwNbATo/LiqBJWC6lIGavSq4y0OiNnV2XptoBLSdwYPXpNNEvUGVWTw==" hashValue="mZGpR9e3EBLIoNY1GJSwv+HKxCagTpUKPSwIWQSm8zE5FVMvmtnxRLk/C2bHZvEyZYSwnPn1NG+bKo8G4Dbp2A==" algorithmName="SHA-512" password="CC35"/>
  <autoFilter ref="C121:K1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4948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4949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ROUND((SUM(BE126:BE151)),  2)</f>
        <v>0</v>
      </c>
      <c r="G35" s="39"/>
      <c r="H35" s="39"/>
      <c r="I35" s="172">
        <v>0.20999999999999999</v>
      </c>
      <c r="J35" s="171">
        <f>ROUND(((SUM(BE126:BE151))*I35),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ROUND((SUM(BF126:BF151)),  2)</f>
        <v>0</v>
      </c>
      <c r="G36" s="39"/>
      <c r="H36" s="39"/>
      <c r="I36" s="172">
        <v>0.14999999999999999</v>
      </c>
      <c r="J36" s="171">
        <f>ROUND(((SUM(BF126:BF151))*I36),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ROUND((SUM(BG126:BG151)),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ROUND((SUM(BH126:BH151)),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ROUND((SUM(BI126:BI151)),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4948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601.01 - Hlavní přívod NN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3335</v>
      </c>
      <c r="E99" s="206"/>
      <c r="F99" s="206"/>
      <c r="G99" s="206"/>
      <c r="H99" s="206"/>
      <c r="I99" s="207"/>
      <c r="J99" s="208">
        <f>J127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3336</v>
      </c>
      <c r="E100" s="206"/>
      <c r="F100" s="206"/>
      <c r="G100" s="206"/>
      <c r="H100" s="206"/>
      <c r="I100" s="207"/>
      <c r="J100" s="208">
        <f>J131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4950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4951</v>
      </c>
      <c r="E102" s="206"/>
      <c r="F102" s="206"/>
      <c r="G102" s="206"/>
      <c r="H102" s="206"/>
      <c r="I102" s="207"/>
      <c r="J102" s="208">
        <f>J143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3347</v>
      </c>
      <c r="E103" s="206"/>
      <c r="F103" s="206"/>
      <c r="G103" s="206"/>
      <c r="H103" s="206"/>
      <c r="I103" s="207"/>
      <c r="J103" s="208">
        <f>J145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4952</v>
      </c>
      <c r="E104" s="206"/>
      <c r="F104" s="206"/>
      <c r="G104" s="206"/>
      <c r="H104" s="206"/>
      <c r="I104" s="207"/>
      <c r="J104" s="208">
        <f>J150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3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6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214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97" t="str">
        <f>E7</f>
        <v>Smuteční síň na Novém hřbitově v Tišnově</v>
      </c>
      <c r="F114" s="33"/>
      <c r="G114" s="33"/>
      <c r="H114" s="33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205</v>
      </c>
      <c r="D115" s="23"/>
      <c r="E115" s="23"/>
      <c r="F115" s="23"/>
      <c r="G115" s="23"/>
      <c r="H115" s="23"/>
      <c r="I115" s="147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97" t="s">
        <v>4948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270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601.01 - Hlavní přívod NN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Tišnov</v>
      </c>
      <c r="G120" s="41"/>
      <c r="H120" s="41"/>
      <c r="I120" s="157" t="s">
        <v>22</v>
      </c>
      <c r="J120" s="80" t="str">
        <f>IF(J14="","",J14)</f>
        <v>22. 3. 2019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Město Tišnov</v>
      </c>
      <c r="G122" s="41"/>
      <c r="H122" s="41"/>
      <c r="I122" s="157" t="s">
        <v>32</v>
      </c>
      <c r="J122" s="37" t="str">
        <f>E23</f>
        <v>Ing. Arch. Pavel Jura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157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215</v>
      </c>
      <c r="D125" s="219" t="s">
        <v>66</v>
      </c>
      <c r="E125" s="219" t="s">
        <v>62</v>
      </c>
      <c r="F125" s="219" t="s">
        <v>63</v>
      </c>
      <c r="G125" s="219" t="s">
        <v>216</v>
      </c>
      <c r="H125" s="219" t="s">
        <v>217</v>
      </c>
      <c r="I125" s="220" t="s">
        <v>218</v>
      </c>
      <c r="J125" s="219" t="s">
        <v>209</v>
      </c>
      <c r="K125" s="221" t="s">
        <v>219</v>
      </c>
      <c r="L125" s="222"/>
      <c r="M125" s="101" t="s">
        <v>1</v>
      </c>
      <c r="N125" s="102" t="s">
        <v>45</v>
      </c>
      <c r="O125" s="102" t="s">
        <v>220</v>
      </c>
      <c r="P125" s="102" t="s">
        <v>221</v>
      </c>
      <c r="Q125" s="102" t="s">
        <v>222</v>
      </c>
      <c r="R125" s="102" t="s">
        <v>223</v>
      </c>
      <c r="S125" s="102" t="s">
        <v>224</v>
      </c>
      <c r="T125" s="103" t="s">
        <v>225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226</v>
      </c>
      <c r="D126" s="41"/>
      <c r="E126" s="41"/>
      <c r="F126" s="41"/>
      <c r="G126" s="41"/>
      <c r="H126" s="41"/>
      <c r="I126" s="155"/>
      <c r="J126" s="223">
        <f>BK126</f>
        <v>0</v>
      </c>
      <c r="K126" s="41"/>
      <c r="L126" s="45"/>
      <c r="M126" s="104"/>
      <c r="N126" s="224"/>
      <c r="O126" s="105"/>
      <c r="P126" s="225">
        <f>P127+P131+P134+P143+P145+P150</f>
        <v>0</v>
      </c>
      <c r="Q126" s="105"/>
      <c r="R126" s="225">
        <f>R127+R131+R134+R143+R145+R150</f>
        <v>0</v>
      </c>
      <c r="S126" s="105"/>
      <c r="T126" s="226">
        <f>T127+T131+T134+T143+T145+T150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80</v>
      </c>
      <c r="AU126" s="18" t="s">
        <v>211</v>
      </c>
      <c r="BK126" s="227">
        <f>BK127+BK131+BK134+BK143+BK145+BK150</f>
        <v>0</v>
      </c>
    </row>
    <row r="127" s="12" customFormat="1" ht="25.92" customHeight="1">
      <c r="A127" s="12"/>
      <c r="B127" s="228"/>
      <c r="C127" s="229"/>
      <c r="D127" s="230" t="s">
        <v>80</v>
      </c>
      <c r="E127" s="231" t="s">
        <v>89</v>
      </c>
      <c r="F127" s="231" t="s">
        <v>3350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SUM(P128:P130)</f>
        <v>0</v>
      </c>
      <c r="Q127" s="236"/>
      <c r="R127" s="237">
        <f>SUM(R128:R130)</f>
        <v>0</v>
      </c>
      <c r="S127" s="236"/>
      <c r="T127" s="238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89</v>
      </c>
      <c r="AT127" s="240" t="s">
        <v>80</v>
      </c>
      <c r="AU127" s="240" t="s">
        <v>81</v>
      </c>
      <c r="AY127" s="239" t="s">
        <v>229</v>
      </c>
      <c r="BK127" s="241">
        <f>SUM(BK128:BK130)</f>
        <v>0</v>
      </c>
    </row>
    <row r="128" s="2" customFormat="1" ht="16.5" customHeight="1">
      <c r="A128" s="39"/>
      <c r="B128" s="40"/>
      <c r="C128" s="244" t="s">
        <v>89</v>
      </c>
      <c r="D128" s="244" t="s">
        <v>231</v>
      </c>
      <c r="E128" s="245" t="s">
        <v>3351</v>
      </c>
      <c r="F128" s="246" t="s">
        <v>4953</v>
      </c>
      <c r="G128" s="247" t="s">
        <v>346</v>
      </c>
      <c r="H128" s="248">
        <v>30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91</v>
      </c>
    </row>
    <row r="129" s="2" customFormat="1" ht="16.5" customHeight="1">
      <c r="A129" s="39"/>
      <c r="B129" s="40"/>
      <c r="C129" s="244" t="s">
        <v>91</v>
      </c>
      <c r="D129" s="244" t="s">
        <v>231</v>
      </c>
      <c r="E129" s="245" t="s">
        <v>3353</v>
      </c>
      <c r="F129" s="246" t="s">
        <v>4954</v>
      </c>
      <c r="G129" s="247" t="s">
        <v>346</v>
      </c>
      <c r="H129" s="248">
        <v>30</v>
      </c>
      <c r="I129" s="249"/>
      <c r="J129" s="250">
        <f>ROUND(I129*H129,2)</f>
        <v>0</v>
      </c>
      <c r="K129" s="246" t="s">
        <v>1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89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4955</v>
      </c>
    </row>
    <row r="130" s="2" customFormat="1" ht="16.5" customHeight="1">
      <c r="A130" s="39"/>
      <c r="B130" s="40"/>
      <c r="C130" s="244" t="s">
        <v>244</v>
      </c>
      <c r="D130" s="244" t="s">
        <v>231</v>
      </c>
      <c r="E130" s="245" t="s">
        <v>3355</v>
      </c>
      <c r="F130" s="246" t="s">
        <v>3370</v>
      </c>
      <c r="G130" s="247" t="s">
        <v>3170</v>
      </c>
      <c r="H130" s="248">
        <v>1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89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236</v>
      </c>
    </row>
    <row r="131" s="12" customFormat="1" ht="25.92" customHeight="1">
      <c r="A131" s="12"/>
      <c r="B131" s="228"/>
      <c r="C131" s="229"/>
      <c r="D131" s="230" t="s">
        <v>80</v>
      </c>
      <c r="E131" s="231" t="s">
        <v>91</v>
      </c>
      <c r="F131" s="231" t="s">
        <v>3371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SUM(P132:P133)</f>
        <v>0</v>
      </c>
      <c r="Q131" s="236"/>
      <c r="R131" s="237">
        <f>SUM(R132:R133)</f>
        <v>0</v>
      </c>
      <c r="S131" s="236"/>
      <c r="T131" s="238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89</v>
      </c>
      <c r="AT131" s="240" t="s">
        <v>80</v>
      </c>
      <c r="AU131" s="240" t="s">
        <v>81</v>
      </c>
      <c r="AY131" s="239" t="s">
        <v>229</v>
      </c>
      <c r="BK131" s="241">
        <f>SUM(BK132:BK133)</f>
        <v>0</v>
      </c>
    </row>
    <row r="132" s="2" customFormat="1" ht="16.5" customHeight="1">
      <c r="A132" s="39"/>
      <c r="B132" s="40"/>
      <c r="C132" s="244" t="s">
        <v>236</v>
      </c>
      <c r="D132" s="244" t="s">
        <v>231</v>
      </c>
      <c r="E132" s="245" t="s">
        <v>3372</v>
      </c>
      <c r="F132" s="246" t="s">
        <v>3375</v>
      </c>
      <c r="G132" s="247" t="s">
        <v>346</v>
      </c>
      <c r="H132" s="248">
        <v>60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264</v>
      </c>
    </row>
    <row r="133" s="2" customFormat="1" ht="16.5" customHeight="1">
      <c r="A133" s="39"/>
      <c r="B133" s="40"/>
      <c r="C133" s="244" t="s">
        <v>258</v>
      </c>
      <c r="D133" s="244" t="s">
        <v>231</v>
      </c>
      <c r="E133" s="245" t="s">
        <v>3374</v>
      </c>
      <c r="F133" s="246" t="s">
        <v>3370</v>
      </c>
      <c r="G133" s="247" t="s">
        <v>3170</v>
      </c>
      <c r="H133" s="248">
        <v>1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89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319</v>
      </c>
    </row>
    <row r="134" s="12" customFormat="1" ht="25.92" customHeight="1">
      <c r="A134" s="12"/>
      <c r="B134" s="228"/>
      <c r="C134" s="229"/>
      <c r="D134" s="230" t="s">
        <v>80</v>
      </c>
      <c r="E134" s="231" t="s">
        <v>244</v>
      </c>
      <c r="F134" s="231" t="s">
        <v>4956</v>
      </c>
      <c r="G134" s="229"/>
      <c r="H134" s="229"/>
      <c r="I134" s="232"/>
      <c r="J134" s="233">
        <f>BK134</f>
        <v>0</v>
      </c>
      <c r="K134" s="229"/>
      <c r="L134" s="234"/>
      <c r="M134" s="235"/>
      <c r="N134" s="236"/>
      <c r="O134" s="236"/>
      <c r="P134" s="237">
        <f>SUM(P135:P142)</f>
        <v>0</v>
      </c>
      <c r="Q134" s="236"/>
      <c r="R134" s="237">
        <f>SUM(R135:R142)</f>
        <v>0</v>
      </c>
      <c r="S134" s="236"/>
      <c r="T134" s="238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9" t="s">
        <v>89</v>
      </c>
      <c r="AT134" s="240" t="s">
        <v>80</v>
      </c>
      <c r="AU134" s="240" t="s">
        <v>81</v>
      </c>
      <c r="AY134" s="239" t="s">
        <v>229</v>
      </c>
      <c r="BK134" s="241">
        <f>SUM(BK135:BK142)</f>
        <v>0</v>
      </c>
    </row>
    <row r="135" s="2" customFormat="1" ht="21.75" customHeight="1">
      <c r="A135" s="39"/>
      <c r="B135" s="40"/>
      <c r="C135" s="244" t="s">
        <v>264</v>
      </c>
      <c r="D135" s="244" t="s">
        <v>231</v>
      </c>
      <c r="E135" s="245" t="s">
        <v>3378</v>
      </c>
      <c r="F135" s="246" t="s">
        <v>4957</v>
      </c>
      <c r="G135" s="247" t="s">
        <v>311</v>
      </c>
      <c r="H135" s="248">
        <v>25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322</v>
      </c>
    </row>
    <row r="136" s="2" customFormat="1" ht="21.75" customHeight="1">
      <c r="A136" s="39"/>
      <c r="B136" s="40"/>
      <c r="C136" s="244" t="s">
        <v>303</v>
      </c>
      <c r="D136" s="244" t="s">
        <v>231</v>
      </c>
      <c r="E136" s="245" t="s">
        <v>3380</v>
      </c>
      <c r="F136" s="246" t="s">
        <v>4958</v>
      </c>
      <c r="G136" s="247" t="s">
        <v>311</v>
      </c>
      <c r="H136" s="248">
        <v>25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325</v>
      </c>
    </row>
    <row r="137" s="2" customFormat="1" ht="16.5" customHeight="1">
      <c r="A137" s="39"/>
      <c r="B137" s="40"/>
      <c r="C137" s="244" t="s">
        <v>319</v>
      </c>
      <c r="D137" s="244" t="s">
        <v>231</v>
      </c>
      <c r="E137" s="245" t="s">
        <v>3382</v>
      </c>
      <c r="F137" s="246" t="s">
        <v>3543</v>
      </c>
      <c r="G137" s="247" t="s">
        <v>234</v>
      </c>
      <c r="H137" s="248">
        <v>10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328</v>
      </c>
    </row>
    <row r="138" s="2" customFormat="1" ht="21.75" customHeight="1">
      <c r="A138" s="39"/>
      <c r="B138" s="40"/>
      <c r="C138" s="244" t="s">
        <v>274</v>
      </c>
      <c r="D138" s="244" t="s">
        <v>231</v>
      </c>
      <c r="E138" s="245" t="s">
        <v>3384</v>
      </c>
      <c r="F138" s="246" t="s">
        <v>3545</v>
      </c>
      <c r="G138" s="247" t="s">
        <v>346</v>
      </c>
      <c r="H138" s="248">
        <v>25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331</v>
      </c>
    </row>
    <row r="139" s="2" customFormat="1" ht="16.5" customHeight="1">
      <c r="A139" s="39"/>
      <c r="B139" s="40"/>
      <c r="C139" s="244" t="s">
        <v>322</v>
      </c>
      <c r="D139" s="244" t="s">
        <v>231</v>
      </c>
      <c r="E139" s="245" t="s">
        <v>3386</v>
      </c>
      <c r="F139" s="246" t="s">
        <v>3547</v>
      </c>
      <c r="G139" s="247" t="s">
        <v>346</v>
      </c>
      <c r="H139" s="248">
        <v>25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511</v>
      </c>
    </row>
    <row r="140" s="2" customFormat="1" ht="16.5" customHeight="1">
      <c r="A140" s="39"/>
      <c r="B140" s="40"/>
      <c r="C140" s="244" t="s">
        <v>478</v>
      </c>
      <c r="D140" s="244" t="s">
        <v>231</v>
      </c>
      <c r="E140" s="245" t="s">
        <v>3388</v>
      </c>
      <c r="F140" s="246" t="s">
        <v>3549</v>
      </c>
      <c r="G140" s="247" t="s">
        <v>346</v>
      </c>
      <c r="H140" s="248">
        <v>25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522</v>
      </c>
    </row>
    <row r="141" s="2" customFormat="1" ht="16.5" customHeight="1">
      <c r="A141" s="39"/>
      <c r="B141" s="40"/>
      <c r="C141" s="244" t="s">
        <v>325</v>
      </c>
      <c r="D141" s="244" t="s">
        <v>231</v>
      </c>
      <c r="E141" s="245" t="s">
        <v>3390</v>
      </c>
      <c r="F141" s="246" t="s">
        <v>3551</v>
      </c>
      <c r="G141" s="247" t="s">
        <v>346</v>
      </c>
      <c r="H141" s="248">
        <v>25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530</v>
      </c>
    </row>
    <row r="142" s="2" customFormat="1" ht="16.5" customHeight="1">
      <c r="A142" s="39"/>
      <c r="B142" s="40"/>
      <c r="C142" s="244" t="s">
        <v>485</v>
      </c>
      <c r="D142" s="244" t="s">
        <v>231</v>
      </c>
      <c r="E142" s="245" t="s">
        <v>3392</v>
      </c>
      <c r="F142" s="246" t="s">
        <v>3370</v>
      </c>
      <c r="G142" s="247" t="s">
        <v>3170</v>
      </c>
      <c r="H142" s="248">
        <v>1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540</v>
      </c>
    </row>
    <row r="143" s="12" customFormat="1" ht="25.92" customHeight="1">
      <c r="A143" s="12"/>
      <c r="B143" s="228"/>
      <c r="C143" s="229"/>
      <c r="D143" s="230" t="s">
        <v>80</v>
      </c>
      <c r="E143" s="231" t="s">
        <v>236</v>
      </c>
      <c r="F143" s="231" t="s">
        <v>3604</v>
      </c>
      <c r="G143" s="229"/>
      <c r="H143" s="229"/>
      <c r="I143" s="232"/>
      <c r="J143" s="233">
        <f>BK143</f>
        <v>0</v>
      </c>
      <c r="K143" s="229"/>
      <c r="L143" s="234"/>
      <c r="M143" s="235"/>
      <c r="N143" s="236"/>
      <c r="O143" s="236"/>
      <c r="P143" s="237">
        <f>P144</f>
        <v>0</v>
      </c>
      <c r="Q143" s="236"/>
      <c r="R143" s="237">
        <f>R144</f>
        <v>0</v>
      </c>
      <c r="S143" s="236"/>
      <c r="T143" s="238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9" t="s">
        <v>89</v>
      </c>
      <c r="AT143" s="240" t="s">
        <v>80</v>
      </c>
      <c r="AU143" s="240" t="s">
        <v>81</v>
      </c>
      <c r="AY143" s="239" t="s">
        <v>229</v>
      </c>
      <c r="BK143" s="241">
        <f>BK144</f>
        <v>0</v>
      </c>
    </row>
    <row r="144" s="2" customFormat="1" ht="21.75" customHeight="1">
      <c r="A144" s="39"/>
      <c r="B144" s="40"/>
      <c r="C144" s="244" t="s">
        <v>328</v>
      </c>
      <c r="D144" s="244" t="s">
        <v>231</v>
      </c>
      <c r="E144" s="245" t="s">
        <v>3395</v>
      </c>
      <c r="F144" s="246" t="s">
        <v>3606</v>
      </c>
      <c r="G144" s="247" t="s">
        <v>3170</v>
      </c>
      <c r="H144" s="248">
        <v>1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552</v>
      </c>
    </row>
    <row r="145" s="12" customFormat="1" ht="25.92" customHeight="1">
      <c r="A145" s="12"/>
      <c r="B145" s="228"/>
      <c r="C145" s="229"/>
      <c r="D145" s="230" t="s">
        <v>80</v>
      </c>
      <c r="E145" s="231" t="s">
        <v>3193</v>
      </c>
      <c r="F145" s="231" t="s">
        <v>3607</v>
      </c>
      <c r="G145" s="229"/>
      <c r="H145" s="229"/>
      <c r="I145" s="232"/>
      <c r="J145" s="233">
        <f>BK145</f>
        <v>0</v>
      </c>
      <c r="K145" s="229"/>
      <c r="L145" s="234"/>
      <c r="M145" s="235"/>
      <c r="N145" s="236"/>
      <c r="O145" s="236"/>
      <c r="P145" s="237">
        <f>SUM(P146:P149)</f>
        <v>0</v>
      </c>
      <c r="Q145" s="236"/>
      <c r="R145" s="237">
        <f>SUM(R146:R149)</f>
        <v>0</v>
      </c>
      <c r="S145" s="236"/>
      <c r="T145" s="238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89</v>
      </c>
      <c r="AT145" s="240" t="s">
        <v>80</v>
      </c>
      <c r="AU145" s="240" t="s">
        <v>81</v>
      </c>
      <c r="AY145" s="239" t="s">
        <v>229</v>
      </c>
      <c r="BK145" s="241">
        <f>SUM(BK146:BK149)</f>
        <v>0</v>
      </c>
    </row>
    <row r="146" s="2" customFormat="1" ht="16.5" customHeight="1">
      <c r="A146" s="39"/>
      <c r="B146" s="40"/>
      <c r="C146" s="244" t="s">
        <v>8</v>
      </c>
      <c r="D146" s="244" t="s">
        <v>231</v>
      </c>
      <c r="E146" s="245" t="s">
        <v>3397</v>
      </c>
      <c r="F146" s="246" t="s">
        <v>4959</v>
      </c>
      <c r="G146" s="247" t="s">
        <v>3170</v>
      </c>
      <c r="H146" s="248">
        <v>1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577</v>
      </c>
    </row>
    <row r="147" s="2" customFormat="1" ht="16.5" customHeight="1">
      <c r="A147" s="39"/>
      <c r="B147" s="40"/>
      <c r="C147" s="244" t="s">
        <v>331</v>
      </c>
      <c r="D147" s="244" t="s">
        <v>231</v>
      </c>
      <c r="E147" s="245" t="s">
        <v>3399</v>
      </c>
      <c r="F147" s="246" t="s">
        <v>4960</v>
      </c>
      <c r="G147" s="247" t="s">
        <v>3170</v>
      </c>
      <c r="H147" s="248">
        <v>1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587</v>
      </c>
    </row>
    <row r="148" s="2" customFormat="1" ht="16.5" customHeight="1">
      <c r="A148" s="39"/>
      <c r="B148" s="40"/>
      <c r="C148" s="244" t="s">
        <v>507</v>
      </c>
      <c r="D148" s="244" t="s">
        <v>231</v>
      </c>
      <c r="E148" s="245" t="s">
        <v>3401</v>
      </c>
      <c r="F148" s="246" t="s">
        <v>4961</v>
      </c>
      <c r="G148" s="247" t="s">
        <v>3170</v>
      </c>
      <c r="H148" s="248">
        <v>1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4962</v>
      </c>
    </row>
    <row r="149" s="2" customFormat="1" ht="16.5" customHeight="1">
      <c r="A149" s="39"/>
      <c r="B149" s="40"/>
      <c r="C149" s="244" t="s">
        <v>511</v>
      </c>
      <c r="D149" s="244" t="s">
        <v>231</v>
      </c>
      <c r="E149" s="245" t="s">
        <v>3403</v>
      </c>
      <c r="F149" s="246" t="s">
        <v>3634</v>
      </c>
      <c r="G149" s="247" t="s">
        <v>3393</v>
      </c>
      <c r="H149" s="248">
        <v>1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89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622</v>
      </c>
    </row>
    <row r="150" s="12" customFormat="1" ht="25.92" customHeight="1">
      <c r="A150" s="12"/>
      <c r="B150" s="228"/>
      <c r="C150" s="229"/>
      <c r="D150" s="230" t="s">
        <v>80</v>
      </c>
      <c r="E150" s="231" t="s">
        <v>4963</v>
      </c>
      <c r="F150" s="231" t="s">
        <v>3642</v>
      </c>
      <c r="G150" s="229"/>
      <c r="H150" s="229"/>
      <c r="I150" s="232"/>
      <c r="J150" s="233">
        <f>BK150</f>
        <v>0</v>
      </c>
      <c r="K150" s="229"/>
      <c r="L150" s="234"/>
      <c r="M150" s="235"/>
      <c r="N150" s="236"/>
      <c r="O150" s="236"/>
      <c r="P150" s="237">
        <f>P151</f>
        <v>0</v>
      </c>
      <c r="Q150" s="236"/>
      <c r="R150" s="237">
        <f>R151</f>
        <v>0</v>
      </c>
      <c r="S150" s="236"/>
      <c r="T150" s="238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9" t="s">
        <v>89</v>
      </c>
      <c r="AT150" s="240" t="s">
        <v>80</v>
      </c>
      <c r="AU150" s="240" t="s">
        <v>81</v>
      </c>
      <c r="AY150" s="239" t="s">
        <v>229</v>
      </c>
      <c r="BK150" s="241">
        <f>BK151</f>
        <v>0</v>
      </c>
    </row>
    <row r="151" s="2" customFormat="1" ht="16.5" customHeight="1">
      <c r="A151" s="39"/>
      <c r="B151" s="40"/>
      <c r="C151" s="244" t="s">
        <v>517</v>
      </c>
      <c r="D151" s="244" t="s">
        <v>231</v>
      </c>
      <c r="E151" s="245" t="s">
        <v>3405</v>
      </c>
      <c r="F151" s="246" t="s">
        <v>3642</v>
      </c>
      <c r="G151" s="247" t="s">
        <v>3644</v>
      </c>
      <c r="H151" s="248">
        <v>1</v>
      </c>
      <c r="I151" s="249"/>
      <c r="J151" s="250">
        <f>ROUND(I151*H151,2)</f>
        <v>0</v>
      </c>
      <c r="K151" s="246" t="s">
        <v>1</v>
      </c>
      <c r="L151" s="45"/>
      <c r="M151" s="296" t="s">
        <v>1</v>
      </c>
      <c r="N151" s="297" t="s">
        <v>46</v>
      </c>
      <c r="O151" s="298"/>
      <c r="P151" s="299">
        <f>O151*H151</f>
        <v>0</v>
      </c>
      <c r="Q151" s="299">
        <v>0</v>
      </c>
      <c r="R151" s="299">
        <f>Q151*H151</f>
        <v>0</v>
      </c>
      <c r="S151" s="299">
        <v>0</v>
      </c>
      <c r="T151" s="30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635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193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kCWEi1G2vDNqkznXRWg4OQWrqAs2d1PNc24XMayxiyr/Ov2LzLzD2RgCL1zU5z0mxPWbSEcX/XRghc4ri6LVYg==" hashValue="Rk7PKR53x9B9acq/TlOLmGqED+IQcemKW9DYl69crwAaBGxvQO2IStGsNmV17+piAwvYXONTIhhDVmp99r9sZg==" algorithmName="SHA-512" password="CC35"/>
  <autoFilter ref="C125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4948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4964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ROUND((SUM(BE125:BE151)),  2)</f>
        <v>0</v>
      </c>
      <c r="G35" s="39"/>
      <c r="H35" s="39"/>
      <c r="I35" s="172">
        <v>0.20999999999999999</v>
      </c>
      <c r="J35" s="171">
        <f>ROUND(((SUM(BE125:BE151))*I35),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ROUND((SUM(BF125:BF151)),  2)</f>
        <v>0</v>
      </c>
      <c r="G36" s="39"/>
      <c r="H36" s="39"/>
      <c r="I36" s="172">
        <v>0.14999999999999999</v>
      </c>
      <c r="J36" s="171">
        <f>ROUND(((SUM(BF125:BF151))*I36),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ROUND((SUM(BG125:BG151)),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ROUND((SUM(BH125:BH151)),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ROUND((SUM(BI125:BI151)),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4948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601.02 - Osvětlení zahrady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3335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3336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4965</v>
      </c>
      <c r="E101" s="206"/>
      <c r="F101" s="206"/>
      <c r="G101" s="206"/>
      <c r="H101" s="206"/>
      <c r="I101" s="207"/>
      <c r="J101" s="208">
        <f>J132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4966</v>
      </c>
      <c r="E102" s="206"/>
      <c r="F102" s="206"/>
      <c r="G102" s="206"/>
      <c r="H102" s="206"/>
      <c r="I102" s="207"/>
      <c r="J102" s="208">
        <f>J139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4952</v>
      </c>
      <c r="E103" s="206"/>
      <c r="F103" s="206"/>
      <c r="G103" s="206"/>
      <c r="H103" s="206"/>
      <c r="I103" s="207"/>
      <c r="J103" s="208">
        <f>J150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214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Smuteční síň na Novém hřbitově v Tišnově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205</v>
      </c>
      <c r="D114" s="23"/>
      <c r="E114" s="23"/>
      <c r="F114" s="23"/>
      <c r="G114" s="23"/>
      <c r="H114" s="23"/>
      <c r="I114" s="147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7" t="s">
        <v>4948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270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601.02 - Osvětlení zahrady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Tišnov</v>
      </c>
      <c r="G119" s="41"/>
      <c r="H119" s="41"/>
      <c r="I119" s="157" t="s">
        <v>22</v>
      </c>
      <c r="J119" s="80" t="str">
        <f>IF(J14="","",J14)</f>
        <v>22. 3. 2019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Město Tišnov</v>
      </c>
      <c r="G121" s="41"/>
      <c r="H121" s="41"/>
      <c r="I121" s="157" t="s">
        <v>32</v>
      </c>
      <c r="J121" s="37" t="str">
        <f>E23</f>
        <v>Ing. Arch. Pavel Jura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157" t="s">
        <v>37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6"/>
      <c r="B124" s="217"/>
      <c r="C124" s="218" t="s">
        <v>215</v>
      </c>
      <c r="D124" s="219" t="s">
        <v>66</v>
      </c>
      <c r="E124" s="219" t="s">
        <v>62</v>
      </c>
      <c r="F124" s="219" t="s">
        <v>63</v>
      </c>
      <c r="G124" s="219" t="s">
        <v>216</v>
      </c>
      <c r="H124" s="219" t="s">
        <v>217</v>
      </c>
      <c r="I124" s="220" t="s">
        <v>218</v>
      </c>
      <c r="J124" s="219" t="s">
        <v>209</v>
      </c>
      <c r="K124" s="221" t="s">
        <v>219</v>
      </c>
      <c r="L124" s="222"/>
      <c r="M124" s="101" t="s">
        <v>1</v>
      </c>
      <c r="N124" s="102" t="s">
        <v>45</v>
      </c>
      <c r="O124" s="102" t="s">
        <v>220</v>
      </c>
      <c r="P124" s="102" t="s">
        <v>221</v>
      </c>
      <c r="Q124" s="102" t="s">
        <v>222</v>
      </c>
      <c r="R124" s="102" t="s">
        <v>223</v>
      </c>
      <c r="S124" s="102" t="s">
        <v>224</v>
      </c>
      <c r="T124" s="103" t="s">
        <v>225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9"/>
      <c r="B125" s="40"/>
      <c r="C125" s="108" t="s">
        <v>226</v>
      </c>
      <c r="D125" s="41"/>
      <c r="E125" s="41"/>
      <c r="F125" s="41"/>
      <c r="G125" s="41"/>
      <c r="H125" s="41"/>
      <c r="I125" s="155"/>
      <c r="J125" s="223">
        <f>BK125</f>
        <v>0</v>
      </c>
      <c r="K125" s="41"/>
      <c r="L125" s="45"/>
      <c r="M125" s="104"/>
      <c r="N125" s="224"/>
      <c r="O125" s="105"/>
      <c r="P125" s="225">
        <f>P126+P129+P132+P139+P150</f>
        <v>0</v>
      </c>
      <c r="Q125" s="105"/>
      <c r="R125" s="225">
        <f>R126+R129+R132+R139+R150</f>
        <v>0</v>
      </c>
      <c r="S125" s="105"/>
      <c r="T125" s="226">
        <f>T126+T129+T132+T139+T150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80</v>
      </c>
      <c r="AU125" s="18" t="s">
        <v>211</v>
      </c>
      <c r="BK125" s="227">
        <f>BK126+BK129+BK132+BK139+BK150</f>
        <v>0</v>
      </c>
    </row>
    <row r="126" s="12" customFormat="1" ht="25.92" customHeight="1">
      <c r="A126" s="12"/>
      <c r="B126" s="228"/>
      <c r="C126" s="229"/>
      <c r="D126" s="230" t="s">
        <v>80</v>
      </c>
      <c r="E126" s="231" t="s">
        <v>89</v>
      </c>
      <c r="F126" s="231" t="s">
        <v>3350</v>
      </c>
      <c r="G126" s="229"/>
      <c r="H126" s="229"/>
      <c r="I126" s="232"/>
      <c r="J126" s="233">
        <f>BK126</f>
        <v>0</v>
      </c>
      <c r="K126" s="229"/>
      <c r="L126" s="234"/>
      <c r="M126" s="235"/>
      <c r="N126" s="236"/>
      <c r="O126" s="236"/>
      <c r="P126" s="237">
        <f>SUM(P127:P128)</f>
        <v>0</v>
      </c>
      <c r="Q126" s="236"/>
      <c r="R126" s="237">
        <f>SUM(R127:R128)</f>
        <v>0</v>
      </c>
      <c r="S126" s="236"/>
      <c r="T126" s="238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89</v>
      </c>
      <c r="AT126" s="240" t="s">
        <v>80</v>
      </c>
      <c r="AU126" s="240" t="s">
        <v>81</v>
      </c>
      <c r="AY126" s="239" t="s">
        <v>229</v>
      </c>
      <c r="BK126" s="241">
        <f>SUM(BK127:BK128)</f>
        <v>0</v>
      </c>
    </row>
    <row r="127" s="2" customFormat="1" ht="16.5" customHeight="1">
      <c r="A127" s="39"/>
      <c r="B127" s="40"/>
      <c r="C127" s="244" t="s">
        <v>89</v>
      </c>
      <c r="D127" s="244" t="s">
        <v>231</v>
      </c>
      <c r="E127" s="245" t="s">
        <v>3351</v>
      </c>
      <c r="F127" s="246" t="s">
        <v>3354</v>
      </c>
      <c r="G127" s="247" t="s">
        <v>346</v>
      </c>
      <c r="H127" s="248">
        <v>50</v>
      </c>
      <c r="I127" s="249"/>
      <c r="J127" s="250">
        <f>ROUND(I127*H127,2)</f>
        <v>0</v>
      </c>
      <c r="K127" s="246" t="s">
        <v>1</v>
      </c>
      <c r="L127" s="45"/>
      <c r="M127" s="251" t="s">
        <v>1</v>
      </c>
      <c r="N127" s="252" t="s">
        <v>46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236</v>
      </c>
      <c r="AT127" s="255" t="s">
        <v>231</v>
      </c>
      <c r="AU127" s="255" t="s">
        <v>89</v>
      </c>
      <c r="AY127" s="18" t="s">
        <v>229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89</v>
      </c>
      <c r="BK127" s="256">
        <f>ROUND(I127*H127,2)</f>
        <v>0</v>
      </c>
      <c r="BL127" s="18" t="s">
        <v>236</v>
      </c>
      <c r="BM127" s="255" t="s">
        <v>91</v>
      </c>
    </row>
    <row r="128" s="2" customFormat="1" ht="16.5" customHeight="1">
      <c r="A128" s="39"/>
      <c r="B128" s="40"/>
      <c r="C128" s="244" t="s">
        <v>91</v>
      </c>
      <c r="D128" s="244" t="s">
        <v>231</v>
      </c>
      <c r="E128" s="245" t="s">
        <v>3353</v>
      </c>
      <c r="F128" s="246" t="s">
        <v>3370</v>
      </c>
      <c r="G128" s="247" t="s">
        <v>3170</v>
      </c>
      <c r="H128" s="248">
        <v>1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236</v>
      </c>
    </row>
    <row r="129" s="12" customFormat="1" ht="25.92" customHeight="1">
      <c r="A129" s="12"/>
      <c r="B129" s="228"/>
      <c r="C129" s="229"/>
      <c r="D129" s="230" t="s">
        <v>80</v>
      </c>
      <c r="E129" s="231" t="s">
        <v>91</v>
      </c>
      <c r="F129" s="231" t="s">
        <v>3371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SUM(P130:P131)</f>
        <v>0</v>
      </c>
      <c r="Q129" s="236"/>
      <c r="R129" s="237">
        <f>SUM(R130:R131)</f>
        <v>0</v>
      </c>
      <c r="S129" s="236"/>
      <c r="T129" s="238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89</v>
      </c>
      <c r="AT129" s="240" t="s">
        <v>80</v>
      </c>
      <c r="AU129" s="240" t="s">
        <v>81</v>
      </c>
      <c r="AY129" s="239" t="s">
        <v>229</v>
      </c>
      <c r="BK129" s="241">
        <f>SUM(BK130:BK131)</f>
        <v>0</v>
      </c>
    </row>
    <row r="130" s="2" customFormat="1" ht="16.5" customHeight="1">
      <c r="A130" s="39"/>
      <c r="B130" s="40"/>
      <c r="C130" s="244" t="s">
        <v>244</v>
      </c>
      <c r="D130" s="244" t="s">
        <v>231</v>
      </c>
      <c r="E130" s="245" t="s">
        <v>3372</v>
      </c>
      <c r="F130" s="246" t="s">
        <v>3373</v>
      </c>
      <c r="G130" s="247" t="s">
        <v>346</v>
      </c>
      <c r="H130" s="248">
        <v>50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89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264</v>
      </c>
    </row>
    <row r="131" s="2" customFormat="1" ht="16.5" customHeight="1">
      <c r="A131" s="39"/>
      <c r="B131" s="40"/>
      <c r="C131" s="244" t="s">
        <v>236</v>
      </c>
      <c r="D131" s="244" t="s">
        <v>231</v>
      </c>
      <c r="E131" s="245" t="s">
        <v>3374</v>
      </c>
      <c r="F131" s="246" t="s">
        <v>3370</v>
      </c>
      <c r="G131" s="247" t="s">
        <v>3170</v>
      </c>
      <c r="H131" s="248">
        <v>1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319</v>
      </c>
    </row>
    <row r="132" s="12" customFormat="1" ht="25.92" customHeight="1">
      <c r="A132" s="12"/>
      <c r="B132" s="228"/>
      <c r="C132" s="229"/>
      <c r="D132" s="230" t="s">
        <v>80</v>
      </c>
      <c r="E132" s="231" t="s">
        <v>244</v>
      </c>
      <c r="F132" s="231" t="s">
        <v>3482</v>
      </c>
      <c r="G132" s="229"/>
      <c r="H132" s="229"/>
      <c r="I132" s="232"/>
      <c r="J132" s="233">
        <f>BK132</f>
        <v>0</v>
      </c>
      <c r="K132" s="229"/>
      <c r="L132" s="234"/>
      <c r="M132" s="235"/>
      <c r="N132" s="236"/>
      <c r="O132" s="236"/>
      <c r="P132" s="237">
        <f>SUM(P133:P138)</f>
        <v>0</v>
      </c>
      <c r="Q132" s="236"/>
      <c r="R132" s="237">
        <f>SUM(R133:R138)</f>
        <v>0</v>
      </c>
      <c r="S132" s="236"/>
      <c r="T132" s="238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9" t="s">
        <v>89</v>
      </c>
      <c r="AT132" s="240" t="s">
        <v>80</v>
      </c>
      <c r="AU132" s="240" t="s">
        <v>81</v>
      </c>
      <c r="AY132" s="239" t="s">
        <v>229</v>
      </c>
      <c r="BK132" s="241">
        <f>SUM(BK133:BK138)</f>
        <v>0</v>
      </c>
    </row>
    <row r="133" s="2" customFormat="1" ht="33" customHeight="1">
      <c r="A133" s="39"/>
      <c r="B133" s="40"/>
      <c r="C133" s="244" t="s">
        <v>258</v>
      </c>
      <c r="D133" s="244" t="s">
        <v>231</v>
      </c>
      <c r="E133" s="245" t="s">
        <v>3378</v>
      </c>
      <c r="F133" s="246" t="s">
        <v>4967</v>
      </c>
      <c r="G133" s="247" t="s">
        <v>3170</v>
      </c>
      <c r="H133" s="248">
        <v>3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89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322</v>
      </c>
    </row>
    <row r="134" s="2" customFormat="1">
      <c r="A134" s="39"/>
      <c r="B134" s="40"/>
      <c r="C134" s="41"/>
      <c r="D134" s="259" t="s">
        <v>262</v>
      </c>
      <c r="E134" s="41"/>
      <c r="F134" s="290" t="s">
        <v>4968</v>
      </c>
      <c r="G134" s="41"/>
      <c r="H134" s="41"/>
      <c r="I134" s="155"/>
      <c r="J134" s="41"/>
      <c r="K134" s="41"/>
      <c r="L134" s="45"/>
      <c r="M134" s="291"/>
      <c r="N134" s="292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262</v>
      </c>
      <c r="AU134" s="18" t="s">
        <v>89</v>
      </c>
    </row>
    <row r="135" s="2" customFormat="1" ht="16.5" customHeight="1">
      <c r="A135" s="39"/>
      <c r="B135" s="40"/>
      <c r="C135" s="244" t="s">
        <v>264</v>
      </c>
      <c r="D135" s="244" t="s">
        <v>231</v>
      </c>
      <c r="E135" s="245" t="s">
        <v>3380</v>
      </c>
      <c r="F135" s="246" t="s">
        <v>4969</v>
      </c>
      <c r="G135" s="247" t="s">
        <v>3170</v>
      </c>
      <c r="H135" s="248">
        <v>3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325</v>
      </c>
    </row>
    <row r="136" s="2" customFormat="1">
      <c r="A136" s="39"/>
      <c r="B136" s="40"/>
      <c r="C136" s="41"/>
      <c r="D136" s="259" t="s">
        <v>262</v>
      </c>
      <c r="E136" s="41"/>
      <c r="F136" s="290" t="s">
        <v>4968</v>
      </c>
      <c r="G136" s="41"/>
      <c r="H136" s="41"/>
      <c r="I136" s="155"/>
      <c r="J136" s="41"/>
      <c r="K136" s="41"/>
      <c r="L136" s="45"/>
      <c r="M136" s="291"/>
      <c r="N136" s="29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262</v>
      </c>
      <c r="AU136" s="18" t="s">
        <v>89</v>
      </c>
    </row>
    <row r="137" s="2" customFormat="1" ht="16.5" customHeight="1">
      <c r="A137" s="39"/>
      <c r="B137" s="40"/>
      <c r="C137" s="244" t="s">
        <v>303</v>
      </c>
      <c r="D137" s="244" t="s">
        <v>231</v>
      </c>
      <c r="E137" s="245" t="s">
        <v>3382</v>
      </c>
      <c r="F137" s="246" t="s">
        <v>4970</v>
      </c>
      <c r="G137" s="247" t="s">
        <v>3170</v>
      </c>
      <c r="H137" s="248">
        <v>3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328</v>
      </c>
    </row>
    <row r="138" s="2" customFormat="1" ht="16.5" customHeight="1">
      <c r="A138" s="39"/>
      <c r="B138" s="40"/>
      <c r="C138" s="244" t="s">
        <v>319</v>
      </c>
      <c r="D138" s="244" t="s">
        <v>231</v>
      </c>
      <c r="E138" s="245" t="s">
        <v>3384</v>
      </c>
      <c r="F138" s="246" t="s">
        <v>3370</v>
      </c>
      <c r="G138" s="247" t="s">
        <v>771</v>
      </c>
      <c r="H138" s="248">
        <v>1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331</v>
      </c>
    </row>
    <row r="139" s="12" customFormat="1" ht="25.92" customHeight="1">
      <c r="A139" s="12"/>
      <c r="B139" s="228"/>
      <c r="C139" s="229"/>
      <c r="D139" s="230" t="s">
        <v>80</v>
      </c>
      <c r="E139" s="231" t="s">
        <v>236</v>
      </c>
      <c r="F139" s="231" t="s">
        <v>4956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SUM(P140:P149)</f>
        <v>0</v>
      </c>
      <c r="Q139" s="236"/>
      <c r="R139" s="237">
        <f>SUM(R140:R149)</f>
        <v>0</v>
      </c>
      <c r="S139" s="236"/>
      <c r="T139" s="238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89</v>
      </c>
      <c r="AT139" s="240" t="s">
        <v>80</v>
      </c>
      <c r="AU139" s="240" t="s">
        <v>81</v>
      </c>
      <c r="AY139" s="239" t="s">
        <v>229</v>
      </c>
      <c r="BK139" s="241">
        <f>SUM(BK140:BK149)</f>
        <v>0</v>
      </c>
    </row>
    <row r="140" s="2" customFormat="1" ht="21.75" customHeight="1">
      <c r="A140" s="39"/>
      <c r="B140" s="40"/>
      <c r="C140" s="244" t="s">
        <v>274</v>
      </c>
      <c r="D140" s="244" t="s">
        <v>231</v>
      </c>
      <c r="E140" s="245" t="s">
        <v>3395</v>
      </c>
      <c r="F140" s="246" t="s">
        <v>4957</v>
      </c>
      <c r="G140" s="247" t="s">
        <v>311</v>
      </c>
      <c r="H140" s="248">
        <v>45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511</v>
      </c>
    </row>
    <row r="141" s="2" customFormat="1" ht="21.75" customHeight="1">
      <c r="A141" s="39"/>
      <c r="B141" s="40"/>
      <c r="C141" s="244" t="s">
        <v>322</v>
      </c>
      <c r="D141" s="244" t="s">
        <v>231</v>
      </c>
      <c r="E141" s="245" t="s">
        <v>3397</v>
      </c>
      <c r="F141" s="246" t="s">
        <v>4958</v>
      </c>
      <c r="G141" s="247" t="s">
        <v>311</v>
      </c>
      <c r="H141" s="248">
        <v>45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522</v>
      </c>
    </row>
    <row r="142" s="2" customFormat="1" ht="16.5" customHeight="1">
      <c r="A142" s="39"/>
      <c r="B142" s="40"/>
      <c r="C142" s="244" t="s">
        <v>478</v>
      </c>
      <c r="D142" s="244" t="s">
        <v>231</v>
      </c>
      <c r="E142" s="245" t="s">
        <v>3399</v>
      </c>
      <c r="F142" s="246" t="s">
        <v>3543</v>
      </c>
      <c r="G142" s="247" t="s">
        <v>234</v>
      </c>
      <c r="H142" s="248">
        <v>18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530</v>
      </c>
    </row>
    <row r="143" s="2" customFormat="1" ht="21.75" customHeight="1">
      <c r="A143" s="39"/>
      <c r="B143" s="40"/>
      <c r="C143" s="244" t="s">
        <v>325</v>
      </c>
      <c r="D143" s="244" t="s">
        <v>231</v>
      </c>
      <c r="E143" s="245" t="s">
        <v>3401</v>
      </c>
      <c r="F143" s="246" t="s">
        <v>3545</v>
      </c>
      <c r="G143" s="247" t="s">
        <v>346</v>
      </c>
      <c r="H143" s="248">
        <v>45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89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540</v>
      </c>
    </row>
    <row r="144" s="2" customFormat="1" ht="16.5" customHeight="1">
      <c r="A144" s="39"/>
      <c r="B144" s="40"/>
      <c r="C144" s="244" t="s">
        <v>485</v>
      </c>
      <c r="D144" s="244" t="s">
        <v>231</v>
      </c>
      <c r="E144" s="245" t="s">
        <v>3403</v>
      </c>
      <c r="F144" s="246" t="s">
        <v>3547</v>
      </c>
      <c r="G144" s="247" t="s">
        <v>346</v>
      </c>
      <c r="H144" s="248">
        <v>45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552</v>
      </c>
    </row>
    <row r="145" s="2" customFormat="1" ht="16.5" customHeight="1">
      <c r="A145" s="39"/>
      <c r="B145" s="40"/>
      <c r="C145" s="244" t="s">
        <v>328</v>
      </c>
      <c r="D145" s="244" t="s">
        <v>231</v>
      </c>
      <c r="E145" s="245" t="s">
        <v>4971</v>
      </c>
      <c r="F145" s="246" t="s">
        <v>3549</v>
      </c>
      <c r="G145" s="247" t="s">
        <v>346</v>
      </c>
      <c r="H145" s="248">
        <v>45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565</v>
      </c>
    </row>
    <row r="146" s="2" customFormat="1" ht="16.5" customHeight="1">
      <c r="A146" s="39"/>
      <c r="B146" s="40"/>
      <c r="C146" s="244" t="s">
        <v>8</v>
      </c>
      <c r="D146" s="244" t="s">
        <v>231</v>
      </c>
      <c r="E146" s="245" t="s">
        <v>4972</v>
      </c>
      <c r="F146" s="246" t="s">
        <v>3551</v>
      </c>
      <c r="G146" s="247" t="s">
        <v>346</v>
      </c>
      <c r="H146" s="248">
        <v>45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577</v>
      </c>
    </row>
    <row r="147" s="2" customFormat="1" ht="16.5" customHeight="1">
      <c r="A147" s="39"/>
      <c r="B147" s="40"/>
      <c r="C147" s="244" t="s">
        <v>331</v>
      </c>
      <c r="D147" s="244" t="s">
        <v>231</v>
      </c>
      <c r="E147" s="245" t="s">
        <v>4973</v>
      </c>
      <c r="F147" s="246" t="s">
        <v>4974</v>
      </c>
      <c r="G147" s="247" t="s">
        <v>3170</v>
      </c>
      <c r="H147" s="248">
        <v>3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587</v>
      </c>
    </row>
    <row r="148" s="2" customFormat="1" ht="16.5" customHeight="1">
      <c r="A148" s="39"/>
      <c r="B148" s="40"/>
      <c r="C148" s="244" t="s">
        <v>507</v>
      </c>
      <c r="D148" s="244" t="s">
        <v>231</v>
      </c>
      <c r="E148" s="245" t="s">
        <v>4975</v>
      </c>
      <c r="F148" s="246" t="s">
        <v>4976</v>
      </c>
      <c r="G148" s="247" t="s">
        <v>3170</v>
      </c>
      <c r="H148" s="248">
        <v>3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622</v>
      </c>
    </row>
    <row r="149" s="2" customFormat="1" ht="16.5" customHeight="1">
      <c r="A149" s="39"/>
      <c r="B149" s="40"/>
      <c r="C149" s="244" t="s">
        <v>511</v>
      </c>
      <c r="D149" s="244" t="s">
        <v>231</v>
      </c>
      <c r="E149" s="245" t="s">
        <v>4977</v>
      </c>
      <c r="F149" s="246" t="s">
        <v>3370</v>
      </c>
      <c r="G149" s="247" t="s">
        <v>3170</v>
      </c>
      <c r="H149" s="248">
        <v>1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89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635</v>
      </c>
    </row>
    <row r="150" s="12" customFormat="1" ht="25.92" customHeight="1">
      <c r="A150" s="12"/>
      <c r="B150" s="228"/>
      <c r="C150" s="229"/>
      <c r="D150" s="230" t="s">
        <v>80</v>
      </c>
      <c r="E150" s="231" t="s">
        <v>4963</v>
      </c>
      <c r="F150" s="231" t="s">
        <v>3642</v>
      </c>
      <c r="G150" s="229"/>
      <c r="H150" s="229"/>
      <c r="I150" s="232"/>
      <c r="J150" s="233">
        <f>BK150</f>
        <v>0</v>
      </c>
      <c r="K150" s="229"/>
      <c r="L150" s="234"/>
      <c r="M150" s="235"/>
      <c r="N150" s="236"/>
      <c r="O150" s="236"/>
      <c r="P150" s="237">
        <f>P151</f>
        <v>0</v>
      </c>
      <c r="Q150" s="236"/>
      <c r="R150" s="237">
        <f>R151</f>
        <v>0</v>
      </c>
      <c r="S150" s="236"/>
      <c r="T150" s="238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9" t="s">
        <v>89</v>
      </c>
      <c r="AT150" s="240" t="s">
        <v>80</v>
      </c>
      <c r="AU150" s="240" t="s">
        <v>81</v>
      </c>
      <c r="AY150" s="239" t="s">
        <v>229</v>
      </c>
      <c r="BK150" s="241">
        <f>BK151</f>
        <v>0</v>
      </c>
    </row>
    <row r="151" s="2" customFormat="1" ht="16.5" customHeight="1">
      <c r="A151" s="39"/>
      <c r="B151" s="40"/>
      <c r="C151" s="244" t="s">
        <v>517</v>
      </c>
      <c r="D151" s="244" t="s">
        <v>231</v>
      </c>
      <c r="E151" s="245" t="s">
        <v>3405</v>
      </c>
      <c r="F151" s="246" t="s">
        <v>3642</v>
      </c>
      <c r="G151" s="247" t="s">
        <v>3644</v>
      </c>
      <c r="H151" s="248">
        <v>1</v>
      </c>
      <c r="I151" s="249"/>
      <c r="J151" s="250">
        <f>ROUND(I151*H151,2)</f>
        <v>0</v>
      </c>
      <c r="K151" s="246" t="s">
        <v>1</v>
      </c>
      <c r="L151" s="45"/>
      <c r="M151" s="296" t="s">
        <v>1</v>
      </c>
      <c r="N151" s="297" t="s">
        <v>46</v>
      </c>
      <c r="O151" s="298"/>
      <c r="P151" s="299">
        <f>O151*H151</f>
        <v>0</v>
      </c>
      <c r="Q151" s="299">
        <v>0</v>
      </c>
      <c r="R151" s="299">
        <f>Q151*H151</f>
        <v>0</v>
      </c>
      <c r="S151" s="299">
        <v>0</v>
      </c>
      <c r="T151" s="30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645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193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e/qde0gplklbQAvnWhlSEHo+X++SE3Z3VyuRGQc3i/S1f+wCcibbne+r+zSewDrhGXvAOjwvmYAa0iGeAt7J/Q==" hashValue="UjUAIvM7o151l91n+KKPYPhNODfPxAAaoLx+vwWoyjyQVqkKPqz9+XfM6Bz6AWPz4Hcdwh5bcHFOp68qftvgbA==" algorithmName="SHA-512" password="CC35"/>
  <autoFilter ref="C124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4948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4978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ROUND((SUM(BE129:BE173)),  2)</f>
        <v>0</v>
      </c>
      <c r="G35" s="39"/>
      <c r="H35" s="39"/>
      <c r="I35" s="172">
        <v>0.20999999999999999</v>
      </c>
      <c r="J35" s="171">
        <f>ROUND(((SUM(BE129:BE173))*I35),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ROUND((SUM(BF129:BF173)),  2)</f>
        <v>0</v>
      </c>
      <c r="G36" s="39"/>
      <c r="H36" s="39"/>
      <c r="I36" s="172">
        <v>0.14999999999999999</v>
      </c>
      <c r="J36" s="171">
        <f>ROUND(((SUM(BF129:BF173))*I36),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ROUND((SUM(BG129:BG173)),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ROUND((SUM(BH129:BH173)),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ROUND((SUM(BI129:BI173)),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4948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601.3 - Přívod NN pro sklad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3335</v>
      </c>
      <c r="E99" s="206"/>
      <c r="F99" s="206"/>
      <c r="G99" s="206"/>
      <c r="H99" s="206"/>
      <c r="I99" s="207"/>
      <c r="J99" s="208">
        <f>J130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3336</v>
      </c>
      <c r="E100" s="206"/>
      <c r="F100" s="206"/>
      <c r="G100" s="206"/>
      <c r="H100" s="206"/>
      <c r="I100" s="207"/>
      <c r="J100" s="208">
        <f>J136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3337</v>
      </c>
      <c r="E101" s="206"/>
      <c r="F101" s="206"/>
      <c r="G101" s="206"/>
      <c r="H101" s="206"/>
      <c r="I101" s="207"/>
      <c r="J101" s="208">
        <f>J140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3338</v>
      </c>
      <c r="E102" s="206"/>
      <c r="F102" s="206"/>
      <c r="G102" s="206"/>
      <c r="H102" s="206"/>
      <c r="I102" s="207"/>
      <c r="J102" s="208">
        <f>J143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4979</v>
      </c>
      <c r="E103" s="206"/>
      <c r="F103" s="206"/>
      <c r="G103" s="206"/>
      <c r="H103" s="206"/>
      <c r="I103" s="207"/>
      <c r="J103" s="208">
        <f>J147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4980</v>
      </c>
      <c r="E104" s="206"/>
      <c r="F104" s="206"/>
      <c r="G104" s="206"/>
      <c r="H104" s="206"/>
      <c r="I104" s="207"/>
      <c r="J104" s="208">
        <f>J152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4981</v>
      </c>
      <c r="E105" s="206"/>
      <c r="F105" s="206"/>
      <c r="G105" s="206"/>
      <c r="H105" s="206"/>
      <c r="I105" s="207"/>
      <c r="J105" s="208">
        <f>J161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3347</v>
      </c>
      <c r="E106" s="206"/>
      <c r="F106" s="206"/>
      <c r="G106" s="206"/>
      <c r="H106" s="206"/>
      <c r="I106" s="207"/>
      <c r="J106" s="208">
        <f>J164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4982</v>
      </c>
      <c r="E107" s="206"/>
      <c r="F107" s="206"/>
      <c r="G107" s="206"/>
      <c r="H107" s="206"/>
      <c r="I107" s="207"/>
      <c r="J107" s="208">
        <f>J172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93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196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214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97" t="str">
        <f>E7</f>
        <v>Smuteční síň na Novém hřbitově v Tišnově</v>
      </c>
      <c r="F117" s="33"/>
      <c r="G117" s="33"/>
      <c r="H117" s="33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205</v>
      </c>
      <c r="D118" s="23"/>
      <c r="E118" s="23"/>
      <c r="F118" s="23"/>
      <c r="G118" s="23"/>
      <c r="H118" s="23"/>
      <c r="I118" s="147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97" t="s">
        <v>4948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270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601.3 - Přívod NN pro sklad</v>
      </c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Tišnov</v>
      </c>
      <c r="G123" s="41"/>
      <c r="H123" s="41"/>
      <c r="I123" s="157" t="s">
        <v>22</v>
      </c>
      <c r="J123" s="80" t="str">
        <f>IF(J14="","",J14)</f>
        <v>22. 3. 2019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Město Tišnov</v>
      </c>
      <c r="G125" s="41"/>
      <c r="H125" s="41"/>
      <c r="I125" s="157" t="s">
        <v>32</v>
      </c>
      <c r="J125" s="37" t="str">
        <f>E23</f>
        <v>Ing. Arch. Pavel Jura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157" t="s">
        <v>37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6"/>
      <c r="B128" s="217"/>
      <c r="C128" s="218" t="s">
        <v>215</v>
      </c>
      <c r="D128" s="219" t="s">
        <v>66</v>
      </c>
      <c r="E128" s="219" t="s">
        <v>62</v>
      </c>
      <c r="F128" s="219" t="s">
        <v>63</v>
      </c>
      <c r="G128" s="219" t="s">
        <v>216</v>
      </c>
      <c r="H128" s="219" t="s">
        <v>217</v>
      </c>
      <c r="I128" s="220" t="s">
        <v>218</v>
      </c>
      <c r="J128" s="219" t="s">
        <v>209</v>
      </c>
      <c r="K128" s="221" t="s">
        <v>219</v>
      </c>
      <c r="L128" s="222"/>
      <c r="M128" s="101" t="s">
        <v>1</v>
      </c>
      <c r="N128" s="102" t="s">
        <v>45</v>
      </c>
      <c r="O128" s="102" t="s">
        <v>220</v>
      </c>
      <c r="P128" s="102" t="s">
        <v>221</v>
      </c>
      <c r="Q128" s="102" t="s">
        <v>222</v>
      </c>
      <c r="R128" s="102" t="s">
        <v>223</v>
      </c>
      <c r="S128" s="102" t="s">
        <v>224</v>
      </c>
      <c r="T128" s="103" t="s">
        <v>225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9"/>
      <c r="B129" s="40"/>
      <c r="C129" s="108" t="s">
        <v>226</v>
      </c>
      <c r="D129" s="41"/>
      <c r="E129" s="41"/>
      <c r="F129" s="41"/>
      <c r="G129" s="41"/>
      <c r="H129" s="41"/>
      <c r="I129" s="155"/>
      <c r="J129" s="223">
        <f>BK129</f>
        <v>0</v>
      </c>
      <c r="K129" s="41"/>
      <c r="L129" s="45"/>
      <c r="M129" s="104"/>
      <c r="N129" s="224"/>
      <c r="O129" s="105"/>
      <c r="P129" s="225">
        <f>P130+P136+P140+P143+P147+P152+P161+P164+P172</f>
        <v>0</v>
      </c>
      <c r="Q129" s="105"/>
      <c r="R129" s="225">
        <f>R130+R136+R140+R143+R147+R152+R161+R164+R172</f>
        <v>0</v>
      </c>
      <c r="S129" s="105"/>
      <c r="T129" s="226">
        <f>T130+T136+T140+T143+T147+T152+T161+T164+T172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211</v>
      </c>
      <c r="BK129" s="227">
        <f>BK130+BK136+BK140+BK143+BK147+BK152+BK161+BK164+BK172</f>
        <v>0</v>
      </c>
    </row>
    <row r="130" s="12" customFormat="1" ht="25.92" customHeight="1">
      <c r="A130" s="12"/>
      <c r="B130" s="228"/>
      <c r="C130" s="229"/>
      <c r="D130" s="230" t="s">
        <v>80</v>
      </c>
      <c r="E130" s="231" t="s">
        <v>89</v>
      </c>
      <c r="F130" s="231" t="s">
        <v>3350</v>
      </c>
      <c r="G130" s="229"/>
      <c r="H130" s="229"/>
      <c r="I130" s="232"/>
      <c r="J130" s="233">
        <f>BK130</f>
        <v>0</v>
      </c>
      <c r="K130" s="229"/>
      <c r="L130" s="234"/>
      <c r="M130" s="235"/>
      <c r="N130" s="236"/>
      <c r="O130" s="236"/>
      <c r="P130" s="237">
        <f>SUM(P131:P135)</f>
        <v>0</v>
      </c>
      <c r="Q130" s="236"/>
      <c r="R130" s="237">
        <f>SUM(R131:R135)</f>
        <v>0</v>
      </c>
      <c r="S130" s="236"/>
      <c r="T130" s="238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9" t="s">
        <v>89</v>
      </c>
      <c r="AT130" s="240" t="s">
        <v>80</v>
      </c>
      <c r="AU130" s="240" t="s">
        <v>81</v>
      </c>
      <c r="AY130" s="239" t="s">
        <v>229</v>
      </c>
      <c r="BK130" s="241">
        <f>SUM(BK131:BK135)</f>
        <v>0</v>
      </c>
    </row>
    <row r="131" s="2" customFormat="1" ht="16.5" customHeight="1">
      <c r="A131" s="39"/>
      <c r="B131" s="40"/>
      <c r="C131" s="244" t="s">
        <v>89</v>
      </c>
      <c r="D131" s="244" t="s">
        <v>231</v>
      </c>
      <c r="E131" s="245" t="s">
        <v>3351</v>
      </c>
      <c r="F131" s="246" t="s">
        <v>3354</v>
      </c>
      <c r="G131" s="247" t="s">
        <v>346</v>
      </c>
      <c r="H131" s="248">
        <v>10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91</v>
      </c>
    </row>
    <row r="132" s="2" customFormat="1" ht="16.5" customHeight="1">
      <c r="A132" s="39"/>
      <c r="B132" s="40"/>
      <c r="C132" s="244" t="s">
        <v>91</v>
      </c>
      <c r="D132" s="244" t="s">
        <v>231</v>
      </c>
      <c r="E132" s="245" t="s">
        <v>3353</v>
      </c>
      <c r="F132" s="246" t="s">
        <v>3356</v>
      </c>
      <c r="G132" s="247" t="s">
        <v>346</v>
      </c>
      <c r="H132" s="248">
        <v>5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236</v>
      </c>
    </row>
    <row r="133" s="2" customFormat="1" ht="16.5" customHeight="1">
      <c r="A133" s="39"/>
      <c r="B133" s="40"/>
      <c r="C133" s="244" t="s">
        <v>244</v>
      </c>
      <c r="D133" s="244" t="s">
        <v>231</v>
      </c>
      <c r="E133" s="245" t="s">
        <v>3355</v>
      </c>
      <c r="F133" s="246" t="s">
        <v>3362</v>
      </c>
      <c r="G133" s="247" t="s">
        <v>346</v>
      </c>
      <c r="H133" s="248">
        <v>5</v>
      </c>
      <c r="I133" s="249"/>
      <c r="J133" s="250">
        <f>ROUND(I133*H133,2)</f>
        <v>0</v>
      </c>
      <c r="K133" s="246" t="s">
        <v>1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89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264</v>
      </c>
    </row>
    <row r="134" s="2" customFormat="1" ht="16.5" customHeight="1">
      <c r="A134" s="39"/>
      <c r="B134" s="40"/>
      <c r="C134" s="244" t="s">
        <v>236</v>
      </c>
      <c r="D134" s="244" t="s">
        <v>231</v>
      </c>
      <c r="E134" s="245" t="s">
        <v>3357</v>
      </c>
      <c r="F134" s="246" t="s">
        <v>4983</v>
      </c>
      <c r="G134" s="247" t="s">
        <v>346</v>
      </c>
      <c r="H134" s="248">
        <v>70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319</v>
      </c>
    </row>
    <row r="135" s="2" customFormat="1" ht="16.5" customHeight="1">
      <c r="A135" s="39"/>
      <c r="B135" s="40"/>
      <c r="C135" s="244" t="s">
        <v>258</v>
      </c>
      <c r="D135" s="244" t="s">
        <v>231</v>
      </c>
      <c r="E135" s="245" t="s">
        <v>3359</v>
      </c>
      <c r="F135" s="246" t="s">
        <v>3370</v>
      </c>
      <c r="G135" s="247" t="s">
        <v>3170</v>
      </c>
      <c r="H135" s="248">
        <v>1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322</v>
      </c>
    </row>
    <row r="136" s="12" customFormat="1" ht="25.92" customHeight="1">
      <c r="A136" s="12"/>
      <c r="B136" s="228"/>
      <c r="C136" s="229"/>
      <c r="D136" s="230" t="s">
        <v>80</v>
      </c>
      <c r="E136" s="231" t="s">
        <v>91</v>
      </c>
      <c r="F136" s="231" t="s">
        <v>3371</v>
      </c>
      <c r="G136" s="229"/>
      <c r="H136" s="229"/>
      <c r="I136" s="232"/>
      <c r="J136" s="233">
        <f>BK136</f>
        <v>0</v>
      </c>
      <c r="K136" s="229"/>
      <c r="L136" s="234"/>
      <c r="M136" s="235"/>
      <c r="N136" s="236"/>
      <c r="O136" s="236"/>
      <c r="P136" s="237">
        <f>SUM(P137:P139)</f>
        <v>0</v>
      </c>
      <c r="Q136" s="236"/>
      <c r="R136" s="237">
        <f>SUM(R137:R139)</f>
        <v>0</v>
      </c>
      <c r="S136" s="236"/>
      <c r="T136" s="238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9" t="s">
        <v>89</v>
      </c>
      <c r="AT136" s="240" t="s">
        <v>80</v>
      </c>
      <c r="AU136" s="240" t="s">
        <v>81</v>
      </c>
      <c r="AY136" s="239" t="s">
        <v>229</v>
      </c>
      <c r="BK136" s="241">
        <f>SUM(BK137:BK139)</f>
        <v>0</v>
      </c>
    </row>
    <row r="137" s="2" customFormat="1" ht="16.5" customHeight="1">
      <c r="A137" s="39"/>
      <c r="B137" s="40"/>
      <c r="C137" s="244" t="s">
        <v>264</v>
      </c>
      <c r="D137" s="244" t="s">
        <v>231</v>
      </c>
      <c r="E137" s="245" t="s">
        <v>3372</v>
      </c>
      <c r="F137" s="246" t="s">
        <v>3373</v>
      </c>
      <c r="G137" s="247" t="s">
        <v>346</v>
      </c>
      <c r="H137" s="248">
        <v>20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89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325</v>
      </c>
    </row>
    <row r="138" s="2" customFormat="1" ht="16.5" customHeight="1">
      <c r="A138" s="39"/>
      <c r="B138" s="40"/>
      <c r="C138" s="244" t="s">
        <v>303</v>
      </c>
      <c r="D138" s="244" t="s">
        <v>231</v>
      </c>
      <c r="E138" s="245" t="s">
        <v>3374</v>
      </c>
      <c r="F138" s="246" t="s">
        <v>3375</v>
      </c>
      <c r="G138" s="247" t="s">
        <v>346</v>
      </c>
      <c r="H138" s="248">
        <v>70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328</v>
      </c>
    </row>
    <row r="139" s="2" customFormat="1" ht="16.5" customHeight="1">
      <c r="A139" s="39"/>
      <c r="B139" s="40"/>
      <c r="C139" s="244" t="s">
        <v>319</v>
      </c>
      <c r="D139" s="244" t="s">
        <v>231</v>
      </c>
      <c r="E139" s="245" t="s">
        <v>3376</v>
      </c>
      <c r="F139" s="246" t="s">
        <v>3370</v>
      </c>
      <c r="G139" s="247" t="s">
        <v>3170</v>
      </c>
      <c r="H139" s="248">
        <v>1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331</v>
      </c>
    </row>
    <row r="140" s="12" customFormat="1" ht="25.92" customHeight="1">
      <c r="A140" s="12"/>
      <c r="B140" s="228"/>
      <c r="C140" s="229"/>
      <c r="D140" s="230" t="s">
        <v>80</v>
      </c>
      <c r="E140" s="231" t="s">
        <v>244</v>
      </c>
      <c r="F140" s="231" t="s">
        <v>3377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SUM(P141:P142)</f>
        <v>0</v>
      </c>
      <c r="Q140" s="236"/>
      <c r="R140" s="237">
        <f>SUM(R141:R142)</f>
        <v>0</v>
      </c>
      <c r="S140" s="236"/>
      <c r="T140" s="238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89</v>
      </c>
      <c r="AT140" s="240" t="s">
        <v>80</v>
      </c>
      <c r="AU140" s="240" t="s">
        <v>81</v>
      </c>
      <c r="AY140" s="239" t="s">
        <v>229</v>
      </c>
      <c r="BK140" s="241">
        <f>SUM(BK141:BK142)</f>
        <v>0</v>
      </c>
    </row>
    <row r="141" s="2" customFormat="1" ht="21.75" customHeight="1">
      <c r="A141" s="39"/>
      <c r="B141" s="40"/>
      <c r="C141" s="244" t="s">
        <v>274</v>
      </c>
      <c r="D141" s="244" t="s">
        <v>231</v>
      </c>
      <c r="E141" s="245" t="s">
        <v>3378</v>
      </c>
      <c r="F141" s="246" t="s">
        <v>3379</v>
      </c>
      <c r="G141" s="247" t="s">
        <v>3170</v>
      </c>
      <c r="H141" s="248">
        <v>1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511</v>
      </c>
    </row>
    <row r="142" s="2" customFormat="1" ht="16.5" customHeight="1">
      <c r="A142" s="39"/>
      <c r="B142" s="40"/>
      <c r="C142" s="244" t="s">
        <v>322</v>
      </c>
      <c r="D142" s="244" t="s">
        <v>231</v>
      </c>
      <c r="E142" s="245" t="s">
        <v>3380</v>
      </c>
      <c r="F142" s="246" t="s">
        <v>3370</v>
      </c>
      <c r="G142" s="247" t="s">
        <v>3170</v>
      </c>
      <c r="H142" s="248">
        <v>1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4984</v>
      </c>
    </row>
    <row r="143" s="12" customFormat="1" ht="25.92" customHeight="1">
      <c r="A143" s="12"/>
      <c r="B143" s="228"/>
      <c r="C143" s="229"/>
      <c r="D143" s="230" t="s">
        <v>80</v>
      </c>
      <c r="E143" s="231" t="s">
        <v>236</v>
      </c>
      <c r="F143" s="231" t="s">
        <v>3394</v>
      </c>
      <c r="G143" s="229"/>
      <c r="H143" s="229"/>
      <c r="I143" s="232"/>
      <c r="J143" s="233">
        <f>BK143</f>
        <v>0</v>
      </c>
      <c r="K143" s="229"/>
      <c r="L143" s="234"/>
      <c r="M143" s="235"/>
      <c r="N143" s="236"/>
      <c r="O143" s="236"/>
      <c r="P143" s="237">
        <f>SUM(P144:P146)</f>
        <v>0</v>
      </c>
      <c r="Q143" s="236"/>
      <c r="R143" s="237">
        <f>SUM(R144:R146)</f>
        <v>0</v>
      </c>
      <c r="S143" s="236"/>
      <c r="T143" s="238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9" t="s">
        <v>89</v>
      </c>
      <c r="AT143" s="240" t="s">
        <v>80</v>
      </c>
      <c r="AU143" s="240" t="s">
        <v>81</v>
      </c>
      <c r="AY143" s="239" t="s">
        <v>229</v>
      </c>
      <c r="BK143" s="241">
        <f>SUM(BK144:BK146)</f>
        <v>0</v>
      </c>
    </row>
    <row r="144" s="2" customFormat="1" ht="16.5" customHeight="1">
      <c r="A144" s="39"/>
      <c r="B144" s="40"/>
      <c r="C144" s="244" t="s">
        <v>478</v>
      </c>
      <c r="D144" s="244" t="s">
        <v>231</v>
      </c>
      <c r="E144" s="245" t="s">
        <v>3395</v>
      </c>
      <c r="F144" s="246" t="s">
        <v>3398</v>
      </c>
      <c r="G144" s="247" t="s">
        <v>3170</v>
      </c>
      <c r="H144" s="248">
        <v>1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522</v>
      </c>
    </row>
    <row r="145" s="2" customFormat="1" ht="21.75" customHeight="1">
      <c r="A145" s="39"/>
      <c r="B145" s="40"/>
      <c r="C145" s="244" t="s">
        <v>325</v>
      </c>
      <c r="D145" s="244" t="s">
        <v>231</v>
      </c>
      <c r="E145" s="245" t="s">
        <v>3397</v>
      </c>
      <c r="F145" s="246" t="s">
        <v>4985</v>
      </c>
      <c r="G145" s="247" t="s">
        <v>3170</v>
      </c>
      <c r="H145" s="248">
        <v>1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530</v>
      </c>
    </row>
    <row r="146" s="2" customFormat="1" ht="16.5" customHeight="1">
      <c r="A146" s="39"/>
      <c r="B146" s="40"/>
      <c r="C146" s="244" t="s">
        <v>485</v>
      </c>
      <c r="D146" s="244" t="s">
        <v>231</v>
      </c>
      <c r="E146" s="245" t="s">
        <v>3399</v>
      </c>
      <c r="F146" s="246" t="s">
        <v>3370</v>
      </c>
      <c r="G146" s="247" t="s">
        <v>3393</v>
      </c>
      <c r="H146" s="248">
        <v>1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540</v>
      </c>
    </row>
    <row r="147" s="12" customFormat="1" ht="25.92" customHeight="1">
      <c r="A147" s="12"/>
      <c r="B147" s="228"/>
      <c r="C147" s="229"/>
      <c r="D147" s="230" t="s">
        <v>80</v>
      </c>
      <c r="E147" s="231" t="s">
        <v>258</v>
      </c>
      <c r="F147" s="231" t="s">
        <v>3482</v>
      </c>
      <c r="G147" s="229"/>
      <c r="H147" s="229"/>
      <c r="I147" s="232"/>
      <c r="J147" s="233">
        <f>BK147</f>
        <v>0</v>
      </c>
      <c r="K147" s="229"/>
      <c r="L147" s="234"/>
      <c r="M147" s="235"/>
      <c r="N147" s="236"/>
      <c r="O147" s="236"/>
      <c r="P147" s="237">
        <f>SUM(P148:P151)</f>
        <v>0</v>
      </c>
      <c r="Q147" s="236"/>
      <c r="R147" s="237">
        <f>SUM(R148:R151)</f>
        <v>0</v>
      </c>
      <c r="S147" s="236"/>
      <c r="T147" s="238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9" t="s">
        <v>89</v>
      </c>
      <c r="AT147" s="240" t="s">
        <v>80</v>
      </c>
      <c r="AU147" s="240" t="s">
        <v>81</v>
      </c>
      <c r="AY147" s="239" t="s">
        <v>229</v>
      </c>
      <c r="BK147" s="241">
        <f>SUM(BK148:BK151)</f>
        <v>0</v>
      </c>
    </row>
    <row r="148" s="2" customFormat="1" ht="33" customHeight="1">
      <c r="A148" s="39"/>
      <c r="B148" s="40"/>
      <c r="C148" s="244" t="s">
        <v>328</v>
      </c>
      <c r="D148" s="244" t="s">
        <v>231</v>
      </c>
      <c r="E148" s="245" t="s">
        <v>3405</v>
      </c>
      <c r="F148" s="246" t="s">
        <v>4986</v>
      </c>
      <c r="G148" s="247" t="s">
        <v>3170</v>
      </c>
      <c r="H148" s="248">
        <v>1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552</v>
      </c>
    </row>
    <row r="149" s="2" customFormat="1">
      <c r="A149" s="39"/>
      <c r="B149" s="40"/>
      <c r="C149" s="41"/>
      <c r="D149" s="259" t="s">
        <v>262</v>
      </c>
      <c r="E149" s="41"/>
      <c r="F149" s="290" t="s">
        <v>4987</v>
      </c>
      <c r="G149" s="41"/>
      <c r="H149" s="41"/>
      <c r="I149" s="155"/>
      <c r="J149" s="41"/>
      <c r="K149" s="41"/>
      <c r="L149" s="45"/>
      <c r="M149" s="291"/>
      <c r="N149" s="29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262</v>
      </c>
      <c r="AU149" s="18" t="s">
        <v>89</v>
      </c>
    </row>
    <row r="150" s="2" customFormat="1" ht="16.5" customHeight="1">
      <c r="A150" s="39"/>
      <c r="B150" s="40"/>
      <c r="C150" s="244" t="s">
        <v>8</v>
      </c>
      <c r="D150" s="244" t="s">
        <v>231</v>
      </c>
      <c r="E150" s="245" t="s">
        <v>3407</v>
      </c>
      <c r="F150" s="246" t="s">
        <v>4970</v>
      </c>
      <c r="G150" s="247" t="s">
        <v>3170</v>
      </c>
      <c r="H150" s="248">
        <v>1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236</v>
      </c>
      <c r="AT150" s="255" t="s">
        <v>231</v>
      </c>
      <c r="AU150" s="255" t="s">
        <v>89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236</v>
      </c>
      <c r="BM150" s="255" t="s">
        <v>565</v>
      </c>
    </row>
    <row r="151" s="2" customFormat="1" ht="16.5" customHeight="1">
      <c r="A151" s="39"/>
      <c r="B151" s="40"/>
      <c r="C151" s="244" t="s">
        <v>331</v>
      </c>
      <c r="D151" s="244" t="s">
        <v>231</v>
      </c>
      <c r="E151" s="245" t="s">
        <v>3409</v>
      </c>
      <c r="F151" s="246" t="s">
        <v>3370</v>
      </c>
      <c r="G151" s="247" t="s">
        <v>771</v>
      </c>
      <c r="H151" s="248">
        <v>1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577</v>
      </c>
    </row>
    <row r="152" s="12" customFormat="1" ht="25.92" customHeight="1">
      <c r="A152" s="12"/>
      <c r="B152" s="228"/>
      <c r="C152" s="229"/>
      <c r="D152" s="230" t="s">
        <v>80</v>
      </c>
      <c r="E152" s="231" t="s">
        <v>264</v>
      </c>
      <c r="F152" s="231" t="s">
        <v>4956</v>
      </c>
      <c r="G152" s="229"/>
      <c r="H152" s="229"/>
      <c r="I152" s="232"/>
      <c r="J152" s="233">
        <f>BK152</f>
        <v>0</v>
      </c>
      <c r="K152" s="229"/>
      <c r="L152" s="234"/>
      <c r="M152" s="235"/>
      <c r="N152" s="236"/>
      <c r="O152" s="236"/>
      <c r="P152" s="237">
        <f>SUM(P153:P160)</f>
        <v>0</v>
      </c>
      <c r="Q152" s="236"/>
      <c r="R152" s="237">
        <f>SUM(R153:R160)</f>
        <v>0</v>
      </c>
      <c r="S152" s="236"/>
      <c r="T152" s="238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9" t="s">
        <v>89</v>
      </c>
      <c r="AT152" s="240" t="s">
        <v>80</v>
      </c>
      <c r="AU152" s="240" t="s">
        <v>81</v>
      </c>
      <c r="AY152" s="239" t="s">
        <v>229</v>
      </c>
      <c r="BK152" s="241">
        <f>SUM(BK153:BK160)</f>
        <v>0</v>
      </c>
    </row>
    <row r="153" s="2" customFormat="1" ht="21.75" customHeight="1">
      <c r="A153" s="39"/>
      <c r="B153" s="40"/>
      <c r="C153" s="244" t="s">
        <v>507</v>
      </c>
      <c r="D153" s="244" t="s">
        <v>231</v>
      </c>
      <c r="E153" s="245" t="s">
        <v>3416</v>
      </c>
      <c r="F153" s="246" t="s">
        <v>4957</v>
      </c>
      <c r="G153" s="247" t="s">
        <v>311</v>
      </c>
      <c r="H153" s="248">
        <v>25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89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587</v>
      </c>
    </row>
    <row r="154" s="2" customFormat="1" ht="21.75" customHeight="1">
      <c r="A154" s="39"/>
      <c r="B154" s="40"/>
      <c r="C154" s="244" t="s">
        <v>511</v>
      </c>
      <c r="D154" s="244" t="s">
        <v>231</v>
      </c>
      <c r="E154" s="245" t="s">
        <v>3418</v>
      </c>
      <c r="F154" s="246" t="s">
        <v>4958</v>
      </c>
      <c r="G154" s="247" t="s">
        <v>311</v>
      </c>
      <c r="H154" s="248">
        <v>25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89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622</v>
      </c>
    </row>
    <row r="155" s="2" customFormat="1" ht="16.5" customHeight="1">
      <c r="A155" s="39"/>
      <c r="B155" s="40"/>
      <c r="C155" s="244" t="s">
        <v>517</v>
      </c>
      <c r="D155" s="244" t="s">
        <v>231</v>
      </c>
      <c r="E155" s="245" t="s">
        <v>3420</v>
      </c>
      <c r="F155" s="246" t="s">
        <v>3543</v>
      </c>
      <c r="G155" s="247" t="s">
        <v>234</v>
      </c>
      <c r="H155" s="248">
        <v>10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236</v>
      </c>
      <c r="AT155" s="255" t="s">
        <v>231</v>
      </c>
      <c r="AU155" s="255" t="s">
        <v>89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236</v>
      </c>
      <c r="BM155" s="255" t="s">
        <v>635</v>
      </c>
    </row>
    <row r="156" s="2" customFormat="1" ht="21.75" customHeight="1">
      <c r="A156" s="39"/>
      <c r="B156" s="40"/>
      <c r="C156" s="244" t="s">
        <v>522</v>
      </c>
      <c r="D156" s="244" t="s">
        <v>231</v>
      </c>
      <c r="E156" s="245" t="s">
        <v>3422</v>
      </c>
      <c r="F156" s="246" t="s">
        <v>3545</v>
      </c>
      <c r="G156" s="247" t="s">
        <v>346</v>
      </c>
      <c r="H156" s="248">
        <v>25</v>
      </c>
      <c r="I156" s="249"/>
      <c r="J156" s="250">
        <f>ROUND(I156*H156,2)</f>
        <v>0</v>
      </c>
      <c r="K156" s="246" t="s">
        <v>1</v>
      </c>
      <c r="L156" s="45"/>
      <c r="M156" s="251" t="s">
        <v>1</v>
      </c>
      <c r="N156" s="252" t="s">
        <v>46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236</v>
      </c>
      <c r="AT156" s="255" t="s">
        <v>231</v>
      </c>
      <c r="AU156" s="255" t="s">
        <v>89</v>
      </c>
      <c r="AY156" s="18" t="s">
        <v>229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89</v>
      </c>
      <c r="BK156" s="256">
        <f>ROUND(I156*H156,2)</f>
        <v>0</v>
      </c>
      <c r="BL156" s="18" t="s">
        <v>236</v>
      </c>
      <c r="BM156" s="255" t="s">
        <v>645</v>
      </c>
    </row>
    <row r="157" s="2" customFormat="1" ht="16.5" customHeight="1">
      <c r="A157" s="39"/>
      <c r="B157" s="40"/>
      <c r="C157" s="244" t="s">
        <v>7</v>
      </c>
      <c r="D157" s="244" t="s">
        <v>231</v>
      </c>
      <c r="E157" s="245" t="s">
        <v>4988</v>
      </c>
      <c r="F157" s="246" t="s">
        <v>3547</v>
      </c>
      <c r="G157" s="247" t="s">
        <v>346</v>
      </c>
      <c r="H157" s="248">
        <v>25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46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236</v>
      </c>
      <c r="AT157" s="255" t="s">
        <v>231</v>
      </c>
      <c r="AU157" s="255" t="s">
        <v>89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236</v>
      </c>
      <c r="BM157" s="255" t="s">
        <v>658</v>
      </c>
    </row>
    <row r="158" s="2" customFormat="1" ht="16.5" customHeight="1">
      <c r="A158" s="39"/>
      <c r="B158" s="40"/>
      <c r="C158" s="244" t="s">
        <v>530</v>
      </c>
      <c r="D158" s="244" t="s">
        <v>231</v>
      </c>
      <c r="E158" s="245" t="s">
        <v>4989</v>
      </c>
      <c r="F158" s="246" t="s">
        <v>3549</v>
      </c>
      <c r="G158" s="247" t="s">
        <v>346</v>
      </c>
      <c r="H158" s="248">
        <v>25</v>
      </c>
      <c r="I158" s="249"/>
      <c r="J158" s="250">
        <f>ROUND(I158*H158,2)</f>
        <v>0</v>
      </c>
      <c r="K158" s="246" t="s">
        <v>1</v>
      </c>
      <c r="L158" s="45"/>
      <c r="M158" s="251" t="s">
        <v>1</v>
      </c>
      <c r="N158" s="252" t="s">
        <v>46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236</v>
      </c>
      <c r="AT158" s="255" t="s">
        <v>231</v>
      </c>
      <c r="AU158" s="255" t="s">
        <v>89</v>
      </c>
      <c r="AY158" s="18" t="s">
        <v>229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89</v>
      </c>
      <c r="BK158" s="256">
        <f>ROUND(I158*H158,2)</f>
        <v>0</v>
      </c>
      <c r="BL158" s="18" t="s">
        <v>236</v>
      </c>
      <c r="BM158" s="255" t="s">
        <v>676</v>
      </c>
    </row>
    <row r="159" s="2" customFormat="1" ht="16.5" customHeight="1">
      <c r="A159" s="39"/>
      <c r="B159" s="40"/>
      <c r="C159" s="244" t="s">
        <v>534</v>
      </c>
      <c r="D159" s="244" t="s">
        <v>231</v>
      </c>
      <c r="E159" s="245" t="s">
        <v>4990</v>
      </c>
      <c r="F159" s="246" t="s">
        <v>3551</v>
      </c>
      <c r="G159" s="247" t="s">
        <v>346</v>
      </c>
      <c r="H159" s="248">
        <v>25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46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236</v>
      </c>
      <c r="AT159" s="255" t="s">
        <v>231</v>
      </c>
      <c r="AU159" s="255" t="s">
        <v>89</v>
      </c>
      <c r="AY159" s="18" t="s">
        <v>229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89</v>
      </c>
      <c r="BK159" s="256">
        <f>ROUND(I159*H159,2)</f>
        <v>0</v>
      </c>
      <c r="BL159" s="18" t="s">
        <v>236</v>
      </c>
      <c r="BM159" s="255" t="s">
        <v>717</v>
      </c>
    </row>
    <row r="160" s="2" customFormat="1" ht="16.5" customHeight="1">
      <c r="A160" s="39"/>
      <c r="B160" s="40"/>
      <c r="C160" s="244" t="s">
        <v>540</v>
      </c>
      <c r="D160" s="244" t="s">
        <v>231</v>
      </c>
      <c r="E160" s="245" t="s">
        <v>4991</v>
      </c>
      <c r="F160" s="246" t="s">
        <v>3370</v>
      </c>
      <c r="G160" s="247" t="s">
        <v>3170</v>
      </c>
      <c r="H160" s="248">
        <v>1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46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236</v>
      </c>
      <c r="AT160" s="255" t="s">
        <v>231</v>
      </c>
      <c r="AU160" s="255" t="s">
        <v>89</v>
      </c>
      <c r="AY160" s="18" t="s">
        <v>229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89</v>
      </c>
      <c r="BK160" s="256">
        <f>ROUND(I160*H160,2)</f>
        <v>0</v>
      </c>
      <c r="BL160" s="18" t="s">
        <v>236</v>
      </c>
      <c r="BM160" s="255" t="s">
        <v>742</v>
      </c>
    </row>
    <row r="161" s="12" customFormat="1" ht="25.92" customHeight="1">
      <c r="A161" s="12"/>
      <c r="B161" s="228"/>
      <c r="C161" s="229"/>
      <c r="D161" s="230" t="s">
        <v>80</v>
      </c>
      <c r="E161" s="231" t="s">
        <v>303</v>
      </c>
      <c r="F161" s="231" t="s">
        <v>3604</v>
      </c>
      <c r="G161" s="229"/>
      <c r="H161" s="229"/>
      <c r="I161" s="232"/>
      <c r="J161" s="233">
        <f>BK161</f>
        <v>0</v>
      </c>
      <c r="K161" s="229"/>
      <c r="L161" s="234"/>
      <c r="M161" s="235"/>
      <c r="N161" s="236"/>
      <c r="O161" s="236"/>
      <c r="P161" s="237">
        <f>SUM(P162:P163)</f>
        <v>0</v>
      </c>
      <c r="Q161" s="236"/>
      <c r="R161" s="237">
        <f>SUM(R162:R163)</f>
        <v>0</v>
      </c>
      <c r="S161" s="236"/>
      <c r="T161" s="23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9" t="s">
        <v>89</v>
      </c>
      <c r="AT161" s="240" t="s">
        <v>80</v>
      </c>
      <c r="AU161" s="240" t="s">
        <v>81</v>
      </c>
      <c r="AY161" s="239" t="s">
        <v>229</v>
      </c>
      <c r="BK161" s="241">
        <f>SUM(BK162:BK163)</f>
        <v>0</v>
      </c>
    </row>
    <row r="162" s="2" customFormat="1" ht="21.75" customHeight="1">
      <c r="A162" s="39"/>
      <c r="B162" s="40"/>
      <c r="C162" s="244" t="s">
        <v>548</v>
      </c>
      <c r="D162" s="244" t="s">
        <v>231</v>
      </c>
      <c r="E162" s="245" t="s">
        <v>3424</v>
      </c>
      <c r="F162" s="246" t="s">
        <v>4992</v>
      </c>
      <c r="G162" s="247" t="s">
        <v>3170</v>
      </c>
      <c r="H162" s="248">
        <v>1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46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236</v>
      </c>
      <c r="AT162" s="255" t="s">
        <v>231</v>
      </c>
      <c r="AU162" s="255" t="s">
        <v>89</v>
      </c>
      <c r="AY162" s="18" t="s">
        <v>229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89</v>
      </c>
      <c r="BK162" s="256">
        <f>ROUND(I162*H162,2)</f>
        <v>0</v>
      </c>
      <c r="BL162" s="18" t="s">
        <v>236</v>
      </c>
      <c r="BM162" s="255" t="s">
        <v>755</v>
      </c>
    </row>
    <row r="163" s="2" customFormat="1">
      <c r="A163" s="39"/>
      <c r="B163" s="40"/>
      <c r="C163" s="41"/>
      <c r="D163" s="259" t="s">
        <v>262</v>
      </c>
      <c r="E163" s="41"/>
      <c r="F163" s="290" t="s">
        <v>4993</v>
      </c>
      <c r="G163" s="41"/>
      <c r="H163" s="41"/>
      <c r="I163" s="155"/>
      <c r="J163" s="41"/>
      <c r="K163" s="41"/>
      <c r="L163" s="45"/>
      <c r="M163" s="291"/>
      <c r="N163" s="292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262</v>
      </c>
      <c r="AU163" s="18" t="s">
        <v>89</v>
      </c>
    </row>
    <row r="164" s="12" customFormat="1" ht="25.92" customHeight="1">
      <c r="A164" s="12"/>
      <c r="B164" s="228"/>
      <c r="C164" s="229"/>
      <c r="D164" s="230" t="s">
        <v>80</v>
      </c>
      <c r="E164" s="231" t="s">
        <v>3193</v>
      </c>
      <c r="F164" s="231" t="s">
        <v>3607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SUM(P165:P171)</f>
        <v>0</v>
      </c>
      <c r="Q164" s="236"/>
      <c r="R164" s="237">
        <f>SUM(R165:R171)</f>
        <v>0</v>
      </c>
      <c r="S164" s="236"/>
      <c r="T164" s="238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89</v>
      </c>
      <c r="AT164" s="240" t="s">
        <v>80</v>
      </c>
      <c r="AU164" s="240" t="s">
        <v>81</v>
      </c>
      <c r="AY164" s="239" t="s">
        <v>229</v>
      </c>
      <c r="BK164" s="241">
        <f>SUM(BK165:BK171)</f>
        <v>0</v>
      </c>
    </row>
    <row r="165" s="2" customFormat="1" ht="16.5" customHeight="1">
      <c r="A165" s="39"/>
      <c r="B165" s="40"/>
      <c r="C165" s="244" t="s">
        <v>552</v>
      </c>
      <c r="D165" s="244" t="s">
        <v>231</v>
      </c>
      <c r="E165" s="245" t="s">
        <v>3426</v>
      </c>
      <c r="F165" s="246" t="s">
        <v>4994</v>
      </c>
      <c r="G165" s="247" t="s">
        <v>3170</v>
      </c>
      <c r="H165" s="248">
        <v>1</v>
      </c>
      <c r="I165" s="249"/>
      <c r="J165" s="250">
        <f>ROUND(I165*H165,2)</f>
        <v>0</v>
      </c>
      <c r="K165" s="246" t="s">
        <v>1</v>
      </c>
      <c r="L165" s="45"/>
      <c r="M165" s="251" t="s">
        <v>1</v>
      </c>
      <c r="N165" s="252" t="s">
        <v>46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236</v>
      </c>
      <c r="AT165" s="255" t="s">
        <v>231</v>
      </c>
      <c r="AU165" s="255" t="s">
        <v>89</v>
      </c>
      <c r="AY165" s="18" t="s">
        <v>229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89</v>
      </c>
      <c r="BK165" s="256">
        <f>ROUND(I165*H165,2)</f>
        <v>0</v>
      </c>
      <c r="BL165" s="18" t="s">
        <v>236</v>
      </c>
      <c r="BM165" s="255" t="s">
        <v>768</v>
      </c>
    </row>
    <row r="166" s="2" customFormat="1" ht="16.5" customHeight="1">
      <c r="A166" s="39"/>
      <c r="B166" s="40"/>
      <c r="C166" s="244" t="s">
        <v>558</v>
      </c>
      <c r="D166" s="244" t="s">
        <v>231</v>
      </c>
      <c r="E166" s="245" t="s">
        <v>3428</v>
      </c>
      <c r="F166" s="246" t="s">
        <v>3613</v>
      </c>
      <c r="G166" s="247" t="s">
        <v>3170</v>
      </c>
      <c r="H166" s="248">
        <v>1</v>
      </c>
      <c r="I166" s="249"/>
      <c r="J166" s="250">
        <f>ROUND(I166*H166,2)</f>
        <v>0</v>
      </c>
      <c r="K166" s="246" t="s">
        <v>1</v>
      </c>
      <c r="L166" s="45"/>
      <c r="M166" s="251" t="s">
        <v>1</v>
      </c>
      <c r="N166" s="252" t="s">
        <v>46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236</v>
      </c>
      <c r="AT166" s="255" t="s">
        <v>231</v>
      </c>
      <c r="AU166" s="255" t="s">
        <v>89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778</v>
      </c>
    </row>
    <row r="167" s="2" customFormat="1" ht="16.5" customHeight="1">
      <c r="A167" s="39"/>
      <c r="B167" s="40"/>
      <c r="C167" s="244" t="s">
        <v>565</v>
      </c>
      <c r="D167" s="244" t="s">
        <v>231</v>
      </c>
      <c r="E167" s="245" t="s">
        <v>3430</v>
      </c>
      <c r="F167" s="246" t="s">
        <v>3615</v>
      </c>
      <c r="G167" s="247" t="s">
        <v>3170</v>
      </c>
      <c r="H167" s="248">
        <v>1</v>
      </c>
      <c r="I167" s="249"/>
      <c r="J167" s="250">
        <f>ROUND(I167*H167,2)</f>
        <v>0</v>
      </c>
      <c r="K167" s="246" t="s">
        <v>1</v>
      </c>
      <c r="L167" s="45"/>
      <c r="M167" s="251" t="s">
        <v>1</v>
      </c>
      <c r="N167" s="252" t="s">
        <v>46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236</v>
      </c>
      <c r="AT167" s="255" t="s">
        <v>231</v>
      </c>
      <c r="AU167" s="255" t="s">
        <v>89</v>
      </c>
      <c r="AY167" s="18" t="s">
        <v>229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89</v>
      </c>
      <c r="BK167" s="256">
        <f>ROUND(I167*H167,2)</f>
        <v>0</v>
      </c>
      <c r="BL167" s="18" t="s">
        <v>236</v>
      </c>
      <c r="BM167" s="255" t="s">
        <v>790</v>
      </c>
    </row>
    <row r="168" s="2" customFormat="1" ht="16.5" customHeight="1">
      <c r="A168" s="39"/>
      <c r="B168" s="40"/>
      <c r="C168" s="244" t="s">
        <v>572</v>
      </c>
      <c r="D168" s="244" t="s">
        <v>231</v>
      </c>
      <c r="E168" s="245" t="s">
        <v>3432</v>
      </c>
      <c r="F168" s="246" t="s">
        <v>3619</v>
      </c>
      <c r="G168" s="247" t="s">
        <v>3170</v>
      </c>
      <c r="H168" s="248">
        <v>1</v>
      </c>
      <c r="I168" s="249"/>
      <c r="J168" s="250">
        <f>ROUND(I168*H168,2)</f>
        <v>0</v>
      </c>
      <c r="K168" s="246" t="s">
        <v>1</v>
      </c>
      <c r="L168" s="45"/>
      <c r="M168" s="251" t="s">
        <v>1</v>
      </c>
      <c r="N168" s="252" t="s">
        <v>46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236</v>
      </c>
      <c r="AT168" s="255" t="s">
        <v>231</v>
      </c>
      <c r="AU168" s="255" t="s">
        <v>89</v>
      </c>
      <c r="AY168" s="18" t="s">
        <v>229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89</v>
      </c>
      <c r="BK168" s="256">
        <f>ROUND(I168*H168,2)</f>
        <v>0</v>
      </c>
      <c r="BL168" s="18" t="s">
        <v>236</v>
      </c>
      <c r="BM168" s="255" t="s">
        <v>813</v>
      </c>
    </row>
    <row r="169" s="2" customFormat="1" ht="16.5" customHeight="1">
      <c r="A169" s="39"/>
      <c r="B169" s="40"/>
      <c r="C169" s="244" t="s">
        <v>577</v>
      </c>
      <c r="D169" s="244" t="s">
        <v>231</v>
      </c>
      <c r="E169" s="245" t="s">
        <v>3434</v>
      </c>
      <c r="F169" s="246" t="s">
        <v>4995</v>
      </c>
      <c r="G169" s="247" t="s">
        <v>3170</v>
      </c>
      <c r="H169" s="248">
        <v>1</v>
      </c>
      <c r="I169" s="249"/>
      <c r="J169" s="250">
        <f>ROUND(I169*H169,2)</f>
        <v>0</v>
      </c>
      <c r="K169" s="246" t="s">
        <v>1</v>
      </c>
      <c r="L169" s="45"/>
      <c r="M169" s="251" t="s">
        <v>1</v>
      </c>
      <c r="N169" s="252" t="s">
        <v>46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236</v>
      </c>
      <c r="AT169" s="255" t="s">
        <v>231</v>
      </c>
      <c r="AU169" s="255" t="s">
        <v>89</v>
      </c>
      <c r="AY169" s="18" t="s">
        <v>229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89</v>
      </c>
      <c r="BK169" s="256">
        <f>ROUND(I169*H169,2)</f>
        <v>0</v>
      </c>
      <c r="BL169" s="18" t="s">
        <v>236</v>
      </c>
      <c r="BM169" s="255" t="s">
        <v>834</v>
      </c>
    </row>
    <row r="170" s="2" customFormat="1" ht="16.5" customHeight="1">
      <c r="A170" s="39"/>
      <c r="B170" s="40"/>
      <c r="C170" s="244" t="s">
        <v>581</v>
      </c>
      <c r="D170" s="244" t="s">
        <v>231</v>
      </c>
      <c r="E170" s="245" t="s">
        <v>3436</v>
      </c>
      <c r="F170" s="246" t="s">
        <v>3632</v>
      </c>
      <c r="G170" s="247" t="s">
        <v>3170</v>
      </c>
      <c r="H170" s="248">
        <v>1</v>
      </c>
      <c r="I170" s="249"/>
      <c r="J170" s="250">
        <f>ROUND(I170*H170,2)</f>
        <v>0</v>
      </c>
      <c r="K170" s="246" t="s">
        <v>1</v>
      </c>
      <c r="L170" s="45"/>
      <c r="M170" s="251" t="s">
        <v>1</v>
      </c>
      <c r="N170" s="252" t="s">
        <v>46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236</v>
      </c>
      <c r="AT170" s="255" t="s">
        <v>231</v>
      </c>
      <c r="AU170" s="255" t="s">
        <v>89</v>
      </c>
      <c r="AY170" s="18" t="s">
        <v>229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89</v>
      </c>
      <c r="BK170" s="256">
        <f>ROUND(I170*H170,2)</f>
        <v>0</v>
      </c>
      <c r="BL170" s="18" t="s">
        <v>236</v>
      </c>
      <c r="BM170" s="255" t="s">
        <v>848</v>
      </c>
    </row>
    <row r="171" s="2" customFormat="1" ht="16.5" customHeight="1">
      <c r="A171" s="39"/>
      <c r="B171" s="40"/>
      <c r="C171" s="244" t="s">
        <v>587</v>
      </c>
      <c r="D171" s="244" t="s">
        <v>231</v>
      </c>
      <c r="E171" s="245" t="s">
        <v>3438</v>
      </c>
      <c r="F171" s="246" t="s">
        <v>3634</v>
      </c>
      <c r="G171" s="247" t="s">
        <v>3393</v>
      </c>
      <c r="H171" s="248">
        <v>1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46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236</v>
      </c>
      <c r="AT171" s="255" t="s">
        <v>231</v>
      </c>
      <c r="AU171" s="255" t="s">
        <v>89</v>
      </c>
      <c r="AY171" s="18" t="s">
        <v>229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89</v>
      </c>
      <c r="BK171" s="256">
        <f>ROUND(I171*H171,2)</f>
        <v>0</v>
      </c>
      <c r="BL171" s="18" t="s">
        <v>236</v>
      </c>
      <c r="BM171" s="255" t="s">
        <v>868</v>
      </c>
    </row>
    <row r="172" s="12" customFormat="1" ht="25.92" customHeight="1">
      <c r="A172" s="12"/>
      <c r="B172" s="228"/>
      <c r="C172" s="229"/>
      <c r="D172" s="230" t="s">
        <v>80</v>
      </c>
      <c r="E172" s="231" t="s">
        <v>4996</v>
      </c>
      <c r="F172" s="231" t="s">
        <v>3642</v>
      </c>
      <c r="G172" s="229"/>
      <c r="H172" s="229"/>
      <c r="I172" s="232"/>
      <c r="J172" s="233">
        <f>BK172</f>
        <v>0</v>
      </c>
      <c r="K172" s="229"/>
      <c r="L172" s="234"/>
      <c r="M172" s="235"/>
      <c r="N172" s="236"/>
      <c r="O172" s="236"/>
      <c r="P172" s="237">
        <f>P173</f>
        <v>0</v>
      </c>
      <c r="Q172" s="236"/>
      <c r="R172" s="237">
        <f>R173</f>
        <v>0</v>
      </c>
      <c r="S172" s="236"/>
      <c r="T172" s="238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9" t="s">
        <v>89</v>
      </c>
      <c r="AT172" s="240" t="s">
        <v>80</v>
      </c>
      <c r="AU172" s="240" t="s">
        <v>81</v>
      </c>
      <c r="AY172" s="239" t="s">
        <v>229</v>
      </c>
      <c r="BK172" s="241">
        <f>BK173</f>
        <v>0</v>
      </c>
    </row>
    <row r="173" s="2" customFormat="1" ht="16.5" customHeight="1">
      <c r="A173" s="39"/>
      <c r="B173" s="40"/>
      <c r="C173" s="244" t="s">
        <v>610</v>
      </c>
      <c r="D173" s="244" t="s">
        <v>231</v>
      </c>
      <c r="E173" s="245" t="s">
        <v>3475</v>
      </c>
      <c r="F173" s="246" t="s">
        <v>3642</v>
      </c>
      <c r="G173" s="247" t="s">
        <v>3644</v>
      </c>
      <c r="H173" s="248">
        <v>1</v>
      </c>
      <c r="I173" s="249"/>
      <c r="J173" s="250">
        <f>ROUND(I173*H173,2)</f>
        <v>0</v>
      </c>
      <c r="K173" s="246" t="s">
        <v>1</v>
      </c>
      <c r="L173" s="45"/>
      <c r="M173" s="296" t="s">
        <v>1</v>
      </c>
      <c r="N173" s="297" t="s">
        <v>46</v>
      </c>
      <c r="O173" s="298"/>
      <c r="P173" s="299">
        <f>O173*H173</f>
        <v>0</v>
      </c>
      <c r="Q173" s="299">
        <v>0</v>
      </c>
      <c r="R173" s="299">
        <f>Q173*H173</f>
        <v>0</v>
      </c>
      <c r="S173" s="299">
        <v>0</v>
      </c>
      <c r="T173" s="30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236</v>
      </c>
      <c r="AT173" s="255" t="s">
        <v>231</v>
      </c>
      <c r="AU173" s="255" t="s">
        <v>89</v>
      </c>
      <c r="AY173" s="18" t="s">
        <v>229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89</v>
      </c>
      <c r="BK173" s="256">
        <f>ROUND(I173*H173,2)</f>
        <v>0</v>
      </c>
      <c r="BL173" s="18" t="s">
        <v>236</v>
      </c>
      <c r="BM173" s="255" t="s">
        <v>899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193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oHL3OU2J7QhdpicCp5FrOycZck8F5ch8h+b3Zo1ol+pjXhmblmbjbaOWRAhGDKGJb0NcIUCAgy+0Ot3aXNxTNw==" hashValue="lgc/sga0Qk5yQ0uKDCOI2DkEsdCrh1scpm34QADjrc4lLTi2kpt2unY8RX3we/sfLuaF/TotDsCWEGyA+pt1tA==" algorithmName="SHA-512" password="CC35"/>
  <autoFilter ref="C128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205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4997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270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4998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22. 3. 2019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7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30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32</v>
      </c>
      <c r="E22" s="39"/>
      <c r="F22" s="39"/>
      <c r="G22" s="39"/>
      <c r="H22" s="39"/>
      <c r="I22" s="157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7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37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39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59.25" customHeight="1">
      <c r="A29" s="159"/>
      <c r="B29" s="160"/>
      <c r="C29" s="159"/>
      <c r="D29" s="159"/>
      <c r="E29" s="161" t="s">
        <v>40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41</v>
      </c>
      <c r="E32" s="39"/>
      <c r="F32" s="39"/>
      <c r="G32" s="39"/>
      <c r="H32" s="39"/>
      <c r="I32" s="155"/>
      <c r="J32" s="167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43</v>
      </c>
      <c r="G34" s="39"/>
      <c r="H34" s="39"/>
      <c r="I34" s="169" t="s">
        <v>42</v>
      </c>
      <c r="J34" s="168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45</v>
      </c>
      <c r="E35" s="153" t="s">
        <v>46</v>
      </c>
      <c r="F35" s="171">
        <f>ROUND((SUM(BE126:BE156)),  2)</f>
        <v>0</v>
      </c>
      <c r="G35" s="39"/>
      <c r="H35" s="39"/>
      <c r="I35" s="172">
        <v>0.20999999999999999</v>
      </c>
      <c r="J35" s="171">
        <f>ROUND(((SUM(BE126:BE156))*I35),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47</v>
      </c>
      <c r="F36" s="171">
        <f>ROUND((SUM(BF126:BF156)),  2)</f>
        <v>0</v>
      </c>
      <c r="G36" s="39"/>
      <c r="H36" s="39"/>
      <c r="I36" s="172">
        <v>0.14999999999999999</v>
      </c>
      <c r="J36" s="171">
        <f>ROUND(((SUM(BF126:BF156))*I36),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48</v>
      </c>
      <c r="F37" s="171">
        <f>ROUND((SUM(BG126:BG156)),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49</v>
      </c>
      <c r="F38" s="171">
        <f>ROUND((SUM(BH126:BH156)),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50</v>
      </c>
      <c r="F39" s="171">
        <f>ROUND((SUM(BI126:BI156)),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51</v>
      </c>
      <c r="E41" s="175"/>
      <c r="F41" s="175"/>
      <c r="G41" s="176" t="s">
        <v>52</v>
      </c>
      <c r="H41" s="177" t="s">
        <v>53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205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4997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270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602.01 - Přeložka VO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Tišnov</v>
      </c>
      <c r="G91" s="41"/>
      <c r="H91" s="41"/>
      <c r="I91" s="157" t="s">
        <v>22</v>
      </c>
      <c r="J91" s="80" t="str">
        <f>IF(J14="","",J14)</f>
        <v>22. 3. 2019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</v>
      </c>
      <c r="G93" s="41"/>
      <c r="H93" s="41"/>
      <c r="I93" s="157" t="s">
        <v>32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157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208</v>
      </c>
      <c r="D96" s="199"/>
      <c r="E96" s="199"/>
      <c r="F96" s="199"/>
      <c r="G96" s="199"/>
      <c r="H96" s="199"/>
      <c r="I96" s="200"/>
      <c r="J96" s="201" t="s">
        <v>209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210</v>
      </c>
      <c r="D98" s="41"/>
      <c r="E98" s="41"/>
      <c r="F98" s="41"/>
      <c r="G98" s="41"/>
      <c r="H98" s="41"/>
      <c r="I98" s="155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211</v>
      </c>
    </row>
    <row r="99" s="9" customFormat="1" ht="24.96" customHeight="1">
      <c r="A99" s="9"/>
      <c r="B99" s="203"/>
      <c r="C99" s="204"/>
      <c r="D99" s="205" t="s">
        <v>3335</v>
      </c>
      <c r="E99" s="206"/>
      <c r="F99" s="206"/>
      <c r="G99" s="206"/>
      <c r="H99" s="206"/>
      <c r="I99" s="207"/>
      <c r="J99" s="208">
        <f>J127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3336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4965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4999</v>
      </c>
      <c r="E102" s="206"/>
      <c r="F102" s="206"/>
      <c r="G102" s="206"/>
      <c r="H102" s="206"/>
      <c r="I102" s="207"/>
      <c r="J102" s="208">
        <f>J137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5000</v>
      </c>
      <c r="E103" s="206"/>
      <c r="F103" s="206"/>
      <c r="G103" s="206"/>
      <c r="H103" s="206"/>
      <c r="I103" s="207"/>
      <c r="J103" s="208">
        <f>J143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5001</v>
      </c>
      <c r="E104" s="206"/>
      <c r="F104" s="206"/>
      <c r="G104" s="206"/>
      <c r="H104" s="206"/>
      <c r="I104" s="207"/>
      <c r="J104" s="208">
        <f>J155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3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6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214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97" t="str">
        <f>E7</f>
        <v>Smuteční síň na Novém hřbitově v Tišnově</v>
      </c>
      <c r="F114" s="33"/>
      <c r="G114" s="33"/>
      <c r="H114" s="33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205</v>
      </c>
      <c r="D115" s="23"/>
      <c r="E115" s="23"/>
      <c r="F115" s="23"/>
      <c r="G115" s="23"/>
      <c r="H115" s="23"/>
      <c r="I115" s="147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97" t="s">
        <v>4997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270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602.01 - Přeložka VO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Tišnov</v>
      </c>
      <c r="G120" s="41"/>
      <c r="H120" s="41"/>
      <c r="I120" s="157" t="s">
        <v>22</v>
      </c>
      <c r="J120" s="80" t="str">
        <f>IF(J14="","",J14)</f>
        <v>22. 3. 2019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Město Tišnov</v>
      </c>
      <c r="G122" s="41"/>
      <c r="H122" s="41"/>
      <c r="I122" s="157" t="s">
        <v>32</v>
      </c>
      <c r="J122" s="37" t="str">
        <f>E23</f>
        <v>Ing. Arch. Pavel Jura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157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215</v>
      </c>
      <c r="D125" s="219" t="s">
        <v>66</v>
      </c>
      <c r="E125" s="219" t="s">
        <v>62</v>
      </c>
      <c r="F125" s="219" t="s">
        <v>63</v>
      </c>
      <c r="G125" s="219" t="s">
        <v>216</v>
      </c>
      <c r="H125" s="219" t="s">
        <v>217</v>
      </c>
      <c r="I125" s="220" t="s">
        <v>218</v>
      </c>
      <c r="J125" s="219" t="s">
        <v>209</v>
      </c>
      <c r="K125" s="221" t="s">
        <v>219</v>
      </c>
      <c r="L125" s="222"/>
      <c r="M125" s="101" t="s">
        <v>1</v>
      </c>
      <c r="N125" s="102" t="s">
        <v>45</v>
      </c>
      <c r="O125" s="102" t="s">
        <v>220</v>
      </c>
      <c r="P125" s="102" t="s">
        <v>221</v>
      </c>
      <c r="Q125" s="102" t="s">
        <v>222</v>
      </c>
      <c r="R125" s="102" t="s">
        <v>223</v>
      </c>
      <c r="S125" s="102" t="s">
        <v>224</v>
      </c>
      <c r="T125" s="103" t="s">
        <v>225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226</v>
      </c>
      <c r="D126" s="41"/>
      <c r="E126" s="41"/>
      <c r="F126" s="41"/>
      <c r="G126" s="41"/>
      <c r="H126" s="41"/>
      <c r="I126" s="155"/>
      <c r="J126" s="223">
        <f>BK126</f>
        <v>0</v>
      </c>
      <c r="K126" s="41"/>
      <c r="L126" s="45"/>
      <c r="M126" s="104"/>
      <c r="N126" s="224"/>
      <c r="O126" s="105"/>
      <c r="P126" s="225">
        <f>P127+P130+P133+P137+P143+P155</f>
        <v>0</v>
      </c>
      <c r="Q126" s="105"/>
      <c r="R126" s="225">
        <f>R127+R130+R133+R137+R143+R155</f>
        <v>0</v>
      </c>
      <c r="S126" s="105"/>
      <c r="T126" s="226">
        <f>T127+T130+T133+T137+T143+T155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80</v>
      </c>
      <c r="AU126" s="18" t="s">
        <v>211</v>
      </c>
      <c r="BK126" s="227">
        <f>BK127+BK130+BK133+BK137+BK143+BK155</f>
        <v>0</v>
      </c>
    </row>
    <row r="127" s="12" customFormat="1" ht="25.92" customHeight="1">
      <c r="A127" s="12"/>
      <c r="B127" s="228"/>
      <c r="C127" s="229"/>
      <c r="D127" s="230" t="s">
        <v>80</v>
      </c>
      <c r="E127" s="231" t="s">
        <v>89</v>
      </c>
      <c r="F127" s="231" t="s">
        <v>3350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SUM(P128:P129)</f>
        <v>0</v>
      </c>
      <c r="Q127" s="236"/>
      <c r="R127" s="237">
        <f>SUM(R128:R129)</f>
        <v>0</v>
      </c>
      <c r="S127" s="236"/>
      <c r="T127" s="23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89</v>
      </c>
      <c r="AT127" s="240" t="s">
        <v>80</v>
      </c>
      <c r="AU127" s="240" t="s">
        <v>81</v>
      </c>
      <c r="AY127" s="239" t="s">
        <v>229</v>
      </c>
      <c r="BK127" s="241">
        <f>SUM(BK128:BK129)</f>
        <v>0</v>
      </c>
    </row>
    <row r="128" s="2" customFormat="1" ht="16.5" customHeight="1">
      <c r="A128" s="39"/>
      <c r="B128" s="40"/>
      <c r="C128" s="244" t="s">
        <v>89</v>
      </c>
      <c r="D128" s="244" t="s">
        <v>231</v>
      </c>
      <c r="E128" s="245" t="s">
        <v>3351</v>
      </c>
      <c r="F128" s="246" t="s">
        <v>3362</v>
      </c>
      <c r="G128" s="247" t="s">
        <v>346</v>
      </c>
      <c r="H128" s="248">
        <v>170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91</v>
      </c>
    </row>
    <row r="129" s="2" customFormat="1" ht="16.5" customHeight="1">
      <c r="A129" s="39"/>
      <c r="B129" s="40"/>
      <c r="C129" s="244" t="s">
        <v>91</v>
      </c>
      <c r="D129" s="244" t="s">
        <v>231</v>
      </c>
      <c r="E129" s="245" t="s">
        <v>3353</v>
      </c>
      <c r="F129" s="246" t="s">
        <v>3370</v>
      </c>
      <c r="G129" s="247" t="s">
        <v>3170</v>
      </c>
      <c r="H129" s="248">
        <v>1</v>
      </c>
      <c r="I129" s="249"/>
      <c r="J129" s="250">
        <f>ROUND(I129*H129,2)</f>
        <v>0</v>
      </c>
      <c r="K129" s="246" t="s">
        <v>1</v>
      </c>
      <c r="L129" s="45"/>
      <c r="M129" s="251" t="s">
        <v>1</v>
      </c>
      <c r="N129" s="252" t="s">
        <v>46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236</v>
      </c>
      <c r="AT129" s="255" t="s">
        <v>231</v>
      </c>
      <c r="AU129" s="255" t="s">
        <v>89</v>
      </c>
      <c r="AY129" s="18" t="s">
        <v>229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89</v>
      </c>
      <c r="BK129" s="256">
        <f>ROUND(I129*H129,2)</f>
        <v>0</v>
      </c>
      <c r="BL129" s="18" t="s">
        <v>236</v>
      </c>
      <c r="BM129" s="255" t="s">
        <v>236</v>
      </c>
    </row>
    <row r="130" s="12" customFormat="1" ht="25.92" customHeight="1">
      <c r="A130" s="12"/>
      <c r="B130" s="228"/>
      <c r="C130" s="229"/>
      <c r="D130" s="230" t="s">
        <v>80</v>
      </c>
      <c r="E130" s="231" t="s">
        <v>91</v>
      </c>
      <c r="F130" s="231" t="s">
        <v>3371</v>
      </c>
      <c r="G130" s="229"/>
      <c r="H130" s="229"/>
      <c r="I130" s="232"/>
      <c r="J130" s="233">
        <f>BK130</f>
        <v>0</v>
      </c>
      <c r="K130" s="229"/>
      <c r="L130" s="234"/>
      <c r="M130" s="235"/>
      <c r="N130" s="236"/>
      <c r="O130" s="236"/>
      <c r="P130" s="237">
        <f>SUM(P131:P132)</f>
        <v>0</v>
      </c>
      <c r="Q130" s="236"/>
      <c r="R130" s="237">
        <f>SUM(R131:R132)</f>
        <v>0</v>
      </c>
      <c r="S130" s="236"/>
      <c r="T130" s="238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9" t="s">
        <v>89</v>
      </c>
      <c r="AT130" s="240" t="s">
        <v>80</v>
      </c>
      <c r="AU130" s="240" t="s">
        <v>81</v>
      </c>
      <c r="AY130" s="239" t="s">
        <v>229</v>
      </c>
      <c r="BK130" s="241">
        <f>SUM(BK131:BK132)</f>
        <v>0</v>
      </c>
    </row>
    <row r="131" s="2" customFormat="1" ht="16.5" customHeight="1">
      <c r="A131" s="39"/>
      <c r="B131" s="40"/>
      <c r="C131" s="244" t="s">
        <v>244</v>
      </c>
      <c r="D131" s="244" t="s">
        <v>231</v>
      </c>
      <c r="E131" s="245" t="s">
        <v>3372</v>
      </c>
      <c r="F131" s="246" t="s">
        <v>3373</v>
      </c>
      <c r="G131" s="247" t="s">
        <v>346</v>
      </c>
      <c r="H131" s="248">
        <v>170</v>
      </c>
      <c r="I131" s="249"/>
      <c r="J131" s="250">
        <f>ROUND(I131*H131,2)</f>
        <v>0</v>
      </c>
      <c r="K131" s="246" t="s">
        <v>1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89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264</v>
      </c>
    </row>
    <row r="132" s="2" customFormat="1" ht="16.5" customHeight="1">
      <c r="A132" s="39"/>
      <c r="B132" s="40"/>
      <c r="C132" s="244" t="s">
        <v>236</v>
      </c>
      <c r="D132" s="244" t="s">
        <v>231</v>
      </c>
      <c r="E132" s="245" t="s">
        <v>3374</v>
      </c>
      <c r="F132" s="246" t="s">
        <v>3370</v>
      </c>
      <c r="G132" s="247" t="s">
        <v>3170</v>
      </c>
      <c r="H132" s="248">
        <v>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236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236</v>
      </c>
      <c r="BM132" s="255" t="s">
        <v>319</v>
      </c>
    </row>
    <row r="133" s="12" customFormat="1" ht="25.92" customHeight="1">
      <c r="A133" s="12"/>
      <c r="B133" s="228"/>
      <c r="C133" s="229"/>
      <c r="D133" s="230" t="s">
        <v>80</v>
      </c>
      <c r="E133" s="231" t="s">
        <v>244</v>
      </c>
      <c r="F133" s="231" t="s">
        <v>3482</v>
      </c>
      <c r="G133" s="229"/>
      <c r="H133" s="229"/>
      <c r="I133" s="232"/>
      <c r="J133" s="233">
        <f>BK133</f>
        <v>0</v>
      </c>
      <c r="K133" s="229"/>
      <c r="L133" s="234"/>
      <c r="M133" s="235"/>
      <c r="N133" s="236"/>
      <c r="O133" s="236"/>
      <c r="P133" s="237">
        <f>SUM(P134:P136)</f>
        <v>0</v>
      </c>
      <c r="Q133" s="236"/>
      <c r="R133" s="237">
        <f>SUM(R134:R136)</f>
        <v>0</v>
      </c>
      <c r="S133" s="236"/>
      <c r="T133" s="238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9" t="s">
        <v>89</v>
      </c>
      <c r="AT133" s="240" t="s">
        <v>80</v>
      </c>
      <c r="AU133" s="240" t="s">
        <v>81</v>
      </c>
      <c r="AY133" s="239" t="s">
        <v>229</v>
      </c>
      <c r="BK133" s="241">
        <f>SUM(BK134:BK136)</f>
        <v>0</v>
      </c>
    </row>
    <row r="134" s="2" customFormat="1" ht="33" customHeight="1">
      <c r="A134" s="39"/>
      <c r="B134" s="40"/>
      <c r="C134" s="244" t="s">
        <v>258</v>
      </c>
      <c r="D134" s="244" t="s">
        <v>231</v>
      </c>
      <c r="E134" s="245" t="s">
        <v>3378</v>
      </c>
      <c r="F134" s="246" t="s">
        <v>5002</v>
      </c>
      <c r="G134" s="247" t="s">
        <v>3170</v>
      </c>
      <c r="H134" s="248">
        <v>5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236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236</v>
      </c>
      <c r="BM134" s="255" t="s">
        <v>322</v>
      </c>
    </row>
    <row r="135" s="2" customFormat="1" ht="16.5" customHeight="1">
      <c r="A135" s="39"/>
      <c r="B135" s="40"/>
      <c r="C135" s="244" t="s">
        <v>264</v>
      </c>
      <c r="D135" s="244" t="s">
        <v>231</v>
      </c>
      <c r="E135" s="245" t="s">
        <v>3380</v>
      </c>
      <c r="F135" s="246" t="s">
        <v>5003</v>
      </c>
      <c r="G135" s="247" t="s">
        <v>3170</v>
      </c>
      <c r="H135" s="248">
        <v>5</v>
      </c>
      <c r="I135" s="249"/>
      <c r="J135" s="250">
        <f>ROUND(I135*H135,2)</f>
        <v>0</v>
      </c>
      <c r="K135" s="246" t="s">
        <v>1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89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325</v>
      </c>
    </row>
    <row r="136" s="2" customFormat="1" ht="16.5" customHeight="1">
      <c r="A136" s="39"/>
      <c r="B136" s="40"/>
      <c r="C136" s="244" t="s">
        <v>303</v>
      </c>
      <c r="D136" s="244" t="s">
        <v>231</v>
      </c>
      <c r="E136" s="245" t="s">
        <v>3382</v>
      </c>
      <c r="F136" s="246" t="s">
        <v>3370</v>
      </c>
      <c r="G136" s="247" t="s">
        <v>771</v>
      </c>
      <c r="H136" s="248">
        <v>1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328</v>
      </c>
    </row>
    <row r="137" s="12" customFormat="1" ht="25.92" customHeight="1">
      <c r="A137" s="12"/>
      <c r="B137" s="228"/>
      <c r="C137" s="229"/>
      <c r="D137" s="230" t="s">
        <v>80</v>
      </c>
      <c r="E137" s="231" t="s">
        <v>236</v>
      </c>
      <c r="F137" s="231" t="s">
        <v>3569</v>
      </c>
      <c r="G137" s="229"/>
      <c r="H137" s="229"/>
      <c r="I137" s="232"/>
      <c r="J137" s="233">
        <f>BK137</f>
        <v>0</v>
      </c>
      <c r="K137" s="229"/>
      <c r="L137" s="234"/>
      <c r="M137" s="235"/>
      <c r="N137" s="236"/>
      <c r="O137" s="236"/>
      <c r="P137" s="237">
        <f>SUM(P138:P142)</f>
        <v>0</v>
      </c>
      <c r="Q137" s="236"/>
      <c r="R137" s="237">
        <f>SUM(R138:R142)</f>
        <v>0</v>
      </c>
      <c r="S137" s="236"/>
      <c r="T137" s="238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9" t="s">
        <v>89</v>
      </c>
      <c r="AT137" s="240" t="s">
        <v>80</v>
      </c>
      <c r="AU137" s="240" t="s">
        <v>81</v>
      </c>
      <c r="AY137" s="239" t="s">
        <v>229</v>
      </c>
      <c r="BK137" s="241">
        <f>SUM(BK138:BK142)</f>
        <v>0</v>
      </c>
    </row>
    <row r="138" s="2" customFormat="1" ht="16.5" customHeight="1">
      <c r="A138" s="39"/>
      <c r="B138" s="40"/>
      <c r="C138" s="244" t="s">
        <v>319</v>
      </c>
      <c r="D138" s="244" t="s">
        <v>231</v>
      </c>
      <c r="E138" s="245" t="s">
        <v>3395</v>
      </c>
      <c r="F138" s="246" t="s">
        <v>5004</v>
      </c>
      <c r="G138" s="247" t="s">
        <v>3170</v>
      </c>
      <c r="H138" s="248">
        <v>5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236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236</v>
      </c>
      <c r="BM138" s="255" t="s">
        <v>331</v>
      </c>
    </row>
    <row r="139" s="2" customFormat="1" ht="16.5" customHeight="1">
      <c r="A139" s="39"/>
      <c r="B139" s="40"/>
      <c r="C139" s="244" t="s">
        <v>274</v>
      </c>
      <c r="D139" s="244" t="s">
        <v>231</v>
      </c>
      <c r="E139" s="245" t="s">
        <v>3397</v>
      </c>
      <c r="F139" s="246" t="s">
        <v>3581</v>
      </c>
      <c r="G139" s="247" t="s">
        <v>3170</v>
      </c>
      <c r="H139" s="248">
        <v>5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89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511</v>
      </c>
    </row>
    <row r="140" s="2" customFormat="1" ht="16.5" customHeight="1">
      <c r="A140" s="39"/>
      <c r="B140" s="40"/>
      <c r="C140" s="244" t="s">
        <v>322</v>
      </c>
      <c r="D140" s="244" t="s">
        <v>231</v>
      </c>
      <c r="E140" s="245" t="s">
        <v>3399</v>
      </c>
      <c r="F140" s="246" t="s">
        <v>3599</v>
      </c>
      <c r="G140" s="247" t="s">
        <v>346</v>
      </c>
      <c r="H140" s="248">
        <v>5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236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236</v>
      </c>
      <c r="BM140" s="255" t="s">
        <v>522</v>
      </c>
    </row>
    <row r="141" s="2" customFormat="1" ht="16.5" customHeight="1">
      <c r="A141" s="39"/>
      <c r="B141" s="40"/>
      <c r="C141" s="244" t="s">
        <v>478</v>
      </c>
      <c r="D141" s="244" t="s">
        <v>231</v>
      </c>
      <c r="E141" s="245" t="s">
        <v>3401</v>
      </c>
      <c r="F141" s="246" t="s">
        <v>3601</v>
      </c>
      <c r="G141" s="247" t="s">
        <v>346</v>
      </c>
      <c r="H141" s="248">
        <v>100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89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530</v>
      </c>
    </row>
    <row r="142" s="2" customFormat="1" ht="16.5" customHeight="1">
      <c r="A142" s="39"/>
      <c r="B142" s="40"/>
      <c r="C142" s="244" t="s">
        <v>325</v>
      </c>
      <c r="D142" s="244" t="s">
        <v>231</v>
      </c>
      <c r="E142" s="245" t="s">
        <v>3403</v>
      </c>
      <c r="F142" s="246" t="s">
        <v>3370</v>
      </c>
      <c r="G142" s="247" t="s">
        <v>3170</v>
      </c>
      <c r="H142" s="248">
        <v>1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236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236</v>
      </c>
      <c r="BM142" s="255" t="s">
        <v>540</v>
      </c>
    </row>
    <row r="143" s="12" customFormat="1" ht="25.92" customHeight="1">
      <c r="A143" s="12"/>
      <c r="B143" s="228"/>
      <c r="C143" s="229"/>
      <c r="D143" s="230" t="s">
        <v>80</v>
      </c>
      <c r="E143" s="231" t="s">
        <v>258</v>
      </c>
      <c r="F143" s="231" t="s">
        <v>4956</v>
      </c>
      <c r="G143" s="229"/>
      <c r="H143" s="229"/>
      <c r="I143" s="232"/>
      <c r="J143" s="233">
        <f>BK143</f>
        <v>0</v>
      </c>
      <c r="K143" s="229"/>
      <c r="L143" s="234"/>
      <c r="M143" s="235"/>
      <c r="N143" s="236"/>
      <c r="O143" s="236"/>
      <c r="P143" s="237">
        <f>SUM(P144:P154)</f>
        <v>0</v>
      </c>
      <c r="Q143" s="236"/>
      <c r="R143" s="237">
        <f>SUM(R144:R154)</f>
        <v>0</v>
      </c>
      <c r="S143" s="236"/>
      <c r="T143" s="238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9" t="s">
        <v>89</v>
      </c>
      <c r="AT143" s="240" t="s">
        <v>80</v>
      </c>
      <c r="AU143" s="240" t="s">
        <v>81</v>
      </c>
      <c r="AY143" s="239" t="s">
        <v>229</v>
      </c>
      <c r="BK143" s="241">
        <f>SUM(BK144:BK154)</f>
        <v>0</v>
      </c>
    </row>
    <row r="144" s="2" customFormat="1" ht="21.75" customHeight="1">
      <c r="A144" s="39"/>
      <c r="B144" s="40"/>
      <c r="C144" s="244" t="s">
        <v>485</v>
      </c>
      <c r="D144" s="244" t="s">
        <v>231</v>
      </c>
      <c r="E144" s="245" t="s">
        <v>3405</v>
      </c>
      <c r="F144" s="246" t="s">
        <v>4957</v>
      </c>
      <c r="G144" s="247" t="s">
        <v>311</v>
      </c>
      <c r="H144" s="248">
        <v>100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552</v>
      </c>
    </row>
    <row r="145" s="2" customFormat="1" ht="21.75" customHeight="1">
      <c r="A145" s="39"/>
      <c r="B145" s="40"/>
      <c r="C145" s="244" t="s">
        <v>328</v>
      </c>
      <c r="D145" s="244" t="s">
        <v>231</v>
      </c>
      <c r="E145" s="245" t="s">
        <v>3407</v>
      </c>
      <c r="F145" s="246" t="s">
        <v>4958</v>
      </c>
      <c r="G145" s="247" t="s">
        <v>311</v>
      </c>
      <c r="H145" s="248">
        <v>100</v>
      </c>
      <c r="I145" s="249"/>
      <c r="J145" s="250">
        <f>ROUND(I145*H145,2)</f>
        <v>0</v>
      </c>
      <c r="K145" s="246" t="s">
        <v>1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89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565</v>
      </c>
    </row>
    <row r="146" s="2" customFormat="1" ht="16.5" customHeight="1">
      <c r="A146" s="39"/>
      <c r="B146" s="40"/>
      <c r="C146" s="244" t="s">
        <v>8</v>
      </c>
      <c r="D146" s="244" t="s">
        <v>231</v>
      </c>
      <c r="E146" s="245" t="s">
        <v>3409</v>
      </c>
      <c r="F146" s="246" t="s">
        <v>3543</v>
      </c>
      <c r="G146" s="247" t="s">
        <v>234</v>
      </c>
      <c r="H146" s="248">
        <v>18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46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236</v>
      </c>
      <c r="AT146" s="255" t="s">
        <v>231</v>
      </c>
      <c r="AU146" s="255" t="s">
        <v>89</v>
      </c>
      <c r="AY146" s="18" t="s">
        <v>229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89</v>
      </c>
      <c r="BK146" s="256">
        <f>ROUND(I146*H146,2)</f>
        <v>0</v>
      </c>
      <c r="BL146" s="18" t="s">
        <v>236</v>
      </c>
      <c r="BM146" s="255" t="s">
        <v>577</v>
      </c>
    </row>
    <row r="147" s="2" customFormat="1" ht="21.75" customHeight="1">
      <c r="A147" s="39"/>
      <c r="B147" s="40"/>
      <c r="C147" s="244" t="s">
        <v>331</v>
      </c>
      <c r="D147" s="244" t="s">
        <v>231</v>
      </c>
      <c r="E147" s="245" t="s">
        <v>3411</v>
      </c>
      <c r="F147" s="246" t="s">
        <v>3545</v>
      </c>
      <c r="G147" s="247" t="s">
        <v>346</v>
      </c>
      <c r="H147" s="248">
        <v>100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587</v>
      </c>
    </row>
    <row r="148" s="2" customFormat="1" ht="16.5" customHeight="1">
      <c r="A148" s="39"/>
      <c r="B148" s="40"/>
      <c r="C148" s="244" t="s">
        <v>507</v>
      </c>
      <c r="D148" s="244" t="s">
        <v>231</v>
      </c>
      <c r="E148" s="245" t="s">
        <v>3414</v>
      </c>
      <c r="F148" s="246" t="s">
        <v>3547</v>
      </c>
      <c r="G148" s="247" t="s">
        <v>346</v>
      </c>
      <c r="H148" s="248">
        <v>100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236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236</v>
      </c>
      <c r="BM148" s="255" t="s">
        <v>622</v>
      </c>
    </row>
    <row r="149" s="2" customFormat="1" ht="16.5" customHeight="1">
      <c r="A149" s="39"/>
      <c r="B149" s="40"/>
      <c r="C149" s="244" t="s">
        <v>511</v>
      </c>
      <c r="D149" s="244" t="s">
        <v>231</v>
      </c>
      <c r="E149" s="245" t="s">
        <v>5005</v>
      </c>
      <c r="F149" s="246" t="s">
        <v>3549</v>
      </c>
      <c r="G149" s="247" t="s">
        <v>346</v>
      </c>
      <c r="H149" s="248">
        <v>100</v>
      </c>
      <c r="I149" s="249"/>
      <c r="J149" s="250">
        <f>ROUND(I149*H149,2)</f>
        <v>0</v>
      </c>
      <c r="K149" s="246" t="s">
        <v>1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89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635</v>
      </c>
    </row>
    <row r="150" s="2" customFormat="1" ht="16.5" customHeight="1">
      <c r="A150" s="39"/>
      <c r="B150" s="40"/>
      <c r="C150" s="244" t="s">
        <v>517</v>
      </c>
      <c r="D150" s="244" t="s">
        <v>231</v>
      </c>
      <c r="E150" s="245" t="s">
        <v>5006</v>
      </c>
      <c r="F150" s="246" t="s">
        <v>3551</v>
      </c>
      <c r="G150" s="247" t="s">
        <v>346</v>
      </c>
      <c r="H150" s="248">
        <v>100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236</v>
      </c>
      <c r="AT150" s="255" t="s">
        <v>231</v>
      </c>
      <c r="AU150" s="255" t="s">
        <v>89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236</v>
      </c>
      <c r="BM150" s="255" t="s">
        <v>645</v>
      </c>
    </row>
    <row r="151" s="2" customFormat="1" ht="16.5" customHeight="1">
      <c r="A151" s="39"/>
      <c r="B151" s="40"/>
      <c r="C151" s="244" t="s">
        <v>522</v>
      </c>
      <c r="D151" s="244" t="s">
        <v>231</v>
      </c>
      <c r="E151" s="245" t="s">
        <v>5007</v>
      </c>
      <c r="F151" s="246" t="s">
        <v>5008</v>
      </c>
      <c r="G151" s="247" t="s">
        <v>3170</v>
      </c>
      <c r="H151" s="248">
        <v>5</v>
      </c>
      <c r="I151" s="249"/>
      <c r="J151" s="250">
        <f>ROUND(I151*H151,2)</f>
        <v>0</v>
      </c>
      <c r="K151" s="246" t="s">
        <v>1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89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658</v>
      </c>
    </row>
    <row r="152" s="2" customFormat="1" ht="16.5" customHeight="1">
      <c r="A152" s="39"/>
      <c r="B152" s="40"/>
      <c r="C152" s="244" t="s">
        <v>7</v>
      </c>
      <c r="D152" s="244" t="s">
        <v>231</v>
      </c>
      <c r="E152" s="245" t="s">
        <v>5009</v>
      </c>
      <c r="F152" s="246" t="s">
        <v>5010</v>
      </c>
      <c r="G152" s="247" t="s">
        <v>3170</v>
      </c>
      <c r="H152" s="248">
        <v>3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46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236</v>
      </c>
      <c r="AT152" s="255" t="s">
        <v>231</v>
      </c>
      <c r="AU152" s="255" t="s">
        <v>89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236</v>
      </c>
      <c r="BM152" s="255" t="s">
        <v>676</v>
      </c>
    </row>
    <row r="153" s="2" customFormat="1" ht="16.5" customHeight="1">
      <c r="A153" s="39"/>
      <c r="B153" s="40"/>
      <c r="C153" s="244" t="s">
        <v>530</v>
      </c>
      <c r="D153" s="244" t="s">
        <v>231</v>
      </c>
      <c r="E153" s="245" t="s">
        <v>5011</v>
      </c>
      <c r="F153" s="246" t="s">
        <v>5012</v>
      </c>
      <c r="G153" s="247" t="s">
        <v>346</v>
      </c>
      <c r="H153" s="248">
        <v>100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89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717</v>
      </c>
    </row>
    <row r="154" s="2" customFormat="1" ht="16.5" customHeight="1">
      <c r="A154" s="39"/>
      <c r="B154" s="40"/>
      <c r="C154" s="244" t="s">
        <v>534</v>
      </c>
      <c r="D154" s="244" t="s">
        <v>231</v>
      </c>
      <c r="E154" s="245" t="s">
        <v>5013</v>
      </c>
      <c r="F154" s="246" t="s">
        <v>3370</v>
      </c>
      <c r="G154" s="247" t="s">
        <v>3170</v>
      </c>
      <c r="H154" s="248">
        <v>1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89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742</v>
      </c>
    </row>
    <row r="155" s="12" customFormat="1" ht="25.92" customHeight="1">
      <c r="A155" s="12"/>
      <c r="B155" s="228"/>
      <c r="C155" s="229"/>
      <c r="D155" s="230" t="s">
        <v>80</v>
      </c>
      <c r="E155" s="231" t="s">
        <v>5014</v>
      </c>
      <c r="F155" s="231" t="s">
        <v>3642</v>
      </c>
      <c r="G155" s="229"/>
      <c r="H155" s="229"/>
      <c r="I155" s="232"/>
      <c r="J155" s="233">
        <f>BK155</f>
        <v>0</v>
      </c>
      <c r="K155" s="229"/>
      <c r="L155" s="234"/>
      <c r="M155" s="235"/>
      <c r="N155" s="236"/>
      <c r="O155" s="236"/>
      <c r="P155" s="237">
        <f>P156</f>
        <v>0</v>
      </c>
      <c r="Q155" s="236"/>
      <c r="R155" s="237">
        <f>R156</f>
        <v>0</v>
      </c>
      <c r="S155" s="236"/>
      <c r="T155" s="23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9" t="s">
        <v>89</v>
      </c>
      <c r="AT155" s="240" t="s">
        <v>80</v>
      </c>
      <c r="AU155" s="240" t="s">
        <v>81</v>
      </c>
      <c r="AY155" s="239" t="s">
        <v>229</v>
      </c>
      <c r="BK155" s="241">
        <f>BK156</f>
        <v>0</v>
      </c>
    </row>
    <row r="156" s="2" customFormat="1" ht="16.5" customHeight="1">
      <c r="A156" s="39"/>
      <c r="B156" s="40"/>
      <c r="C156" s="244" t="s">
        <v>540</v>
      </c>
      <c r="D156" s="244" t="s">
        <v>231</v>
      </c>
      <c r="E156" s="245" t="s">
        <v>3416</v>
      </c>
      <c r="F156" s="246" t="s">
        <v>3642</v>
      </c>
      <c r="G156" s="247" t="s">
        <v>3644</v>
      </c>
      <c r="H156" s="248">
        <v>1</v>
      </c>
      <c r="I156" s="249"/>
      <c r="J156" s="250">
        <f>ROUND(I156*H156,2)</f>
        <v>0</v>
      </c>
      <c r="K156" s="246" t="s">
        <v>1</v>
      </c>
      <c r="L156" s="45"/>
      <c r="M156" s="296" t="s">
        <v>1</v>
      </c>
      <c r="N156" s="297" t="s">
        <v>46</v>
      </c>
      <c r="O156" s="298"/>
      <c r="P156" s="299">
        <f>O156*H156</f>
        <v>0</v>
      </c>
      <c r="Q156" s="299">
        <v>0</v>
      </c>
      <c r="R156" s="299">
        <f>Q156*H156</f>
        <v>0</v>
      </c>
      <c r="S156" s="299">
        <v>0</v>
      </c>
      <c r="T156" s="30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236</v>
      </c>
      <c r="AT156" s="255" t="s">
        <v>231</v>
      </c>
      <c r="AU156" s="255" t="s">
        <v>89</v>
      </c>
      <c r="AY156" s="18" t="s">
        <v>229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89</v>
      </c>
      <c r="BK156" s="256">
        <f>ROUND(I156*H156,2)</f>
        <v>0</v>
      </c>
      <c r="BL156" s="18" t="s">
        <v>236</v>
      </c>
      <c r="BM156" s="255" t="s">
        <v>755</v>
      </c>
    </row>
    <row r="157" s="2" customFormat="1" ht="6.96" customHeight="1">
      <c r="A157" s="39"/>
      <c r="B157" s="67"/>
      <c r="C157" s="68"/>
      <c r="D157" s="68"/>
      <c r="E157" s="68"/>
      <c r="F157" s="68"/>
      <c r="G157" s="68"/>
      <c r="H157" s="68"/>
      <c r="I157" s="193"/>
      <c r="J157" s="68"/>
      <c r="K157" s="68"/>
      <c r="L157" s="45"/>
      <c r="M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</sheetData>
  <sheetProtection sheet="1" autoFilter="0" formatColumns="0" formatRows="0" objects="1" scenarios="1" spinCount="100000" saltValue="XzjJr1rC954D8bi9zdFZzLOOaihOdbAa00O3K6X3IpGBShZHUbRxdxbxy2y5+TQxam5w94N6wC+m9eslLoIWZw==" hashValue="/WKdh00s7o02XUm2a934kDqgIK3NPWR0DHts2GwC9gKsCvZprX2mXOUUr7mNxl8Z9sP7yXmOu1WWbDBAake8/w==" algorithmName="SHA-512" password="CC35"/>
  <autoFilter ref="C125:K1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5015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ROUND((SUM(BE120:BE273)),  2)</f>
        <v>0</v>
      </c>
      <c r="G33" s="39"/>
      <c r="H33" s="39"/>
      <c r="I33" s="172">
        <v>0.20999999999999999</v>
      </c>
      <c r="J33" s="171">
        <f>ROUND(((SUM(BE120:BE273))*I33),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ROUND((SUM(BF120:BF273)),  2)</f>
        <v>0</v>
      </c>
      <c r="G34" s="39"/>
      <c r="H34" s="39"/>
      <c r="I34" s="172">
        <v>0.14999999999999999</v>
      </c>
      <c r="J34" s="171">
        <f>ROUND(((SUM(BF120:BF273))*I34),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ROUND((SUM(BG120:BG273)),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ROUND((SUM(BH120:BH273)),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ROUND((SUM(BI120:BI273)),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901 - Sadové úpravy a výsadba zeleně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212</v>
      </c>
      <c r="E97" s="206"/>
      <c r="F97" s="206"/>
      <c r="G97" s="206"/>
      <c r="H97" s="206"/>
      <c r="I97" s="207"/>
      <c r="J97" s="208">
        <f>J121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213</v>
      </c>
      <c r="E98" s="212"/>
      <c r="F98" s="212"/>
      <c r="G98" s="212"/>
      <c r="H98" s="212"/>
      <c r="I98" s="213"/>
      <c r="J98" s="214">
        <f>J122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5016</v>
      </c>
      <c r="E99" s="212"/>
      <c r="F99" s="212"/>
      <c r="G99" s="212"/>
      <c r="H99" s="212"/>
      <c r="I99" s="213"/>
      <c r="J99" s="214">
        <f>J256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203"/>
      <c r="C100" s="204"/>
      <c r="D100" s="205" t="s">
        <v>5017</v>
      </c>
      <c r="E100" s="206"/>
      <c r="F100" s="206"/>
      <c r="G100" s="206"/>
      <c r="H100" s="206"/>
      <c r="I100" s="207"/>
      <c r="J100" s="208">
        <f>J258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214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Smuteční síň na Novém hřbitově v Tišnově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205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901 - Sadové úpravy a výsadba zeleně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Tišnov</v>
      </c>
      <c r="G114" s="41"/>
      <c r="H114" s="41"/>
      <c r="I114" s="157" t="s">
        <v>22</v>
      </c>
      <c r="J114" s="80" t="str">
        <f>IF(J12="","",J12)</f>
        <v>22. 3. 2019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Město Tišnov</v>
      </c>
      <c r="G116" s="41"/>
      <c r="H116" s="41"/>
      <c r="I116" s="157" t="s">
        <v>32</v>
      </c>
      <c r="J116" s="37" t="str">
        <f>E21</f>
        <v>Ing. Arch. Pavel Jura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157" t="s">
        <v>37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16"/>
      <c r="B119" s="217"/>
      <c r="C119" s="218" t="s">
        <v>215</v>
      </c>
      <c r="D119" s="219" t="s">
        <v>66</v>
      </c>
      <c r="E119" s="219" t="s">
        <v>62</v>
      </c>
      <c r="F119" s="219" t="s">
        <v>63</v>
      </c>
      <c r="G119" s="219" t="s">
        <v>216</v>
      </c>
      <c r="H119" s="219" t="s">
        <v>217</v>
      </c>
      <c r="I119" s="220" t="s">
        <v>218</v>
      </c>
      <c r="J119" s="219" t="s">
        <v>209</v>
      </c>
      <c r="K119" s="221" t="s">
        <v>219</v>
      </c>
      <c r="L119" s="222"/>
      <c r="M119" s="101" t="s">
        <v>1</v>
      </c>
      <c r="N119" s="102" t="s">
        <v>45</v>
      </c>
      <c r="O119" s="102" t="s">
        <v>220</v>
      </c>
      <c r="P119" s="102" t="s">
        <v>221</v>
      </c>
      <c r="Q119" s="102" t="s">
        <v>222</v>
      </c>
      <c r="R119" s="102" t="s">
        <v>223</v>
      </c>
      <c r="S119" s="102" t="s">
        <v>224</v>
      </c>
      <c r="T119" s="103" t="s">
        <v>225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9"/>
      <c r="B120" s="40"/>
      <c r="C120" s="108" t="s">
        <v>226</v>
      </c>
      <c r="D120" s="41"/>
      <c r="E120" s="41"/>
      <c r="F120" s="41"/>
      <c r="G120" s="41"/>
      <c r="H120" s="41"/>
      <c r="I120" s="155"/>
      <c r="J120" s="223">
        <f>BK120</f>
        <v>0</v>
      </c>
      <c r="K120" s="41"/>
      <c r="L120" s="45"/>
      <c r="M120" s="104"/>
      <c r="N120" s="224"/>
      <c r="O120" s="105"/>
      <c r="P120" s="225">
        <f>P121+P258</f>
        <v>0</v>
      </c>
      <c r="Q120" s="105"/>
      <c r="R120" s="225">
        <f>R121+R258</f>
        <v>0.00063000000000000003</v>
      </c>
      <c r="S120" s="105"/>
      <c r="T120" s="226">
        <f>T121+T258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80</v>
      </c>
      <c r="AU120" s="18" t="s">
        <v>211</v>
      </c>
      <c r="BK120" s="227">
        <f>BK121+BK258</f>
        <v>0</v>
      </c>
    </row>
    <row r="121" s="12" customFormat="1" ht="25.92" customHeight="1">
      <c r="A121" s="12"/>
      <c r="B121" s="228"/>
      <c r="C121" s="229"/>
      <c r="D121" s="230" t="s">
        <v>80</v>
      </c>
      <c r="E121" s="231" t="s">
        <v>227</v>
      </c>
      <c r="F121" s="231" t="s">
        <v>228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P122+P256</f>
        <v>0</v>
      </c>
      <c r="Q121" s="236"/>
      <c r="R121" s="237">
        <f>R122+R256</f>
        <v>0.00063000000000000003</v>
      </c>
      <c r="S121" s="236"/>
      <c r="T121" s="238">
        <f>T122+T256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89</v>
      </c>
      <c r="AT121" s="240" t="s">
        <v>80</v>
      </c>
      <c r="AU121" s="240" t="s">
        <v>81</v>
      </c>
      <c r="AY121" s="239" t="s">
        <v>229</v>
      </c>
      <c r="BK121" s="241">
        <f>BK122+BK256</f>
        <v>0</v>
      </c>
    </row>
    <row r="122" s="12" customFormat="1" ht="22.8" customHeight="1">
      <c r="A122" s="12"/>
      <c r="B122" s="228"/>
      <c r="C122" s="229"/>
      <c r="D122" s="230" t="s">
        <v>80</v>
      </c>
      <c r="E122" s="242" t="s">
        <v>89</v>
      </c>
      <c r="F122" s="242" t="s">
        <v>230</v>
      </c>
      <c r="G122" s="229"/>
      <c r="H122" s="229"/>
      <c r="I122" s="232"/>
      <c r="J122" s="243">
        <f>BK122</f>
        <v>0</v>
      </c>
      <c r="K122" s="229"/>
      <c r="L122" s="234"/>
      <c r="M122" s="235"/>
      <c r="N122" s="236"/>
      <c r="O122" s="236"/>
      <c r="P122" s="237">
        <f>SUM(P123:P255)</f>
        <v>0</v>
      </c>
      <c r="Q122" s="236"/>
      <c r="R122" s="237">
        <f>SUM(R123:R255)</f>
        <v>0.00063000000000000003</v>
      </c>
      <c r="S122" s="236"/>
      <c r="T122" s="238">
        <f>SUM(T123:T255)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89</v>
      </c>
      <c r="AT122" s="240" t="s">
        <v>80</v>
      </c>
      <c r="AU122" s="240" t="s">
        <v>89</v>
      </c>
      <c r="AY122" s="239" t="s">
        <v>229</v>
      </c>
      <c r="BK122" s="241">
        <f>SUM(BK123:BK255)</f>
        <v>0</v>
      </c>
    </row>
    <row r="123" s="2" customFormat="1" ht="21.75" customHeight="1">
      <c r="A123" s="39"/>
      <c r="B123" s="40"/>
      <c r="C123" s="244" t="s">
        <v>89</v>
      </c>
      <c r="D123" s="244" t="s">
        <v>231</v>
      </c>
      <c r="E123" s="245" t="s">
        <v>5018</v>
      </c>
      <c r="F123" s="246" t="s">
        <v>5019</v>
      </c>
      <c r="G123" s="247" t="s">
        <v>234</v>
      </c>
      <c r="H123" s="248">
        <v>27.648</v>
      </c>
      <c r="I123" s="249"/>
      <c r="J123" s="250">
        <f>ROUND(I123*H123,2)</f>
        <v>0</v>
      </c>
      <c r="K123" s="246" t="s">
        <v>235</v>
      </c>
      <c r="L123" s="45"/>
      <c r="M123" s="251" t="s">
        <v>1</v>
      </c>
      <c r="N123" s="252" t="s">
        <v>46</v>
      </c>
      <c r="O123" s="92"/>
      <c r="P123" s="253">
        <f>O123*H123</f>
        <v>0</v>
      </c>
      <c r="Q123" s="253">
        <v>0</v>
      </c>
      <c r="R123" s="253">
        <f>Q123*H123</f>
        <v>0</v>
      </c>
      <c r="S123" s="253">
        <v>0</v>
      </c>
      <c r="T123" s="25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5" t="s">
        <v>236</v>
      </c>
      <c r="AT123" s="255" t="s">
        <v>231</v>
      </c>
      <c r="AU123" s="255" t="s">
        <v>91</v>
      </c>
      <c r="AY123" s="18" t="s">
        <v>229</v>
      </c>
      <c r="BE123" s="256">
        <f>IF(N123="základní",J123,0)</f>
        <v>0</v>
      </c>
      <c r="BF123" s="256">
        <f>IF(N123="snížená",J123,0)</f>
        <v>0</v>
      </c>
      <c r="BG123" s="256">
        <f>IF(N123="zákl. přenesená",J123,0)</f>
        <v>0</v>
      </c>
      <c r="BH123" s="256">
        <f>IF(N123="sníž. přenesená",J123,0)</f>
        <v>0</v>
      </c>
      <c r="BI123" s="256">
        <f>IF(N123="nulová",J123,0)</f>
        <v>0</v>
      </c>
      <c r="BJ123" s="18" t="s">
        <v>89</v>
      </c>
      <c r="BK123" s="256">
        <f>ROUND(I123*H123,2)</f>
        <v>0</v>
      </c>
      <c r="BL123" s="18" t="s">
        <v>236</v>
      </c>
      <c r="BM123" s="255" t="s">
        <v>5020</v>
      </c>
    </row>
    <row r="124" s="2" customFormat="1">
      <c r="A124" s="39"/>
      <c r="B124" s="40"/>
      <c r="C124" s="41"/>
      <c r="D124" s="259" t="s">
        <v>262</v>
      </c>
      <c r="E124" s="41"/>
      <c r="F124" s="290" t="s">
        <v>5021</v>
      </c>
      <c r="G124" s="41"/>
      <c r="H124" s="41"/>
      <c r="I124" s="155"/>
      <c r="J124" s="41"/>
      <c r="K124" s="41"/>
      <c r="L124" s="45"/>
      <c r="M124" s="291"/>
      <c r="N124" s="292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262</v>
      </c>
      <c r="AU124" s="18" t="s">
        <v>91</v>
      </c>
    </row>
    <row r="125" s="2" customFormat="1" ht="21.75" customHeight="1">
      <c r="A125" s="39"/>
      <c r="B125" s="40"/>
      <c r="C125" s="244" t="s">
        <v>91</v>
      </c>
      <c r="D125" s="244" t="s">
        <v>231</v>
      </c>
      <c r="E125" s="245" t="s">
        <v>245</v>
      </c>
      <c r="F125" s="246" t="s">
        <v>246</v>
      </c>
      <c r="G125" s="247" t="s">
        <v>234</v>
      </c>
      <c r="H125" s="248">
        <v>201.27000000000001</v>
      </c>
      <c r="I125" s="249"/>
      <c r="J125" s="250">
        <f>ROUND(I125*H125,2)</f>
        <v>0</v>
      </c>
      <c r="K125" s="246" t="s">
        <v>235</v>
      </c>
      <c r="L125" s="45"/>
      <c r="M125" s="251" t="s">
        <v>1</v>
      </c>
      <c r="N125" s="252" t="s">
        <v>46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236</v>
      </c>
      <c r="AT125" s="255" t="s">
        <v>231</v>
      </c>
      <c r="AU125" s="255" t="s">
        <v>91</v>
      </c>
      <c r="AY125" s="18" t="s">
        <v>229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89</v>
      </c>
      <c r="BK125" s="256">
        <f>ROUND(I125*H125,2)</f>
        <v>0</v>
      </c>
      <c r="BL125" s="18" t="s">
        <v>236</v>
      </c>
      <c r="BM125" s="255" t="s">
        <v>5022</v>
      </c>
    </row>
    <row r="126" s="13" customFormat="1">
      <c r="A126" s="13"/>
      <c r="B126" s="257"/>
      <c r="C126" s="258"/>
      <c r="D126" s="259" t="s">
        <v>238</v>
      </c>
      <c r="E126" s="260" t="s">
        <v>1</v>
      </c>
      <c r="F126" s="261" t="s">
        <v>5023</v>
      </c>
      <c r="G126" s="258"/>
      <c r="H126" s="260" t="s">
        <v>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7" t="s">
        <v>238</v>
      </c>
      <c r="AU126" s="267" t="s">
        <v>91</v>
      </c>
      <c r="AV126" s="13" t="s">
        <v>89</v>
      </c>
      <c r="AW126" s="13" t="s">
        <v>36</v>
      </c>
      <c r="AX126" s="13" t="s">
        <v>81</v>
      </c>
      <c r="AY126" s="267" t="s">
        <v>229</v>
      </c>
    </row>
    <row r="127" s="14" customFormat="1">
      <c r="A127" s="14"/>
      <c r="B127" s="268"/>
      <c r="C127" s="269"/>
      <c r="D127" s="259" t="s">
        <v>238</v>
      </c>
      <c r="E127" s="270" t="s">
        <v>1</v>
      </c>
      <c r="F127" s="271" t="s">
        <v>5024</v>
      </c>
      <c r="G127" s="269"/>
      <c r="H127" s="272">
        <v>201.27000000000001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8" t="s">
        <v>238</v>
      </c>
      <c r="AU127" s="278" t="s">
        <v>91</v>
      </c>
      <c r="AV127" s="14" t="s">
        <v>91</v>
      </c>
      <c r="AW127" s="14" t="s">
        <v>36</v>
      </c>
      <c r="AX127" s="14" t="s">
        <v>89</v>
      </c>
      <c r="AY127" s="278" t="s">
        <v>229</v>
      </c>
    </row>
    <row r="128" s="2" customFormat="1" ht="21.75" customHeight="1">
      <c r="A128" s="39"/>
      <c r="B128" s="40"/>
      <c r="C128" s="244" t="s">
        <v>244</v>
      </c>
      <c r="D128" s="244" t="s">
        <v>231</v>
      </c>
      <c r="E128" s="245" t="s">
        <v>5025</v>
      </c>
      <c r="F128" s="246" t="s">
        <v>5026</v>
      </c>
      <c r="G128" s="247" t="s">
        <v>234</v>
      </c>
      <c r="H128" s="248">
        <v>201.27000000000001</v>
      </c>
      <c r="I128" s="249"/>
      <c r="J128" s="250">
        <f>ROUND(I128*H128,2)</f>
        <v>0</v>
      </c>
      <c r="K128" s="246" t="s">
        <v>235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236</v>
      </c>
      <c r="AT128" s="255" t="s">
        <v>231</v>
      </c>
      <c r="AU128" s="255" t="s">
        <v>91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236</v>
      </c>
      <c r="BM128" s="255" t="s">
        <v>5027</v>
      </c>
    </row>
    <row r="129" s="2" customFormat="1">
      <c r="A129" s="39"/>
      <c r="B129" s="40"/>
      <c r="C129" s="41"/>
      <c r="D129" s="259" t="s">
        <v>262</v>
      </c>
      <c r="E129" s="41"/>
      <c r="F129" s="290" t="s">
        <v>5028</v>
      </c>
      <c r="G129" s="41"/>
      <c r="H129" s="41"/>
      <c r="I129" s="155"/>
      <c r="J129" s="41"/>
      <c r="K129" s="41"/>
      <c r="L129" s="45"/>
      <c r="M129" s="291"/>
      <c r="N129" s="292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262</v>
      </c>
      <c r="AU129" s="18" t="s">
        <v>91</v>
      </c>
    </row>
    <row r="130" s="2" customFormat="1" ht="16.5" customHeight="1">
      <c r="A130" s="39"/>
      <c r="B130" s="40"/>
      <c r="C130" s="244" t="s">
        <v>236</v>
      </c>
      <c r="D130" s="244" t="s">
        <v>231</v>
      </c>
      <c r="E130" s="245" t="s">
        <v>253</v>
      </c>
      <c r="F130" s="246" t="s">
        <v>254</v>
      </c>
      <c r="G130" s="247" t="s">
        <v>234</v>
      </c>
      <c r="H130" s="248">
        <v>201.27000000000001</v>
      </c>
      <c r="I130" s="249"/>
      <c r="J130" s="250">
        <f>ROUND(I130*H130,2)</f>
        <v>0</v>
      </c>
      <c r="K130" s="246" t="s">
        <v>235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91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5029</v>
      </c>
    </row>
    <row r="131" s="13" customFormat="1">
      <c r="A131" s="13"/>
      <c r="B131" s="257"/>
      <c r="C131" s="258"/>
      <c r="D131" s="259" t="s">
        <v>238</v>
      </c>
      <c r="E131" s="260" t="s">
        <v>1</v>
      </c>
      <c r="F131" s="261" t="s">
        <v>5023</v>
      </c>
      <c r="G131" s="258"/>
      <c r="H131" s="260" t="s">
        <v>1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7" t="s">
        <v>238</v>
      </c>
      <c r="AU131" s="267" t="s">
        <v>91</v>
      </c>
      <c r="AV131" s="13" t="s">
        <v>89</v>
      </c>
      <c r="AW131" s="13" t="s">
        <v>36</v>
      </c>
      <c r="AX131" s="13" t="s">
        <v>81</v>
      </c>
      <c r="AY131" s="267" t="s">
        <v>229</v>
      </c>
    </row>
    <row r="132" s="14" customFormat="1">
      <c r="A132" s="14"/>
      <c r="B132" s="268"/>
      <c r="C132" s="269"/>
      <c r="D132" s="259" t="s">
        <v>238</v>
      </c>
      <c r="E132" s="270" t="s">
        <v>1</v>
      </c>
      <c r="F132" s="271" t="s">
        <v>5024</v>
      </c>
      <c r="G132" s="269"/>
      <c r="H132" s="272">
        <v>201.27000000000001</v>
      </c>
      <c r="I132" s="273"/>
      <c r="J132" s="269"/>
      <c r="K132" s="269"/>
      <c r="L132" s="274"/>
      <c r="M132" s="275"/>
      <c r="N132" s="276"/>
      <c r="O132" s="276"/>
      <c r="P132" s="276"/>
      <c r="Q132" s="276"/>
      <c r="R132" s="276"/>
      <c r="S132" s="276"/>
      <c r="T132" s="27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8" t="s">
        <v>238</v>
      </c>
      <c r="AU132" s="278" t="s">
        <v>91</v>
      </c>
      <c r="AV132" s="14" t="s">
        <v>91</v>
      </c>
      <c r="AW132" s="14" t="s">
        <v>36</v>
      </c>
      <c r="AX132" s="14" t="s">
        <v>89</v>
      </c>
      <c r="AY132" s="278" t="s">
        <v>229</v>
      </c>
    </row>
    <row r="133" s="2" customFormat="1" ht="21.75" customHeight="1">
      <c r="A133" s="39"/>
      <c r="B133" s="40"/>
      <c r="C133" s="244" t="s">
        <v>258</v>
      </c>
      <c r="D133" s="244" t="s">
        <v>231</v>
      </c>
      <c r="E133" s="245" t="s">
        <v>5030</v>
      </c>
      <c r="F133" s="246" t="s">
        <v>5031</v>
      </c>
      <c r="G133" s="247" t="s">
        <v>311</v>
      </c>
      <c r="H133" s="248">
        <v>288</v>
      </c>
      <c r="I133" s="249"/>
      <c r="J133" s="250">
        <f>ROUND(I133*H133,2)</f>
        <v>0</v>
      </c>
      <c r="K133" s="246" t="s">
        <v>235</v>
      </c>
      <c r="L133" s="45"/>
      <c r="M133" s="251" t="s">
        <v>1</v>
      </c>
      <c r="N133" s="252" t="s">
        <v>46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236</v>
      </c>
      <c r="AT133" s="255" t="s">
        <v>231</v>
      </c>
      <c r="AU133" s="255" t="s">
        <v>91</v>
      </c>
      <c r="AY133" s="18" t="s">
        <v>229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89</v>
      </c>
      <c r="BK133" s="256">
        <f>ROUND(I133*H133,2)</f>
        <v>0</v>
      </c>
      <c r="BL133" s="18" t="s">
        <v>236</v>
      </c>
      <c r="BM133" s="255" t="s">
        <v>5032</v>
      </c>
    </row>
    <row r="134" s="2" customFormat="1">
      <c r="A134" s="39"/>
      <c r="B134" s="40"/>
      <c r="C134" s="41"/>
      <c r="D134" s="259" t="s">
        <v>262</v>
      </c>
      <c r="E134" s="41"/>
      <c r="F134" s="290" t="s">
        <v>5033</v>
      </c>
      <c r="G134" s="41"/>
      <c r="H134" s="41"/>
      <c r="I134" s="155"/>
      <c r="J134" s="41"/>
      <c r="K134" s="41"/>
      <c r="L134" s="45"/>
      <c r="M134" s="291"/>
      <c r="N134" s="292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262</v>
      </c>
      <c r="AU134" s="18" t="s">
        <v>91</v>
      </c>
    </row>
    <row r="135" s="2" customFormat="1" ht="21.75" customHeight="1">
      <c r="A135" s="39"/>
      <c r="B135" s="40"/>
      <c r="C135" s="244" t="s">
        <v>264</v>
      </c>
      <c r="D135" s="244" t="s">
        <v>231</v>
      </c>
      <c r="E135" s="245" t="s">
        <v>4412</v>
      </c>
      <c r="F135" s="246" t="s">
        <v>5034</v>
      </c>
      <c r="G135" s="247" t="s">
        <v>311</v>
      </c>
      <c r="H135" s="248">
        <v>886</v>
      </c>
      <c r="I135" s="249"/>
      <c r="J135" s="250">
        <f>ROUND(I135*H135,2)</f>
        <v>0</v>
      </c>
      <c r="K135" s="246" t="s">
        <v>235</v>
      </c>
      <c r="L135" s="45"/>
      <c r="M135" s="251" t="s">
        <v>1</v>
      </c>
      <c r="N135" s="252" t="s">
        <v>46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236</v>
      </c>
      <c r="AT135" s="255" t="s">
        <v>231</v>
      </c>
      <c r="AU135" s="255" t="s">
        <v>91</v>
      </c>
      <c r="AY135" s="18" t="s">
        <v>229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89</v>
      </c>
      <c r="BK135" s="256">
        <f>ROUND(I135*H135,2)</f>
        <v>0</v>
      </c>
      <c r="BL135" s="18" t="s">
        <v>236</v>
      </c>
      <c r="BM135" s="255" t="s">
        <v>5035</v>
      </c>
    </row>
    <row r="136" s="2" customFormat="1">
      <c r="A136" s="39"/>
      <c r="B136" s="40"/>
      <c r="C136" s="41"/>
      <c r="D136" s="259" t="s">
        <v>262</v>
      </c>
      <c r="E136" s="41"/>
      <c r="F136" s="290" t="s">
        <v>5036</v>
      </c>
      <c r="G136" s="41"/>
      <c r="H136" s="41"/>
      <c r="I136" s="155"/>
      <c r="J136" s="41"/>
      <c r="K136" s="41"/>
      <c r="L136" s="45"/>
      <c r="M136" s="291"/>
      <c r="N136" s="292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262</v>
      </c>
      <c r="AU136" s="18" t="s">
        <v>91</v>
      </c>
    </row>
    <row r="137" s="2" customFormat="1" ht="21.75" customHeight="1">
      <c r="A137" s="39"/>
      <c r="B137" s="40"/>
      <c r="C137" s="244" t="s">
        <v>303</v>
      </c>
      <c r="D137" s="244" t="s">
        <v>231</v>
      </c>
      <c r="E137" s="245" t="s">
        <v>5037</v>
      </c>
      <c r="F137" s="246" t="s">
        <v>5038</v>
      </c>
      <c r="G137" s="247" t="s">
        <v>311</v>
      </c>
      <c r="H137" s="248">
        <v>140.90000000000001</v>
      </c>
      <c r="I137" s="249"/>
      <c r="J137" s="250">
        <f>ROUND(I137*H137,2)</f>
        <v>0</v>
      </c>
      <c r="K137" s="246" t="s">
        <v>235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91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5039</v>
      </c>
    </row>
    <row r="138" s="2" customFormat="1">
      <c r="A138" s="39"/>
      <c r="B138" s="40"/>
      <c r="C138" s="41"/>
      <c r="D138" s="259" t="s">
        <v>262</v>
      </c>
      <c r="E138" s="41"/>
      <c r="F138" s="290" t="s">
        <v>5040</v>
      </c>
      <c r="G138" s="41"/>
      <c r="H138" s="41"/>
      <c r="I138" s="155"/>
      <c r="J138" s="41"/>
      <c r="K138" s="41"/>
      <c r="L138" s="45"/>
      <c r="M138" s="291"/>
      <c r="N138" s="29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262</v>
      </c>
      <c r="AU138" s="18" t="s">
        <v>91</v>
      </c>
    </row>
    <row r="139" s="2" customFormat="1" ht="21.75" customHeight="1">
      <c r="A139" s="39"/>
      <c r="B139" s="40"/>
      <c r="C139" s="244" t="s">
        <v>319</v>
      </c>
      <c r="D139" s="244" t="s">
        <v>231</v>
      </c>
      <c r="E139" s="245" t="s">
        <v>5041</v>
      </c>
      <c r="F139" s="246" t="s">
        <v>5042</v>
      </c>
      <c r="G139" s="247" t="s">
        <v>311</v>
      </c>
      <c r="H139" s="248">
        <v>886</v>
      </c>
      <c r="I139" s="249"/>
      <c r="J139" s="250">
        <f>ROUND(I139*H139,2)</f>
        <v>0</v>
      </c>
      <c r="K139" s="246" t="s">
        <v>235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91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5043</v>
      </c>
    </row>
    <row r="140" s="2" customFormat="1">
      <c r="A140" s="39"/>
      <c r="B140" s="40"/>
      <c r="C140" s="41"/>
      <c r="D140" s="259" t="s">
        <v>262</v>
      </c>
      <c r="E140" s="41"/>
      <c r="F140" s="290" t="s">
        <v>5044</v>
      </c>
      <c r="G140" s="41"/>
      <c r="H140" s="41"/>
      <c r="I140" s="155"/>
      <c r="J140" s="41"/>
      <c r="K140" s="41"/>
      <c r="L140" s="45"/>
      <c r="M140" s="291"/>
      <c r="N140" s="292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262</v>
      </c>
      <c r="AU140" s="18" t="s">
        <v>91</v>
      </c>
    </row>
    <row r="141" s="2" customFormat="1" ht="21.75" customHeight="1">
      <c r="A141" s="39"/>
      <c r="B141" s="40"/>
      <c r="C141" s="244" t="s">
        <v>274</v>
      </c>
      <c r="D141" s="244" t="s">
        <v>231</v>
      </c>
      <c r="E141" s="245" t="s">
        <v>5045</v>
      </c>
      <c r="F141" s="246" t="s">
        <v>5046</v>
      </c>
      <c r="G141" s="247" t="s">
        <v>311</v>
      </c>
      <c r="H141" s="248">
        <v>87</v>
      </c>
      <c r="I141" s="249"/>
      <c r="J141" s="250">
        <f>ROUND(I141*H141,2)</f>
        <v>0</v>
      </c>
      <c r="K141" s="246" t="s">
        <v>235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91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5047</v>
      </c>
    </row>
    <row r="142" s="2" customFormat="1">
      <c r="A142" s="39"/>
      <c r="B142" s="40"/>
      <c r="C142" s="41"/>
      <c r="D142" s="259" t="s">
        <v>262</v>
      </c>
      <c r="E142" s="41"/>
      <c r="F142" s="290" t="s">
        <v>5048</v>
      </c>
      <c r="G142" s="41"/>
      <c r="H142" s="41"/>
      <c r="I142" s="155"/>
      <c r="J142" s="41"/>
      <c r="K142" s="41"/>
      <c r="L142" s="45"/>
      <c r="M142" s="291"/>
      <c r="N142" s="292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262</v>
      </c>
      <c r="AU142" s="18" t="s">
        <v>91</v>
      </c>
    </row>
    <row r="143" s="2" customFormat="1" ht="16.5" customHeight="1">
      <c r="A143" s="39"/>
      <c r="B143" s="40"/>
      <c r="C143" s="244" t="s">
        <v>322</v>
      </c>
      <c r="D143" s="244" t="s">
        <v>231</v>
      </c>
      <c r="E143" s="245" t="s">
        <v>5049</v>
      </c>
      <c r="F143" s="246" t="s">
        <v>5050</v>
      </c>
      <c r="G143" s="247" t="s">
        <v>314</v>
      </c>
      <c r="H143" s="248">
        <v>685</v>
      </c>
      <c r="I143" s="249"/>
      <c r="J143" s="250">
        <f>ROUND(I143*H143,2)</f>
        <v>0</v>
      </c>
      <c r="K143" s="246" t="s">
        <v>1</v>
      </c>
      <c r="L143" s="45"/>
      <c r="M143" s="251" t="s">
        <v>1</v>
      </c>
      <c r="N143" s="252" t="s">
        <v>46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236</v>
      </c>
      <c r="AT143" s="255" t="s">
        <v>231</v>
      </c>
      <c r="AU143" s="255" t="s">
        <v>91</v>
      </c>
      <c r="AY143" s="18" t="s">
        <v>229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89</v>
      </c>
      <c r="BK143" s="256">
        <f>ROUND(I143*H143,2)</f>
        <v>0</v>
      </c>
      <c r="BL143" s="18" t="s">
        <v>236</v>
      </c>
      <c r="BM143" s="255" t="s">
        <v>5051</v>
      </c>
    </row>
    <row r="144" s="2" customFormat="1">
      <c r="A144" s="39"/>
      <c r="B144" s="40"/>
      <c r="C144" s="41"/>
      <c r="D144" s="259" t="s">
        <v>262</v>
      </c>
      <c r="E144" s="41"/>
      <c r="F144" s="290" t="s">
        <v>5052</v>
      </c>
      <c r="G144" s="41"/>
      <c r="H144" s="41"/>
      <c r="I144" s="155"/>
      <c r="J144" s="41"/>
      <c r="K144" s="41"/>
      <c r="L144" s="45"/>
      <c r="M144" s="291"/>
      <c r="N144" s="292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262</v>
      </c>
      <c r="AU144" s="18" t="s">
        <v>91</v>
      </c>
    </row>
    <row r="145" s="2" customFormat="1" ht="21.75" customHeight="1">
      <c r="A145" s="39"/>
      <c r="B145" s="40"/>
      <c r="C145" s="244" t="s">
        <v>478</v>
      </c>
      <c r="D145" s="244" t="s">
        <v>231</v>
      </c>
      <c r="E145" s="245" t="s">
        <v>5053</v>
      </c>
      <c r="F145" s="246" t="s">
        <v>5054</v>
      </c>
      <c r="G145" s="247" t="s">
        <v>314</v>
      </c>
      <c r="H145" s="248">
        <v>1</v>
      </c>
      <c r="I145" s="249"/>
      <c r="J145" s="250">
        <f>ROUND(I145*H145,2)</f>
        <v>0</v>
      </c>
      <c r="K145" s="246" t="s">
        <v>235</v>
      </c>
      <c r="L145" s="45"/>
      <c r="M145" s="251" t="s">
        <v>1</v>
      </c>
      <c r="N145" s="252" t="s">
        <v>46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236</v>
      </c>
      <c r="AT145" s="255" t="s">
        <v>231</v>
      </c>
      <c r="AU145" s="255" t="s">
        <v>91</v>
      </c>
      <c r="AY145" s="18" t="s">
        <v>229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89</v>
      </c>
      <c r="BK145" s="256">
        <f>ROUND(I145*H145,2)</f>
        <v>0</v>
      </c>
      <c r="BL145" s="18" t="s">
        <v>236</v>
      </c>
      <c r="BM145" s="255" t="s">
        <v>5055</v>
      </c>
    </row>
    <row r="146" s="2" customFormat="1">
      <c r="A146" s="39"/>
      <c r="B146" s="40"/>
      <c r="C146" s="41"/>
      <c r="D146" s="259" t="s">
        <v>262</v>
      </c>
      <c r="E146" s="41"/>
      <c r="F146" s="290" t="s">
        <v>5056</v>
      </c>
      <c r="G146" s="41"/>
      <c r="H146" s="41"/>
      <c r="I146" s="155"/>
      <c r="J146" s="41"/>
      <c r="K146" s="41"/>
      <c r="L146" s="45"/>
      <c r="M146" s="291"/>
      <c r="N146" s="292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262</v>
      </c>
      <c r="AU146" s="18" t="s">
        <v>91</v>
      </c>
    </row>
    <row r="147" s="2" customFormat="1" ht="21.75" customHeight="1">
      <c r="A147" s="39"/>
      <c r="B147" s="40"/>
      <c r="C147" s="244" t="s">
        <v>325</v>
      </c>
      <c r="D147" s="244" t="s">
        <v>231</v>
      </c>
      <c r="E147" s="245" t="s">
        <v>5057</v>
      </c>
      <c r="F147" s="246" t="s">
        <v>5058</v>
      </c>
      <c r="G147" s="247" t="s">
        <v>314</v>
      </c>
      <c r="H147" s="248">
        <v>12</v>
      </c>
      <c r="I147" s="249"/>
      <c r="J147" s="250">
        <f>ROUND(I147*H147,2)</f>
        <v>0</v>
      </c>
      <c r="K147" s="246" t="s">
        <v>235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91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5059</v>
      </c>
    </row>
    <row r="148" s="2" customFormat="1">
      <c r="A148" s="39"/>
      <c r="B148" s="40"/>
      <c r="C148" s="41"/>
      <c r="D148" s="259" t="s">
        <v>262</v>
      </c>
      <c r="E148" s="41"/>
      <c r="F148" s="290" t="s">
        <v>5060</v>
      </c>
      <c r="G148" s="41"/>
      <c r="H148" s="41"/>
      <c r="I148" s="155"/>
      <c r="J148" s="41"/>
      <c r="K148" s="41"/>
      <c r="L148" s="45"/>
      <c r="M148" s="291"/>
      <c r="N148" s="292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262</v>
      </c>
      <c r="AU148" s="18" t="s">
        <v>91</v>
      </c>
    </row>
    <row r="149" s="2" customFormat="1" ht="21.75" customHeight="1">
      <c r="A149" s="39"/>
      <c r="B149" s="40"/>
      <c r="C149" s="244" t="s">
        <v>485</v>
      </c>
      <c r="D149" s="244" t="s">
        <v>231</v>
      </c>
      <c r="E149" s="245" t="s">
        <v>5061</v>
      </c>
      <c r="F149" s="246" t="s">
        <v>5062</v>
      </c>
      <c r="G149" s="247" t="s">
        <v>314</v>
      </c>
      <c r="H149" s="248">
        <v>9</v>
      </c>
      <c r="I149" s="249"/>
      <c r="J149" s="250">
        <f>ROUND(I149*H149,2)</f>
        <v>0</v>
      </c>
      <c r="K149" s="246" t="s">
        <v>235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91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5063</v>
      </c>
    </row>
    <row r="150" s="2" customFormat="1">
      <c r="A150" s="39"/>
      <c r="B150" s="40"/>
      <c r="C150" s="41"/>
      <c r="D150" s="259" t="s">
        <v>262</v>
      </c>
      <c r="E150" s="41"/>
      <c r="F150" s="290" t="s">
        <v>5064</v>
      </c>
      <c r="G150" s="41"/>
      <c r="H150" s="41"/>
      <c r="I150" s="155"/>
      <c r="J150" s="41"/>
      <c r="K150" s="41"/>
      <c r="L150" s="45"/>
      <c r="M150" s="291"/>
      <c r="N150" s="292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262</v>
      </c>
      <c r="AU150" s="18" t="s">
        <v>91</v>
      </c>
    </row>
    <row r="151" s="2" customFormat="1" ht="21.75" customHeight="1">
      <c r="A151" s="39"/>
      <c r="B151" s="40"/>
      <c r="C151" s="244" t="s">
        <v>328</v>
      </c>
      <c r="D151" s="244" t="s">
        <v>231</v>
      </c>
      <c r="E151" s="245" t="s">
        <v>5065</v>
      </c>
      <c r="F151" s="246" t="s">
        <v>5066</v>
      </c>
      <c r="G151" s="247" t="s">
        <v>314</v>
      </c>
      <c r="H151" s="248">
        <v>1</v>
      </c>
      <c r="I151" s="249"/>
      <c r="J151" s="250">
        <f>ROUND(I151*H151,2)</f>
        <v>0</v>
      </c>
      <c r="K151" s="246" t="s">
        <v>235</v>
      </c>
      <c r="L151" s="45"/>
      <c r="M151" s="251" t="s">
        <v>1</v>
      </c>
      <c r="N151" s="252" t="s">
        <v>46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236</v>
      </c>
      <c r="AT151" s="255" t="s">
        <v>231</v>
      </c>
      <c r="AU151" s="255" t="s">
        <v>91</v>
      </c>
      <c r="AY151" s="18" t="s">
        <v>229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89</v>
      </c>
      <c r="BK151" s="256">
        <f>ROUND(I151*H151,2)</f>
        <v>0</v>
      </c>
      <c r="BL151" s="18" t="s">
        <v>236</v>
      </c>
      <c r="BM151" s="255" t="s">
        <v>5067</v>
      </c>
    </row>
    <row r="152" s="2" customFormat="1">
      <c r="A152" s="39"/>
      <c r="B152" s="40"/>
      <c r="C152" s="41"/>
      <c r="D152" s="259" t="s">
        <v>262</v>
      </c>
      <c r="E152" s="41"/>
      <c r="F152" s="290" t="s">
        <v>5068</v>
      </c>
      <c r="G152" s="41"/>
      <c r="H152" s="41"/>
      <c r="I152" s="155"/>
      <c r="J152" s="41"/>
      <c r="K152" s="41"/>
      <c r="L152" s="45"/>
      <c r="M152" s="291"/>
      <c r="N152" s="292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262</v>
      </c>
      <c r="AU152" s="18" t="s">
        <v>91</v>
      </c>
    </row>
    <row r="153" s="2" customFormat="1" ht="16.5" customHeight="1">
      <c r="A153" s="39"/>
      <c r="B153" s="40"/>
      <c r="C153" s="244" t="s">
        <v>8</v>
      </c>
      <c r="D153" s="244" t="s">
        <v>231</v>
      </c>
      <c r="E153" s="245" t="s">
        <v>5069</v>
      </c>
      <c r="F153" s="246" t="s">
        <v>5070</v>
      </c>
      <c r="G153" s="247" t="s">
        <v>314</v>
      </c>
      <c r="H153" s="248">
        <v>435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236</v>
      </c>
      <c r="AT153" s="255" t="s">
        <v>231</v>
      </c>
      <c r="AU153" s="255" t="s">
        <v>91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236</v>
      </c>
      <c r="BM153" s="255" t="s">
        <v>5071</v>
      </c>
    </row>
    <row r="154" s="2" customFormat="1">
      <c r="A154" s="39"/>
      <c r="B154" s="40"/>
      <c r="C154" s="41"/>
      <c r="D154" s="259" t="s">
        <v>262</v>
      </c>
      <c r="E154" s="41"/>
      <c r="F154" s="290" t="s">
        <v>5072</v>
      </c>
      <c r="G154" s="41"/>
      <c r="H154" s="41"/>
      <c r="I154" s="155"/>
      <c r="J154" s="41"/>
      <c r="K154" s="41"/>
      <c r="L154" s="45"/>
      <c r="M154" s="291"/>
      <c r="N154" s="292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262</v>
      </c>
      <c r="AU154" s="18" t="s">
        <v>91</v>
      </c>
    </row>
    <row r="155" s="2" customFormat="1" ht="21.75" customHeight="1">
      <c r="A155" s="39"/>
      <c r="B155" s="40"/>
      <c r="C155" s="244" t="s">
        <v>331</v>
      </c>
      <c r="D155" s="244" t="s">
        <v>231</v>
      </c>
      <c r="E155" s="245" t="s">
        <v>5073</v>
      </c>
      <c r="F155" s="246" t="s">
        <v>5074</v>
      </c>
      <c r="G155" s="247" t="s">
        <v>311</v>
      </c>
      <c r="H155" s="248">
        <v>9</v>
      </c>
      <c r="I155" s="249"/>
      <c r="J155" s="250">
        <f>ROUND(I155*H155,2)</f>
        <v>0</v>
      </c>
      <c r="K155" s="246" t="s">
        <v>235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236</v>
      </c>
      <c r="AT155" s="255" t="s">
        <v>231</v>
      </c>
      <c r="AU155" s="255" t="s">
        <v>91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236</v>
      </c>
      <c r="BM155" s="255" t="s">
        <v>5075</v>
      </c>
    </row>
    <row r="156" s="2" customFormat="1">
      <c r="A156" s="39"/>
      <c r="B156" s="40"/>
      <c r="C156" s="41"/>
      <c r="D156" s="259" t="s">
        <v>262</v>
      </c>
      <c r="E156" s="41"/>
      <c r="F156" s="290" t="s">
        <v>5076</v>
      </c>
      <c r="G156" s="41"/>
      <c r="H156" s="41"/>
      <c r="I156" s="155"/>
      <c r="J156" s="41"/>
      <c r="K156" s="41"/>
      <c r="L156" s="45"/>
      <c r="M156" s="291"/>
      <c r="N156" s="292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262</v>
      </c>
      <c r="AU156" s="18" t="s">
        <v>91</v>
      </c>
    </row>
    <row r="157" s="2" customFormat="1" ht="16.5" customHeight="1">
      <c r="A157" s="39"/>
      <c r="B157" s="40"/>
      <c r="C157" s="244" t="s">
        <v>507</v>
      </c>
      <c r="D157" s="244" t="s">
        <v>231</v>
      </c>
      <c r="E157" s="245" t="s">
        <v>5077</v>
      </c>
      <c r="F157" s="246" t="s">
        <v>5078</v>
      </c>
      <c r="G157" s="247" t="s">
        <v>311</v>
      </c>
      <c r="H157" s="248">
        <v>1021.9</v>
      </c>
      <c r="I157" s="249"/>
      <c r="J157" s="250">
        <f>ROUND(I157*H157,2)</f>
        <v>0</v>
      </c>
      <c r="K157" s="246" t="s">
        <v>235</v>
      </c>
      <c r="L157" s="45"/>
      <c r="M157" s="251" t="s">
        <v>1</v>
      </c>
      <c r="N157" s="252" t="s">
        <v>46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236</v>
      </c>
      <c r="AT157" s="255" t="s">
        <v>231</v>
      </c>
      <c r="AU157" s="255" t="s">
        <v>91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236</v>
      </c>
      <c r="BM157" s="255" t="s">
        <v>5079</v>
      </c>
    </row>
    <row r="158" s="2" customFormat="1">
      <c r="A158" s="39"/>
      <c r="B158" s="40"/>
      <c r="C158" s="41"/>
      <c r="D158" s="259" t="s">
        <v>262</v>
      </c>
      <c r="E158" s="41"/>
      <c r="F158" s="290" t="s">
        <v>5080</v>
      </c>
      <c r="G158" s="41"/>
      <c r="H158" s="41"/>
      <c r="I158" s="155"/>
      <c r="J158" s="41"/>
      <c r="K158" s="41"/>
      <c r="L158" s="45"/>
      <c r="M158" s="291"/>
      <c r="N158" s="292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262</v>
      </c>
      <c r="AU158" s="18" t="s">
        <v>91</v>
      </c>
    </row>
    <row r="159" s="2" customFormat="1" ht="16.5" customHeight="1">
      <c r="A159" s="39"/>
      <c r="B159" s="40"/>
      <c r="C159" s="244" t="s">
        <v>511</v>
      </c>
      <c r="D159" s="244" t="s">
        <v>231</v>
      </c>
      <c r="E159" s="245" t="s">
        <v>5081</v>
      </c>
      <c r="F159" s="246" t="s">
        <v>5082</v>
      </c>
      <c r="G159" s="247" t="s">
        <v>311</v>
      </c>
      <c r="H159" s="248">
        <v>87</v>
      </c>
      <c r="I159" s="249"/>
      <c r="J159" s="250">
        <f>ROUND(I159*H159,2)</f>
        <v>0</v>
      </c>
      <c r="K159" s="246" t="s">
        <v>235</v>
      </c>
      <c r="L159" s="45"/>
      <c r="M159" s="251" t="s">
        <v>1</v>
      </c>
      <c r="N159" s="252" t="s">
        <v>46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236</v>
      </c>
      <c r="AT159" s="255" t="s">
        <v>231</v>
      </c>
      <c r="AU159" s="255" t="s">
        <v>91</v>
      </c>
      <c r="AY159" s="18" t="s">
        <v>229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89</v>
      </c>
      <c r="BK159" s="256">
        <f>ROUND(I159*H159,2)</f>
        <v>0</v>
      </c>
      <c r="BL159" s="18" t="s">
        <v>236</v>
      </c>
      <c r="BM159" s="255" t="s">
        <v>5083</v>
      </c>
    </row>
    <row r="160" s="2" customFormat="1">
      <c r="A160" s="39"/>
      <c r="B160" s="40"/>
      <c r="C160" s="41"/>
      <c r="D160" s="259" t="s">
        <v>262</v>
      </c>
      <c r="E160" s="41"/>
      <c r="F160" s="290" t="s">
        <v>5084</v>
      </c>
      <c r="G160" s="41"/>
      <c r="H160" s="41"/>
      <c r="I160" s="155"/>
      <c r="J160" s="41"/>
      <c r="K160" s="41"/>
      <c r="L160" s="45"/>
      <c r="M160" s="291"/>
      <c r="N160" s="292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262</v>
      </c>
      <c r="AU160" s="18" t="s">
        <v>91</v>
      </c>
    </row>
    <row r="161" s="2" customFormat="1" ht="16.5" customHeight="1">
      <c r="A161" s="39"/>
      <c r="B161" s="40"/>
      <c r="C161" s="244" t="s">
        <v>517</v>
      </c>
      <c r="D161" s="244" t="s">
        <v>231</v>
      </c>
      <c r="E161" s="245" t="s">
        <v>5085</v>
      </c>
      <c r="F161" s="246" t="s">
        <v>5086</v>
      </c>
      <c r="G161" s="247" t="s">
        <v>311</v>
      </c>
      <c r="H161" s="248">
        <v>1021.9</v>
      </c>
      <c r="I161" s="249"/>
      <c r="J161" s="250">
        <f>ROUND(I161*H161,2)</f>
        <v>0</v>
      </c>
      <c r="K161" s="246" t="s">
        <v>235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236</v>
      </c>
      <c r="AT161" s="255" t="s">
        <v>231</v>
      </c>
      <c r="AU161" s="255" t="s">
        <v>91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236</v>
      </c>
      <c r="BM161" s="255" t="s">
        <v>5087</v>
      </c>
    </row>
    <row r="162" s="2" customFormat="1">
      <c r="A162" s="39"/>
      <c r="B162" s="40"/>
      <c r="C162" s="41"/>
      <c r="D162" s="259" t="s">
        <v>262</v>
      </c>
      <c r="E162" s="41"/>
      <c r="F162" s="290" t="s">
        <v>5088</v>
      </c>
      <c r="G162" s="41"/>
      <c r="H162" s="41"/>
      <c r="I162" s="155"/>
      <c r="J162" s="41"/>
      <c r="K162" s="41"/>
      <c r="L162" s="45"/>
      <c r="M162" s="291"/>
      <c r="N162" s="292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262</v>
      </c>
      <c r="AU162" s="18" t="s">
        <v>91</v>
      </c>
    </row>
    <row r="163" s="2" customFormat="1" ht="16.5" customHeight="1">
      <c r="A163" s="39"/>
      <c r="B163" s="40"/>
      <c r="C163" s="244" t="s">
        <v>522</v>
      </c>
      <c r="D163" s="244" t="s">
        <v>231</v>
      </c>
      <c r="E163" s="245" t="s">
        <v>5089</v>
      </c>
      <c r="F163" s="246" t="s">
        <v>5090</v>
      </c>
      <c r="G163" s="247" t="s">
        <v>311</v>
      </c>
      <c r="H163" s="248">
        <v>87</v>
      </c>
      <c r="I163" s="249"/>
      <c r="J163" s="250">
        <f>ROUND(I163*H163,2)</f>
        <v>0</v>
      </c>
      <c r="K163" s="246" t="s">
        <v>235</v>
      </c>
      <c r="L163" s="45"/>
      <c r="M163" s="251" t="s">
        <v>1</v>
      </c>
      <c r="N163" s="252" t="s">
        <v>46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236</v>
      </c>
      <c r="AT163" s="255" t="s">
        <v>231</v>
      </c>
      <c r="AU163" s="255" t="s">
        <v>91</v>
      </c>
      <c r="AY163" s="18" t="s">
        <v>229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89</v>
      </c>
      <c r="BK163" s="256">
        <f>ROUND(I163*H163,2)</f>
        <v>0</v>
      </c>
      <c r="BL163" s="18" t="s">
        <v>236</v>
      </c>
      <c r="BM163" s="255" t="s">
        <v>5091</v>
      </c>
    </row>
    <row r="164" s="2" customFormat="1">
      <c r="A164" s="39"/>
      <c r="B164" s="40"/>
      <c r="C164" s="41"/>
      <c r="D164" s="259" t="s">
        <v>262</v>
      </c>
      <c r="E164" s="41"/>
      <c r="F164" s="290" t="s">
        <v>5092</v>
      </c>
      <c r="G164" s="41"/>
      <c r="H164" s="41"/>
      <c r="I164" s="155"/>
      <c r="J164" s="41"/>
      <c r="K164" s="41"/>
      <c r="L164" s="45"/>
      <c r="M164" s="291"/>
      <c r="N164" s="292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262</v>
      </c>
      <c r="AU164" s="18" t="s">
        <v>91</v>
      </c>
    </row>
    <row r="165" s="2" customFormat="1" ht="21.75" customHeight="1">
      <c r="A165" s="39"/>
      <c r="B165" s="40"/>
      <c r="C165" s="244" t="s">
        <v>7</v>
      </c>
      <c r="D165" s="244" t="s">
        <v>231</v>
      </c>
      <c r="E165" s="245" t="s">
        <v>5093</v>
      </c>
      <c r="F165" s="246" t="s">
        <v>5094</v>
      </c>
      <c r="G165" s="247" t="s">
        <v>314</v>
      </c>
      <c r="H165" s="248">
        <v>685</v>
      </c>
      <c r="I165" s="249"/>
      <c r="J165" s="250">
        <f>ROUND(I165*H165,2)</f>
        <v>0</v>
      </c>
      <c r="K165" s="246" t="s">
        <v>235</v>
      </c>
      <c r="L165" s="45"/>
      <c r="M165" s="251" t="s">
        <v>1</v>
      </c>
      <c r="N165" s="252" t="s">
        <v>46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236</v>
      </c>
      <c r="AT165" s="255" t="s">
        <v>231</v>
      </c>
      <c r="AU165" s="255" t="s">
        <v>91</v>
      </c>
      <c r="AY165" s="18" t="s">
        <v>229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89</v>
      </c>
      <c r="BK165" s="256">
        <f>ROUND(I165*H165,2)</f>
        <v>0</v>
      </c>
      <c r="BL165" s="18" t="s">
        <v>236</v>
      </c>
      <c r="BM165" s="255" t="s">
        <v>5095</v>
      </c>
    </row>
    <row r="166" s="2" customFormat="1">
      <c r="A166" s="39"/>
      <c r="B166" s="40"/>
      <c r="C166" s="41"/>
      <c r="D166" s="259" t="s">
        <v>262</v>
      </c>
      <c r="E166" s="41"/>
      <c r="F166" s="290" t="s">
        <v>5096</v>
      </c>
      <c r="G166" s="41"/>
      <c r="H166" s="41"/>
      <c r="I166" s="155"/>
      <c r="J166" s="41"/>
      <c r="K166" s="41"/>
      <c r="L166" s="45"/>
      <c r="M166" s="291"/>
      <c r="N166" s="292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262</v>
      </c>
      <c r="AU166" s="18" t="s">
        <v>91</v>
      </c>
    </row>
    <row r="167" s="2" customFormat="1" ht="21.75" customHeight="1">
      <c r="A167" s="39"/>
      <c r="B167" s="40"/>
      <c r="C167" s="244" t="s">
        <v>530</v>
      </c>
      <c r="D167" s="244" t="s">
        <v>231</v>
      </c>
      <c r="E167" s="245" t="s">
        <v>5097</v>
      </c>
      <c r="F167" s="246" t="s">
        <v>5098</v>
      </c>
      <c r="G167" s="247" t="s">
        <v>314</v>
      </c>
      <c r="H167" s="248">
        <v>23</v>
      </c>
      <c r="I167" s="249"/>
      <c r="J167" s="250">
        <f>ROUND(I167*H167,2)</f>
        <v>0</v>
      </c>
      <c r="K167" s="246" t="s">
        <v>235</v>
      </c>
      <c r="L167" s="45"/>
      <c r="M167" s="251" t="s">
        <v>1</v>
      </c>
      <c r="N167" s="252" t="s">
        <v>46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236</v>
      </c>
      <c r="AT167" s="255" t="s">
        <v>231</v>
      </c>
      <c r="AU167" s="255" t="s">
        <v>91</v>
      </c>
      <c r="AY167" s="18" t="s">
        <v>229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89</v>
      </c>
      <c r="BK167" s="256">
        <f>ROUND(I167*H167,2)</f>
        <v>0</v>
      </c>
      <c r="BL167" s="18" t="s">
        <v>236</v>
      </c>
      <c r="BM167" s="255" t="s">
        <v>5099</v>
      </c>
    </row>
    <row r="168" s="2" customFormat="1">
      <c r="A168" s="39"/>
      <c r="B168" s="40"/>
      <c r="C168" s="41"/>
      <c r="D168" s="259" t="s">
        <v>262</v>
      </c>
      <c r="E168" s="41"/>
      <c r="F168" s="290" t="s">
        <v>5100</v>
      </c>
      <c r="G168" s="41"/>
      <c r="H168" s="41"/>
      <c r="I168" s="155"/>
      <c r="J168" s="41"/>
      <c r="K168" s="41"/>
      <c r="L168" s="45"/>
      <c r="M168" s="291"/>
      <c r="N168" s="292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262</v>
      </c>
      <c r="AU168" s="18" t="s">
        <v>91</v>
      </c>
    </row>
    <row r="169" s="2" customFormat="1" ht="21.75" customHeight="1">
      <c r="A169" s="39"/>
      <c r="B169" s="40"/>
      <c r="C169" s="244" t="s">
        <v>534</v>
      </c>
      <c r="D169" s="244" t="s">
        <v>231</v>
      </c>
      <c r="E169" s="245" t="s">
        <v>5101</v>
      </c>
      <c r="F169" s="246" t="s">
        <v>5102</v>
      </c>
      <c r="G169" s="247" t="s">
        <v>314</v>
      </c>
      <c r="H169" s="248">
        <v>435</v>
      </c>
      <c r="I169" s="249"/>
      <c r="J169" s="250">
        <f>ROUND(I169*H169,2)</f>
        <v>0</v>
      </c>
      <c r="K169" s="246" t="s">
        <v>235</v>
      </c>
      <c r="L169" s="45"/>
      <c r="M169" s="251" t="s">
        <v>1</v>
      </c>
      <c r="N169" s="252" t="s">
        <v>46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236</v>
      </c>
      <c r="AT169" s="255" t="s">
        <v>231</v>
      </c>
      <c r="AU169" s="255" t="s">
        <v>91</v>
      </c>
      <c r="AY169" s="18" t="s">
        <v>229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89</v>
      </c>
      <c r="BK169" s="256">
        <f>ROUND(I169*H169,2)</f>
        <v>0</v>
      </c>
      <c r="BL169" s="18" t="s">
        <v>236</v>
      </c>
      <c r="BM169" s="255" t="s">
        <v>5103</v>
      </c>
    </row>
    <row r="170" s="2" customFormat="1">
      <c r="A170" s="39"/>
      <c r="B170" s="40"/>
      <c r="C170" s="41"/>
      <c r="D170" s="259" t="s">
        <v>262</v>
      </c>
      <c r="E170" s="41"/>
      <c r="F170" s="290" t="s">
        <v>5072</v>
      </c>
      <c r="G170" s="41"/>
      <c r="H170" s="41"/>
      <c r="I170" s="155"/>
      <c r="J170" s="41"/>
      <c r="K170" s="41"/>
      <c r="L170" s="45"/>
      <c r="M170" s="291"/>
      <c r="N170" s="292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262</v>
      </c>
      <c r="AU170" s="18" t="s">
        <v>91</v>
      </c>
    </row>
    <row r="171" s="2" customFormat="1" ht="21.75" customHeight="1">
      <c r="A171" s="39"/>
      <c r="B171" s="40"/>
      <c r="C171" s="244" t="s">
        <v>540</v>
      </c>
      <c r="D171" s="244" t="s">
        <v>231</v>
      </c>
      <c r="E171" s="245" t="s">
        <v>5104</v>
      </c>
      <c r="F171" s="246" t="s">
        <v>5105</v>
      </c>
      <c r="G171" s="247" t="s">
        <v>314</v>
      </c>
      <c r="H171" s="248">
        <v>8</v>
      </c>
      <c r="I171" s="249"/>
      <c r="J171" s="250">
        <f>ROUND(I171*H171,2)</f>
        <v>0</v>
      </c>
      <c r="K171" s="246" t="s">
        <v>235</v>
      </c>
      <c r="L171" s="45"/>
      <c r="M171" s="251" t="s">
        <v>1</v>
      </c>
      <c r="N171" s="252" t="s">
        <v>46</v>
      </c>
      <c r="O171" s="92"/>
      <c r="P171" s="253">
        <f>O171*H171</f>
        <v>0</v>
      </c>
      <c r="Q171" s="253">
        <v>6.0000000000000002E-05</v>
      </c>
      <c r="R171" s="253">
        <f>Q171*H171</f>
        <v>0.00048000000000000001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236</v>
      </c>
      <c r="AT171" s="255" t="s">
        <v>231</v>
      </c>
      <c r="AU171" s="255" t="s">
        <v>91</v>
      </c>
      <c r="AY171" s="18" t="s">
        <v>229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89</v>
      </c>
      <c r="BK171" s="256">
        <f>ROUND(I171*H171,2)</f>
        <v>0</v>
      </c>
      <c r="BL171" s="18" t="s">
        <v>236</v>
      </c>
      <c r="BM171" s="255" t="s">
        <v>5106</v>
      </c>
    </row>
    <row r="172" s="2" customFormat="1">
      <c r="A172" s="39"/>
      <c r="B172" s="40"/>
      <c r="C172" s="41"/>
      <c r="D172" s="259" t="s">
        <v>262</v>
      </c>
      <c r="E172" s="41"/>
      <c r="F172" s="290" t="s">
        <v>5107</v>
      </c>
      <c r="G172" s="41"/>
      <c r="H172" s="41"/>
      <c r="I172" s="155"/>
      <c r="J172" s="41"/>
      <c r="K172" s="41"/>
      <c r="L172" s="45"/>
      <c r="M172" s="291"/>
      <c r="N172" s="292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262</v>
      </c>
      <c r="AU172" s="18" t="s">
        <v>91</v>
      </c>
    </row>
    <row r="173" s="2" customFormat="1" ht="21.75" customHeight="1">
      <c r="A173" s="39"/>
      <c r="B173" s="40"/>
      <c r="C173" s="244" t="s">
        <v>548</v>
      </c>
      <c r="D173" s="244" t="s">
        <v>231</v>
      </c>
      <c r="E173" s="245" t="s">
        <v>5108</v>
      </c>
      <c r="F173" s="246" t="s">
        <v>5109</v>
      </c>
      <c r="G173" s="247" t="s">
        <v>314</v>
      </c>
      <c r="H173" s="248">
        <v>15</v>
      </c>
      <c r="I173" s="249"/>
      <c r="J173" s="250">
        <f>ROUND(I173*H173,2)</f>
        <v>0</v>
      </c>
      <c r="K173" s="246" t="s">
        <v>235</v>
      </c>
      <c r="L173" s="45"/>
      <c r="M173" s="251" t="s">
        <v>1</v>
      </c>
      <c r="N173" s="252" t="s">
        <v>46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236</v>
      </c>
      <c r="AT173" s="255" t="s">
        <v>231</v>
      </c>
      <c r="AU173" s="255" t="s">
        <v>91</v>
      </c>
      <c r="AY173" s="18" t="s">
        <v>229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89</v>
      </c>
      <c r="BK173" s="256">
        <f>ROUND(I173*H173,2)</f>
        <v>0</v>
      </c>
      <c r="BL173" s="18" t="s">
        <v>236</v>
      </c>
      <c r="BM173" s="255" t="s">
        <v>5110</v>
      </c>
    </row>
    <row r="174" s="2" customFormat="1">
      <c r="A174" s="39"/>
      <c r="B174" s="40"/>
      <c r="C174" s="41"/>
      <c r="D174" s="259" t="s">
        <v>262</v>
      </c>
      <c r="E174" s="41"/>
      <c r="F174" s="290" t="s">
        <v>5111</v>
      </c>
      <c r="G174" s="41"/>
      <c r="H174" s="41"/>
      <c r="I174" s="155"/>
      <c r="J174" s="41"/>
      <c r="K174" s="41"/>
      <c r="L174" s="45"/>
      <c r="M174" s="291"/>
      <c r="N174" s="29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262</v>
      </c>
      <c r="AU174" s="18" t="s">
        <v>91</v>
      </c>
    </row>
    <row r="175" s="2" customFormat="1" ht="21.75" customHeight="1">
      <c r="A175" s="39"/>
      <c r="B175" s="40"/>
      <c r="C175" s="244" t="s">
        <v>552</v>
      </c>
      <c r="D175" s="244" t="s">
        <v>231</v>
      </c>
      <c r="E175" s="245" t="s">
        <v>5112</v>
      </c>
      <c r="F175" s="246" t="s">
        <v>5113</v>
      </c>
      <c r="G175" s="247" t="s">
        <v>311</v>
      </c>
      <c r="H175" s="248">
        <v>5</v>
      </c>
      <c r="I175" s="249"/>
      <c r="J175" s="250">
        <f>ROUND(I175*H175,2)</f>
        <v>0</v>
      </c>
      <c r="K175" s="246" t="s">
        <v>235</v>
      </c>
      <c r="L175" s="45"/>
      <c r="M175" s="251" t="s">
        <v>1</v>
      </c>
      <c r="N175" s="252" t="s">
        <v>46</v>
      </c>
      <c r="O175" s="92"/>
      <c r="P175" s="253">
        <f>O175*H175</f>
        <v>0</v>
      </c>
      <c r="Q175" s="253">
        <v>3.0000000000000001E-05</v>
      </c>
      <c r="R175" s="253">
        <f>Q175*H175</f>
        <v>0.00015000000000000001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236</v>
      </c>
      <c r="AT175" s="255" t="s">
        <v>231</v>
      </c>
      <c r="AU175" s="255" t="s">
        <v>91</v>
      </c>
      <c r="AY175" s="18" t="s">
        <v>229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89</v>
      </c>
      <c r="BK175" s="256">
        <f>ROUND(I175*H175,2)</f>
        <v>0</v>
      </c>
      <c r="BL175" s="18" t="s">
        <v>236</v>
      </c>
      <c r="BM175" s="255" t="s">
        <v>5114</v>
      </c>
    </row>
    <row r="176" s="2" customFormat="1">
      <c r="A176" s="39"/>
      <c r="B176" s="40"/>
      <c r="C176" s="41"/>
      <c r="D176" s="259" t="s">
        <v>262</v>
      </c>
      <c r="E176" s="41"/>
      <c r="F176" s="290" t="s">
        <v>5115</v>
      </c>
      <c r="G176" s="41"/>
      <c r="H176" s="41"/>
      <c r="I176" s="155"/>
      <c r="J176" s="41"/>
      <c r="K176" s="41"/>
      <c r="L176" s="45"/>
      <c r="M176" s="291"/>
      <c r="N176" s="292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262</v>
      </c>
      <c r="AU176" s="18" t="s">
        <v>91</v>
      </c>
    </row>
    <row r="177" s="2" customFormat="1" ht="16.5" customHeight="1">
      <c r="A177" s="39"/>
      <c r="B177" s="40"/>
      <c r="C177" s="244" t="s">
        <v>558</v>
      </c>
      <c r="D177" s="244" t="s">
        <v>231</v>
      </c>
      <c r="E177" s="245" t="s">
        <v>5116</v>
      </c>
      <c r="F177" s="246" t="s">
        <v>5117</v>
      </c>
      <c r="G177" s="247" t="s">
        <v>311</v>
      </c>
      <c r="H177" s="248">
        <v>48</v>
      </c>
      <c r="I177" s="249"/>
      <c r="J177" s="250">
        <f>ROUND(I177*H177,2)</f>
        <v>0</v>
      </c>
      <c r="K177" s="246" t="s">
        <v>1</v>
      </c>
      <c r="L177" s="45"/>
      <c r="M177" s="251" t="s">
        <v>1</v>
      </c>
      <c r="N177" s="252" t="s">
        <v>46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236</v>
      </c>
      <c r="AT177" s="255" t="s">
        <v>231</v>
      </c>
      <c r="AU177" s="255" t="s">
        <v>91</v>
      </c>
      <c r="AY177" s="18" t="s">
        <v>229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89</v>
      </c>
      <c r="BK177" s="256">
        <f>ROUND(I177*H177,2)</f>
        <v>0</v>
      </c>
      <c r="BL177" s="18" t="s">
        <v>236</v>
      </c>
      <c r="BM177" s="255" t="s">
        <v>5118</v>
      </c>
    </row>
    <row r="178" s="2" customFormat="1" ht="16.5" customHeight="1">
      <c r="A178" s="39"/>
      <c r="B178" s="40"/>
      <c r="C178" s="244" t="s">
        <v>565</v>
      </c>
      <c r="D178" s="244" t="s">
        <v>231</v>
      </c>
      <c r="E178" s="245" t="s">
        <v>5119</v>
      </c>
      <c r="F178" s="246" t="s">
        <v>5120</v>
      </c>
      <c r="G178" s="247" t="s">
        <v>311</v>
      </c>
      <c r="H178" s="248">
        <v>48</v>
      </c>
      <c r="I178" s="249"/>
      <c r="J178" s="250">
        <f>ROUND(I178*H178,2)</f>
        <v>0</v>
      </c>
      <c r="K178" s="246" t="s">
        <v>1</v>
      </c>
      <c r="L178" s="45"/>
      <c r="M178" s="251" t="s">
        <v>1</v>
      </c>
      <c r="N178" s="252" t="s">
        <v>46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236</v>
      </c>
      <c r="AT178" s="255" t="s">
        <v>231</v>
      </c>
      <c r="AU178" s="255" t="s">
        <v>91</v>
      </c>
      <c r="AY178" s="18" t="s">
        <v>229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89</v>
      </c>
      <c r="BK178" s="256">
        <f>ROUND(I178*H178,2)</f>
        <v>0</v>
      </c>
      <c r="BL178" s="18" t="s">
        <v>236</v>
      </c>
      <c r="BM178" s="255" t="s">
        <v>5121</v>
      </c>
    </row>
    <row r="179" s="2" customFormat="1" ht="21.75" customHeight="1">
      <c r="A179" s="39"/>
      <c r="B179" s="40"/>
      <c r="C179" s="244" t="s">
        <v>572</v>
      </c>
      <c r="D179" s="244" t="s">
        <v>231</v>
      </c>
      <c r="E179" s="245" t="s">
        <v>5122</v>
      </c>
      <c r="F179" s="246" t="s">
        <v>5123</v>
      </c>
      <c r="G179" s="247" t="s">
        <v>311</v>
      </c>
      <c r="H179" s="248">
        <v>10.6</v>
      </c>
      <c r="I179" s="249"/>
      <c r="J179" s="250">
        <f>ROUND(I179*H179,2)</f>
        <v>0</v>
      </c>
      <c r="K179" s="246" t="s">
        <v>235</v>
      </c>
      <c r="L179" s="45"/>
      <c r="M179" s="251" t="s">
        <v>1</v>
      </c>
      <c r="N179" s="252" t="s">
        <v>46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236</v>
      </c>
      <c r="AT179" s="255" t="s">
        <v>231</v>
      </c>
      <c r="AU179" s="255" t="s">
        <v>91</v>
      </c>
      <c r="AY179" s="18" t="s">
        <v>229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89</v>
      </c>
      <c r="BK179" s="256">
        <f>ROUND(I179*H179,2)</f>
        <v>0</v>
      </c>
      <c r="BL179" s="18" t="s">
        <v>236</v>
      </c>
      <c r="BM179" s="255" t="s">
        <v>5124</v>
      </c>
    </row>
    <row r="180" s="2" customFormat="1">
      <c r="A180" s="39"/>
      <c r="B180" s="40"/>
      <c r="C180" s="41"/>
      <c r="D180" s="259" t="s">
        <v>262</v>
      </c>
      <c r="E180" s="41"/>
      <c r="F180" s="290" t="s">
        <v>5125</v>
      </c>
      <c r="G180" s="41"/>
      <c r="H180" s="41"/>
      <c r="I180" s="155"/>
      <c r="J180" s="41"/>
      <c r="K180" s="41"/>
      <c r="L180" s="45"/>
      <c r="M180" s="291"/>
      <c r="N180" s="292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262</v>
      </c>
      <c r="AU180" s="18" t="s">
        <v>91</v>
      </c>
    </row>
    <row r="181" s="2" customFormat="1" ht="21.75" customHeight="1">
      <c r="A181" s="39"/>
      <c r="B181" s="40"/>
      <c r="C181" s="244" t="s">
        <v>577</v>
      </c>
      <c r="D181" s="244" t="s">
        <v>231</v>
      </c>
      <c r="E181" s="245" t="s">
        <v>5126</v>
      </c>
      <c r="F181" s="246" t="s">
        <v>5127</v>
      </c>
      <c r="G181" s="247" t="s">
        <v>311</v>
      </c>
      <c r="H181" s="248">
        <v>145.5</v>
      </c>
      <c r="I181" s="249"/>
      <c r="J181" s="250">
        <f>ROUND(I181*H181,2)</f>
        <v>0</v>
      </c>
      <c r="K181" s="246" t="s">
        <v>235</v>
      </c>
      <c r="L181" s="45"/>
      <c r="M181" s="251" t="s">
        <v>1</v>
      </c>
      <c r="N181" s="252" t="s">
        <v>46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236</v>
      </c>
      <c r="AT181" s="255" t="s">
        <v>231</v>
      </c>
      <c r="AU181" s="255" t="s">
        <v>91</v>
      </c>
      <c r="AY181" s="18" t="s">
        <v>229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89</v>
      </c>
      <c r="BK181" s="256">
        <f>ROUND(I181*H181,2)</f>
        <v>0</v>
      </c>
      <c r="BL181" s="18" t="s">
        <v>236</v>
      </c>
      <c r="BM181" s="255" t="s">
        <v>5128</v>
      </c>
    </row>
    <row r="182" s="2" customFormat="1">
      <c r="A182" s="39"/>
      <c r="B182" s="40"/>
      <c r="C182" s="41"/>
      <c r="D182" s="259" t="s">
        <v>262</v>
      </c>
      <c r="E182" s="41"/>
      <c r="F182" s="290" t="s">
        <v>5129</v>
      </c>
      <c r="G182" s="41"/>
      <c r="H182" s="41"/>
      <c r="I182" s="155"/>
      <c r="J182" s="41"/>
      <c r="K182" s="41"/>
      <c r="L182" s="45"/>
      <c r="M182" s="291"/>
      <c r="N182" s="292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262</v>
      </c>
      <c r="AU182" s="18" t="s">
        <v>91</v>
      </c>
    </row>
    <row r="183" s="2" customFormat="1" ht="16.5" customHeight="1">
      <c r="A183" s="39"/>
      <c r="B183" s="40"/>
      <c r="C183" s="244" t="s">
        <v>581</v>
      </c>
      <c r="D183" s="244" t="s">
        <v>231</v>
      </c>
      <c r="E183" s="245" t="s">
        <v>5130</v>
      </c>
      <c r="F183" s="246" t="s">
        <v>5131</v>
      </c>
      <c r="G183" s="247" t="s">
        <v>311</v>
      </c>
      <c r="H183" s="248">
        <v>87</v>
      </c>
      <c r="I183" s="249"/>
      <c r="J183" s="250">
        <f>ROUND(I183*H183,2)</f>
        <v>0</v>
      </c>
      <c r="K183" s="246" t="s">
        <v>235</v>
      </c>
      <c r="L183" s="45"/>
      <c r="M183" s="251" t="s">
        <v>1</v>
      </c>
      <c r="N183" s="252" t="s">
        <v>46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236</v>
      </c>
      <c r="AT183" s="255" t="s">
        <v>231</v>
      </c>
      <c r="AU183" s="255" t="s">
        <v>91</v>
      </c>
      <c r="AY183" s="18" t="s">
        <v>229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89</v>
      </c>
      <c r="BK183" s="256">
        <f>ROUND(I183*H183,2)</f>
        <v>0</v>
      </c>
      <c r="BL183" s="18" t="s">
        <v>236</v>
      </c>
      <c r="BM183" s="255" t="s">
        <v>5132</v>
      </c>
    </row>
    <row r="184" s="2" customFormat="1">
      <c r="A184" s="39"/>
      <c r="B184" s="40"/>
      <c r="C184" s="41"/>
      <c r="D184" s="259" t="s">
        <v>262</v>
      </c>
      <c r="E184" s="41"/>
      <c r="F184" s="290" t="s">
        <v>5133</v>
      </c>
      <c r="G184" s="41"/>
      <c r="H184" s="41"/>
      <c r="I184" s="155"/>
      <c r="J184" s="41"/>
      <c r="K184" s="41"/>
      <c r="L184" s="45"/>
      <c r="M184" s="291"/>
      <c r="N184" s="292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262</v>
      </c>
      <c r="AU184" s="18" t="s">
        <v>91</v>
      </c>
    </row>
    <row r="185" s="2" customFormat="1" ht="21.75" customHeight="1">
      <c r="A185" s="39"/>
      <c r="B185" s="40"/>
      <c r="C185" s="244" t="s">
        <v>587</v>
      </c>
      <c r="D185" s="244" t="s">
        <v>231</v>
      </c>
      <c r="E185" s="245" t="s">
        <v>5134</v>
      </c>
      <c r="F185" s="246" t="s">
        <v>5135</v>
      </c>
      <c r="G185" s="247" t="s">
        <v>289</v>
      </c>
      <c r="H185" s="248">
        <v>0.012</v>
      </c>
      <c r="I185" s="249"/>
      <c r="J185" s="250">
        <f>ROUND(I185*H185,2)</f>
        <v>0</v>
      </c>
      <c r="K185" s="246" t="s">
        <v>235</v>
      </c>
      <c r="L185" s="45"/>
      <c r="M185" s="251" t="s">
        <v>1</v>
      </c>
      <c r="N185" s="252" t="s">
        <v>46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236</v>
      </c>
      <c r="AT185" s="255" t="s">
        <v>231</v>
      </c>
      <c r="AU185" s="255" t="s">
        <v>91</v>
      </c>
      <c r="AY185" s="18" t="s">
        <v>229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89</v>
      </c>
      <c r="BK185" s="256">
        <f>ROUND(I185*H185,2)</f>
        <v>0</v>
      </c>
      <c r="BL185" s="18" t="s">
        <v>236</v>
      </c>
      <c r="BM185" s="255" t="s">
        <v>5136</v>
      </c>
    </row>
    <row r="186" s="2" customFormat="1">
      <c r="A186" s="39"/>
      <c r="B186" s="40"/>
      <c r="C186" s="41"/>
      <c r="D186" s="259" t="s">
        <v>262</v>
      </c>
      <c r="E186" s="41"/>
      <c r="F186" s="290" t="s">
        <v>5137</v>
      </c>
      <c r="G186" s="41"/>
      <c r="H186" s="41"/>
      <c r="I186" s="155"/>
      <c r="J186" s="41"/>
      <c r="K186" s="41"/>
      <c r="L186" s="45"/>
      <c r="M186" s="291"/>
      <c r="N186" s="292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262</v>
      </c>
      <c r="AU186" s="18" t="s">
        <v>91</v>
      </c>
    </row>
    <row r="187" s="2" customFormat="1" ht="16.5" customHeight="1">
      <c r="A187" s="39"/>
      <c r="B187" s="40"/>
      <c r="C187" s="244" t="s">
        <v>610</v>
      </c>
      <c r="D187" s="244" t="s">
        <v>231</v>
      </c>
      <c r="E187" s="245" t="s">
        <v>5138</v>
      </c>
      <c r="F187" s="246" t="s">
        <v>5139</v>
      </c>
      <c r="G187" s="247" t="s">
        <v>234</v>
      </c>
      <c r="H187" s="248">
        <v>2.96</v>
      </c>
      <c r="I187" s="249"/>
      <c r="J187" s="250">
        <f>ROUND(I187*H187,2)</f>
        <v>0</v>
      </c>
      <c r="K187" s="246" t="s">
        <v>235</v>
      </c>
      <c r="L187" s="45"/>
      <c r="M187" s="251" t="s">
        <v>1</v>
      </c>
      <c r="N187" s="252" t="s">
        <v>46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236</v>
      </c>
      <c r="AT187" s="255" t="s">
        <v>231</v>
      </c>
      <c r="AU187" s="255" t="s">
        <v>91</v>
      </c>
      <c r="AY187" s="18" t="s">
        <v>229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89</v>
      </c>
      <c r="BK187" s="256">
        <f>ROUND(I187*H187,2)</f>
        <v>0</v>
      </c>
      <c r="BL187" s="18" t="s">
        <v>236</v>
      </c>
      <c r="BM187" s="255" t="s">
        <v>5140</v>
      </c>
    </row>
    <row r="188" s="2" customFormat="1">
      <c r="A188" s="39"/>
      <c r="B188" s="40"/>
      <c r="C188" s="41"/>
      <c r="D188" s="259" t="s">
        <v>262</v>
      </c>
      <c r="E188" s="41"/>
      <c r="F188" s="290" t="s">
        <v>5141</v>
      </c>
      <c r="G188" s="41"/>
      <c r="H188" s="41"/>
      <c r="I188" s="155"/>
      <c r="J188" s="41"/>
      <c r="K188" s="41"/>
      <c r="L188" s="45"/>
      <c r="M188" s="291"/>
      <c r="N188" s="292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262</v>
      </c>
      <c r="AU188" s="18" t="s">
        <v>91</v>
      </c>
    </row>
    <row r="189" s="2" customFormat="1" ht="16.5" customHeight="1">
      <c r="A189" s="39"/>
      <c r="B189" s="40"/>
      <c r="C189" s="244" t="s">
        <v>622</v>
      </c>
      <c r="D189" s="244" t="s">
        <v>231</v>
      </c>
      <c r="E189" s="245" t="s">
        <v>5142</v>
      </c>
      <c r="F189" s="246" t="s">
        <v>5143</v>
      </c>
      <c r="G189" s="247" t="s">
        <v>234</v>
      </c>
      <c r="H189" s="248">
        <v>6.2939999999999996</v>
      </c>
      <c r="I189" s="249"/>
      <c r="J189" s="250">
        <f>ROUND(I189*H189,2)</f>
        <v>0</v>
      </c>
      <c r="K189" s="246" t="s">
        <v>235</v>
      </c>
      <c r="L189" s="45"/>
      <c r="M189" s="251" t="s">
        <v>1</v>
      </c>
      <c r="N189" s="252" t="s">
        <v>46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236</v>
      </c>
      <c r="AT189" s="255" t="s">
        <v>231</v>
      </c>
      <c r="AU189" s="255" t="s">
        <v>91</v>
      </c>
      <c r="AY189" s="18" t="s">
        <v>229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89</v>
      </c>
      <c r="BK189" s="256">
        <f>ROUND(I189*H189,2)</f>
        <v>0</v>
      </c>
      <c r="BL189" s="18" t="s">
        <v>236</v>
      </c>
      <c r="BM189" s="255" t="s">
        <v>5144</v>
      </c>
    </row>
    <row r="190" s="2" customFormat="1">
      <c r="A190" s="39"/>
      <c r="B190" s="40"/>
      <c r="C190" s="41"/>
      <c r="D190" s="259" t="s">
        <v>262</v>
      </c>
      <c r="E190" s="41"/>
      <c r="F190" s="290" t="s">
        <v>5145</v>
      </c>
      <c r="G190" s="41"/>
      <c r="H190" s="41"/>
      <c r="I190" s="155"/>
      <c r="J190" s="41"/>
      <c r="K190" s="41"/>
      <c r="L190" s="45"/>
      <c r="M190" s="291"/>
      <c r="N190" s="292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262</v>
      </c>
      <c r="AU190" s="18" t="s">
        <v>91</v>
      </c>
    </row>
    <row r="191" s="2" customFormat="1" ht="16.5" customHeight="1">
      <c r="A191" s="39"/>
      <c r="B191" s="40"/>
      <c r="C191" s="244" t="s">
        <v>626</v>
      </c>
      <c r="D191" s="244" t="s">
        <v>231</v>
      </c>
      <c r="E191" s="245" t="s">
        <v>5146</v>
      </c>
      <c r="F191" s="246" t="s">
        <v>5147</v>
      </c>
      <c r="G191" s="247" t="s">
        <v>234</v>
      </c>
      <c r="H191" s="248">
        <v>6.2939999999999996</v>
      </c>
      <c r="I191" s="249"/>
      <c r="J191" s="250">
        <f>ROUND(I191*H191,2)</f>
        <v>0</v>
      </c>
      <c r="K191" s="246" t="s">
        <v>1</v>
      </c>
      <c r="L191" s="45"/>
      <c r="M191" s="251" t="s">
        <v>1</v>
      </c>
      <c r="N191" s="252" t="s">
        <v>46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236</v>
      </c>
      <c r="AT191" s="255" t="s">
        <v>231</v>
      </c>
      <c r="AU191" s="255" t="s">
        <v>91</v>
      </c>
      <c r="AY191" s="18" t="s">
        <v>229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89</v>
      </c>
      <c r="BK191" s="256">
        <f>ROUND(I191*H191,2)</f>
        <v>0</v>
      </c>
      <c r="BL191" s="18" t="s">
        <v>236</v>
      </c>
      <c r="BM191" s="255" t="s">
        <v>5148</v>
      </c>
    </row>
    <row r="192" s="2" customFormat="1">
      <c r="A192" s="39"/>
      <c r="B192" s="40"/>
      <c r="C192" s="41"/>
      <c r="D192" s="259" t="s">
        <v>262</v>
      </c>
      <c r="E192" s="41"/>
      <c r="F192" s="290" t="s">
        <v>5149</v>
      </c>
      <c r="G192" s="41"/>
      <c r="H192" s="41"/>
      <c r="I192" s="155"/>
      <c r="J192" s="41"/>
      <c r="K192" s="41"/>
      <c r="L192" s="45"/>
      <c r="M192" s="291"/>
      <c r="N192" s="292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262</v>
      </c>
      <c r="AU192" s="18" t="s">
        <v>91</v>
      </c>
    </row>
    <row r="193" s="2" customFormat="1" ht="21.75" customHeight="1">
      <c r="A193" s="39"/>
      <c r="B193" s="40"/>
      <c r="C193" s="244" t="s">
        <v>635</v>
      </c>
      <c r="D193" s="244" t="s">
        <v>231</v>
      </c>
      <c r="E193" s="245" t="s">
        <v>5150</v>
      </c>
      <c r="F193" s="246" t="s">
        <v>5151</v>
      </c>
      <c r="G193" s="247" t="s">
        <v>314</v>
      </c>
      <c r="H193" s="248">
        <v>1</v>
      </c>
      <c r="I193" s="249"/>
      <c r="J193" s="250">
        <f>ROUND(I193*H193,2)</f>
        <v>0</v>
      </c>
      <c r="K193" s="246" t="s">
        <v>1</v>
      </c>
      <c r="L193" s="45"/>
      <c r="M193" s="251" t="s">
        <v>1</v>
      </c>
      <c r="N193" s="252" t="s">
        <v>46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236</v>
      </c>
      <c r="AT193" s="255" t="s">
        <v>231</v>
      </c>
      <c r="AU193" s="255" t="s">
        <v>91</v>
      </c>
      <c r="AY193" s="18" t="s">
        <v>229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89</v>
      </c>
      <c r="BK193" s="256">
        <f>ROUND(I193*H193,2)</f>
        <v>0</v>
      </c>
      <c r="BL193" s="18" t="s">
        <v>236</v>
      </c>
      <c r="BM193" s="255" t="s">
        <v>5152</v>
      </c>
    </row>
    <row r="194" s="2" customFormat="1" ht="21.75" customHeight="1">
      <c r="A194" s="39"/>
      <c r="B194" s="40"/>
      <c r="C194" s="244" t="s">
        <v>641</v>
      </c>
      <c r="D194" s="244" t="s">
        <v>231</v>
      </c>
      <c r="E194" s="245" t="s">
        <v>5153</v>
      </c>
      <c r="F194" s="246" t="s">
        <v>5154</v>
      </c>
      <c r="G194" s="247" t="s">
        <v>314</v>
      </c>
      <c r="H194" s="248">
        <v>4</v>
      </c>
      <c r="I194" s="249"/>
      <c r="J194" s="250">
        <f>ROUND(I194*H194,2)</f>
        <v>0</v>
      </c>
      <c r="K194" s="246" t="s">
        <v>1</v>
      </c>
      <c r="L194" s="45"/>
      <c r="M194" s="251" t="s">
        <v>1</v>
      </c>
      <c r="N194" s="252" t="s">
        <v>46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236</v>
      </c>
      <c r="AT194" s="255" t="s">
        <v>231</v>
      </c>
      <c r="AU194" s="255" t="s">
        <v>91</v>
      </c>
      <c r="AY194" s="18" t="s">
        <v>229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89</v>
      </c>
      <c r="BK194" s="256">
        <f>ROUND(I194*H194,2)</f>
        <v>0</v>
      </c>
      <c r="BL194" s="18" t="s">
        <v>236</v>
      </c>
      <c r="BM194" s="255" t="s">
        <v>5155</v>
      </c>
    </row>
    <row r="195" s="2" customFormat="1" ht="21.75" customHeight="1">
      <c r="A195" s="39"/>
      <c r="B195" s="40"/>
      <c r="C195" s="244" t="s">
        <v>645</v>
      </c>
      <c r="D195" s="244" t="s">
        <v>231</v>
      </c>
      <c r="E195" s="245" t="s">
        <v>5156</v>
      </c>
      <c r="F195" s="246" t="s">
        <v>5157</v>
      </c>
      <c r="G195" s="247" t="s">
        <v>314</v>
      </c>
      <c r="H195" s="248">
        <v>8</v>
      </c>
      <c r="I195" s="249"/>
      <c r="J195" s="250">
        <f>ROUND(I195*H195,2)</f>
        <v>0</v>
      </c>
      <c r="K195" s="246" t="s">
        <v>1</v>
      </c>
      <c r="L195" s="45"/>
      <c r="M195" s="251" t="s">
        <v>1</v>
      </c>
      <c r="N195" s="252" t="s">
        <v>46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236</v>
      </c>
      <c r="AT195" s="255" t="s">
        <v>231</v>
      </c>
      <c r="AU195" s="255" t="s">
        <v>91</v>
      </c>
      <c r="AY195" s="18" t="s">
        <v>229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89</v>
      </c>
      <c r="BK195" s="256">
        <f>ROUND(I195*H195,2)</f>
        <v>0</v>
      </c>
      <c r="BL195" s="18" t="s">
        <v>236</v>
      </c>
      <c r="BM195" s="255" t="s">
        <v>5158</v>
      </c>
    </row>
    <row r="196" s="2" customFormat="1" ht="21.75" customHeight="1">
      <c r="A196" s="39"/>
      <c r="B196" s="40"/>
      <c r="C196" s="244" t="s">
        <v>653</v>
      </c>
      <c r="D196" s="244" t="s">
        <v>231</v>
      </c>
      <c r="E196" s="245" t="s">
        <v>5159</v>
      </c>
      <c r="F196" s="246" t="s">
        <v>5160</v>
      </c>
      <c r="G196" s="247" t="s">
        <v>314</v>
      </c>
      <c r="H196" s="248">
        <v>1</v>
      </c>
      <c r="I196" s="249"/>
      <c r="J196" s="250">
        <f>ROUND(I196*H196,2)</f>
        <v>0</v>
      </c>
      <c r="K196" s="246" t="s">
        <v>1</v>
      </c>
      <c r="L196" s="45"/>
      <c r="M196" s="251" t="s">
        <v>1</v>
      </c>
      <c r="N196" s="252" t="s">
        <v>46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236</v>
      </c>
      <c r="AT196" s="255" t="s">
        <v>231</v>
      </c>
      <c r="AU196" s="255" t="s">
        <v>91</v>
      </c>
      <c r="AY196" s="18" t="s">
        <v>229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89</v>
      </c>
      <c r="BK196" s="256">
        <f>ROUND(I196*H196,2)</f>
        <v>0</v>
      </c>
      <c r="BL196" s="18" t="s">
        <v>236</v>
      </c>
      <c r="BM196" s="255" t="s">
        <v>5161</v>
      </c>
    </row>
    <row r="197" s="2" customFormat="1" ht="21.75" customHeight="1">
      <c r="A197" s="39"/>
      <c r="B197" s="40"/>
      <c r="C197" s="244" t="s">
        <v>658</v>
      </c>
      <c r="D197" s="244" t="s">
        <v>231</v>
      </c>
      <c r="E197" s="245" t="s">
        <v>5162</v>
      </c>
      <c r="F197" s="246" t="s">
        <v>5163</v>
      </c>
      <c r="G197" s="247" t="s">
        <v>314</v>
      </c>
      <c r="H197" s="248">
        <v>5</v>
      </c>
      <c r="I197" s="249"/>
      <c r="J197" s="250">
        <f>ROUND(I197*H197,2)</f>
        <v>0</v>
      </c>
      <c r="K197" s="246" t="s">
        <v>1</v>
      </c>
      <c r="L197" s="45"/>
      <c r="M197" s="251" t="s">
        <v>1</v>
      </c>
      <c r="N197" s="252" t="s">
        <v>46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236</v>
      </c>
      <c r="AT197" s="255" t="s">
        <v>231</v>
      </c>
      <c r="AU197" s="255" t="s">
        <v>91</v>
      </c>
      <c r="AY197" s="18" t="s">
        <v>229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89</v>
      </c>
      <c r="BK197" s="256">
        <f>ROUND(I197*H197,2)</f>
        <v>0</v>
      </c>
      <c r="BL197" s="18" t="s">
        <v>236</v>
      </c>
      <c r="BM197" s="255" t="s">
        <v>5164</v>
      </c>
    </row>
    <row r="198" s="2" customFormat="1" ht="21.75" customHeight="1">
      <c r="A198" s="39"/>
      <c r="B198" s="40"/>
      <c r="C198" s="244" t="s">
        <v>667</v>
      </c>
      <c r="D198" s="244" t="s">
        <v>231</v>
      </c>
      <c r="E198" s="245" t="s">
        <v>5165</v>
      </c>
      <c r="F198" s="246" t="s">
        <v>5166</v>
      </c>
      <c r="G198" s="247" t="s">
        <v>314</v>
      </c>
      <c r="H198" s="248">
        <v>4</v>
      </c>
      <c r="I198" s="249"/>
      <c r="J198" s="250">
        <f>ROUND(I198*H198,2)</f>
        <v>0</v>
      </c>
      <c r="K198" s="246" t="s">
        <v>1</v>
      </c>
      <c r="L198" s="45"/>
      <c r="M198" s="251" t="s">
        <v>1</v>
      </c>
      <c r="N198" s="252" t="s">
        <v>46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236</v>
      </c>
      <c r="AT198" s="255" t="s">
        <v>231</v>
      </c>
      <c r="AU198" s="255" t="s">
        <v>91</v>
      </c>
      <c r="AY198" s="18" t="s">
        <v>229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89</v>
      </c>
      <c r="BK198" s="256">
        <f>ROUND(I198*H198,2)</f>
        <v>0</v>
      </c>
      <c r="BL198" s="18" t="s">
        <v>236</v>
      </c>
      <c r="BM198" s="255" t="s">
        <v>5167</v>
      </c>
    </row>
    <row r="199" s="2" customFormat="1" ht="21.75" customHeight="1">
      <c r="A199" s="39"/>
      <c r="B199" s="40"/>
      <c r="C199" s="244" t="s">
        <v>676</v>
      </c>
      <c r="D199" s="244" t="s">
        <v>231</v>
      </c>
      <c r="E199" s="245" t="s">
        <v>5168</v>
      </c>
      <c r="F199" s="246" t="s">
        <v>5169</v>
      </c>
      <c r="G199" s="247" t="s">
        <v>314</v>
      </c>
      <c r="H199" s="248">
        <v>8</v>
      </c>
      <c r="I199" s="249"/>
      <c r="J199" s="250">
        <f>ROUND(I199*H199,2)</f>
        <v>0</v>
      </c>
      <c r="K199" s="246" t="s">
        <v>1</v>
      </c>
      <c r="L199" s="45"/>
      <c r="M199" s="251" t="s">
        <v>1</v>
      </c>
      <c r="N199" s="252" t="s">
        <v>46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236</v>
      </c>
      <c r="AT199" s="255" t="s">
        <v>231</v>
      </c>
      <c r="AU199" s="255" t="s">
        <v>91</v>
      </c>
      <c r="AY199" s="18" t="s">
        <v>229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89</v>
      </c>
      <c r="BK199" s="256">
        <f>ROUND(I199*H199,2)</f>
        <v>0</v>
      </c>
      <c r="BL199" s="18" t="s">
        <v>236</v>
      </c>
      <c r="BM199" s="255" t="s">
        <v>5170</v>
      </c>
    </row>
    <row r="200" s="2" customFormat="1" ht="21.75" customHeight="1">
      <c r="A200" s="39"/>
      <c r="B200" s="40"/>
      <c r="C200" s="244" t="s">
        <v>682</v>
      </c>
      <c r="D200" s="244" t="s">
        <v>231</v>
      </c>
      <c r="E200" s="245" t="s">
        <v>5171</v>
      </c>
      <c r="F200" s="246" t="s">
        <v>5172</v>
      </c>
      <c r="G200" s="247" t="s">
        <v>314</v>
      </c>
      <c r="H200" s="248">
        <v>277</v>
      </c>
      <c r="I200" s="249"/>
      <c r="J200" s="250">
        <f>ROUND(I200*H200,2)</f>
        <v>0</v>
      </c>
      <c r="K200" s="246" t="s">
        <v>1</v>
      </c>
      <c r="L200" s="45"/>
      <c r="M200" s="251" t="s">
        <v>1</v>
      </c>
      <c r="N200" s="252" t="s">
        <v>46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236</v>
      </c>
      <c r="AT200" s="255" t="s">
        <v>231</v>
      </c>
      <c r="AU200" s="255" t="s">
        <v>91</v>
      </c>
      <c r="AY200" s="18" t="s">
        <v>229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89</v>
      </c>
      <c r="BK200" s="256">
        <f>ROUND(I200*H200,2)</f>
        <v>0</v>
      </c>
      <c r="BL200" s="18" t="s">
        <v>236</v>
      </c>
      <c r="BM200" s="255" t="s">
        <v>5173</v>
      </c>
    </row>
    <row r="201" s="2" customFormat="1" ht="21.75" customHeight="1">
      <c r="A201" s="39"/>
      <c r="B201" s="40"/>
      <c r="C201" s="244" t="s">
        <v>717</v>
      </c>
      <c r="D201" s="244" t="s">
        <v>231</v>
      </c>
      <c r="E201" s="245" t="s">
        <v>5174</v>
      </c>
      <c r="F201" s="246" t="s">
        <v>5175</v>
      </c>
      <c r="G201" s="247" t="s">
        <v>314</v>
      </c>
      <c r="H201" s="248">
        <v>835</v>
      </c>
      <c r="I201" s="249"/>
      <c r="J201" s="250">
        <f>ROUND(I201*H201,2)</f>
        <v>0</v>
      </c>
      <c r="K201" s="246" t="s">
        <v>1</v>
      </c>
      <c r="L201" s="45"/>
      <c r="M201" s="251" t="s">
        <v>1</v>
      </c>
      <c r="N201" s="252" t="s">
        <v>46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236</v>
      </c>
      <c r="AT201" s="255" t="s">
        <v>231</v>
      </c>
      <c r="AU201" s="255" t="s">
        <v>91</v>
      </c>
      <c r="AY201" s="18" t="s">
        <v>229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89</v>
      </c>
      <c r="BK201" s="256">
        <f>ROUND(I201*H201,2)</f>
        <v>0</v>
      </c>
      <c r="BL201" s="18" t="s">
        <v>236</v>
      </c>
      <c r="BM201" s="255" t="s">
        <v>5176</v>
      </c>
    </row>
    <row r="202" s="2" customFormat="1" ht="16.5" customHeight="1">
      <c r="A202" s="39"/>
      <c r="B202" s="40"/>
      <c r="C202" s="244" t="s">
        <v>736</v>
      </c>
      <c r="D202" s="244" t="s">
        <v>231</v>
      </c>
      <c r="E202" s="245" t="s">
        <v>5177</v>
      </c>
      <c r="F202" s="246" t="s">
        <v>5178</v>
      </c>
      <c r="G202" s="247" t="s">
        <v>2629</v>
      </c>
      <c r="H202" s="248">
        <v>14.4</v>
      </c>
      <c r="I202" s="249"/>
      <c r="J202" s="250">
        <f>ROUND(I202*H202,2)</f>
        <v>0</v>
      </c>
      <c r="K202" s="246" t="s">
        <v>1</v>
      </c>
      <c r="L202" s="45"/>
      <c r="M202" s="251" t="s">
        <v>1</v>
      </c>
      <c r="N202" s="252" t="s">
        <v>46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236</v>
      </c>
      <c r="AT202" s="255" t="s">
        <v>231</v>
      </c>
      <c r="AU202" s="255" t="s">
        <v>91</v>
      </c>
      <c r="AY202" s="18" t="s">
        <v>229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89</v>
      </c>
      <c r="BK202" s="256">
        <f>ROUND(I202*H202,2)</f>
        <v>0</v>
      </c>
      <c r="BL202" s="18" t="s">
        <v>236</v>
      </c>
      <c r="BM202" s="255" t="s">
        <v>5179</v>
      </c>
    </row>
    <row r="203" s="2" customFormat="1" ht="16.5" customHeight="1">
      <c r="A203" s="39"/>
      <c r="B203" s="40"/>
      <c r="C203" s="244" t="s">
        <v>742</v>
      </c>
      <c r="D203" s="244" t="s">
        <v>231</v>
      </c>
      <c r="E203" s="245" t="s">
        <v>5180</v>
      </c>
      <c r="F203" s="246" t="s">
        <v>5181</v>
      </c>
      <c r="G203" s="247" t="s">
        <v>2629</v>
      </c>
      <c r="H203" s="248">
        <v>11.5</v>
      </c>
      <c r="I203" s="249"/>
      <c r="J203" s="250">
        <f>ROUND(I203*H203,2)</f>
        <v>0</v>
      </c>
      <c r="K203" s="246" t="s">
        <v>1</v>
      </c>
      <c r="L203" s="45"/>
      <c r="M203" s="251" t="s">
        <v>1</v>
      </c>
      <c r="N203" s="252" t="s">
        <v>46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236</v>
      </c>
      <c r="AT203" s="255" t="s">
        <v>231</v>
      </c>
      <c r="AU203" s="255" t="s">
        <v>91</v>
      </c>
      <c r="AY203" s="18" t="s">
        <v>229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89</v>
      </c>
      <c r="BK203" s="256">
        <f>ROUND(I203*H203,2)</f>
        <v>0</v>
      </c>
      <c r="BL203" s="18" t="s">
        <v>236</v>
      </c>
      <c r="BM203" s="255" t="s">
        <v>5182</v>
      </c>
    </row>
    <row r="204" s="2" customFormat="1" ht="21.75" customHeight="1">
      <c r="A204" s="39"/>
      <c r="B204" s="40"/>
      <c r="C204" s="244" t="s">
        <v>749</v>
      </c>
      <c r="D204" s="244" t="s">
        <v>231</v>
      </c>
      <c r="E204" s="245" t="s">
        <v>329</v>
      </c>
      <c r="F204" s="246" t="s">
        <v>5183</v>
      </c>
      <c r="G204" s="247" t="s">
        <v>311</v>
      </c>
      <c r="H204" s="248">
        <v>1307.9000000000001</v>
      </c>
      <c r="I204" s="249"/>
      <c r="J204" s="250">
        <f>ROUND(I204*H204,2)</f>
        <v>0</v>
      </c>
      <c r="K204" s="246" t="s">
        <v>1</v>
      </c>
      <c r="L204" s="45"/>
      <c r="M204" s="251" t="s">
        <v>1</v>
      </c>
      <c r="N204" s="252" t="s">
        <v>46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236</v>
      </c>
      <c r="AT204" s="255" t="s">
        <v>231</v>
      </c>
      <c r="AU204" s="255" t="s">
        <v>91</v>
      </c>
      <c r="AY204" s="18" t="s">
        <v>229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89</v>
      </c>
      <c r="BK204" s="256">
        <f>ROUND(I204*H204,2)</f>
        <v>0</v>
      </c>
      <c r="BL204" s="18" t="s">
        <v>236</v>
      </c>
      <c r="BM204" s="255" t="s">
        <v>5184</v>
      </c>
    </row>
    <row r="205" s="2" customFormat="1">
      <c r="A205" s="39"/>
      <c r="B205" s="40"/>
      <c r="C205" s="41"/>
      <c r="D205" s="259" t="s">
        <v>262</v>
      </c>
      <c r="E205" s="41"/>
      <c r="F205" s="290" t="s">
        <v>5185</v>
      </c>
      <c r="G205" s="41"/>
      <c r="H205" s="41"/>
      <c r="I205" s="155"/>
      <c r="J205" s="41"/>
      <c r="K205" s="41"/>
      <c r="L205" s="45"/>
      <c r="M205" s="291"/>
      <c r="N205" s="292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262</v>
      </c>
      <c r="AU205" s="18" t="s">
        <v>91</v>
      </c>
    </row>
    <row r="206" s="2" customFormat="1" ht="16.5" customHeight="1">
      <c r="A206" s="39"/>
      <c r="B206" s="40"/>
      <c r="C206" s="244" t="s">
        <v>755</v>
      </c>
      <c r="D206" s="244" t="s">
        <v>231</v>
      </c>
      <c r="E206" s="245" t="s">
        <v>5186</v>
      </c>
      <c r="F206" s="246" t="s">
        <v>5187</v>
      </c>
      <c r="G206" s="247" t="s">
        <v>314</v>
      </c>
      <c r="H206" s="248">
        <v>10</v>
      </c>
      <c r="I206" s="249"/>
      <c r="J206" s="250">
        <f>ROUND(I206*H206,2)</f>
        <v>0</v>
      </c>
      <c r="K206" s="246" t="s">
        <v>1</v>
      </c>
      <c r="L206" s="45"/>
      <c r="M206" s="251" t="s">
        <v>1</v>
      </c>
      <c r="N206" s="252" t="s">
        <v>46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236</v>
      </c>
      <c r="AT206" s="255" t="s">
        <v>231</v>
      </c>
      <c r="AU206" s="255" t="s">
        <v>91</v>
      </c>
      <c r="AY206" s="18" t="s">
        <v>229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89</v>
      </c>
      <c r="BK206" s="256">
        <f>ROUND(I206*H206,2)</f>
        <v>0</v>
      </c>
      <c r="BL206" s="18" t="s">
        <v>236</v>
      </c>
      <c r="BM206" s="255" t="s">
        <v>5188</v>
      </c>
    </row>
    <row r="207" s="2" customFormat="1">
      <c r="A207" s="39"/>
      <c r="B207" s="40"/>
      <c r="C207" s="41"/>
      <c r="D207" s="259" t="s">
        <v>262</v>
      </c>
      <c r="E207" s="41"/>
      <c r="F207" s="290" t="s">
        <v>5189</v>
      </c>
      <c r="G207" s="41"/>
      <c r="H207" s="41"/>
      <c r="I207" s="155"/>
      <c r="J207" s="41"/>
      <c r="K207" s="41"/>
      <c r="L207" s="45"/>
      <c r="M207" s="291"/>
      <c r="N207" s="292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262</v>
      </c>
      <c r="AU207" s="18" t="s">
        <v>91</v>
      </c>
    </row>
    <row r="208" s="2" customFormat="1" ht="16.5" customHeight="1">
      <c r="A208" s="39"/>
      <c r="B208" s="40"/>
      <c r="C208" s="244" t="s">
        <v>763</v>
      </c>
      <c r="D208" s="244" t="s">
        <v>231</v>
      </c>
      <c r="E208" s="245" t="s">
        <v>5190</v>
      </c>
      <c r="F208" s="246" t="s">
        <v>5191</v>
      </c>
      <c r="G208" s="247" t="s">
        <v>2629</v>
      </c>
      <c r="H208" s="248">
        <v>17.879999999999999</v>
      </c>
      <c r="I208" s="249"/>
      <c r="J208" s="250">
        <f>ROUND(I208*H208,2)</f>
        <v>0</v>
      </c>
      <c r="K208" s="246" t="s">
        <v>1</v>
      </c>
      <c r="L208" s="45"/>
      <c r="M208" s="251" t="s">
        <v>1</v>
      </c>
      <c r="N208" s="252" t="s">
        <v>46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236</v>
      </c>
      <c r="AT208" s="255" t="s">
        <v>231</v>
      </c>
      <c r="AU208" s="255" t="s">
        <v>91</v>
      </c>
      <c r="AY208" s="18" t="s">
        <v>229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89</v>
      </c>
      <c r="BK208" s="256">
        <f>ROUND(I208*H208,2)</f>
        <v>0</v>
      </c>
      <c r="BL208" s="18" t="s">
        <v>236</v>
      </c>
      <c r="BM208" s="255" t="s">
        <v>5192</v>
      </c>
    </row>
    <row r="209" s="2" customFormat="1">
      <c r="A209" s="39"/>
      <c r="B209" s="40"/>
      <c r="C209" s="41"/>
      <c r="D209" s="259" t="s">
        <v>262</v>
      </c>
      <c r="E209" s="41"/>
      <c r="F209" s="290" t="s">
        <v>5193</v>
      </c>
      <c r="G209" s="41"/>
      <c r="H209" s="41"/>
      <c r="I209" s="155"/>
      <c r="J209" s="41"/>
      <c r="K209" s="41"/>
      <c r="L209" s="45"/>
      <c r="M209" s="291"/>
      <c r="N209" s="292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262</v>
      </c>
      <c r="AU209" s="18" t="s">
        <v>91</v>
      </c>
    </row>
    <row r="210" s="2" customFormat="1" ht="21.75" customHeight="1">
      <c r="A210" s="39"/>
      <c r="B210" s="40"/>
      <c r="C210" s="244" t="s">
        <v>768</v>
      </c>
      <c r="D210" s="244" t="s">
        <v>231</v>
      </c>
      <c r="E210" s="245" t="s">
        <v>5194</v>
      </c>
      <c r="F210" s="246" t="s">
        <v>5195</v>
      </c>
      <c r="G210" s="247" t="s">
        <v>234</v>
      </c>
      <c r="H210" s="248">
        <v>27.649999999999999</v>
      </c>
      <c r="I210" s="249"/>
      <c r="J210" s="250">
        <f>ROUND(I210*H210,2)</f>
        <v>0</v>
      </c>
      <c r="K210" s="246" t="s">
        <v>1</v>
      </c>
      <c r="L210" s="45"/>
      <c r="M210" s="251" t="s">
        <v>1</v>
      </c>
      <c r="N210" s="252" t="s">
        <v>46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236</v>
      </c>
      <c r="AT210" s="255" t="s">
        <v>231</v>
      </c>
      <c r="AU210" s="255" t="s">
        <v>91</v>
      </c>
      <c r="AY210" s="18" t="s">
        <v>229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89</v>
      </c>
      <c r="BK210" s="256">
        <f>ROUND(I210*H210,2)</f>
        <v>0</v>
      </c>
      <c r="BL210" s="18" t="s">
        <v>236</v>
      </c>
      <c r="BM210" s="255" t="s">
        <v>5196</v>
      </c>
    </row>
    <row r="211" s="2" customFormat="1" ht="21.75" customHeight="1">
      <c r="A211" s="39"/>
      <c r="B211" s="40"/>
      <c r="C211" s="244" t="s">
        <v>774</v>
      </c>
      <c r="D211" s="244" t="s">
        <v>231</v>
      </c>
      <c r="E211" s="245" t="s">
        <v>5197</v>
      </c>
      <c r="F211" s="246" t="s">
        <v>5198</v>
      </c>
      <c r="G211" s="247" t="s">
        <v>289</v>
      </c>
      <c r="H211" s="248">
        <v>5.5999999999999996</v>
      </c>
      <c r="I211" s="249"/>
      <c r="J211" s="250">
        <f>ROUND(I211*H211,2)</f>
        <v>0</v>
      </c>
      <c r="K211" s="246" t="s">
        <v>1</v>
      </c>
      <c r="L211" s="45"/>
      <c r="M211" s="251" t="s">
        <v>1</v>
      </c>
      <c r="N211" s="252" t="s">
        <v>46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236</v>
      </c>
      <c r="AT211" s="255" t="s">
        <v>231</v>
      </c>
      <c r="AU211" s="255" t="s">
        <v>91</v>
      </c>
      <c r="AY211" s="18" t="s">
        <v>229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89</v>
      </c>
      <c r="BK211" s="256">
        <f>ROUND(I211*H211,2)</f>
        <v>0</v>
      </c>
      <c r="BL211" s="18" t="s">
        <v>236</v>
      </c>
      <c r="BM211" s="255" t="s">
        <v>5199</v>
      </c>
    </row>
    <row r="212" s="2" customFormat="1">
      <c r="A212" s="39"/>
      <c r="B212" s="40"/>
      <c r="C212" s="41"/>
      <c r="D212" s="259" t="s">
        <v>262</v>
      </c>
      <c r="E212" s="41"/>
      <c r="F212" s="290" t="s">
        <v>5200</v>
      </c>
      <c r="G212" s="41"/>
      <c r="H212" s="41"/>
      <c r="I212" s="155"/>
      <c r="J212" s="41"/>
      <c r="K212" s="41"/>
      <c r="L212" s="45"/>
      <c r="M212" s="291"/>
      <c r="N212" s="292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262</v>
      </c>
      <c r="AU212" s="18" t="s">
        <v>91</v>
      </c>
    </row>
    <row r="213" s="2" customFormat="1" ht="21.75" customHeight="1">
      <c r="A213" s="39"/>
      <c r="B213" s="40"/>
      <c r="C213" s="244" t="s">
        <v>778</v>
      </c>
      <c r="D213" s="244" t="s">
        <v>231</v>
      </c>
      <c r="E213" s="245" t="s">
        <v>5201</v>
      </c>
      <c r="F213" s="246" t="s">
        <v>5202</v>
      </c>
      <c r="G213" s="247" t="s">
        <v>289</v>
      </c>
      <c r="H213" s="248">
        <v>3.528</v>
      </c>
      <c r="I213" s="249"/>
      <c r="J213" s="250">
        <f>ROUND(I213*H213,2)</f>
        <v>0</v>
      </c>
      <c r="K213" s="246" t="s">
        <v>1</v>
      </c>
      <c r="L213" s="45"/>
      <c r="M213" s="251" t="s">
        <v>1</v>
      </c>
      <c r="N213" s="252" t="s">
        <v>46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236</v>
      </c>
      <c r="AT213" s="255" t="s">
        <v>231</v>
      </c>
      <c r="AU213" s="255" t="s">
        <v>91</v>
      </c>
      <c r="AY213" s="18" t="s">
        <v>229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89</v>
      </c>
      <c r="BK213" s="256">
        <f>ROUND(I213*H213,2)</f>
        <v>0</v>
      </c>
      <c r="BL213" s="18" t="s">
        <v>236</v>
      </c>
      <c r="BM213" s="255" t="s">
        <v>5203</v>
      </c>
    </row>
    <row r="214" s="2" customFormat="1">
      <c r="A214" s="39"/>
      <c r="B214" s="40"/>
      <c r="C214" s="41"/>
      <c r="D214" s="259" t="s">
        <v>262</v>
      </c>
      <c r="E214" s="41"/>
      <c r="F214" s="290" t="s">
        <v>5204</v>
      </c>
      <c r="G214" s="41"/>
      <c r="H214" s="41"/>
      <c r="I214" s="155"/>
      <c r="J214" s="41"/>
      <c r="K214" s="41"/>
      <c r="L214" s="45"/>
      <c r="M214" s="291"/>
      <c r="N214" s="292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262</v>
      </c>
      <c r="AU214" s="18" t="s">
        <v>91</v>
      </c>
    </row>
    <row r="215" s="2" customFormat="1" ht="16.5" customHeight="1">
      <c r="A215" s="39"/>
      <c r="B215" s="40"/>
      <c r="C215" s="244" t="s">
        <v>785</v>
      </c>
      <c r="D215" s="244" t="s">
        <v>231</v>
      </c>
      <c r="E215" s="245" t="s">
        <v>5205</v>
      </c>
      <c r="F215" s="246" t="s">
        <v>5206</v>
      </c>
      <c r="G215" s="247" t="s">
        <v>311</v>
      </c>
      <c r="H215" s="248">
        <v>742.60000000000002</v>
      </c>
      <c r="I215" s="249"/>
      <c r="J215" s="250">
        <f>ROUND(I215*H215,2)</f>
        <v>0</v>
      </c>
      <c r="K215" s="246" t="s">
        <v>1</v>
      </c>
      <c r="L215" s="45"/>
      <c r="M215" s="251" t="s">
        <v>1</v>
      </c>
      <c r="N215" s="252" t="s">
        <v>46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236</v>
      </c>
      <c r="AT215" s="255" t="s">
        <v>231</v>
      </c>
      <c r="AU215" s="255" t="s">
        <v>91</v>
      </c>
      <c r="AY215" s="18" t="s">
        <v>229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89</v>
      </c>
      <c r="BK215" s="256">
        <f>ROUND(I215*H215,2)</f>
        <v>0</v>
      </c>
      <c r="BL215" s="18" t="s">
        <v>236</v>
      </c>
      <c r="BM215" s="255" t="s">
        <v>5207</v>
      </c>
    </row>
    <row r="216" s="2" customFormat="1">
      <c r="A216" s="39"/>
      <c r="B216" s="40"/>
      <c r="C216" s="41"/>
      <c r="D216" s="259" t="s">
        <v>262</v>
      </c>
      <c r="E216" s="41"/>
      <c r="F216" s="290" t="s">
        <v>5208</v>
      </c>
      <c r="G216" s="41"/>
      <c r="H216" s="41"/>
      <c r="I216" s="155"/>
      <c r="J216" s="41"/>
      <c r="K216" s="41"/>
      <c r="L216" s="45"/>
      <c r="M216" s="291"/>
      <c r="N216" s="292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262</v>
      </c>
      <c r="AU216" s="18" t="s">
        <v>91</v>
      </c>
    </row>
    <row r="217" s="2" customFormat="1" ht="16.5" customHeight="1">
      <c r="A217" s="39"/>
      <c r="B217" s="40"/>
      <c r="C217" s="244" t="s">
        <v>790</v>
      </c>
      <c r="D217" s="244" t="s">
        <v>231</v>
      </c>
      <c r="E217" s="245" t="s">
        <v>5209</v>
      </c>
      <c r="F217" s="246" t="s">
        <v>5210</v>
      </c>
      <c r="G217" s="247" t="s">
        <v>311</v>
      </c>
      <c r="H217" s="248">
        <v>288</v>
      </c>
      <c r="I217" s="249"/>
      <c r="J217" s="250">
        <f>ROUND(I217*H217,2)</f>
        <v>0</v>
      </c>
      <c r="K217" s="246" t="s">
        <v>1</v>
      </c>
      <c r="L217" s="45"/>
      <c r="M217" s="251" t="s">
        <v>1</v>
      </c>
      <c r="N217" s="252" t="s">
        <v>46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236</v>
      </c>
      <c r="AT217" s="255" t="s">
        <v>231</v>
      </c>
      <c r="AU217" s="255" t="s">
        <v>91</v>
      </c>
      <c r="AY217" s="18" t="s">
        <v>229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89</v>
      </c>
      <c r="BK217" s="256">
        <f>ROUND(I217*H217,2)</f>
        <v>0</v>
      </c>
      <c r="BL217" s="18" t="s">
        <v>236</v>
      </c>
      <c r="BM217" s="255" t="s">
        <v>5211</v>
      </c>
    </row>
    <row r="218" s="2" customFormat="1">
      <c r="A218" s="39"/>
      <c r="B218" s="40"/>
      <c r="C218" s="41"/>
      <c r="D218" s="259" t="s">
        <v>262</v>
      </c>
      <c r="E218" s="41"/>
      <c r="F218" s="290" t="s">
        <v>5212</v>
      </c>
      <c r="G218" s="41"/>
      <c r="H218" s="41"/>
      <c r="I218" s="155"/>
      <c r="J218" s="41"/>
      <c r="K218" s="41"/>
      <c r="L218" s="45"/>
      <c r="M218" s="291"/>
      <c r="N218" s="292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262</v>
      </c>
      <c r="AU218" s="18" t="s">
        <v>91</v>
      </c>
    </row>
    <row r="219" s="2" customFormat="1" ht="16.5" customHeight="1">
      <c r="A219" s="39"/>
      <c r="B219" s="40"/>
      <c r="C219" s="244" t="s">
        <v>794</v>
      </c>
      <c r="D219" s="244" t="s">
        <v>231</v>
      </c>
      <c r="E219" s="245" t="s">
        <v>5213</v>
      </c>
      <c r="F219" s="246" t="s">
        <v>5214</v>
      </c>
      <c r="G219" s="247" t="s">
        <v>2629</v>
      </c>
      <c r="H219" s="248">
        <v>6.9000000000000004</v>
      </c>
      <c r="I219" s="249"/>
      <c r="J219" s="250">
        <f>ROUND(I219*H219,2)</f>
        <v>0</v>
      </c>
      <c r="K219" s="246" t="s">
        <v>1</v>
      </c>
      <c r="L219" s="45"/>
      <c r="M219" s="251" t="s">
        <v>1</v>
      </c>
      <c r="N219" s="252" t="s">
        <v>46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236</v>
      </c>
      <c r="AT219" s="255" t="s">
        <v>231</v>
      </c>
      <c r="AU219" s="255" t="s">
        <v>91</v>
      </c>
      <c r="AY219" s="18" t="s">
        <v>229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89</v>
      </c>
      <c r="BK219" s="256">
        <f>ROUND(I219*H219,2)</f>
        <v>0</v>
      </c>
      <c r="BL219" s="18" t="s">
        <v>236</v>
      </c>
      <c r="BM219" s="255" t="s">
        <v>5215</v>
      </c>
    </row>
    <row r="220" s="2" customFormat="1" ht="21.75" customHeight="1">
      <c r="A220" s="39"/>
      <c r="B220" s="40"/>
      <c r="C220" s="244" t="s">
        <v>813</v>
      </c>
      <c r="D220" s="244" t="s">
        <v>231</v>
      </c>
      <c r="E220" s="245" t="s">
        <v>5216</v>
      </c>
      <c r="F220" s="246" t="s">
        <v>5217</v>
      </c>
      <c r="G220" s="247" t="s">
        <v>314</v>
      </c>
      <c r="H220" s="248">
        <v>24</v>
      </c>
      <c r="I220" s="249"/>
      <c r="J220" s="250">
        <f>ROUND(I220*H220,2)</f>
        <v>0</v>
      </c>
      <c r="K220" s="246" t="s">
        <v>1</v>
      </c>
      <c r="L220" s="45"/>
      <c r="M220" s="251" t="s">
        <v>1</v>
      </c>
      <c r="N220" s="252" t="s">
        <v>46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236</v>
      </c>
      <c r="AT220" s="255" t="s">
        <v>231</v>
      </c>
      <c r="AU220" s="255" t="s">
        <v>91</v>
      </c>
      <c r="AY220" s="18" t="s">
        <v>229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89</v>
      </c>
      <c r="BK220" s="256">
        <f>ROUND(I220*H220,2)</f>
        <v>0</v>
      </c>
      <c r="BL220" s="18" t="s">
        <v>236</v>
      </c>
      <c r="BM220" s="255" t="s">
        <v>5218</v>
      </c>
    </row>
    <row r="221" s="2" customFormat="1">
      <c r="A221" s="39"/>
      <c r="B221" s="40"/>
      <c r="C221" s="41"/>
      <c r="D221" s="259" t="s">
        <v>262</v>
      </c>
      <c r="E221" s="41"/>
      <c r="F221" s="290" t="s">
        <v>5219</v>
      </c>
      <c r="G221" s="41"/>
      <c r="H221" s="41"/>
      <c r="I221" s="155"/>
      <c r="J221" s="41"/>
      <c r="K221" s="41"/>
      <c r="L221" s="45"/>
      <c r="M221" s="291"/>
      <c r="N221" s="292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262</v>
      </c>
      <c r="AU221" s="18" t="s">
        <v>91</v>
      </c>
    </row>
    <row r="222" s="2" customFormat="1" ht="21.75" customHeight="1">
      <c r="A222" s="39"/>
      <c r="B222" s="40"/>
      <c r="C222" s="244" t="s">
        <v>820</v>
      </c>
      <c r="D222" s="244" t="s">
        <v>231</v>
      </c>
      <c r="E222" s="245" t="s">
        <v>5220</v>
      </c>
      <c r="F222" s="246" t="s">
        <v>5221</v>
      </c>
      <c r="G222" s="247" t="s">
        <v>346</v>
      </c>
      <c r="H222" s="248">
        <v>6</v>
      </c>
      <c r="I222" s="249"/>
      <c r="J222" s="250">
        <f>ROUND(I222*H222,2)</f>
        <v>0</v>
      </c>
      <c r="K222" s="246" t="s">
        <v>1</v>
      </c>
      <c r="L222" s="45"/>
      <c r="M222" s="251" t="s">
        <v>1</v>
      </c>
      <c r="N222" s="252" t="s">
        <v>46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236</v>
      </c>
      <c r="AT222" s="255" t="s">
        <v>231</v>
      </c>
      <c r="AU222" s="255" t="s">
        <v>91</v>
      </c>
      <c r="AY222" s="18" t="s">
        <v>229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89</v>
      </c>
      <c r="BK222" s="256">
        <f>ROUND(I222*H222,2)</f>
        <v>0</v>
      </c>
      <c r="BL222" s="18" t="s">
        <v>236</v>
      </c>
      <c r="BM222" s="255" t="s">
        <v>5222</v>
      </c>
    </row>
    <row r="223" s="2" customFormat="1">
      <c r="A223" s="39"/>
      <c r="B223" s="40"/>
      <c r="C223" s="41"/>
      <c r="D223" s="259" t="s">
        <v>262</v>
      </c>
      <c r="E223" s="41"/>
      <c r="F223" s="290" t="s">
        <v>5223</v>
      </c>
      <c r="G223" s="41"/>
      <c r="H223" s="41"/>
      <c r="I223" s="155"/>
      <c r="J223" s="41"/>
      <c r="K223" s="41"/>
      <c r="L223" s="45"/>
      <c r="M223" s="291"/>
      <c r="N223" s="292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262</v>
      </c>
      <c r="AU223" s="18" t="s">
        <v>91</v>
      </c>
    </row>
    <row r="224" s="2" customFormat="1" ht="16.5" customHeight="1">
      <c r="A224" s="39"/>
      <c r="B224" s="40"/>
      <c r="C224" s="244" t="s">
        <v>834</v>
      </c>
      <c r="D224" s="244" t="s">
        <v>231</v>
      </c>
      <c r="E224" s="245" t="s">
        <v>5224</v>
      </c>
      <c r="F224" s="246" t="s">
        <v>5225</v>
      </c>
      <c r="G224" s="247" t="s">
        <v>314</v>
      </c>
      <c r="H224" s="248">
        <v>15</v>
      </c>
      <c r="I224" s="249"/>
      <c r="J224" s="250">
        <f>ROUND(I224*H224,2)</f>
        <v>0</v>
      </c>
      <c r="K224" s="246" t="s">
        <v>1</v>
      </c>
      <c r="L224" s="45"/>
      <c r="M224" s="251" t="s">
        <v>1</v>
      </c>
      <c r="N224" s="252" t="s">
        <v>46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236</v>
      </c>
      <c r="AT224" s="255" t="s">
        <v>231</v>
      </c>
      <c r="AU224" s="255" t="s">
        <v>91</v>
      </c>
      <c r="AY224" s="18" t="s">
        <v>229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89</v>
      </c>
      <c r="BK224" s="256">
        <f>ROUND(I224*H224,2)</f>
        <v>0</v>
      </c>
      <c r="BL224" s="18" t="s">
        <v>236</v>
      </c>
      <c r="BM224" s="255" t="s">
        <v>5226</v>
      </c>
    </row>
    <row r="225" s="2" customFormat="1">
      <c r="A225" s="39"/>
      <c r="B225" s="40"/>
      <c r="C225" s="41"/>
      <c r="D225" s="259" t="s">
        <v>262</v>
      </c>
      <c r="E225" s="41"/>
      <c r="F225" s="290" t="s">
        <v>5227</v>
      </c>
      <c r="G225" s="41"/>
      <c r="H225" s="41"/>
      <c r="I225" s="155"/>
      <c r="J225" s="41"/>
      <c r="K225" s="41"/>
      <c r="L225" s="45"/>
      <c r="M225" s="291"/>
      <c r="N225" s="292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262</v>
      </c>
      <c r="AU225" s="18" t="s">
        <v>91</v>
      </c>
    </row>
    <row r="226" s="2" customFormat="1" ht="16.5" customHeight="1">
      <c r="A226" s="39"/>
      <c r="B226" s="40"/>
      <c r="C226" s="244" t="s">
        <v>840</v>
      </c>
      <c r="D226" s="244" t="s">
        <v>231</v>
      </c>
      <c r="E226" s="245" t="s">
        <v>5228</v>
      </c>
      <c r="F226" s="246" t="s">
        <v>5229</v>
      </c>
      <c r="G226" s="247" t="s">
        <v>311</v>
      </c>
      <c r="H226" s="248">
        <v>742.60000000000002</v>
      </c>
      <c r="I226" s="249"/>
      <c r="J226" s="250">
        <f>ROUND(I226*H226,2)</f>
        <v>0</v>
      </c>
      <c r="K226" s="246" t="s">
        <v>1</v>
      </c>
      <c r="L226" s="45"/>
      <c r="M226" s="251" t="s">
        <v>1</v>
      </c>
      <c r="N226" s="252" t="s">
        <v>46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236</v>
      </c>
      <c r="AT226" s="255" t="s">
        <v>231</v>
      </c>
      <c r="AU226" s="255" t="s">
        <v>91</v>
      </c>
      <c r="AY226" s="18" t="s">
        <v>229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89</v>
      </c>
      <c r="BK226" s="256">
        <f>ROUND(I226*H226,2)</f>
        <v>0</v>
      </c>
      <c r="BL226" s="18" t="s">
        <v>236</v>
      </c>
      <c r="BM226" s="255" t="s">
        <v>5230</v>
      </c>
    </row>
    <row r="227" s="2" customFormat="1">
      <c r="A227" s="39"/>
      <c r="B227" s="40"/>
      <c r="C227" s="41"/>
      <c r="D227" s="259" t="s">
        <v>262</v>
      </c>
      <c r="E227" s="41"/>
      <c r="F227" s="290" t="s">
        <v>5231</v>
      </c>
      <c r="G227" s="41"/>
      <c r="H227" s="41"/>
      <c r="I227" s="155"/>
      <c r="J227" s="41"/>
      <c r="K227" s="41"/>
      <c r="L227" s="45"/>
      <c r="M227" s="291"/>
      <c r="N227" s="292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262</v>
      </c>
      <c r="AU227" s="18" t="s">
        <v>91</v>
      </c>
    </row>
    <row r="228" s="2" customFormat="1" ht="16.5" customHeight="1">
      <c r="A228" s="39"/>
      <c r="B228" s="40"/>
      <c r="C228" s="244" t="s">
        <v>848</v>
      </c>
      <c r="D228" s="244" t="s">
        <v>231</v>
      </c>
      <c r="E228" s="245" t="s">
        <v>5232</v>
      </c>
      <c r="F228" s="246" t="s">
        <v>5233</v>
      </c>
      <c r="G228" s="247" t="s">
        <v>346</v>
      </c>
      <c r="H228" s="248">
        <v>12</v>
      </c>
      <c r="I228" s="249"/>
      <c r="J228" s="250">
        <f>ROUND(I228*H228,2)</f>
        <v>0</v>
      </c>
      <c r="K228" s="246" t="s">
        <v>1</v>
      </c>
      <c r="L228" s="45"/>
      <c r="M228" s="251" t="s">
        <v>1</v>
      </c>
      <c r="N228" s="252" t="s">
        <v>46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236</v>
      </c>
      <c r="AT228" s="255" t="s">
        <v>231</v>
      </c>
      <c r="AU228" s="255" t="s">
        <v>91</v>
      </c>
      <c r="AY228" s="18" t="s">
        <v>229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89</v>
      </c>
      <c r="BK228" s="256">
        <f>ROUND(I228*H228,2)</f>
        <v>0</v>
      </c>
      <c r="BL228" s="18" t="s">
        <v>236</v>
      </c>
      <c r="BM228" s="255" t="s">
        <v>5234</v>
      </c>
    </row>
    <row r="229" s="2" customFormat="1">
      <c r="A229" s="39"/>
      <c r="B229" s="40"/>
      <c r="C229" s="41"/>
      <c r="D229" s="259" t="s">
        <v>262</v>
      </c>
      <c r="E229" s="41"/>
      <c r="F229" s="290" t="s">
        <v>5235</v>
      </c>
      <c r="G229" s="41"/>
      <c r="H229" s="41"/>
      <c r="I229" s="155"/>
      <c r="J229" s="41"/>
      <c r="K229" s="41"/>
      <c r="L229" s="45"/>
      <c r="M229" s="291"/>
      <c r="N229" s="292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262</v>
      </c>
      <c r="AU229" s="18" t="s">
        <v>91</v>
      </c>
    </row>
    <row r="230" s="2" customFormat="1" ht="16.5" customHeight="1">
      <c r="A230" s="39"/>
      <c r="B230" s="40"/>
      <c r="C230" s="244" t="s">
        <v>854</v>
      </c>
      <c r="D230" s="244" t="s">
        <v>231</v>
      </c>
      <c r="E230" s="245" t="s">
        <v>5236</v>
      </c>
      <c r="F230" s="246" t="s">
        <v>5237</v>
      </c>
      <c r="G230" s="247" t="s">
        <v>311</v>
      </c>
      <c r="H230" s="248">
        <v>5</v>
      </c>
      <c r="I230" s="249"/>
      <c r="J230" s="250">
        <f>ROUND(I230*H230,2)</f>
        <v>0</v>
      </c>
      <c r="K230" s="246" t="s">
        <v>1</v>
      </c>
      <c r="L230" s="45"/>
      <c r="M230" s="251" t="s">
        <v>1</v>
      </c>
      <c r="N230" s="252" t="s">
        <v>46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236</v>
      </c>
      <c r="AT230" s="255" t="s">
        <v>231</v>
      </c>
      <c r="AU230" s="255" t="s">
        <v>91</v>
      </c>
      <c r="AY230" s="18" t="s">
        <v>229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89</v>
      </c>
      <c r="BK230" s="256">
        <f>ROUND(I230*H230,2)</f>
        <v>0</v>
      </c>
      <c r="BL230" s="18" t="s">
        <v>236</v>
      </c>
      <c r="BM230" s="255" t="s">
        <v>5238</v>
      </c>
    </row>
    <row r="231" s="2" customFormat="1">
      <c r="A231" s="39"/>
      <c r="B231" s="40"/>
      <c r="C231" s="41"/>
      <c r="D231" s="259" t="s">
        <v>262</v>
      </c>
      <c r="E231" s="41"/>
      <c r="F231" s="290" t="s">
        <v>5239</v>
      </c>
      <c r="G231" s="41"/>
      <c r="H231" s="41"/>
      <c r="I231" s="155"/>
      <c r="J231" s="41"/>
      <c r="K231" s="41"/>
      <c r="L231" s="45"/>
      <c r="M231" s="291"/>
      <c r="N231" s="292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262</v>
      </c>
      <c r="AU231" s="18" t="s">
        <v>91</v>
      </c>
    </row>
    <row r="232" s="2" customFormat="1" ht="21.75" customHeight="1">
      <c r="A232" s="39"/>
      <c r="B232" s="40"/>
      <c r="C232" s="244" t="s">
        <v>868</v>
      </c>
      <c r="D232" s="244" t="s">
        <v>231</v>
      </c>
      <c r="E232" s="245" t="s">
        <v>5240</v>
      </c>
      <c r="F232" s="246" t="s">
        <v>5241</v>
      </c>
      <c r="G232" s="247" t="s">
        <v>346</v>
      </c>
      <c r="H232" s="248">
        <v>90</v>
      </c>
      <c r="I232" s="249"/>
      <c r="J232" s="250">
        <f>ROUND(I232*H232,2)</f>
        <v>0</v>
      </c>
      <c r="K232" s="246" t="s">
        <v>1</v>
      </c>
      <c r="L232" s="45"/>
      <c r="M232" s="251" t="s">
        <v>1</v>
      </c>
      <c r="N232" s="252" t="s">
        <v>46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236</v>
      </c>
      <c r="AT232" s="255" t="s">
        <v>231</v>
      </c>
      <c r="AU232" s="255" t="s">
        <v>91</v>
      </c>
      <c r="AY232" s="18" t="s">
        <v>229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89</v>
      </c>
      <c r="BK232" s="256">
        <f>ROUND(I232*H232,2)</f>
        <v>0</v>
      </c>
      <c r="BL232" s="18" t="s">
        <v>236</v>
      </c>
      <c r="BM232" s="255" t="s">
        <v>5242</v>
      </c>
    </row>
    <row r="233" s="2" customFormat="1">
      <c r="A233" s="39"/>
      <c r="B233" s="40"/>
      <c r="C233" s="41"/>
      <c r="D233" s="259" t="s">
        <v>262</v>
      </c>
      <c r="E233" s="41"/>
      <c r="F233" s="290" t="s">
        <v>5243</v>
      </c>
      <c r="G233" s="41"/>
      <c r="H233" s="41"/>
      <c r="I233" s="155"/>
      <c r="J233" s="41"/>
      <c r="K233" s="41"/>
      <c r="L233" s="45"/>
      <c r="M233" s="291"/>
      <c r="N233" s="292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262</v>
      </c>
      <c r="AU233" s="18" t="s">
        <v>91</v>
      </c>
    </row>
    <row r="234" s="2" customFormat="1" ht="16.5" customHeight="1">
      <c r="A234" s="39"/>
      <c r="B234" s="40"/>
      <c r="C234" s="244" t="s">
        <v>892</v>
      </c>
      <c r="D234" s="244" t="s">
        <v>231</v>
      </c>
      <c r="E234" s="245" t="s">
        <v>5244</v>
      </c>
      <c r="F234" s="246" t="s">
        <v>5245</v>
      </c>
      <c r="G234" s="247" t="s">
        <v>314</v>
      </c>
      <c r="H234" s="248">
        <v>24</v>
      </c>
      <c r="I234" s="249"/>
      <c r="J234" s="250">
        <f>ROUND(I234*H234,2)</f>
        <v>0</v>
      </c>
      <c r="K234" s="246" t="s">
        <v>1</v>
      </c>
      <c r="L234" s="45"/>
      <c r="M234" s="251" t="s">
        <v>1</v>
      </c>
      <c r="N234" s="252" t="s">
        <v>46</v>
      </c>
      <c r="O234" s="92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236</v>
      </c>
      <c r="AT234" s="255" t="s">
        <v>231</v>
      </c>
      <c r="AU234" s="255" t="s">
        <v>91</v>
      </c>
      <c r="AY234" s="18" t="s">
        <v>229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89</v>
      </c>
      <c r="BK234" s="256">
        <f>ROUND(I234*H234,2)</f>
        <v>0</v>
      </c>
      <c r="BL234" s="18" t="s">
        <v>236</v>
      </c>
      <c r="BM234" s="255" t="s">
        <v>5246</v>
      </c>
    </row>
    <row r="235" s="2" customFormat="1">
      <c r="A235" s="39"/>
      <c r="B235" s="40"/>
      <c r="C235" s="41"/>
      <c r="D235" s="259" t="s">
        <v>262</v>
      </c>
      <c r="E235" s="41"/>
      <c r="F235" s="290" t="s">
        <v>5247</v>
      </c>
      <c r="G235" s="41"/>
      <c r="H235" s="41"/>
      <c r="I235" s="155"/>
      <c r="J235" s="41"/>
      <c r="K235" s="41"/>
      <c r="L235" s="45"/>
      <c r="M235" s="291"/>
      <c r="N235" s="292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262</v>
      </c>
      <c r="AU235" s="18" t="s">
        <v>91</v>
      </c>
    </row>
    <row r="236" s="2" customFormat="1" ht="16.5" customHeight="1">
      <c r="A236" s="39"/>
      <c r="B236" s="40"/>
      <c r="C236" s="244" t="s">
        <v>899</v>
      </c>
      <c r="D236" s="244" t="s">
        <v>231</v>
      </c>
      <c r="E236" s="245" t="s">
        <v>5248</v>
      </c>
      <c r="F236" s="246" t="s">
        <v>5249</v>
      </c>
      <c r="G236" s="247" t="s">
        <v>234</v>
      </c>
      <c r="H236" s="248">
        <v>12.5</v>
      </c>
      <c r="I236" s="249"/>
      <c r="J236" s="250">
        <f>ROUND(I236*H236,2)</f>
        <v>0</v>
      </c>
      <c r="K236" s="246" t="s">
        <v>1</v>
      </c>
      <c r="L236" s="45"/>
      <c r="M236" s="251" t="s">
        <v>1</v>
      </c>
      <c r="N236" s="252" t="s">
        <v>46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236</v>
      </c>
      <c r="AT236" s="255" t="s">
        <v>231</v>
      </c>
      <c r="AU236" s="255" t="s">
        <v>91</v>
      </c>
      <c r="AY236" s="18" t="s">
        <v>229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89</v>
      </c>
      <c r="BK236" s="256">
        <f>ROUND(I236*H236,2)</f>
        <v>0</v>
      </c>
      <c r="BL236" s="18" t="s">
        <v>236</v>
      </c>
      <c r="BM236" s="255" t="s">
        <v>5250</v>
      </c>
    </row>
    <row r="237" s="2" customFormat="1">
      <c r="A237" s="39"/>
      <c r="B237" s="40"/>
      <c r="C237" s="41"/>
      <c r="D237" s="259" t="s">
        <v>262</v>
      </c>
      <c r="E237" s="41"/>
      <c r="F237" s="290" t="s">
        <v>5251</v>
      </c>
      <c r="G237" s="41"/>
      <c r="H237" s="41"/>
      <c r="I237" s="155"/>
      <c r="J237" s="41"/>
      <c r="K237" s="41"/>
      <c r="L237" s="45"/>
      <c r="M237" s="291"/>
      <c r="N237" s="292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262</v>
      </c>
      <c r="AU237" s="18" t="s">
        <v>91</v>
      </c>
    </row>
    <row r="238" s="2" customFormat="1" ht="16.5" customHeight="1">
      <c r="A238" s="39"/>
      <c r="B238" s="40"/>
      <c r="C238" s="244" t="s">
        <v>919</v>
      </c>
      <c r="D238" s="244" t="s">
        <v>231</v>
      </c>
      <c r="E238" s="245" t="s">
        <v>5252</v>
      </c>
      <c r="F238" s="246" t="s">
        <v>5253</v>
      </c>
      <c r="G238" s="247" t="s">
        <v>234</v>
      </c>
      <c r="H238" s="248">
        <v>23.199999999999999</v>
      </c>
      <c r="I238" s="249"/>
      <c r="J238" s="250">
        <f>ROUND(I238*H238,2)</f>
        <v>0</v>
      </c>
      <c r="K238" s="246" t="s">
        <v>1</v>
      </c>
      <c r="L238" s="45"/>
      <c r="M238" s="251" t="s">
        <v>1</v>
      </c>
      <c r="N238" s="252" t="s">
        <v>46</v>
      </c>
      <c r="O238" s="92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236</v>
      </c>
      <c r="AT238" s="255" t="s">
        <v>231</v>
      </c>
      <c r="AU238" s="255" t="s">
        <v>91</v>
      </c>
      <c r="AY238" s="18" t="s">
        <v>229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89</v>
      </c>
      <c r="BK238" s="256">
        <f>ROUND(I238*H238,2)</f>
        <v>0</v>
      </c>
      <c r="BL238" s="18" t="s">
        <v>236</v>
      </c>
      <c r="BM238" s="255" t="s">
        <v>5254</v>
      </c>
    </row>
    <row r="239" s="2" customFormat="1">
      <c r="A239" s="39"/>
      <c r="B239" s="40"/>
      <c r="C239" s="41"/>
      <c r="D239" s="259" t="s">
        <v>262</v>
      </c>
      <c r="E239" s="41"/>
      <c r="F239" s="290" t="s">
        <v>5255</v>
      </c>
      <c r="G239" s="41"/>
      <c r="H239" s="41"/>
      <c r="I239" s="155"/>
      <c r="J239" s="41"/>
      <c r="K239" s="41"/>
      <c r="L239" s="45"/>
      <c r="M239" s="291"/>
      <c r="N239" s="292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262</v>
      </c>
      <c r="AU239" s="18" t="s">
        <v>91</v>
      </c>
    </row>
    <row r="240" s="2" customFormat="1" ht="16.5" customHeight="1">
      <c r="A240" s="39"/>
      <c r="B240" s="40"/>
      <c r="C240" s="244" t="s">
        <v>923</v>
      </c>
      <c r="D240" s="244" t="s">
        <v>231</v>
      </c>
      <c r="E240" s="245" t="s">
        <v>5256</v>
      </c>
      <c r="F240" s="246" t="s">
        <v>5257</v>
      </c>
      <c r="G240" s="247" t="s">
        <v>314</v>
      </c>
      <c r="H240" s="248">
        <v>1235</v>
      </c>
      <c r="I240" s="249"/>
      <c r="J240" s="250">
        <f>ROUND(I240*H240,2)</f>
        <v>0</v>
      </c>
      <c r="K240" s="246" t="s">
        <v>1</v>
      </c>
      <c r="L240" s="45"/>
      <c r="M240" s="251" t="s">
        <v>1</v>
      </c>
      <c r="N240" s="252" t="s">
        <v>46</v>
      </c>
      <c r="O240" s="92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236</v>
      </c>
      <c r="AT240" s="255" t="s">
        <v>231</v>
      </c>
      <c r="AU240" s="255" t="s">
        <v>91</v>
      </c>
      <c r="AY240" s="18" t="s">
        <v>229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89</v>
      </c>
      <c r="BK240" s="256">
        <f>ROUND(I240*H240,2)</f>
        <v>0</v>
      </c>
      <c r="BL240" s="18" t="s">
        <v>236</v>
      </c>
      <c r="BM240" s="255" t="s">
        <v>5258</v>
      </c>
    </row>
    <row r="241" s="2" customFormat="1">
      <c r="A241" s="39"/>
      <c r="B241" s="40"/>
      <c r="C241" s="41"/>
      <c r="D241" s="259" t="s">
        <v>262</v>
      </c>
      <c r="E241" s="41"/>
      <c r="F241" s="290" t="s">
        <v>5259</v>
      </c>
      <c r="G241" s="41"/>
      <c r="H241" s="41"/>
      <c r="I241" s="155"/>
      <c r="J241" s="41"/>
      <c r="K241" s="41"/>
      <c r="L241" s="45"/>
      <c r="M241" s="291"/>
      <c r="N241" s="292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262</v>
      </c>
      <c r="AU241" s="18" t="s">
        <v>91</v>
      </c>
    </row>
    <row r="242" s="2" customFormat="1" ht="16.5" customHeight="1">
      <c r="A242" s="39"/>
      <c r="B242" s="40"/>
      <c r="C242" s="244" t="s">
        <v>929</v>
      </c>
      <c r="D242" s="244" t="s">
        <v>231</v>
      </c>
      <c r="E242" s="245" t="s">
        <v>5260</v>
      </c>
      <c r="F242" s="246" t="s">
        <v>5261</v>
      </c>
      <c r="G242" s="247" t="s">
        <v>346</v>
      </c>
      <c r="H242" s="248">
        <v>90</v>
      </c>
      <c r="I242" s="249"/>
      <c r="J242" s="250">
        <f>ROUND(I242*H242,2)</f>
        <v>0</v>
      </c>
      <c r="K242" s="246" t="s">
        <v>1</v>
      </c>
      <c r="L242" s="45"/>
      <c r="M242" s="251" t="s">
        <v>1</v>
      </c>
      <c r="N242" s="252" t="s">
        <v>46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236</v>
      </c>
      <c r="AT242" s="255" t="s">
        <v>231</v>
      </c>
      <c r="AU242" s="255" t="s">
        <v>91</v>
      </c>
      <c r="AY242" s="18" t="s">
        <v>229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89</v>
      </c>
      <c r="BK242" s="256">
        <f>ROUND(I242*H242,2)</f>
        <v>0</v>
      </c>
      <c r="BL242" s="18" t="s">
        <v>236</v>
      </c>
      <c r="BM242" s="255" t="s">
        <v>5262</v>
      </c>
    </row>
    <row r="243" s="2" customFormat="1">
      <c r="A243" s="39"/>
      <c r="B243" s="40"/>
      <c r="C243" s="41"/>
      <c r="D243" s="259" t="s">
        <v>262</v>
      </c>
      <c r="E243" s="41"/>
      <c r="F243" s="290" t="s">
        <v>5263</v>
      </c>
      <c r="G243" s="41"/>
      <c r="H243" s="41"/>
      <c r="I243" s="155"/>
      <c r="J243" s="41"/>
      <c r="K243" s="41"/>
      <c r="L243" s="45"/>
      <c r="M243" s="291"/>
      <c r="N243" s="292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262</v>
      </c>
      <c r="AU243" s="18" t="s">
        <v>91</v>
      </c>
    </row>
    <row r="244" s="2" customFormat="1" ht="16.5" customHeight="1">
      <c r="A244" s="39"/>
      <c r="B244" s="40"/>
      <c r="C244" s="244" t="s">
        <v>933</v>
      </c>
      <c r="D244" s="244" t="s">
        <v>231</v>
      </c>
      <c r="E244" s="245" t="s">
        <v>5264</v>
      </c>
      <c r="F244" s="246" t="s">
        <v>5265</v>
      </c>
      <c r="G244" s="247" t="s">
        <v>3170</v>
      </c>
      <c r="H244" s="248">
        <v>23</v>
      </c>
      <c r="I244" s="249"/>
      <c r="J244" s="250">
        <f>ROUND(I244*H244,2)</f>
        <v>0</v>
      </c>
      <c r="K244" s="246" t="s">
        <v>1</v>
      </c>
      <c r="L244" s="45"/>
      <c r="M244" s="251" t="s">
        <v>1</v>
      </c>
      <c r="N244" s="252" t="s">
        <v>46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236</v>
      </c>
      <c r="AT244" s="255" t="s">
        <v>231</v>
      </c>
      <c r="AU244" s="255" t="s">
        <v>91</v>
      </c>
      <c r="AY244" s="18" t="s">
        <v>229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89</v>
      </c>
      <c r="BK244" s="256">
        <f>ROUND(I244*H244,2)</f>
        <v>0</v>
      </c>
      <c r="BL244" s="18" t="s">
        <v>236</v>
      </c>
      <c r="BM244" s="255" t="s">
        <v>5266</v>
      </c>
    </row>
    <row r="245" s="2" customFormat="1">
      <c r="A245" s="39"/>
      <c r="B245" s="40"/>
      <c r="C245" s="41"/>
      <c r="D245" s="259" t="s">
        <v>262</v>
      </c>
      <c r="E245" s="41"/>
      <c r="F245" s="290" t="s">
        <v>5267</v>
      </c>
      <c r="G245" s="41"/>
      <c r="H245" s="41"/>
      <c r="I245" s="155"/>
      <c r="J245" s="41"/>
      <c r="K245" s="41"/>
      <c r="L245" s="45"/>
      <c r="M245" s="291"/>
      <c r="N245" s="292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262</v>
      </c>
      <c r="AU245" s="18" t="s">
        <v>91</v>
      </c>
    </row>
    <row r="246" s="2" customFormat="1" ht="16.5" customHeight="1">
      <c r="A246" s="39"/>
      <c r="B246" s="40"/>
      <c r="C246" s="244" t="s">
        <v>937</v>
      </c>
      <c r="D246" s="244" t="s">
        <v>231</v>
      </c>
      <c r="E246" s="245" t="s">
        <v>5268</v>
      </c>
      <c r="F246" s="246" t="s">
        <v>5269</v>
      </c>
      <c r="G246" s="247" t="s">
        <v>311</v>
      </c>
      <c r="H246" s="248">
        <v>320</v>
      </c>
      <c r="I246" s="249"/>
      <c r="J246" s="250">
        <f>ROUND(I246*H246,2)</f>
        <v>0</v>
      </c>
      <c r="K246" s="246" t="s">
        <v>1</v>
      </c>
      <c r="L246" s="45"/>
      <c r="M246" s="251" t="s">
        <v>1</v>
      </c>
      <c r="N246" s="252" t="s">
        <v>46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236</v>
      </c>
      <c r="AT246" s="255" t="s">
        <v>231</v>
      </c>
      <c r="AU246" s="255" t="s">
        <v>91</v>
      </c>
      <c r="AY246" s="18" t="s">
        <v>229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89</v>
      </c>
      <c r="BK246" s="256">
        <f>ROUND(I246*H246,2)</f>
        <v>0</v>
      </c>
      <c r="BL246" s="18" t="s">
        <v>236</v>
      </c>
      <c r="BM246" s="255" t="s">
        <v>5270</v>
      </c>
    </row>
    <row r="247" s="2" customFormat="1">
      <c r="A247" s="39"/>
      <c r="B247" s="40"/>
      <c r="C247" s="41"/>
      <c r="D247" s="259" t="s">
        <v>262</v>
      </c>
      <c r="E247" s="41"/>
      <c r="F247" s="290" t="s">
        <v>5271</v>
      </c>
      <c r="G247" s="41"/>
      <c r="H247" s="41"/>
      <c r="I247" s="155"/>
      <c r="J247" s="41"/>
      <c r="K247" s="41"/>
      <c r="L247" s="45"/>
      <c r="M247" s="291"/>
      <c r="N247" s="292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262</v>
      </c>
      <c r="AU247" s="18" t="s">
        <v>91</v>
      </c>
    </row>
    <row r="248" s="2" customFormat="1" ht="16.5" customHeight="1">
      <c r="A248" s="39"/>
      <c r="B248" s="40"/>
      <c r="C248" s="244" t="s">
        <v>941</v>
      </c>
      <c r="D248" s="244" t="s">
        <v>231</v>
      </c>
      <c r="E248" s="245" t="s">
        <v>5272</v>
      </c>
      <c r="F248" s="246" t="s">
        <v>5273</v>
      </c>
      <c r="G248" s="247" t="s">
        <v>234</v>
      </c>
      <c r="H248" s="248">
        <v>2.5600000000000001</v>
      </c>
      <c r="I248" s="249"/>
      <c r="J248" s="250">
        <f>ROUND(I248*H248,2)</f>
        <v>0</v>
      </c>
      <c r="K248" s="246" t="s">
        <v>1</v>
      </c>
      <c r="L248" s="45"/>
      <c r="M248" s="251" t="s">
        <v>1</v>
      </c>
      <c r="N248" s="252" t="s">
        <v>46</v>
      </c>
      <c r="O248" s="92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236</v>
      </c>
      <c r="AT248" s="255" t="s">
        <v>231</v>
      </c>
      <c r="AU248" s="255" t="s">
        <v>91</v>
      </c>
      <c r="AY248" s="18" t="s">
        <v>229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89</v>
      </c>
      <c r="BK248" s="256">
        <f>ROUND(I248*H248,2)</f>
        <v>0</v>
      </c>
      <c r="BL248" s="18" t="s">
        <v>236</v>
      </c>
      <c r="BM248" s="255" t="s">
        <v>5274</v>
      </c>
    </row>
    <row r="249" s="2" customFormat="1">
      <c r="A249" s="39"/>
      <c r="B249" s="40"/>
      <c r="C249" s="41"/>
      <c r="D249" s="259" t="s">
        <v>262</v>
      </c>
      <c r="E249" s="41"/>
      <c r="F249" s="290" t="s">
        <v>5275</v>
      </c>
      <c r="G249" s="41"/>
      <c r="H249" s="41"/>
      <c r="I249" s="155"/>
      <c r="J249" s="41"/>
      <c r="K249" s="41"/>
      <c r="L249" s="45"/>
      <c r="M249" s="291"/>
      <c r="N249" s="292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262</v>
      </c>
      <c r="AU249" s="18" t="s">
        <v>91</v>
      </c>
    </row>
    <row r="250" s="2" customFormat="1" ht="16.5" customHeight="1">
      <c r="A250" s="39"/>
      <c r="B250" s="40"/>
      <c r="C250" s="244" t="s">
        <v>947</v>
      </c>
      <c r="D250" s="244" t="s">
        <v>231</v>
      </c>
      <c r="E250" s="245" t="s">
        <v>5276</v>
      </c>
      <c r="F250" s="246" t="s">
        <v>5277</v>
      </c>
      <c r="G250" s="247" t="s">
        <v>234</v>
      </c>
      <c r="H250" s="248">
        <v>1.96</v>
      </c>
      <c r="I250" s="249"/>
      <c r="J250" s="250">
        <f>ROUND(I250*H250,2)</f>
        <v>0</v>
      </c>
      <c r="K250" s="246" t="s">
        <v>1</v>
      </c>
      <c r="L250" s="45"/>
      <c r="M250" s="251" t="s">
        <v>1</v>
      </c>
      <c r="N250" s="252" t="s">
        <v>46</v>
      </c>
      <c r="O250" s="92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236</v>
      </c>
      <c r="AT250" s="255" t="s">
        <v>231</v>
      </c>
      <c r="AU250" s="255" t="s">
        <v>91</v>
      </c>
      <c r="AY250" s="18" t="s">
        <v>229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89</v>
      </c>
      <c r="BK250" s="256">
        <f>ROUND(I250*H250,2)</f>
        <v>0</v>
      </c>
      <c r="BL250" s="18" t="s">
        <v>236</v>
      </c>
      <c r="BM250" s="255" t="s">
        <v>5278</v>
      </c>
    </row>
    <row r="251" s="2" customFormat="1">
      <c r="A251" s="39"/>
      <c r="B251" s="40"/>
      <c r="C251" s="41"/>
      <c r="D251" s="259" t="s">
        <v>262</v>
      </c>
      <c r="E251" s="41"/>
      <c r="F251" s="290" t="s">
        <v>5279</v>
      </c>
      <c r="G251" s="41"/>
      <c r="H251" s="41"/>
      <c r="I251" s="155"/>
      <c r="J251" s="41"/>
      <c r="K251" s="41"/>
      <c r="L251" s="45"/>
      <c r="M251" s="291"/>
      <c r="N251" s="292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262</v>
      </c>
      <c r="AU251" s="18" t="s">
        <v>91</v>
      </c>
    </row>
    <row r="252" s="2" customFormat="1" ht="21.75" customHeight="1">
      <c r="A252" s="39"/>
      <c r="B252" s="40"/>
      <c r="C252" s="244" t="s">
        <v>951</v>
      </c>
      <c r="D252" s="244" t="s">
        <v>231</v>
      </c>
      <c r="E252" s="245" t="s">
        <v>5280</v>
      </c>
      <c r="F252" s="246" t="s">
        <v>5281</v>
      </c>
      <c r="G252" s="247" t="s">
        <v>311</v>
      </c>
      <c r="H252" s="248">
        <v>288</v>
      </c>
      <c r="I252" s="249"/>
      <c r="J252" s="250">
        <f>ROUND(I252*H252,2)</f>
        <v>0</v>
      </c>
      <c r="K252" s="246" t="s">
        <v>1</v>
      </c>
      <c r="L252" s="45"/>
      <c r="M252" s="251" t="s">
        <v>1</v>
      </c>
      <c r="N252" s="252" t="s">
        <v>46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236</v>
      </c>
      <c r="AT252" s="255" t="s">
        <v>231</v>
      </c>
      <c r="AU252" s="255" t="s">
        <v>91</v>
      </c>
      <c r="AY252" s="18" t="s">
        <v>229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89</v>
      </c>
      <c r="BK252" s="256">
        <f>ROUND(I252*H252,2)</f>
        <v>0</v>
      </c>
      <c r="BL252" s="18" t="s">
        <v>236</v>
      </c>
      <c r="BM252" s="255" t="s">
        <v>5282</v>
      </c>
    </row>
    <row r="253" s="2" customFormat="1">
      <c r="A253" s="39"/>
      <c r="B253" s="40"/>
      <c r="C253" s="41"/>
      <c r="D253" s="259" t="s">
        <v>262</v>
      </c>
      <c r="E253" s="41"/>
      <c r="F253" s="290" t="s">
        <v>5283</v>
      </c>
      <c r="G253" s="41"/>
      <c r="H253" s="41"/>
      <c r="I253" s="155"/>
      <c r="J253" s="41"/>
      <c r="K253" s="41"/>
      <c r="L253" s="45"/>
      <c r="M253" s="291"/>
      <c r="N253" s="292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262</v>
      </c>
      <c r="AU253" s="18" t="s">
        <v>91</v>
      </c>
    </row>
    <row r="254" s="2" customFormat="1" ht="16.5" customHeight="1">
      <c r="A254" s="39"/>
      <c r="B254" s="40"/>
      <c r="C254" s="244" t="s">
        <v>958</v>
      </c>
      <c r="D254" s="244" t="s">
        <v>231</v>
      </c>
      <c r="E254" s="245" t="s">
        <v>5284</v>
      </c>
      <c r="F254" s="246" t="s">
        <v>5285</v>
      </c>
      <c r="G254" s="247" t="s">
        <v>2629</v>
      </c>
      <c r="H254" s="248">
        <v>8.6999999999999993</v>
      </c>
      <c r="I254" s="249"/>
      <c r="J254" s="250">
        <f>ROUND(I254*H254,2)</f>
        <v>0</v>
      </c>
      <c r="K254" s="246" t="s">
        <v>1</v>
      </c>
      <c r="L254" s="45"/>
      <c r="M254" s="251" t="s">
        <v>1</v>
      </c>
      <c r="N254" s="252" t="s">
        <v>46</v>
      </c>
      <c r="O254" s="92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236</v>
      </c>
      <c r="AT254" s="255" t="s">
        <v>231</v>
      </c>
      <c r="AU254" s="255" t="s">
        <v>91</v>
      </c>
      <c r="AY254" s="18" t="s">
        <v>229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89</v>
      </c>
      <c r="BK254" s="256">
        <f>ROUND(I254*H254,2)</f>
        <v>0</v>
      </c>
      <c r="BL254" s="18" t="s">
        <v>236</v>
      </c>
      <c r="BM254" s="255" t="s">
        <v>5286</v>
      </c>
    </row>
    <row r="255" s="2" customFormat="1">
      <c r="A255" s="39"/>
      <c r="B255" s="40"/>
      <c r="C255" s="41"/>
      <c r="D255" s="259" t="s">
        <v>262</v>
      </c>
      <c r="E255" s="41"/>
      <c r="F255" s="290" t="s">
        <v>5287</v>
      </c>
      <c r="G255" s="41"/>
      <c r="H255" s="41"/>
      <c r="I255" s="155"/>
      <c r="J255" s="41"/>
      <c r="K255" s="41"/>
      <c r="L255" s="45"/>
      <c r="M255" s="291"/>
      <c r="N255" s="292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262</v>
      </c>
      <c r="AU255" s="18" t="s">
        <v>91</v>
      </c>
    </row>
    <row r="256" s="12" customFormat="1" ht="22.8" customHeight="1">
      <c r="A256" s="12"/>
      <c r="B256" s="228"/>
      <c r="C256" s="229"/>
      <c r="D256" s="230" t="s">
        <v>80</v>
      </c>
      <c r="E256" s="242" t="s">
        <v>1161</v>
      </c>
      <c r="F256" s="242" t="s">
        <v>5288</v>
      </c>
      <c r="G256" s="229"/>
      <c r="H256" s="229"/>
      <c r="I256" s="232"/>
      <c r="J256" s="243">
        <f>BK256</f>
        <v>0</v>
      </c>
      <c r="K256" s="229"/>
      <c r="L256" s="234"/>
      <c r="M256" s="235"/>
      <c r="N256" s="236"/>
      <c r="O256" s="236"/>
      <c r="P256" s="237">
        <f>P257</f>
        <v>0</v>
      </c>
      <c r="Q256" s="236"/>
      <c r="R256" s="237">
        <f>R257</f>
        <v>0</v>
      </c>
      <c r="S256" s="236"/>
      <c r="T256" s="238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9" t="s">
        <v>89</v>
      </c>
      <c r="AT256" s="240" t="s">
        <v>80</v>
      </c>
      <c r="AU256" s="240" t="s">
        <v>89</v>
      </c>
      <c r="AY256" s="239" t="s">
        <v>229</v>
      </c>
      <c r="BK256" s="241">
        <f>BK257</f>
        <v>0</v>
      </c>
    </row>
    <row r="257" s="2" customFormat="1" ht="21.75" customHeight="1">
      <c r="A257" s="39"/>
      <c r="B257" s="40"/>
      <c r="C257" s="244" t="s">
        <v>965</v>
      </c>
      <c r="D257" s="244" t="s">
        <v>231</v>
      </c>
      <c r="E257" s="245" t="s">
        <v>5289</v>
      </c>
      <c r="F257" s="246" t="s">
        <v>5290</v>
      </c>
      <c r="G257" s="247" t="s">
        <v>289</v>
      </c>
      <c r="H257" s="248">
        <v>54.469000000000001</v>
      </c>
      <c r="I257" s="249"/>
      <c r="J257" s="250">
        <f>ROUND(I257*H257,2)</f>
        <v>0</v>
      </c>
      <c r="K257" s="246" t="s">
        <v>235</v>
      </c>
      <c r="L257" s="45"/>
      <c r="M257" s="251" t="s">
        <v>1</v>
      </c>
      <c r="N257" s="252" t="s">
        <v>46</v>
      </c>
      <c r="O257" s="9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236</v>
      </c>
      <c r="AT257" s="255" t="s">
        <v>231</v>
      </c>
      <c r="AU257" s="255" t="s">
        <v>91</v>
      </c>
      <c r="AY257" s="18" t="s">
        <v>229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89</v>
      </c>
      <c r="BK257" s="256">
        <f>ROUND(I257*H257,2)</f>
        <v>0</v>
      </c>
      <c r="BL257" s="18" t="s">
        <v>236</v>
      </c>
      <c r="BM257" s="255" t="s">
        <v>5291</v>
      </c>
    </row>
    <row r="258" s="12" customFormat="1" ht="25.92" customHeight="1">
      <c r="A258" s="12"/>
      <c r="B258" s="228"/>
      <c r="C258" s="229"/>
      <c r="D258" s="230" t="s">
        <v>80</v>
      </c>
      <c r="E258" s="231" t="s">
        <v>251</v>
      </c>
      <c r="F258" s="231" t="s">
        <v>5292</v>
      </c>
      <c r="G258" s="229"/>
      <c r="H258" s="229"/>
      <c r="I258" s="232"/>
      <c r="J258" s="233">
        <f>BK258</f>
        <v>0</v>
      </c>
      <c r="K258" s="229"/>
      <c r="L258" s="234"/>
      <c r="M258" s="235"/>
      <c r="N258" s="236"/>
      <c r="O258" s="236"/>
      <c r="P258" s="237">
        <f>SUM(P259:P273)</f>
        <v>0</v>
      </c>
      <c r="Q258" s="236"/>
      <c r="R258" s="237">
        <f>SUM(R259:R273)</f>
        <v>0</v>
      </c>
      <c r="S258" s="236"/>
      <c r="T258" s="238">
        <f>SUM(T259:T273)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9" t="s">
        <v>89</v>
      </c>
      <c r="AT258" s="240" t="s">
        <v>80</v>
      </c>
      <c r="AU258" s="240" t="s">
        <v>81</v>
      </c>
      <c r="AY258" s="239" t="s">
        <v>229</v>
      </c>
      <c r="BK258" s="241">
        <f>SUM(BK259:BK273)</f>
        <v>0</v>
      </c>
    </row>
    <row r="259" s="2" customFormat="1" ht="16.5" customHeight="1">
      <c r="A259" s="39"/>
      <c r="B259" s="40"/>
      <c r="C259" s="244" t="s">
        <v>979</v>
      </c>
      <c r="D259" s="244" t="s">
        <v>231</v>
      </c>
      <c r="E259" s="245" t="s">
        <v>5293</v>
      </c>
      <c r="F259" s="246" t="s">
        <v>5294</v>
      </c>
      <c r="G259" s="247" t="s">
        <v>234</v>
      </c>
      <c r="H259" s="248">
        <v>151.05600000000001</v>
      </c>
      <c r="I259" s="249"/>
      <c r="J259" s="250">
        <f>ROUND(I259*H259,2)</f>
        <v>0</v>
      </c>
      <c r="K259" s="246" t="s">
        <v>1</v>
      </c>
      <c r="L259" s="45"/>
      <c r="M259" s="251" t="s">
        <v>1</v>
      </c>
      <c r="N259" s="252" t="s">
        <v>46</v>
      </c>
      <c r="O259" s="92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236</v>
      </c>
      <c r="AT259" s="255" t="s">
        <v>231</v>
      </c>
      <c r="AU259" s="255" t="s">
        <v>89</v>
      </c>
      <c r="AY259" s="18" t="s">
        <v>229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89</v>
      </c>
      <c r="BK259" s="256">
        <f>ROUND(I259*H259,2)</f>
        <v>0</v>
      </c>
      <c r="BL259" s="18" t="s">
        <v>236</v>
      </c>
      <c r="BM259" s="255" t="s">
        <v>5295</v>
      </c>
    </row>
    <row r="260" s="2" customFormat="1" ht="16.5" customHeight="1">
      <c r="A260" s="39"/>
      <c r="B260" s="40"/>
      <c r="C260" s="244" t="s">
        <v>999</v>
      </c>
      <c r="D260" s="244" t="s">
        <v>231</v>
      </c>
      <c r="E260" s="245" t="s">
        <v>5296</v>
      </c>
      <c r="F260" s="246" t="s">
        <v>5297</v>
      </c>
      <c r="G260" s="247" t="s">
        <v>3170</v>
      </c>
      <c r="H260" s="248">
        <v>13</v>
      </c>
      <c r="I260" s="249"/>
      <c r="J260" s="250">
        <f>ROUND(I260*H260,2)</f>
        <v>0</v>
      </c>
      <c r="K260" s="246" t="s">
        <v>1</v>
      </c>
      <c r="L260" s="45"/>
      <c r="M260" s="251" t="s">
        <v>1</v>
      </c>
      <c r="N260" s="252" t="s">
        <v>46</v>
      </c>
      <c r="O260" s="92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236</v>
      </c>
      <c r="AT260" s="255" t="s">
        <v>231</v>
      </c>
      <c r="AU260" s="255" t="s">
        <v>89</v>
      </c>
      <c r="AY260" s="18" t="s">
        <v>229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89</v>
      </c>
      <c r="BK260" s="256">
        <f>ROUND(I260*H260,2)</f>
        <v>0</v>
      </c>
      <c r="BL260" s="18" t="s">
        <v>236</v>
      </c>
      <c r="BM260" s="255" t="s">
        <v>5298</v>
      </c>
    </row>
    <row r="261" s="2" customFormat="1">
      <c r="A261" s="39"/>
      <c r="B261" s="40"/>
      <c r="C261" s="41"/>
      <c r="D261" s="259" t="s">
        <v>262</v>
      </c>
      <c r="E261" s="41"/>
      <c r="F261" s="290" t="s">
        <v>5299</v>
      </c>
      <c r="G261" s="41"/>
      <c r="H261" s="41"/>
      <c r="I261" s="155"/>
      <c r="J261" s="41"/>
      <c r="K261" s="41"/>
      <c r="L261" s="45"/>
      <c r="M261" s="291"/>
      <c r="N261" s="292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262</v>
      </c>
      <c r="AU261" s="18" t="s">
        <v>89</v>
      </c>
    </row>
    <row r="262" s="2" customFormat="1" ht="21.75" customHeight="1">
      <c r="A262" s="39"/>
      <c r="B262" s="40"/>
      <c r="C262" s="244" t="s">
        <v>1004</v>
      </c>
      <c r="D262" s="244" t="s">
        <v>231</v>
      </c>
      <c r="E262" s="245" t="s">
        <v>5300</v>
      </c>
      <c r="F262" s="246" t="s">
        <v>5301</v>
      </c>
      <c r="G262" s="247" t="s">
        <v>311</v>
      </c>
      <c r="H262" s="248">
        <v>815.39999999999998</v>
      </c>
      <c r="I262" s="249"/>
      <c r="J262" s="250">
        <f>ROUND(I262*H262,2)</f>
        <v>0</v>
      </c>
      <c r="K262" s="246" t="s">
        <v>235</v>
      </c>
      <c r="L262" s="45"/>
      <c r="M262" s="251" t="s">
        <v>1</v>
      </c>
      <c r="N262" s="252" t="s">
        <v>46</v>
      </c>
      <c r="O262" s="92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5" t="s">
        <v>236</v>
      </c>
      <c r="AT262" s="255" t="s">
        <v>231</v>
      </c>
      <c r="AU262" s="255" t="s">
        <v>89</v>
      </c>
      <c r="AY262" s="18" t="s">
        <v>229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8" t="s">
        <v>89</v>
      </c>
      <c r="BK262" s="256">
        <f>ROUND(I262*H262,2)</f>
        <v>0</v>
      </c>
      <c r="BL262" s="18" t="s">
        <v>236</v>
      </c>
      <c r="BM262" s="255" t="s">
        <v>5302</v>
      </c>
    </row>
    <row r="263" s="2" customFormat="1">
      <c r="A263" s="39"/>
      <c r="B263" s="40"/>
      <c r="C263" s="41"/>
      <c r="D263" s="259" t="s">
        <v>262</v>
      </c>
      <c r="E263" s="41"/>
      <c r="F263" s="290" t="s">
        <v>5303</v>
      </c>
      <c r="G263" s="41"/>
      <c r="H263" s="41"/>
      <c r="I263" s="155"/>
      <c r="J263" s="41"/>
      <c r="K263" s="41"/>
      <c r="L263" s="45"/>
      <c r="M263" s="291"/>
      <c r="N263" s="292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262</v>
      </c>
      <c r="AU263" s="18" t="s">
        <v>89</v>
      </c>
    </row>
    <row r="264" s="2" customFormat="1" ht="21.75" customHeight="1">
      <c r="A264" s="39"/>
      <c r="B264" s="40"/>
      <c r="C264" s="244" t="s">
        <v>1008</v>
      </c>
      <c r="D264" s="244" t="s">
        <v>231</v>
      </c>
      <c r="E264" s="245" t="s">
        <v>5304</v>
      </c>
      <c r="F264" s="246" t="s">
        <v>5305</v>
      </c>
      <c r="G264" s="247" t="s">
        <v>311</v>
      </c>
      <c r="H264" s="248">
        <v>522</v>
      </c>
      <c r="I264" s="249"/>
      <c r="J264" s="250">
        <f>ROUND(I264*H264,2)</f>
        <v>0</v>
      </c>
      <c r="K264" s="246" t="s">
        <v>235</v>
      </c>
      <c r="L264" s="45"/>
      <c r="M264" s="251" t="s">
        <v>1</v>
      </c>
      <c r="N264" s="252" t="s">
        <v>46</v>
      </c>
      <c r="O264" s="92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236</v>
      </c>
      <c r="AT264" s="255" t="s">
        <v>231</v>
      </c>
      <c r="AU264" s="255" t="s">
        <v>89</v>
      </c>
      <c r="AY264" s="18" t="s">
        <v>229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89</v>
      </c>
      <c r="BK264" s="256">
        <f>ROUND(I264*H264,2)</f>
        <v>0</v>
      </c>
      <c r="BL264" s="18" t="s">
        <v>236</v>
      </c>
      <c r="BM264" s="255" t="s">
        <v>5306</v>
      </c>
    </row>
    <row r="265" s="2" customFormat="1">
      <c r="A265" s="39"/>
      <c r="B265" s="40"/>
      <c r="C265" s="41"/>
      <c r="D265" s="259" t="s">
        <v>262</v>
      </c>
      <c r="E265" s="41"/>
      <c r="F265" s="290" t="s">
        <v>5307</v>
      </c>
      <c r="G265" s="41"/>
      <c r="H265" s="41"/>
      <c r="I265" s="155"/>
      <c r="J265" s="41"/>
      <c r="K265" s="41"/>
      <c r="L265" s="45"/>
      <c r="M265" s="291"/>
      <c r="N265" s="292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262</v>
      </c>
      <c r="AU265" s="18" t="s">
        <v>89</v>
      </c>
    </row>
    <row r="266" s="2" customFormat="1" ht="21.75" customHeight="1">
      <c r="A266" s="39"/>
      <c r="B266" s="40"/>
      <c r="C266" s="244" t="s">
        <v>1013</v>
      </c>
      <c r="D266" s="244" t="s">
        <v>231</v>
      </c>
      <c r="E266" s="245" t="s">
        <v>5308</v>
      </c>
      <c r="F266" s="246" t="s">
        <v>5309</v>
      </c>
      <c r="G266" s="247" t="s">
        <v>311</v>
      </c>
      <c r="H266" s="248">
        <v>668.70000000000005</v>
      </c>
      <c r="I266" s="249"/>
      <c r="J266" s="250">
        <f>ROUND(I266*H266,2)</f>
        <v>0</v>
      </c>
      <c r="K266" s="246" t="s">
        <v>235</v>
      </c>
      <c r="L266" s="45"/>
      <c r="M266" s="251" t="s">
        <v>1</v>
      </c>
      <c r="N266" s="252" t="s">
        <v>46</v>
      </c>
      <c r="O266" s="92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5" t="s">
        <v>236</v>
      </c>
      <c r="AT266" s="255" t="s">
        <v>231</v>
      </c>
      <c r="AU266" s="255" t="s">
        <v>89</v>
      </c>
      <c r="AY266" s="18" t="s">
        <v>229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8" t="s">
        <v>89</v>
      </c>
      <c r="BK266" s="256">
        <f>ROUND(I266*H266,2)</f>
        <v>0</v>
      </c>
      <c r="BL266" s="18" t="s">
        <v>236</v>
      </c>
      <c r="BM266" s="255" t="s">
        <v>5310</v>
      </c>
    </row>
    <row r="267" s="2" customFormat="1">
      <c r="A267" s="39"/>
      <c r="B267" s="40"/>
      <c r="C267" s="41"/>
      <c r="D267" s="259" t="s">
        <v>262</v>
      </c>
      <c r="E267" s="41"/>
      <c r="F267" s="290" t="s">
        <v>5311</v>
      </c>
      <c r="G267" s="41"/>
      <c r="H267" s="41"/>
      <c r="I267" s="155"/>
      <c r="J267" s="41"/>
      <c r="K267" s="41"/>
      <c r="L267" s="45"/>
      <c r="M267" s="291"/>
      <c r="N267" s="292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262</v>
      </c>
      <c r="AU267" s="18" t="s">
        <v>89</v>
      </c>
    </row>
    <row r="268" s="2" customFormat="1" ht="16.5" customHeight="1">
      <c r="A268" s="39"/>
      <c r="B268" s="40"/>
      <c r="C268" s="244" t="s">
        <v>1018</v>
      </c>
      <c r="D268" s="244" t="s">
        <v>231</v>
      </c>
      <c r="E268" s="245" t="s">
        <v>5312</v>
      </c>
      <c r="F268" s="246" t="s">
        <v>5313</v>
      </c>
      <c r="G268" s="247" t="s">
        <v>234</v>
      </c>
      <c r="H268" s="248">
        <v>151.05600000000001</v>
      </c>
      <c r="I268" s="249"/>
      <c r="J268" s="250">
        <f>ROUND(I268*H268,2)</f>
        <v>0</v>
      </c>
      <c r="K268" s="246" t="s">
        <v>1</v>
      </c>
      <c r="L268" s="45"/>
      <c r="M268" s="251" t="s">
        <v>1</v>
      </c>
      <c r="N268" s="252" t="s">
        <v>46</v>
      </c>
      <c r="O268" s="92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236</v>
      </c>
      <c r="AT268" s="255" t="s">
        <v>231</v>
      </c>
      <c r="AU268" s="255" t="s">
        <v>89</v>
      </c>
      <c r="AY268" s="18" t="s">
        <v>229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89</v>
      </c>
      <c r="BK268" s="256">
        <f>ROUND(I268*H268,2)</f>
        <v>0</v>
      </c>
      <c r="BL268" s="18" t="s">
        <v>236</v>
      </c>
      <c r="BM268" s="255" t="s">
        <v>5314</v>
      </c>
    </row>
    <row r="269" s="2" customFormat="1">
      <c r="A269" s="39"/>
      <c r="B269" s="40"/>
      <c r="C269" s="41"/>
      <c r="D269" s="259" t="s">
        <v>262</v>
      </c>
      <c r="E269" s="41"/>
      <c r="F269" s="290" t="s">
        <v>5315</v>
      </c>
      <c r="G269" s="41"/>
      <c r="H269" s="41"/>
      <c r="I269" s="155"/>
      <c r="J269" s="41"/>
      <c r="K269" s="41"/>
      <c r="L269" s="45"/>
      <c r="M269" s="291"/>
      <c r="N269" s="292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262</v>
      </c>
      <c r="AU269" s="18" t="s">
        <v>89</v>
      </c>
    </row>
    <row r="270" s="2" customFormat="1" ht="16.5" customHeight="1">
      <c r="A270" s="39"/>
      <c r="B270" s="40"/>
      <c r="C270" s="244" t="s">
        <v>1033</v>
      </c>
      <c r="D270" s="244" t="s">
        <v>231</v>
      </c>
      <c r="E270" s="245" t="s">
        <v>5142</v>
      </c>
      <c r="F270" s="246" t="s">
        <v>5143</v>
      </c>
      <c r="G270" s="247" t="s">
        <v>234</v>
      </c>
      <c r="H270" s="248">
        <v>151.05600000000001</v>
      </c>
      <c r="I270" s="249"/>
      <c r="J270" s="250">
        <f>ROUND(I270*H270,2)</f>
        <v>0</v>
      </c>
      <c r="K270" s="246" t="s">
        <v>235</v>
      </c>
      <c r="L270" s="45"/>
      <c r="M270" s="251" t="s">
        <v>1</v>
      </c>
      <c r="N270" s="252" t="s">
        <v>46</v>
      </c>
      <c r="O270" s="92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236</v>
      </c>
      <c r="AT270" s="255" t="s">
        <v>231</v>
      </c>
      <c r="AU270" s="255" t="s">
        <v>89</v>
      </c>
      <c r="AY270" s="18" t="s">
        <v>229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89</v>
      </c>
      <c r="BK270" s="256">
        <f>ROUND(I270*H270,2)</f>
        <v>0</v>
      </c>
      <c r="BL270" s="18" t="s">
        <v>236</v>
      </c>
      <c r="BM270" s="255" t="s">
        <v>5316</v>
      </c>
    </row>
    <row r="271" s="2" customFormat="1">
      <c r="A271" s="39"/>
      <c r="B271" s="40"/>
      <c r="C271" s="41"/>
      <c r="D271" s="259" t="s">
        <v>262</v>
      </c>
      <c r="E271" s="41"/>
      <c r="F271" s="290" t="s">
        <v>5315</v>
      </c>
      <c r="G271" s="41"/>
      <c r="H271" s="41"/>
      <c r="I271" s="155"/>
      <c r="J271" s="41"/>
      <c r="K271" s="41"/>
      <c r="L271" s="45"/>
      <c r="M271" s="291"/>
      <c r="N271" s="292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262</v>
      </c>
      <c r="AU271" s="18" t="s">
        <v>89</v>
      </c>
    </row>
    <row r="272" s="2" customFormat="1" ht="16.5" customHeight="1">
      <c r="A272" s="39"/>
      <c r="B272" s="40"/>
      <c r="C272" s="244" t="s">
        <v>1046</v>
      </c>
      <c r="D272" s="244" t="s">
        <v>231</v>
      </c>
      <c r="E272" s="245" t="s">
        <v>5317</v>
      </c>
      <c r="F272" s="246" t="s">
        <v>5318</v>
      </c>
      <c r="G272" s="247" t="s">
        <v>3170</v>
      </c>
      <c r="H272" s="248">
        <v>8</v>
      </c>
      <c r="I272" s="249"/>
      <c r="J272" s="250">
        <f>ROUND(I272*H272,2)</f>
        <v>0</v>
      </c>
      <c r="K272" s="246" t="s">
        <v>1</v>
      </c>
      <c r="L272" s="45"/>
      <c r="M272" s="251" t="s">
        <v>1</v>
      </c>
      <c r="N272" s="252" t="s">
        <v>46</v>
      </c>
      <c r="O272" s="92"/>
      <c r="P272" s="253">
        <f>O272*H272</f>
        <v>0</v>
      </c>
      <c r="Q272" s="253">
        <v>0</v>
      </c>
      <c r="R272" s="253">
        <f>Q272*H272</f>
        <v>0</v>
      </c>
      <c r="S272" s="253">
        <v>0</v>
      </c>
      <c r="T272" s="25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5" t="s">
        <v>236</v>
      </c>
      <c r="AT272" s="255" t="s">
        <v>231</v>
      </c>
      <c r="AU272" s="255" t="s">
        <v>89</v>
      </c>
      <c r="AY272" s="18" t="s">
        <v>229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8" t="s">
        <v>89</v>
      </c>
      <c r="BK272" s="256">
        <f>ROUND(I272*H272,2)</f>
        <v>0</v>
      </c>
      <c r="BL272" s="18" t="s">
        <v>236</v>
      </c>
      <c r="BM272" s="255" t="s">
        <v>5319</v>
      </c>
    </row>
    <row r="273" s="2" customFormat="1">
      <c r="A273" s="39"/>
      <c r="B273" s="40"/>
      <c r="C273" s="41"/>
      <c r="D273" s="259" t="s">
        <v>262</v>
      </c>
      <c r="E273" s="41"/>
      <c r="F273" s="290" t="s">
        <v>5320</v>
      </c>
      <c r="G273" s="41"/>
      <c r="H273" s="41"/>
      <c r="I273" s="155"/>
      <c r="J273" s="41"/>
      <c r="K273" s="41"/>
      <c r="L273" s="45"/>
      <c r="M273" s="301"/>
      <c r="N273" s="302"/>
      <c r="O273" s="298"/>
      <c r="P273" s="298"/>
      <c r="Q273" s="298"/>
      <c r="R273" s="298"/>
      <c r="S273" s="298"/>
      <c r="T273" s="30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262</v>
      </c>
      <c r="AU273" s="18" t="s">
        <v>89</v>
      </c>
    </row>
    <row r="274" s="2" customFormat="1" ht="6.96" customHeight="1">
      <c r="A274" s="39"/>
      <c r="B274" s="67"/>
      <c r="C274" s="68"/>
      <c r="D274" s="68"/>
      <c r="E274" s="68"/>
      <c r="F274" s="68"/>
      <c r="G274" s="68"/>
      <c r="H274" s="68"/>
      <c r="I274" s="193"/>
      <c r="J274" s="68"/>
      <c r="K274" s="68"/>
      <c r="L274" s="45"/>
      <c r="M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</sheetData>
  <sheetProtection sheet="1" autoFilter="0" formatColumns="0" formatRows="0" objects="1" scenarios="1" spinCount="100000" saltValue="IblvX8Qo/F69xa81rr2EYm0Ttt6/oplAHydqD4ISpGdbaPAVqnNonapw0aiEgDDhfoSdulEbZOwKl2hkjhsoGw==" hashValue="2qBnUt3YSG0HkWE2VTIPTsqIeSKa/urHyk0DzHU5Df+vBug/T2nJy9JQIxabhh7SDPj2BLKG+Yl7WxaDyz3bJQ==" algorithmName="SHA-512" password="CC35"/>
  <autoFilter ref="C119:K27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5321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ROUND((SUM(BE122:BE179)),  2)</f>
        <v>0</v>
      </c>
      <c r="G33" s="39"/>
      <c r="H33" s="39"/>
      <c r="I33" s="172">
        <v>0.20999999999999999</v>
      </c>
      <c r="J33" s="171">
        <f>ROUND(((SUM(BE122:BE179))*I33),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ROUND((SUM(BF122:BF179)),  2)</f>
        <v>0</v>
      </c>
      <c r="G34" s="39"/>
      <c r="H34" s="39"/>
      <c r="I34" s="172">
        <v>0.14999999999999999</v>
      </c>
      <c r="J34" s="171">
        <f>ROUND(((SUM(BF122:BF179))*I34),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ROUND((SUM(BG122:BG179)),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ROUND((SUM(BH122:BH179)),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ROUND((SUM(BI122:BI179)),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902 - Mobiliář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212</v>
      </c>
      <c r="E97" s="206"/>
      <c r="F97" s="206"/>
      <c r="G97" s="206"/>
      <c r="H97" s="206"/>
      <c r="I97" s="207"/>
      <c r="J97" s="208">
        <f>J123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213</v>
      </c>
      <c r="E98" s="212"/>
      <c r="F98" s="212"/>
      <c r="G98" s="212"/>
      <c r="H98" s="212"/>
      <c r="I98" s="213"/>
      <c r="J98" s="214">
        <f>J124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393</v>
      </c>
      <c r="E99" s="212"/>
      <c r="F99" s="212"/>
      <c r="G99" s="212"/>
      <c r="H99" s="212"/>
      <c r="I99" s="213"/>
      <c r="J99" s="214">
        <f>J143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5322</v>
      </c>
      <c r="E100" s="212"/>
      <c r="F100" s="212"/>
      <c r="G100" s="212"/>
      <c r="H100" s="212"/>
      <c r="I100" s="213"/>
      <c r="J100" s="214">
        <f>J155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272</v>
      </c>
      <c r="E101" s="212"/>
      <c r="F101" s="212"/>
      <c r="G101" s="212"/>
      <c r="H101" s="212"/>
      <c r="I101" s="213"/>
      <c r="J101" s="214">
        <f>J169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398</v>
      </c>
      <c r="E102" s="212"/>
      <c r="F102" s="212"/>
      <c r="G102" s="212"/>
      <c r="H102" s="212"/>
      <c r="I102" s="213"/>
      <c r="J102" s="214">
        <f>J178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214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Smuteční síň na Novém hřbitově v Tišnově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205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902 - Mobiliář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Tišnov</v>
      </c>
      <c r="G116" s="41"/>
      <c r="H116" s="41"/>
      <c r="I116" s="157" t="s">
        <v>22</v>
      </c>
      <c r="J116" s="80" t="str">
        <f>IF(J12="","",J12)</f>
        <v>22. 3. 2019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Město Tišnov</v>
      </c>
      <c r="G118" s="41"/>
      <c r="H118" s="41"/>
      <c r="I118" s="157" t="s">
        <v>32</v>
      </c>
      <c r="J118" s="37" t="str">
        <f>E21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157" t="s">
        <v>37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215</v>
      </c>
      <c r="D121" s="219" t="s">
        <v>66</v>
      </c>
      <c r="E121" s="219" t="s">
        <v>62</v>
      </c>
      <c r="F121" s="219" t="s">
        <v>63</v>
      </c>
      <c r="G121" s="219" t="s">
        <v>216</v>
      </c>
      <c r="H121" s="219" t="s">
        <v>217</v>
      </c>
      <c r="I121" s="220" t="s">
        <v>218</v>
      </c>
      <c r="J121" s="219" t="s">
        <v>209</v>
      </c>
      <c r="K121" s="221" t="s">
        <v>219</v>
      </c>
      <c r="L121" s="222"/>
      <c r="M121" s="101" t="s">
        <v>1</v>
      </c>
      <c r="N121" s="102" t="s">
        <v>45</v>
      </c>
      <c r="O121" s="102" t="s">
        <v>220</v>
      </c>
      <c r="P121" s="102" t="s">
        <v>221</v>
      </c>
      <c r="Q121" s="102" t="s">
        <v>222</v>
      </c>
      <c r="R121" s="102" t="s">
        <v>223</v>
      </c>
      <c r="S121" s="102" t="s">
        <v>224</v>
      </c>
      <c r="T121" s="103" t="s">
        <v>225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226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</f>
        <v>0</v>
      </c>
      <c r="Q122" s="105"/>
      <c r="R122" s="225">
        <f>R123</f>
        <v>17.951126559999999</v>
      </c>
      <c r="S122" s="105"/>
      <c r="T122" s="226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211</v>
      </c>
      <c r="BK122" s="227">
        <f>BK123</f>
        <v>0</v>
      </c>
    </row>
    <row r="123" s="12" customFormat="1" ht="25.92" customHeight="1">
      <c r="A123" s="12"/>
      <c r="B123" s="228"/>
      <c r="C123" s="229"/>
      <c r="D123" s="230" t="s">
        <v>80</v>
      </c>
      <c r="E123" s="231" t="s">
        <v>227</v>
      </c>
      <c r="F123" s="231" t="s">
        <v>228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P124+P143+P155+P169+P178</f>
        <v>0</v>
      </c>
      <c r="Q123" s="236"/>
      <c r="R123" s="237">
        <f>R124+R143+R155+R169+R178</f>
        <v>17.951126559999999</v>
      </c>
      <c r="S123" s="236"/>
      <c r="T123" s="238">
        <f>T124+T143+T155+T169+T178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89</v>
      </c>
      <c r="AT123" s="240" t="s">
        <v>80</v>
      </c>
      <c r="AU123" s="240" t="s">
        <v>81</v>
      </c>
      <c r="AY123" s="239" t="s">
        <v>229</v>
      </c>
      <c r="BK123" s="241">
        <f>BK124+BK143+BK155+BK169+BK178</f>
        <v>0</v>
      </c>
    </row>
    <row r="124" s="12" customFormat="1" ht="22.8" customHeight="1">
      <c r="A124" s="12"/>
      <c r="B124" s="228"/>
      <c r="C124" s="229"/>
      <c r="D124" s="230" t="s">
        <v>80</v>
      </c>
      <c r="E124" s="242" t="s">
        <v>89</v>
      </c>
      <c r="F124" s="242" t="s">
        <v>230</v>
      </c>
      <c r="G124" s="229"/>
      <c r="H124" s="229"/>
      <c r="I124" s="232"/>
      <c r="J124" s="243">
        <f>BK124</f>
        <v>0</v>
      </c>
      <c r="K124" s="229"/>
      <c r="L124" s="234"/>
      <c r="M124" s="235"/>
      <c r="N124" s="236"/>
      <c r="O124" s="236"/>
      <c r="P124" s="237">
        <f>SUM(P125:P142)</f>
        <v>0</v>
      </c>
      <c r="Q124" s="236"/>
      <c r="R124" s="237">
        <f>SUM(R125:R142)</f>
        <v>0</v>
      </c>
      <c r="S124" s="236"/>
      <c r="T124" s="238">
        <f>SUM(T125:T142)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89</v>
      </c>
      <c r="AT124" s="240" t="s">
        <v>80</v>
      </c>
      <c r="AU124" s="240" t="s">
        <v>89</v>
      </c>
      <c r="AY124" s="239" t="s">
        <v>229</v>
      </c>
      <c r="BK124" s="241">
        <f>SUM(BK125:BK142)</f>
        <v>0</v>
      </c>
    </row>
    <row r="125" s="2" customFormat="1" ht="21.75" customHeight="1">
      <c r="A125" s="39"/>
      <c r="B125" s="40"/>
      <c r="C125" s="244" t="s">
        <v>89</v>
      </c>
      <c r="D125" s="244" t="s">
        <v>231</v>
      </c>
      <c r="E125" s="245" t="s">
        <v>4034</v>
      </c>
      <c r="F125" s="246" t="s">
        <v>4035</v>
      </c>
      <c r="G125" s="247" t="s">
        <v>234</v>
      </c>
      <c r="H125" s="248">
        <v>8.125</v>
      </c>
      <c r="I125" s="249"/>
      <c r="J125" s="250">
        <f>ROUND(I125*H125,2)</f>
        <v>0</v>
      </c>
      <c r="K125" s="246" t="s">
        <v>235</v>
      </c>
      <c r="L125" s="45"/>
      <c r="M125" s="251" t="s">
        <v>1</v>
      </c>
      <c r="N125" s="252" t="s">
        <v>46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236</v>
      </c>
      <c r="AT125" s="255" t="s">
        <v>231</v>
      </c>
      <c r="AU125" s="255" t="s">
        <v>91</v>
      </c>
      <c r="AY125" s="18" t="s">
        <v>229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89</v>
      </c>
      <c r="BK125" s="256">
        <f>ROUND(I125*H125,2)</f>
        <v>0</v>
      </c>
      <c r="BL125" s="18" t="s">
        <v>236</v>
      </c>
      <c r="BM125" s="255" t="s">
        <v>5323</v>
      </c>
    </row>
    <row r="126" s="13" customFormat="1">
      <c r="A126" s="13"/>
      <c r="B126" s="257"/>
      <c r="C126" s="258"/>
      <c r="D126" s="259" t="s">
        <v>238</v>
      </c>
      <c r="E126" s="260" t="s">
        <v>1</v>
      </c>
      <c r="F126" s="261" t="s">
        <v>5324</v>
      </c>
      <c r="G126" s="258"/>
      <c r="H126" s="260" t="s">
        <v>1</v>
      </c>
      <c r="I126" s="262"/>
      <c r="J126" s="258"/>
      <c r="K126" s="258"/>
      <c r="L126" s="263"/>
      <c r="M126" s="264"/>
      <c r="N126" s="265"/>
      <c r="O126" s="265"/>
      <c r="P126" s="265"/>
      <c r="Q126" s="265"/>
      <c r="R126" s="265"/>
      <c r="S126" s="265"/>
      <c r="T126" s="26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7" t="s">
        <v>238</v>
      </c>
      <c r="AU126" s="267" t="s">
        <v>91</v>
      </c>
      <c r="AV126" s="13" t="s">
        <v>89</v>
      </c>
      <c r="AW126" s="13" t="s">
        <v>36</v>
      </c>
      <c r="AX126" s="13" t="s">
        <v>81</v>
      </c>
      <c r="AY126" s="267" t="s">
        <v>229</v>
      </c>
    </row>
    <row r="127" s="14" customFormat="1">
      <c r="A127" s="14"/>
      <c r="B127" s="268"/>
      <c r="C127" s="269"/>
      <c r="D127" s="259" t="s">
        <v>238</v>
      </c>
      <c r="E127" s="270" t="s">
        <v>1</v>
      </c>
      <c r="F127" s="271" t="s">
        <v>5325</v>
      </c>
      <c r="G127" s="269"/>
      <c r="H127" s="272">
        <v>7.5</v>
      </c>
      <c r="I127" s="273"/>
      <c r="J127" s="269"/>
      <c r="K127" s="269"/>
      <c r="L127" s="274"/>
      <c r="M127" s="275"/>
      <c r="N127" s="276"/>
      <c r="O127" s="276"/>
      <c r="P127" s="276"/>
      <c r="Q127" s="276"/>
      <c r="R127" s="276"/>
      <c r="S127" s="276"/>
      <c r="T127" s="27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78" t="s">
        <v>238</v>
      </c>
      <c r="AU127" s="278" t="s">
        <v>91</v>
      </c>
      <c r="AV127" s="14" t="s">
        <v>91</v>
      </c>
      <c r="AW127" s="14" t="s">
        <v>36</v>
      </c>
      <c r="AX127" s="14" t="s">
        <v>81</v>
      </c>
      <c r="AY127" s="278" t="s">
        <v>229</v>
      </c>
    </row>
    <row r="128" s="14" customFormat="1">
      <c r="A128" s="14"/>
      <c r="B128" s="268"/>
      <c r="C128" s="269"/>
      <c r="D128" s="259" t="s">
        <v>238</v>
      </c>
      <c r="E128" s="270" t="s">
        <v>1</v>
      </c>
      <c r="F128" s="271" t="s">
        <v>5326</v>
      </c>
      <c r="G128" s="269"/>
      <c r="H128" s="272">
        <v>0.625</v>
      </c>
      <c r="I128" s="273"/>
      <c r="J128" s="269"/>
      <c r="K128" s="269"/>
      <c r="L128" s="274"/>
      <c r="M128" s="275"/>
      <c r="N128" s="276"/>
      <c r="O128" s="276"/>
      <c r="P128" s="276"/>
      <c r="Q128" s="276"/>
      <c r="R128" s="276"/>
      <c r="S128" s="276"/>
      <c r="T128" s="27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78" t="s">
        <v>238</v>
      </c>
      <c r="AU128" s="278" t="s">
        <v>91</v>
      </c>
      <c r="AV128" s="14" t="s">
        <v>91</v>
      </c>
      <c r="AW128" s="14" t="s">
        <v>36</v>
      </c>
      <c r="AX128" s="14" t="s">
        <v>81</v>
      </c>
      <c r="AY128" s="278" t="s">
        <v>229</v>
      </c>
    </row>
    <row r="129" s="15" customFormat="1">
      <c r="A129" s="15"/>
      <c r="B129" s="279"/>
      <c r="C129" s="280"/>
      <c r="D129" s="259" t="s">
        <v>238</v>
      </c>
      <c r="E129" s="281" t="s">
        <v>1</v>
      </c>
      <c r="F129" s="282" t="s">
        <v>252</v>
      </c>
      <c r="G129" s="280"/>
      <c r="H129" s="283">
        <v>8.125</v>
      </c>
      <c r="I129" s="284"/>
      <c r="J129" s="280"/>
      <c r="K129" s="280"/>
      <c r="L129" s="285"/>
      <c r="M129" s="286"/>
      <c r="N129" s="287"/>
      <c r="O129" s="287"/>
      <c r="P129" s="287"/>
      <c r="Q129" s="287"/>
      <c r="R129" s="287"/>
      <c r="S129" s="287"/>
      <c r="T129" s="28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89" t="s">
        <v>238</v>
      </c>
      <c r="AU129" s="289" t="s">
        <v>91</v>
      </c>
      <c r="AV129" s="15" t="s">
        <v>236</v>
      </c>
      <c r="AW129" s="15" t="s">
        <v>36</v>
      </c>
      <c r="AX129" s="15" t="s">
        <v>89</v>
      </c>
      <c r="AY129" s="289" t="s">
        <v>229</v>
      </c>
    </row>
    <row r="130" s="2" customFormat="1" ht="21.75" customHeight="1">
      <c r="A130" s="39"/>
      <c r="B130" s="40"/>
      <c r="C130" s="244" t="s">
        <v>91</v>
      </c>
      <c r="D130" s="244" t="s">
        <v>231</v>
      </c>
      <c r="E130" s="245" t="s">
        <v>434</v>
      </c>
      <c r="F130" s="246" t="s">
        <v>435</v>
      </c>
      <c r="G130" s="247" t="s">
        <v>234</v>
      </c>
      <c r="H130" s="248">
        <v>8.125</v>
      </c>
      <c r="I130" s="249"/>
      <c r="J130" s="250">
        <f>ROUND(I130*H130,2)</f>
        <v>0</v>
      </c>
      <c r="K130" s="246" t="s">
        <v>235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236</v>
      </c>
      <c r="AT130" s="255" t="s">
        <v>231</v>
      </c>
      <c r="AU130" s="255" t="s">
        <v>91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236</v>
      </c>
      <c r="BM130" s="255" t="s">
        <v>5327</v>
      </c>
    </row>
    <row r="131" s="2" customFormat="1" ht="21.75" customHeight="1">
      <c r="A131" s="39"/>
      <c r="B131" s="40"/>
      <c r="C131" s="244" t="s">
        <v>244</v>
      </c>
      <c r="D131" s="244" t="s">
        <v>231</v>
      </c>
      <c r="E131" s="245" t="s">
        <v>5328</v>
      </c>
      <c r="F131" s="246" t="s">
        <v>5329</v>
      </c>
      <c r="G131" s="247" t="s">
        <v>234</v>
      </c>
      <c r="H131" s="248">
        <v>1.44</v>
      </c>
      <c r="I131" s="249"/>
      <c r="J131" s="250">
        <f>ROUND(I131*H131,2)</f>
        <v>0</v>
      </c>
      <c r="K131" s="246" t="s">
        <v>235</v>
      </c>
      <c r="L131" s="45"/>
      <c r="M131" s="251" t="s">
        <v>1</v>
      </c>
      <c r="N131" s="252" t="s">
        <v>46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236</v>
      </c>
      <c r="AT131" s="255" t="s">
        <v>231</v>
      </c>
      <c r="AU131" s="255" t="s">
        <v>91</v>
      </c>
      <c r="AY131" s="18" t="s">
        <v>229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89</v>
      </c>
      <c r="BK131" s="256">
        <f>ROUND(I131*H131,2)</f>
        <v>0</v>
      </c>
      <c r="BL131" s="18" t="s">
        <v>236</v>
      </c>
      <c r="BM131" s="255" t="s">
        <v>5330</v>
      </c>
    </row>
    <row r="132" s="13" customFormat="1">
      <c r="A132" s="13"/>
      <c r="B132" s="257"/>
      <c r="C132" s="258"/>
      <c r="D132" s="259" t="s">
        <v>238</v>
      </c>
      <c r="E132" s="260" t="s">
        <v>1</v>
      </c>
      <c r="F132" s="261" t="s">
        <v>5331</v>
      </c>
      <c r="G132" s="258"/>
      <c r="H132" s="260" t="s">
        <v>1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7" t="s">
        <v>238</v>
      </c>
      <c r="AU132" s="267" t="s">
        <v>91</v>
      </c>
      <c r="AV132" s="13" t="s">
        <v>89</v>
      </c>
      <c r="AW132" s="13" t="s">
        <v>36</v>
      </c>
      <c r="AX132" s="13" t="s">
        <v>81</v>
      </c>
      <c r="AY132" s="267" t="s">
        <v>229</v>
      </c>
    </row>
    <row r="133" s="14" customFormat="1">
      <c r="A133" s="14"/>
      <c r="B133" s="268"/>
      <c r="C133" s="269"/>
      <c r="D133" s="259" t="s">
        <v>238</v>
      </c>
      <c r="E133" s="270" t="s">
        <v>1</v>
      </c>
      <c r="F133" s="271" t="s">
        <v>5332</v>
      </c>
      <c r="G133" s="269"/>
      <c r="H133" s="272">
        <v>1.1200000000000001</v>
      </c>
      <c r="I133" s="273"/>
      <c r="J133" s="269"/>
      <c r="K133" s="269"/>
      <c r="L133" s="274"/>
      <c r="M133" s="275"/>
      <c r="N133" s="276"/>
      <c r="O133" s="276"/>
      <c r="P133" s="276"/>
      <c r="Q133" s="276"/>
      <c r="R133" s="276"/>
      <c r="S133" s="276"/>
      <c r="T133" s="27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8" t="s">
        <v>238</v>
      </c>
      <c r="AU133" s="278" t="s">
        <v>91</v>
      </c>
      <c r="AV133" s="14" t="s">
        <v>91</v>
      </c>
      <c r="AW133" s="14" t="s">
        <v>36</v>
      </c>
      <c r="AX133" s="14" t="s">
        <v>81</v>
      </c>
      <c r="AY133" s="278" t="s">
        <v>229</v>
      </c>
    </row>
    <row r="134" s="14" customFormat="1">
      <c r="A134" s="14"/>
      <c r="B134" s="268"/>
      <c r="C134" s="269"/>
      <c r="D134" s="259" t="s">
        <v>238</v>
      </c>
      <c r="E134" s="270" t="s">
        <v>1</v>
      </c>
      <c r="F134" s="271" t="s">
        <v>5333</v>
      </c>
      <c r="G134" s="269"/>
      <c r="H134" s="272">
        <v>0.32000000000000001</v>
      </c>
      <c r="I134" s="273"/>
      <c r="J134" s="269"/>
      <c r="K134" s="269"/>
      <c r="L134" s="274"/>
      <c r="M134" s="275"/>
      <c r="N134" s="276"/>
      <c r="O134" s="276"/>
      <c r="P134" s="276"/>
      <c r="Q134" s="276"/>
      <c r="R134" s="276"/>
      <c r="S134" s="276"/>
      <c r="T134" s="27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8" t="s">
        <v>238</v>
      </c>
      <c r="AU134" s="278" t="s">
        <v>91</v>
      </c>
      <c r="AV134" s="14" t="s">
        <v>91</v>
      </c>
      <c r="AW134" s="14" t="s">
        <v>36</v>
      </c>
      <c r="AX134" s="14" t="s">
        <v>81</v>
      </c>
      <c r="AY134" s="278" t="s">
        <v>229</v>
      </c>
    </row>
    <row r="135" s="15" customFormat="1">
      <c r="A135" s="15"/>
      <c r="B135" s="279"/>
      <c r="C135" s="280"/>
      <c r="D135" s="259" t="s">
        <v>238</v>
      </c>
      <c r="E135" s="281" t="s">
        <v>1</v>
      </c>
      <c r="F135" s="282" t="s">
        <v>252</v>
      </c>
      <c r="G135" s="280"/>
      <c r="H135" s="283">
        <v>1.4400000000000002</v>
      </c>
      <c r="I135" s="284"/>
      <c r="J135" s="280"/>
      <c r="K135" s="280"/>
      <c r="L135" s="285"/>
      <c r="M135" s="286"/>
      <c r="N135" s="287"/>
      <c r="O135" s="287"/>
      <c r="P135" s="287"/>
      <c r="Q135" s="287"/>
      <c r="R135" s="287"/>
      <c r="S135" s="287"/>
      <c r="T135" s="28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9" t="s">
        <v>238</v>
      </c>
      <c r="AU135" s="289" t="s">
        <v>91</v>
      </c>
      <c r="AV135" s="15" t="s">
        <v>236</v>
      </c>
      <c r="AW135" s="15" t="s">
        <v>36</v>
      </c>
      <c r="AX135" s="15" t="s">
        <v>89</v>
      </c>
      <c r="AY135" s="289" t="s">
        <v>229</v>
      </c>
    </row>
    <row r="136" s="2" customFormat="1" ht="21.75" customHeight="1">
      <c r="A136" s="39"/>
      <c r="B136" s="40"/>
      <c r="C136" s="244" t="s">
        <v>236</v>
      </c>
      <c r="D136" s="244" t="s">
        <v>231</v>
      </c>
      <c r="E136" s="245" t="s">
        <v>5334</v>
      </c>
      <c r="F136" s="246" t="s">
        <v>5335</v>
      </c>
      <c r="G136" s="247" t="s">
        <v>234</v>
      </c>
      <c r="H136" s="248">
        <v>1.44</v>
      </c>
      <c r="I136" s="249"/>
      <c r="J136" s="250">
        <f>ROUND(I136*H136,2)</f>
        <v>0</v>
      </c>
      <c r="K136" s="246" t="s">
        <v>235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236</v>
      </c>
      <c r="AT136" s="255" t="s">
        <v>231</v>
      </c>
      <c r="AU136" s="255" t="s">
        <v>91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236</v>
      </c>
      <c r="BM136" s="255" t="s">
        <v>5336</v>
      </c>
    </row>
    <row r="137" s="2" customFormat="1" ht="21.75" customHeight="1">
      <c r="A137" s="39"/>
      <c r="B137" s="40"/>
      <c r="C137" s="244" t="s">
        <v>258</v>
      </c>
      <c r="D137" s="244" t="s">
        <v>231</v>
      </c>
      <c r="E137" s="245" t="s">
        <v>467</v>
      </c>
      <c r="F137" s="246" t="s">
        <v>468</v>
      </c>
      <c r="G137" s="247" t="s">
        <v>234</v>
      </c>
      <c r="H137" s="248">
        <v>9.5649999999999995</v>
      </c>
      <c r="I137" s="249"/>
      <c r="J137" s="250">
        <f>ROUND(I137*H137,2)</f>
        <v>0</v>
      </c>
      <c r="K137" s="246" t="s">
        <v>235</v>
      </c>
      <c r="L137" s="45"/>
      <c r="M137" s="251" t="s">
        <v>1</v>
      </c>
      <c r="N137" s="252" t="s">
        <v>46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236</v>
      </c>
      <c r="AT137" s="255" t="s">
        <v>231</v>
      </c>
      <c r="AU137" s="255" t="s">
        <v>91</v>
      </c>
      <c r="AY137" s="18" t="s">
        <v>229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89</v>
      </c>
      <c r="BK137" s="256">
        <f>ROUND(I137*H137,2)</f>
        <v>0</v>
      </c>
      <c r="BL137" s="18" t="s">
        <v>236</v>
      </c>
      <c r="BM137" s="255" t="s">
        <v>5337</v>
      </c>
    </row>
    <row r="138" s="14" customFormat="1">
      <c r="A138" s="14"/>
      <c r="B138" s="268"/>
      <c r="C138" s="269"/>
      <c r="D138" s="259" t="s">
        <v>238</v>
      </c>
      <c r="E138" s="270" t="s">
        <v>1</v>
      </c>
      <c r="F138" s="271" t="s">
        <v>5338</v>
      </c>
      <c r="G138" s="269"/>
      <c r="H138" s="272">
        <v>9.5649999999999995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8" t="s">
        <v>238</v>
      </c>
      <c r="AU138" s="278" t="s">
        <v>91</v>
      </c>
      <c r="AV138" s="14" t="s">
        <v>91</v>
      </c>
      <c r="AW138" s="14" t="s">
        <v>36</v>
      </c>
      <c r="AX138" s="14" t="s">
        <v>89</v>
      </c>
      <c r="AY138" s="278" t="s">
        <v>229</v>
      </c>
    </row>
    <row r="139" s="2" customFormat="1" ht="21.75" customHeight="1">
      <c r="A139" s="39"/>
      <c r="B139" s="40"/>
      <c r="C139" s="244" t="s">
        <v>264</v>
      </c>
      <c r="D139" s="244" t="s">
        <v>231</v>
      </c>
      <c r="E139" s="245" t="s">
        <v>474</v>
      </c>
      <c r="F139" s="246" t="s">
        <v>475</v>
      </c>
      <c r="G139" s="247" t="s">
        <v>234</v>
      </c>
      <c r="H139" s="248">
        <v>38.259999999999998</v>
      </c>
      <c r="I139" s="249"/>
      <c r="J139" s="250">
        <f>ROUND(I139*H139,2)</f>
        <v>0</v>
      </c>
      <c r="K139" s="246" t="s">
        <v>235</v>
      </c>
      <c r="L139" s="45"/>
      <c r="M139" s="251" t="s">
        <v>1</v>
      </c>
      <c r="N139" s="252" t="s">
        <v>46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236</v>
      </c>
      <c r="AT139" s="255" t="s">
        <v>231</v>
      </c>
      <c r="AU139" s="255" t="s">
        <v>91</v>
      </c>
      <c r="AY139" s="18" t="s">
        <v>229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89</v>
      </c>
      <c r="BK139" s="256">
        <f>ROUND(I139*H139,2)</f>
        <v>0</v>
      </c>
      <c r="BL139" s="18" t="s">
        <v>236</v>
      </c>
      <c r="BM139" s="255" t="s">
        <v>5339</v>
      </c>
    </row>
    <row r="140" s="14" customFormat="1">
      <c r="A140" s="14"/>
      <c r="B140" s="268"/>
      <c r="C140" s="269"/>
      <c r="D140" s="259" t="s">
        <v>238</v>
      </c>
      <c r="E140" s="269"/>
      <c r="F140" s="271" t="s">
        <v>5340</v>
      </c>
      <c r="G140" s="269"/>
      <c r="H140" s="272">
        <v>38.259999999999998</v>
      </c>
      <c r="I140" s="273"/>
      <c r="J140" s="269"/>
      <c r="K140" s="269"/>
      <c r="L140" s="274"/>
      <c r="M140" s="275"/>
      <c r="N140" s="276"/>
      <c r="O140" s="276"/>
      <c r="P140" s="276"/>
      <c r="Q140" s="276"/>
      <c r="R140" s="276"/>
      <c r="S140" s="276"/>
      <c r="T140" s="27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8" t="s">
        <v>238</v>
      </c>
      <c r="AU140" s="278" t="s">
        <v>91</v>
      </c>
      <c r="AV140" s="14" t="s">
        <v>91</v>
      </c>
      <c r="AW140" s="14" t="s">
        <v>4</v>
      </c>
      <c r="AX140" s="14" t="s">
        <v>89</v>
      </c>
      <c r="AY140" s="278" t="s">
        <v>229</v>
      </c>
    </row>
    <row r="141" s="2" customFormat="1" ht="16.5" customHeight="1">
      <c r="A141" s="39"/>
      <c r="B141" s="40"/>
      <c r="C141" s="244" t="s">
        <v>303</v>
      </c>
      <c r="D141" s="244" t="s">
        <v>231</v>
      </c>
      <c r="E141" s="245" t="s">
        <v>481</v>
      </c>
      <c r="F141" s="246" t="s">
        <v>482</v>
      </c>
      <c r="G141" s="247" t="s">
        <v>289</v>
      </c>
      <c r="H141" s="248">
        <v>17.216999999999999</v>
      </c>
      <c r="I141" s="249"/>
      <c r="J141" s="250">
        <f>ROUND(I141*H141,2)</f>
        <v>0</v>
      </c>
      <c r="K141" s="246" t="s">
        <v>1</v>
      </c>
      <c r="L141" s="45"/>
      <c r="M141" s="251" t="s">
        <v>1</v>
      </c>
      <c r="N141" s="252" t="s">
        <v>46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236</v>
      </c>
      <c r="AT141" s="255" t="s">
        <v>231</v>
      </c>
      <c r="AU141" s="255" t="s">
        <v>91</v>
      </c>
      <c r="AY141" s="18" t="s">
        <v>229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89</v>
      </c>
      <c r="BK141" s="256">
        <f>ROUND(I141*H141,2)</f>
        <v>0</v>
      </c>
      <c r="BL141" s="18" t="s">
        <v>236</v>
      </c>
      <c r="BM141" s="255" t="s">
        <v>5341</v>
      </c>
    </row>
    <row r="142" s="14" customFormat="1">
      <c r="A142" s="14"/>
      <c r="B142" s="268"/>
      <c r="C142" s="269"/>
      <c r="D142" s="259" t="s">
        <v>238</v>
      </c>
      <c r="E142" s="269"/>
      <c r="F142" s="271" t="s">
        <v>5342</v>
      </c>
      <c r="G142" s="269"/>
      <c r="H142" s="272">
        <v>17.216999999999999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8" t="s">
        <v>238</v>
      </c>
      <c r="AU142" s="278" t="s">
        <v>91</v>
      </c>
      <c r="AV142" s="14" t="s">
        <v>91</v>
      </c>
      <c r="AW142" s="14" t="s">
        <v>4</v>
      </c>
      <c r="AX142" s="14" t="s">
        <v>89</v>
      </c>
      <c r="AY142" s="278" t="s">
        <v>229</v>
      </c>
    </row>
    <row r="143" s="12" customFormat="1" ht="22.8" customHeight="1">
      <c r="A143" s="12"/>
      <c r="B143" s="228"/>
      <c r="C143" s="229"/>
      <c r="D143" s="230" t="s">
        <v>80</v>
      </c>
      <c r="E143" s="242" t="s">
        <v>91</v>
      </c>
      <c r="F143" s="242" t="s">
        <v>510</v>
      </c>
      <c r="G143" s="229"/>
      <c r="H143" s="229"/>
      <c r="I143" s="232"/>
      <c r="J143" s="243">
        <f>BK143</f>
        <v>0</v>
      </c>
      <c r="K143" s="229"/>
      <c r="L143" s="234"/>
      <c r="M143" s="235"/>
      <c r="N143" s="236"/>
      <c r="O143" s="236"/>
      <c r="P143" s="237">
        <f>SUM(P144:P154)</f>
        <v>0</v>
      </c>
      <c r="Q143" s="236"/>
      <c r="R143" s="237">
        <f>SUM(R144:R154)</f>
        <v>5.2442265599999995</v>
      </c>
      <c r="S143" s="236"/>
      <c r="T143" s="238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9" t="s">
        <v>89</v>
      </c>
      <c r="AT143" s="240" t="s">
        <v>80</v>
      </c>
      <c r="AU143" s="240" t="s">
        <v>89</v>
      </c>
      <c r="AY143" s="239" t="s">
        <v>229</v>
      </c>
      <c r="BK143" s="241">
        <f>SUM(BK144:BK154)</f>
        <v>0</v>
      </c>
    </row>
    <row r="144" s="2" customFormat="1" ht="16.5" customHeight="1">
      <c r="A144" s="39"/>
      <c r="B144" s="40"/>
      <c r="C144" s="244" t="s">
        <v>319</v>
      </c>
      <c r="D144" s="244" t="s">
        <v>231</v>
      </c>
      <c r="E144" s="245" t="s">
        <v>5343</v>
      </c>
      <c r="F144" s="246" t="s">
        <v>5344</v>
      </c>
      <c r="G144" s="247" t="s">
        <v>234</v>
      </c>
      <c r="H144" s="248">
        <v>2.3039999999999998</v>
      </c>
      <c r="I144" s="249"/>
      <c r="J144" s="250">
        <f>ROUND(I144*H144,2)</f>
        <v>0</v>
      </c>
      <c r="K144" s="246" t="s">
        <v>235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2.2563399999999998</v>
      </c>
      <c r="R144" s="253">
        <f>Q144*H144</f>
        <v>5.1986073599999996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236</v>
      </c>
      <c r="AT144" s="255" t="s">
        <v>231</v>
      </c>
      <c r="AU144" s="255" t="s">
        <v>91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236</v>
      </c>
      <c r="BM144" s="255" t="s">
        <v>5345</v>
      </c>
    </row>
    <row r="145" s="13" customFormat="1">
      <c r="A145" s="13"/>
      <c r="B145" s="257"/>
      <c r="C145" s="258"/>
      <c r="D145" s="259" t="s">
        <v>238</v>
      </c>
      <c r="E145" s="260" t="s">
        <v>1</v>
      </c>
      <c r="F145" s="261" t="s">
        <v>5331</v>
      </c>
      <c r="G145" s="258"/>
      <c r="H145" s="260" t="s">
        <v>1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7" t="s">
        <v>238</v>
      </c>
      <c r="AU145" s="267" t="s">
        <v>91</v>
      </c>
      <c r="AV145" s="13" t="s">
        <v>89</v>
      </c>
      <c r="AW145" s="13" t="s">
        <v>36</v>
      </c>
      <c r="AX145" s="13" t="s">
        <v>81</v>
      </c>
      <c r="AY145" s="267" t="s">
        <v>229</v>
      </c>
    </row>
    <row r="146" s="14" customFormat="1">
      <c r="A146" s="14"/>
      <c r="B146" s="268"/>
      <c r="C146" s="269"/>
      <c r="D146" s="259" t="s">
        <v>238</v>
      </c>
      <c r="E146" s="270" t="s">
        <v>1</v>
      </c>
      <c r="F146" s="271" t="s">
        <v>5346</v>
      </c>
      <c r="G146" s="269"/>
      <c r="H146" s="272">
        <v>1.792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8" t="s">
        <v>238</v>
      </c>
      <c r="AU146" s="278" t="s">
        <v>91</v>
      </c>
      <c r="AV146" s="14" t="s">
        <v>91</v>
      </c>
      <c r="AW146" s="14" t="s">
        <v>36</v>
      </c>
      <c r="AX146" s="14" t="s">
        <v>81</v>
      </c>
      <c r="AY146" s="278" t="s">
        <v>229</v>
      </c>
    </row>
    <row r="147" s="14" customFormat="1">
      <c r="A147" s="14"/>
      <c r="B147" s="268"/>
      <c r="C147" s="269"/>
      <c r="D147" s="259" t="s">
        <v>238</v>
      </c>
      <c r="E147" s="270" t="s">
        <v>1</v>
      </c>
      <c r="F147" s="271" t="s">
        <v>5347</v>
      </c>
      <c r="G147" s="269"/>
      <c r="H147" s="272">
        <v>0.51200000000000001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238</v>
      </c>
      <c r="AU147" s="278" t="s">
        <v>91</v>
      </c>
      <c r="AV147" s="14" t="s">
        <v>91</v>
      </c>
      <c r="AW147" s="14" t="s">
        <v>36</v>
      </c>
      <c r="AX147" s="14" t="s">
        <v>81</v>
      </c>
      <c r="AY147" s="278" t="s">
        <v>229</v>
      </c>
    </row>
    <row r="148" s="15" customFormat="1">
      <c r="A148" s="15"/>
      <c r="B148" s="279"/>
      <c r="C148" s="280"/>
      <c r="D148" s="259" t="s">
        <v>238</v>
      </c>
      <c r="E148" s="281" t="s">
        <v>1</v>
      </c>
      <c r="F148" s="282" t="s">
        <v>252</v>
      </c>
      <c r="G148" s="280"/>
      <c r="H148" s="283">
        <v>2.3040000000000003</v>
      </c>
      <c r="I148" s="284"/>
      <c r="J148" s="280"/>
      <c r="K148" s="280"/>
      <c r="L148" s="285"/>
      <c r="M148" s="286"/>
      <c r="N148" s="287"/>
      <c r="O148" s="287"/>
      <c r="P148" s="287"/>
      <c r="Q148" s="287"/>
      <c r="R148" s="287"/>
      <c r="S148" s="287"/>
      <c r="T148" s="28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9" t="s">
        <v>238</v>
      </c>
      <c r="AU148" s="289" t="s">
        <v>91</v>
      </c>
      <c r="AV148" s="15" t="s">
        <v>236</v>
      </c>
      <c r="AW148" s="15" t="s">
        <v>36</v>
      </c>
      <c r="AX148" s="15" t="s">
        <v>89</v>
      </c>
      <c r="AY148" s="289" t="s">
        <v>229</v>
      </c>
    </row>
    <row r="149" s="2" customFormat="1" ht="16.5" customHeight="1">
      <c r="A149" s="39"/>
      <c r="B149" s="40"/>
      <c r="C149" s="244" t="s">
        <v>274</v>
      </c>
      <c r="D149" s="244" t="s">
        <v>231</v>
      </c>
      <c r="E149" s="245" t="s">
        <v>636</v>
      </c>
      <c r="F149" s="246" t="s">
        <v>637</v>
      </c>
      <c r="G149" s="247" t="s">
        <v>311</v>
      </c>
      <c r="H149" s="248">
        <v>17.280000000000001</v>
      </c>
      <c r="I149" s="249"/>
      <c r="J149" s="250">
        <f>ROUND(I149*H149,2)</f>
        <v>0</v>
      </c>
      <c r="K149" s="246" t="s">
        <v>235</v>
      </c>
      <c r="L149" s="45"/>
      <c r="M149" s="251" t="s">
        <v>1</v>
      </c>
      <c r="N149" s="252" t="s">
        <v>46</v>
      </c>
      <c r="O149" s="92"/>
      <c r="P149" s="253">
        <f>O149*H149</f>
        <v>0</v>
      </c>
      <c r="Q149" s="253">
        <v>0.00264</v>
      </c>
      <c r="R149" s="253">
        <f>Q149*H149</f>
        <v>0.045619200000000006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236</v>
      </c>
      <c r="AT149" s="255" t="s">
        <v>231</v>
      </c>
      <c r="AU149" s="255" t="s">
        <v>91</v>
      </c>
      <c r="AY149" s="18" t="s">
        <v>229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89</v>
      </c>
      <c r="BK149" s="256">
        <f>ROUND(I149*H149,2)</f>
        <v>0</v>
      </c>
      <c r="BL149" s="18" t="s">
        <v>236</v>
      </c>
      <c r="BM149" s="255" t="s">
        <v>5348</v>
      </c>
    </row>
    <row r="150" s="13" customFormat="1">
      <c r="A150" s="13"/>
      <c r="B150" s="257"/>
      <c r="C150" s="258"/>
      <c r="D150" s="259" t="s">
        <v>238</v>
      </c>
      <c r="E150" s="260" t="s">
        <v>1</v>
      </c>
      <c r="F150" s="261" t="s">
        <v>5331</v>
      </c>
      <c r="G150" s="258"/>
      <c r="H150" s="260" t="s">
        <v>1</v>
      </c>
      <c r="I150" s="262"/>
      <c r="J150" s="258"/>
      <c r="K150" s="258"/>
      <c r="L150" s="263"/>
      <c r="M150" s="264"/>
      <c r="N150" s="265"/>
      <c r="O150" s="265"/>
      <c r="P150" s="265"/>
      <c r="Q150" s="265"/>
      <c r="R150" s="265"/>
      <c r="S150" s="265"/>
      <c r="T150" s="26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7" t="s">
        <v>238</v>
      </c>
      <c r="AU150" s="267" t="s">
        <v>91</v>
      </c>
      <c r="AV150" s="13" t="s">
        <v>89</v>
      </c>
      <c r="AW150" s="13" t="s">
        <v>36</v>
      </c>
      <c r="AX150" s="13" t="s">
        <v>81</v>
      </c>
      <c r="AY150" s="267" t="s">
        <v>229</v>
      </c>
    </row>
    <row r="151" s="14" customFormat="1">
      <c r="A151" s="14"/>
      <c r="B151" s="268"/>
      <c r="C151" s="269"/>
      <c r="D151" s="259" t="s">
        <v>238</v>
      </c>
      <c r="E151" s="270" t="s">
        <v>1</v>
      </c>
      <c r="F151" s="271" t="s">
        <v>5349</v>
      </c>
      <c r="G151" s="269"/>
      <c r="H151" s="272">
        <v>13.44</v>
      </c>
      <c r="I151" s="273"/>
      <c r="J151" s="269"/>
      <c r="K151" s="269"/>
      <c r="L151" s="274"/>
      <c r="M151" s="275"/>
      <c r="N151" s="276"/>
      <c r="O151" s="276"/>
      <c r="P151" s="276"/>
      <c r="Q151" s="276"/>
      <c r="R151" s="276"/>
      <c r="S151" s="276"/>
      <c r="T151" s="27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8" t="s">
        <v>238</v>
      </c>
      <c r="AU151" s="278" t="s">
        <v>91</v>
      </c>
      <c r="AV151" s="14" t="s">
        <v>91</v>
      </c>
      <c r="AW151" s="14" t="s">
        <v>36</v>
      </c>
      <c r="AX151" s="14" t="s">
        <v>81</v>
      </c>
      <c r="AY151" s="278" t="s">
        <v>229</v>
      </c>
    </row>
    <row r="152" s="14" customFormat="1">
      <c r="A152" s="14"/>
      <c r="B152" s="268"/>
      <c r="C152" s="269"/>
      <c r="D152" s="259" t="s">
        <v>238</v>
      </c>
      <c r="E152" s="270" t="s">
        <v>1</v>
      </c>
      <c r="F152" s="271" t="s">
        <v>5350</v>
      </c>
      <c r="G152" s="269"/>
      <c r="H152" s="272">
        <v>3.8399999999999999</v>
      </c>
      <c r="I152" s="273"/>
      <c r="J152" s="269"/>
      <c r="K152" s="269"/>
      <c r="L152" s="274"/>
      <c r="M152" s="275"/>
      <c r="N152" s="276"/>
      <c r="O152" s="276"/>
      <c r="P152" s="276"/>
      <c r="Q152" s="276"/>
      <c r="R152" s="276"/>
      <c r="S152" s="276"/>
      <c r="T152" s="27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8" t="s">
        <v>238</v>
      </c>
      <c r="AU152" s="278" t="s">
        <v>91</v>
      </c>
      <c r="AV152" s="14" t="s">
        <v>91</v>
      </c>
      <c r="AW152" s="14" t="s">
        <v>36</v>
      </c>
      <c r="AX152" s="14" t="s">
        <v>81</v>
      </c>
      <c r="AY152" s="278" t="s">
        <v>229</v>
      </c>
    </row>
    <row r="153" s="15" customFormat="1">
      <c r="A153" s="15"/>
      <c r="B153" s="279"/>
      <c r="C153" s="280"/>
      <c r="D153" s="259" t="s">
        <v>238</v>
      </c>
      <c r="E153" s="281" t="s">
        <v>1</v>
      </c>
      <c r="F153" s="282" t="s">
        <v>252</v>
      </c>
      <c r="G153" s="280"/>
      <c r="H153" s="283">
        <v>17.280000000000001</v>
      </c>
      <c r="I153" s="284"/>
      <c r="J153" s="280"/>
      <c r="K153" s="280"/>
      <c r="L153" s="285"/>
      <c r="M153" s="286"/>
      <c r="N153" s="287"/>
      <c r="O153" s="287"/>
      <c r="P153" s="287"/>
      <c r="Q153" s="287"/>
      <c r="R153" s="287"/>
      <c r="S153" s="287"/>
      <c r="T153" s="28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9" t="s">
        <v>238</v>
      </c>
      <c r="AU153" s="289" t="s">
        <v>91</v>
      </c>
      <c r="AV153" s="15" t="s">
        <v>236</v>
      </c>
      <c r="AW153" s="15" t="s">
        <v>36</v>
      </c>
      <c r="AX153" s="15" t="s">
        <v>89</v>
      </c>
      <c r="AY153" s="289" t="s">
        <v>229</v>
      </c>
    </row>
    <row r="154" s="2" customFormat="1" ht="16.5" customHeight="1">
      <c r="A154" s="39"/>
      <c r="B154" s="40"/>
      <c r="C154" s="244" t="s">
        <v>322</v>
      </c>
      <c r="D154" s="244" t="s">
        <v>231</v>
      </c>
      <c r="E154" s="245" t="s">
        <v>642</v>
      </c>
      <c r="F154" s="246" t="s">
        <v>643</v>
      </c>
      <c r="G154" s="247" t="s">
        <v>311</v>
      </c>
      <c r="H154" s="248">
        <v>17.280000000000001</v>
      </c>
      <c r="I154" s="249"/>
      <c r="J154" s="250">
        <f>ROUND(I154*H154,2)</f>
        <v>0</v>
      </c>
      <c r="K154" s="246" t="s">
        <v>235</v>
      </c>
      <c r="L154" s="45"/>
      <c r="M154" s="251" t="s">
        <v>1</v>
      </c>
      <c r="N154" s="252" t="s">
        <v>46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236</v>
      </c>
      <c r="AT154" s="255" t="s">
        <v>231</v>
      </c>
      <c r="AU154" s="255" t="s">
        <v>91</v>
      </c>
      <c r="AY154" s="18" t="s">
        <v>229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89</v>
      </c>
      <c r="BK154" s="256">
        <f>ROUND(I154*H154,2)</f>
        <v>0</v>
      </c>
      <c r="BL154" s="18" t="s">
        <v>236</v>
      </c>
      <c r="BM154" s="255" t="s">
        <v>5351</v>
      </c>
    </row>
    <row r="155" s="12" customFormat="1" ht="22.8" customHeight="1">
      <c r="A155" s="12"/>
      <c r="B155" s="228"/>
      <c r="C155" s="229"/>
      <c r="D155" s="230" t="s">
        <v>80</v>
      </c>
      <c r="E155" s="242" t="s">
        <v>258</v>
      </c>
      <c r="F155" s="242" t="s">
        <v>5352</v>
      </c>
      <c r="G155" s="229"/>
      <c r="H155" s="229"/>
      <c r="I155" s="232"/>
      <c r="J155" s="243">
        <f>BK155</f>
        <v>0</v>
      </c>
      <c r="K155" s="229"/>
      <c r="L155" s="234"/>
      <c r="M155" s="235"/>
      <c r="N155" s="236"/>
      <c r="O155" s="236"/>
      <c r="P155" s="237">
        <f>SUM(P156:P168)</f>
        <v>0</v>
      </c>
      <c r="Q155" s="236"/>
      <c r="R155" s="237">
        <f>SUM(R156:R168)</f>
        <v>11.862500000000001</v>
      </c>
      <c r="S155" s="236"/>
      <c r="T155" s="238">
        <f>SUM(T156:T168)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9" t="s">
        <v>89</v>
      </c>
      <c r="AT155" s="240" t="s">
        <v>80</v>
      </c>
      <c r="AU155" s="240" t="s">
        <v>89</v>
      </c>
      <c r="AY155" s="239" t="s">
        <v>229</v>
      </c>
      <c r="BK155" s="241">
        <f>SUM(BK156:BK168)</f>
        <v>0</v>
      </c>
    </row>
    <row r="156" s="2" customFormat="1" ht="21.75" customHeight="1">
      <c r="A156" s="39"/>
      <c r="B156" s="40"/>
      <c r="C156" s="244" t="s">
        <v>478</v>
      </c>
      <c r="D156" s="244" t="s">
        <v>231</v>
      </c>
      <c r="E156" s="245" t="s">
        <v>5353</v>
      </c>
      <c r="F156" s="246" t="s">
        <v>5354</v>
      </c>
      <c r="G156" s="247" t="s">
        <v>311</v>
      </c>
      <c r="H156" s="248">
        <v>32.5</v>
      </c>
      <c r="I156" s="249"/>
      <c r="J156" s="250">
        <f>ROUND(I156*H156,2)</f>
        <v>0</v>
      </c>
      <c r="K156" s="246" t="s">
        <v>235</v>
      </c>
      <c r="L156" s="45"/>
      <c r="M156" s="251" t="s">
        <v>1</v>
      </c>
      <c r="N156" s="252" t="s">
        <v>46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236</v>
      </c>
      <c r="AT156" s="255" t="s">
        <v>231</v>
      </c>
      <c r="AU156" s="255" t="s">
        <v>91</v>
      </c>
      <c r="AY156" s="18" t="s">
        <v>229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89</v>
      </c>
      <c r="BK156" s="256">
        <f>ROUND(I156*H156,2)</f>
        <v>0</v>
      </c>
      <c r="BL156" s="18" t="s">
        <v>236</v>
      </c>
      <c r="BM156" s="255" t="s">
        <v>5355</v>
      </c>
    </row>
    <row r="157" s="13" customFormat="1">
      <c r="A157" s="13"/>
      <c r="B157" s="257"/>
      <c r="C157" s="258"/>
      <c r="D157" s="259" t="s">
        <v>238</v>
      </c>
      <c r="E157" s="260" t="s">
        <v>1</v>
      </c>
      <c r="F157" s="261" t="s">
        <v>5324</v>
      </c>
      <c r="G157" s="258"/>
      <c r="H157" s="260" t="s">
        <v>1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7" t="s">
        <v>238</v>
      </c>
      <c r="AU157" s="267" t="s">
        <v>91</v>
      </c>
      <c r="AV157" s="13" t="s">
        <v>89</v>
      </c>
      <c r="AW157" s="13" t="s">
        <v>36</v>
      </c>
      <c r="AX157" s="13" t="s">
        <v>81</v>
      </c>
      <c r="AY157" s="267" t="s">
        <v>229</v>
      </c>
    </row>
    <row r="158" s="14" customFormat="1">
      <c r="A158" s="14"/>
      <c r="B158" s="268"/>
      <c r="C158" s="269"/>
      <c r="D158" s="259" t="s">
        <v>238</v>
      </c>
      <c r="E158" s="270" t="s">
        <v>1</v>
      </c>
      <c r="F158" s="271" t="s">
        <v>5356</v>
      </c>
      <c r="G158" s="269"/>
      <c r="H158" s="272">
        <v>30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238</v>
      </c>
      <c r="AU158" s="278" t="s">
        <v>91</v>
      </c>
      <c r="AV158" s="14" t="s">
        <v>91</v>
      </c>
      <c r="AW158" s="14" t="s">
        <v>36</v>
      </c>
      <c r="AX158" s="14" t="s">
        <v>81</v>
      </c>
      <c r="AY158" s="278" t="s">
        <v>229</v>
      </c>
    </row>
    <row r="159" s="14" customFormat="1">
      <c r="A159" s="14"/>
      <c r="B159" s="268"/>
      <c r="C159" s="269"/>
      <c r="D159" s="259" t="s">
        <v>238</v>
      </c>
      <c r="E159" s="270" t="s">
        <v>1</v>
      </c>
      <c r="F159" s="271" t="s">
        <v>5357</v>
      </c>
      <c r="G159" s="269"/>
      <c r="H159" s="272">
        <v>2.5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238</v>
      </c>
      <c r="AU159" s="278" t="s">
        <v>91</v>
      </c>
      <c r="AV159" s="14" t="s">
        <v>91</v>
      </c>
      <c r="AW159" s="14" t="s">
        <v>36</v>
      </c>
      <c r="AX159" s="14" t="s">
        <v>81</v>
      </c>
      <c r="AY159" s="278" t="s">
        <v>229</v>
      </c>
    </row>
    <row r="160" s="15" customFormat="1">
      <c r="A160" s="15"/>
      <c r="B160" s="279"/>
      <c r="C160" s="280"/>
      <c r="D160" s="259" t="s">
        <v>238</v>
      </c>
      <c r="E160" s="281" t="s">
        <v>1</v>
      </c>
      <c r="F160" s="282" t="s">
        <v>252</v>
      </c>
      <c r="G160" s="280"/>
      <c r="H160" s="283">
        <v>32.5</v>
      </c>
      <c r="I160" s="284"/>
      <c r="J160" s="280"/>
      <c r="K160" s="280"/>
      <c r="L160" s="285"/>
      <c r="M160" s="286"/>
      <c r="N160" s="287"/>
      <c r="O160" s="287"/>
      <c r="P160" s="287"/>
      <c r="Q160" s="287"/>
      <c r="R160" s="287"/>
      <c r="S160" s="287"/>
      <c r="T160" s="28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9" t="s">
        <v>238</v>
      </c>
      <c r="AU160" s="289" t="s">
        <v>91</v>
      </c>
      <c r="AV160" s="15" t="s">
        <v>236</v>
      </c>
      <c r="AW160" s="15" t="s">
        <v>36</v>
      </c>
      <c r="AX160" s="15" t="s">
        <v>89</v>
      </c>
      <c r="AY160" s="289" t="s">
        <v>229</v>
      </c>
    </row>
    <row r="161" s="2" customFormat="1" ht="21.75" customHeight="1">
      <c r="A161" s="39"/>
      <c r="B161" s="40"/>
      <c r="C161" s="244" t="s">
        <v>325</v>
      </c>
      <c r="D161" s="244" t="s">
        <v>231</v>
      </c>
      <c r="E161" s="245" t="s">
        <v>5358</v>
      </c>
      <c r="F161" s="246" t="s">
        <v>5359</v>
      </c>
      <c r="G161" s="247" t="s">
        <v>311</v>
      </c>
      <c r="H161" s="248">
        <v>32.5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0.10100000000000001</v>
      </c>
      <c r="R161" s="253">
        <f>Q161*H161</f>
        <v>3.2825000000000002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236</v>
      </c>
      <c r="AT161" s="255" t="s">
        <v>231</v>
      </c>
      <c r="AU161" s="255" t="s">
        <v>91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236</v>
      </c>
      <c r="BM161" s="255" t="s">
        <v>5360</v>
      </c>
    </row>
    <row r="162" s="13" customFormat="1">
      <c r="A162" s="13"/>
      <c r="B162" s="257"/>
      <c r="C162" s="258"/>
      <c r="D162" s="259" t="s">
        <v>238</v>
      </c>
      <c r="E162" s="260" t="s">
        <v>1</v>
      </c>
      <c r="F162" s="261" t="s">
        <v>5324</v>
      </c>
      <c r="G162" s="258"/>
      <c r="H162" s="260" t="s">
        <v>1</v>
      </c>
      <c r="I162" s="262"/>
      <c r="J162" s="258"/>
      <c r="K162" s="258"/>
      <c r="L162" s="263"/>
      <c r="M162" s="264"/>
      <c r="N162" s="265"/>
      <c r="O162" s="265"/>
      <c r="P162" s="265"/>
      <c r="Q162" s="265"/>
      <c r="R162" s="265"/>
      <c r="S162" s="265"/>
      <c r="T162" s="26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7" t="s">
        <v>238</v>
      </c>
      <c r="AU162" s="267" t="s">
        <v>91</v>
      </c>
      <c r="AV162" s="13" t="s">
        <v>89</v>
      </c>
      <c r="AW162" s="13" t="s">
        <v>36</v>
      </c>
      <c r="AX162" s="13" t="s">
        <v>81</v>
      </c>
      <c r="AY162" s="267" t="s">
        <v>229</v>
      </c>
    </row>
    <row r="163" s="14" customFormat="1">
      <c r="A163" s="14"/>
      <c r="B163" s="268"/>
      <c r="C163" s="269"/>
      <c r="D163" s="259" t="s">
        <v>238</v>
      </c>
      <c r="E163" s="270" t="s">
        <v>1</v>
      </c>
      <c r="F163" s="271" t="s">
        <v>5356</v>
      </c>
      <c r="G163" s="269"/>
      <c r="H163" s="272">
        <v>30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238</v>
      </c>
      <c r="AU163" s="278" t="s">
        <v>91</v>
      </c>
      <c r="AV163" s="14" t="s">
        <v>91</v>
      </c>
      <c r="AW163" s="14" t="s">
        <v>36</v>
      </c>
      <c r="AX163" s="14" t="s">
        <v>81</v>
      </c>
      <c r="AY163" s="278" t="s">
        <v>229</v>
      </c>
    </row>
    <row r="164" s="14" customFormat="1">
      <c r="A164" s="14"/>
      <c r="B164" s="268"/>
      <c r="C164" s="269"/>
      <c r="D164" s="259" t="s">
        <v>238</v>
      </c>
      <c r="E164" s="270" t="s">
        <v>1</v>
      </c>
      <c r="F164" s="271" t="s">
        <v>5357</v>
      </c>
      <c r="G164" s="269"/>
      <c r="H164" s="272">
        <v>2.5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238</v>
      </c>
      <c r="AU164" s="278" t="s">
        <v>91</v>
      </c>
      <c r="AV164" s="14" t="s">
        <v>91</v>
      </c>
      <c r="AW164" s="14" t="s">
        <v>36</v>
      </c>
      <c r="AX164" s="14" t="s">
        <v>81</v>
      </c>
      <c r="AY164" s="278" t="s">
        <v>229</v>
      </c>
    </row>
    <row r="165" s="15" customFormat="1">
      <c r="A165" s="15"/>
      <c r="B165" s="279"/>
      <c r="C165" s="280"/>
      <c r="D165" s="259" t="s">
        <v>238</v>
      </c>
      <c r="E165" s="281" t="s">
        <v>1</v>
      </c>
      <c r="F165" s="282" t="s">
        <v>252</v>
      </c>
      <c r="G165" s="280"/>
      <c r="H165" s="283">
        <v>32.5</v>
      </c>
      <c r="I165" s="284"/>
      <c r="J165" s="280"/>
      <c r="K165" s="280"/>
      <c r="L165" s="285"/>
      <c r="M165" s="286"/>
      <c r="N165" s="287"/>
      <c r="O165" s="287"/>
      <c r="P165" s="287"/>
      <c r="Q165" s="287"/>
      <c r="R165" s="287"/>
      <c r="S165" s="287"/>
      <c r="T165" s="28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9" t="s">
        <v>238</v>
      </c>
      <c r="AU165" s="289" t="s">
        <v>91</v>
      </c>
      <c r="AV165" s="15" t="s">
        <v>236</v>
      </c>
      <c r="AW165" s="15" t="s">
        <v>36</v>
      </c>
      <c r="AX165" s="15" t="s">
        <v>89</v>
      </c>
      <c r="AY165" s="289" t="s">
        <v>229</v>
      </c>
    </row>
    <row r="166" s="2" customFormat="1" ht="16.5" customHeight="1">
      <c r="A166" s="39"/>
      <c r="B166" s="40"/>
      <c r="C166" s="318" t="s">
        <v>485</v>
      </c>
      <c r="D166" s="318" t="s">
        <v>492</v>
      </c>
      <c r="E166" s="319" t="s">
        <v>5361</v>
      </c>
      <c r="F166" s="320" t="s">
        <v>5362</v>
      </c>
      <c r="G166" s="321" t="s">
        <v>311</v>
      </c>
      <c r="H166" s="322">
        <v>35.75</v>
      </c>
      <c r="I166" s="323"/>
      <c r="J166" s="324">
        <f>ROUND(I166*H166,2)</f>
        <v>0</v>
      </c>
      <c r="K166" s="320" t="s">
        <v>1</v>
      </c>
      <c r="L166" s="325"/>
      <c r="M166" s="326" t="s">
        <v>1</v>
      </c>
      <c r="N166" s="327" t="s">
        <v>46</v>
      </c>
      <c r="O166" s="92"/>
      <c r="P166" s="253">
        <f>O166*H166</f>
        <v>0</v>
      </c>
      <c r="Q166" s="253">
        <v>0.23999999999999999</v>
      </c>
      <c r="R166" s="253">
        <f>Q166*H166</f>
        <v>8.5800000000000001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319</v>
      </c>
      <c r="AT166" s="255" t="s">
        <v>492</v>
      </c>
      <c r="AU166" s="255" t="s">
        <v>91</v>
      </c>
      <c r="AY166" s="18" t="s">
        <v>229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89</v>
      </c>
      <c r="BK166" s="256">
        <f>ROUND(I166*H166,2)</f>
        <v>0</v>
      </c>
      <c r="BL166" s="18" t="s">
        <v>236</v>
      </c>
      <c r="BM166" s="255" t="s">
        <v>5363</v>
      </c>
    </row>
    <row r="167" s="2" customFormat="1">
      <c r="A167" s="39"/>
      <c r="B167" s="40"/>
      <c r="C167" s="41"/>
      <c r="D167" s="259" t="s">
        <v>262</v>
      </c>
      <c r="E167" s="41"/>
      <c r="F167" s="290" t="s">
        <v>2291</v>
      </c>
      <c r="G167" s="41"/>
      <c r="H167" s="41"/>
      <c r="I167" s="155"/>
      <c r="J167" s="41"/>
      <c r="K167" s="41"/>
      <c r="L167" s="45"/>
      <c r="M167" s="291"/>
      <c r="N167" s="292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262</v>
      </c>
      <c r="AU167" s="18" t="s">
        <v>91</v>
      </c>
    </row>
    <row r="168" s="14" customFormat="1">
      <c r="A168" s="14"/>
      <c r="B168" s="268"/>
      <c r="C168" s="269"/>
      <c r="D168" s="259" t="s">
        <v>238</v>
      </c>
      <c r="E168" s="269"/>
      <c r="F168" s="271" t="s">
        <v>5364</v>
      </c>
      <c r="G168" s="269"/>
      <c r="H168" s="272">
        <v>35.75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238</v>
      </c>
      <c r="AU168" s="278" t="s">
        <v>91</v>
      </c>
      <c r="AV168" s="14" t="s">
        <v>91</v>
      </c>
      <c r="AW168" s="14" t="s">
        <v>4</v>
      </c>
      <c r="AX168" s="14" t="s">
        <v>89</v>
      </c>
      <c r="AY168" s="278" t="s">
        <v>229</v>
      </c>
    </row>
    <row r="169" s="12" customFormat="1" ht="22.8" customHeight="1">
      <c r="A169" s="12"/>
      <c r="B169" s="228"/>
      <c r="C169" s="229"/>
      <c r="D169" s="230" t="s">
        <v>80</v>
      </c>
      <c r="E169" s="242" t="s">
        <v>274</v>
      </c>
      <c r="F169" s="242" t="s">
        <v>275</v>
      </c>
      <c r="G169" s="229"/>
      <c r="H169" s="229"/>
      <c r="I169" s="232"/>
      <c r="J169" s="243">
        <f>BK169</f>
        <v>0</v>
      </c>
      <c r="K169" s="229"/>
      <c r="L169" s="234"/>
      <c r="M169" s="235"/>
      <c r="N169" s="236"/>
      <c r="O169" s="236"/>
      <c r="P169" s="237">
        <f>SUM(P170:P177)</f>
        <v>0</v>
      </c>
      <c r="Q169" s="236"/>
      <c r="R169" s="237">
        <f>SUM(R170:R177)</f>
        <v>0.84439999999999993</v>
      </c>
      <c r="S169" s="236"/>
      <c r="T169" s="238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89</v>
      </c>
      <c r="AT169" s="240" t="s">
        <v>80</v>
      </c>
      <c r="AU169" s="240" t="s">
        <v>89</v>
      </c>
      <c r="AY169" s="239" t="s">
        <v>229</v>
      </c>
      <c r="BK169" s="241">
        <f>SUM(BK170:BK177)</f>
        <v>0</v>
      </c>
    </row>
    <row r="170" s="2" customFormat="1" ht="21.75" customHeight="1">
      <c r="A170" s="39"/>
      <c r="B170" s="40"/>
      <c r="C170" s="244" t="s">
        <v>328</v>
      </c>
      <c r="D170" s="244" t="s">
        <v>231</v>
      </c>
      <c r="E170" s="245" t="s">
        <v>5365</v>
      </c>
      <c r="F170" s="246" t="s">
        <v>5366</v>
      </c>
      <c r="G170" s="247" t="s">
        <v>314</v>
      </c>
      <c r="H170" s="248">
        <v>10</v>
      </c>
      <c r="I170" s="249"/>
      <c r="J170" s="250">
        <f>ROUND(I170*H170,2)</f>
        <v>0</v>
      </c>
      <c r="K170" s="246" t="s">
        <v>235</v>
      </c>
      <c r="L170" s="45"/>
      <c r="M170" s="251" t="s">
        <v>1</v>
      </c>
      <c r="N170" s="252" t="s">
        <v>46</v>
      </c>
      <c r="O170" s="92"/>
      <c r="P170" s="253">
        <f>O170*H170</f>
        <v>0</v>
      </c>
      <c r="Q170" s="253">
        <v>0.00116</v>
      </c>
      <c r="R170" s="253">
        <f>Q170*H170</f>
        <v>0.011599999999999999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236</v>
      </c>
      <c r="AT170" s="255" t="s">
        <v>231</v>
      </c>
      <c r="AU170" s="255" t="s">
        <v>91</v>
      </c>
      <c r="AY170" s="18" t="s">
        <v>229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89</v>
      </c>
      <c r="BK170" s="256">
        <f>ROUND(I170*H170,2)</f>
        <v>0</v>
      </c>
      <c r="BL170" s="18" t="s">
        <v>236</v>
      </c>
      <c r="BM170" s="255" t="s">
        <v>5367</v>
      </c>
    </row>
    <row r="171" s="13" customFormat="1">
      <c r="A171" s="13"/>
      <c r="B171" s="257"/>
      <c r="C171" s="258"/>
      <c r="D171" s="259" t="s">
        <v>238</v>
      </c>
      <c r="E171" s="260" t="s">
        <v>1</v>
      </c>
      <c r="F171" s="261" t="s">
        <v>5368</v>
      </c>
      <c r="G171" s="258"/>
      <c r="H171" s="260" t="s">
        <v>1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7" t="s">
        <v>238</v>
      </c>
      <c r="AU171" s="267" t="s">
        <v>91</v>
      </c>
      <c r="AV171" s="13" t="s">
        <v>89</v>
      </c>
      <c r="AW171" s="13" t="s">
        <v>36</v>
      </c>
      <c r="AX171" s="13" t="s">
        <v>81</v>
      </c>
      <c r="AY171" s="267" t="s">
        <v>229</v>
      </c>
    </row>
    <row r="172" s="14" customFormat="1">
      <c r="A172" s="14"/>
      <c r="B172" s="268"/>
      <c r="C172" s="269"/>
      <c r="D172" s="259" t="s">
        <v>238</v>
      </c>
      <c r="E172" s="270" t="s">
        <v>1</v>
      </c>
      <c r="F172" s="271" t="s">
        <v>303</v>
      </c>
      <c r="G172" s="269"/>
      <c r="H172" s="272">
        <v>7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238</v>
      </c>
      <c r="AU172" s="278" t="s">
        <v>91</v>
      </c>
      <c r="AV172" s="14" t="s">
        <v>91</v>
      </c>
      <c r="AW172" s="14" t="s">
        <v>36</v>
      </c>
      <c r="AX172" s="14" t="s">
        <v>81</v>
      </c>
      <c r="AY172" s="278" t="s">
        <v>229</v>
      </c>
    </row>
    <row r="173" s="13" customFormat="1">
      <c r="A173" s="13"/>
      <c r="B173" s="257"/>
      <c r="C173" s="258"/>
      <c r="D173" s="259" t="s">
        <v>238</v>
      </c>
      <c r="E173" s="260" t="s">
        <v>1</v>
      </c>
      <c r="F173" s="261" t="s">
        <v>5369</v>
      </c>
      <c r="G173" s="258"/>
      <c r="H173" s="260" t="s">
        <v>1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7" t="s">
        <v>238</v>
      </c>
      <c r="AU173" s="267" t="s">
        <v>91</v>
      </c>
      <c r="AV173" s="13" t="s">
        <v>89</v>
      </c>
      <c r="AW173" s="13" t="s">
        <v>36</v>
      </c>
      <c r="AX173" s="13" t="s">
        <v>81</v>
      </c>
      <c r="AY173" s="267" t="s">
        <v>229</v>
      </c>
    </row>
    <row r="174" s="14" customFormat="1">
      <c r="A174" s="14"/>
      <c r="B174" s="268"/>
      <c r="C174" s="269"/>
      <c r="D174" s="259" t="s">
        <v>238</v>
      </c>
      <c r="E174" s="270" t="s">
        <v>1</v>
      </c>
      <c r="F174" s="271" t="s">
        <v>244</v>
      </c>
      <c r="G174" s="269"/>
      <c r="H174" s="272">
        <v>3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238</v>
      </c>
      <c r="AU174" s="278" t="s">
        <v>91</v>
      </c>
      <c r="AV174" s="14" t="s">
        <v>91</v>
      </c>
      <c r="AW174" s="14" t="s">
        <v>36</v>
      </c>
      <c r="AX174" s="14" t="s">
        <v>81</v>
      </c>
      <c r="AY174" s="278" t="s">
        <v>229</v>
      </c>
    </row>
    <row r="175" s="15" customFormat="1">
      <c r="A175" s="15"/>
      <c r="B175" s="279"/>
      <c r="C175" s="280"/>
      <c r="D175" s="259" t="s">
        <v>238</v>
      </c>
      <c r="E175" s="281" t="s">
        <v>1</v>
      </c>
      <c r="F175" s="282" t="s">
        <v>252</v>
      </c>
      <c r="G175" s="280"/>
      <c r="H175" s="283">
        <v>10</v>
      </c>
      <c r="I175" s="284"/>
      <c r="J175" s="280"/>
      <c r="K175" s="280"/>
      <c r="L175" s="285"/>
      <c r="M175" s="286"/>
      <c r="N175" s="287"/>
      <c r="O175" s="287"/>
      <c r="P175" s="287"/>
      <c r="Q175" s="287"/>
      <c r="R175" s="287"/>
      <c r="S175" s="287"/>
      <c r="T175" s="28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9" t="s">
        <v>238</v>
      </c>
      <c r="AU175" s="289" t="s">
        <v>91</v>
      </c>
      <c r="AV175" s="15" t="s">
        <v>236</v>
      </c>
      <c r="AW175" s="15" t="s">
        <v>36</v>
      </c>
      <c r="AX175" s="15" t="s">
        <v>89</v>
      </c>
      <c r="AY175" s="289" t="s">
        <v>229</v>
      </c>
    </row>
    <row r="176" s="2" customFormat="1" ht="21.75" customHeight="1">
      <c r="A176" s="39"/>
      <c r="B176" s="40"/>
      <c r="C176" s="318" t="s">
        <v>8</v>
      </c>
      <c r="D176" s="318" t="s">
        <v>492</v>
      </c>
      <c r="E176" s="319" t="s">
        <v>5370</v>
      </c>
      <c r="F176" s="320" t="s">
        <v>5371</v>
      </c>
      <c r="G176" s="321" t="s">
        <v>314</v>
      </c>
      <c r="H176" s="322">
        <v>7</v>
      </c>
      <c r="I176" s="323"/>
      <c r="J176" s="324">
        <f>ROUND(I176*H176,2)</f>
        <v>0</v>
      </c>
      <c r="K176" s="320" t="s">
        <v>1</v>
      </c>
      <c r="L176" s="325"/>
      <c r="M176" s="326" t="s">
        <v>1</v>
      </c>
      <c r="N176" s="327" t="s">
        <v>46</v>
      </c>
      <c r="O176" s="92"/>
      <c r="P176" s="253">
        <f>O176*H176</f>
        <v>0</v>
      </c>
      <c r="Q176" s="253">
        <v>0.096600000000000005</v>
      </c>
      <c r="R176" s="253">
        <f>Q176*H176</f>
        <v>0.67620000000000002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319</v>
      </c>
      <c r="AT176" s="255" t="s">
        <v>492</v>
      </c>
      <c r="AU176" s="255" t="s">
        <v>91</v>
      </c>
      <c r="AY176" s="18" t="s">
        <v>229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89</v>
      </c>
      <c r="BK176" s="256">
        <f>ROUND(I176*H176,2)</f>
        <v>0</v>
      </c>
      <c r="BL176" s="18" t="s">
        <v>236</v>
      </c>
      <c r="BM176" s="255" t="s">
        <v>5372</v>
      </c>
    </row>
    <row r="177" s="2" customFormat="1" ht="21.75" customHeight="1">
      <c r="A177" s="39"/>
      <c r="B177" s="40"/>
      <c r="C177" s="318" t="s">
        <v>331</v>
      </c>
      <c r="D177" s="318" t="s">
        <v>492</v>
      </c>
      <c r="E177" s="319" t="s">
        <v>5373</v>
      </c>
      <c r="F177" s="320" t="s">
        <v>5374</v>
      </c>
      <c r="G177" s="321" t="s">
        <v>314</v>
      </c>
      <c r="H177" s="322">
        <v>1</v>
      </c>
      <c r="I177" s="323"/>
      <c r="J177" s="324">
        <f>ROUND(I177*H177,2)</f>
        <v>0</v>
      </c>
      <c r="K177" s="320" t="s">
        <v>1</v>
      </c>
      <c r="L177" s="325"/>
      <c r="M177" s="326" t="s">
        <v>1</v>
      </c>
      <c r="N177" s="327" t="s">
        <v>46</v>
      </c>
      <c r="O177" s="92"/>
      <c r="P177" s="253">
        <f>O177*H177</f>
        <v>0</v>
      </c>
      <c r="Q177" s="253">
        <v>0.15659999999999999</v>
      </c>
      <c r="R177" s="253">
        <f>Q177*H177</f>
        <v>0.15659999999999999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319</v>
      </c>
      <c r="AT177" s="255" t="s">
        <v>492</v>
      </c>
      <c r="AU177" s="255" t="s">
        <v>91</v>
      </c>
      <c r="AY177" s="18" t="s">
        <v>229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89</v>
      </c>
      <c r="BK177" s="256">
        <f>ROUND(I177*H177,2)</f>
        <v>0</v>
      </c>
      <c r="BL177" s="18" t="s">
        <v>236</v>
      </c>
      <c r="BM177" s="255" t="s">
        <v>5375</v>
      </c>
    </row>
    <row r="178" s="12" customFormat="1" ht="22.8" customHeight="1">
      <c r="A178" s="12"/>
      <c r="B178" s="228"/>
      <c r="C178" s="229"/>
      <c r="D178" s="230" t="s">
        <v>80</v>
      </c>
      <c r="E178" s="242" t="s">
        <v>1628</v>
      </c>
      <c r="F178" s="242" t="s">
        <v>1629</v>
      </c>
      <c r="G178" s="229"/>
      <c r="H178" s="229"/>
      <c r="I178" s="232"/>
      <c r="J178" s="243">
        <f>BK178</f>
        <v>0</v>
      </c>
      <c r="K178" s="229"/>
      <c r="L178" s="234"/>
      <c r="M178" s="235"/>
      <c r="N178" s="236"/>
      <c r="O178" s="236"/>
      <c r="P178" s="237">
        <f>P179</f>
        <v>0</v>
      </c>
      <c r="Q178" s="236"/>
      <c r="R178" s="237">
        <f>R179</f>
        <v>0</v>
      </c>
      <c r="S178" s="236"/>
      <c r="T178" s="238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89</v>
      </c>
      <c r="AT178" s="240" t="s">
        <v>80</v>
      </c>
      <c r="AU178" s="240" t="s">
        <v>89</v>
      </c>
      <c r="AY178" s="239" t="s">
        <v>229</v>
      </c>
      <c r="BK178" s="241">
        <f>BK179</f>
        <v>0</v>
      </c>
    </row>
    <row r="179" s="2" customFormat="1" ht="21.75" customHeight="1">
      <c r="A179" s="39"/>
      <c r="B179" s="40"/>
      <c r="C179" s="244" t="s">
        <v>507</v>
      </c>
      <c r="D179" s="244" t="s">
        <v>231</v>
      </c>
      <c r="E179" s="245" t="s">
        <v>5376</v>
      </c>
      <c r="F179" s="246" t="s">
        <v>5377</v>
      </c>
      <c r="G179" s="247" t="s">
        <v>289</v>
      </c>
      <c r="H179" s="248">
        <v>17.951000000000001</v>
      </c>
      <c r="I179" s="249"/>
      <c r="J179" s="250">
        <f>ROUND(I179*H179,2)</f>
        <v>0</v>
      </c>
      <c r="K179" s="246" t="s">
        <v>235</v>
      </c>
      <c r="L179" s="45"/>
      <c r="M179" s="296" t="s">
        <v>1</v>
      </c>
      <c r="N179" s="297" t="s">
        <v>46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236</v>
      </c>
      <c r="AT179" s="255" t="s">
        <v>231</v>
      </c>
      <c r="AU179" s="255" t="s">
        <v>91</v>
      </c>
      <c r="AY179" s="18" t="s">
        <v>229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89</v>
      </c>
      <c r="BK179" s="256">
        <f>ROUND(I179*H179,2)</f>
        <v>0</v>
      </c>
      <c r="BL179" s="18" t="s">
        <v>236</v>
      </c>
      <c r="BM179" s="255" t="s">
        <v>5378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193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ng1gpQkg3Bu76yS80IblhCon6bRs98JEw5IXfEuodKD6P8MIcrq4vmbyc18jSWzvxQjZ52/T7J2HlZha94tcVQ==" hashValue="W7jad1jkRfk/Xz3XWwQ2BDwZPNuh/oFm34yILe5ngI5IaxksBK9UJXD9PhEGJV7anl37rvCO5cWElAeOzTcXHw==" algorithmName="SHA-512" password="CC35"/>
  <autoFilter ref="C121:K17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91</v>
      </c>
    </row>
    <row r="4" s="1" customFormat="1" ht="24.96" customHeight="1">
      <c r="B4" s="21"/>
      <c r="D4" s="151" t="s">
        <v>204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Smuteční síň na Novém hřbitově v Tišnově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205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5379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22. 3. 2019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7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30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32</v>
      </c>
      <c r="E20" s="39"/>
      <c r="F20" s="39"/>
      <c r="G20" s="39"/>
      <c r="H20" s="39"/>
      <c r="I20" s="157" t="s">
        <v>25</v>
      </c>
      <c r="J20" s="142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34</v>
      </c>
      <c r="F21" s="39"/>
      <c r="G21" s="39"/>
      <c r="H21" s="39"/>
      <c r="I21" s="157" t="s">
        <v>28</v>
      </c>
      <c r="J21" s="142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37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39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59.25" customHeight="1">
      <c r="A27" s="159"/>
      <c r="B27" s="160"/>
      <c r="C27" s="159"/>
      <c r="D27" s="159"/>
      <c r="E27" s="161" t="s">
        <v>40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41</v>
      </c>
      <c r="E30" s="39"/>
      <c r="F30" s="39"/>
      <c r="G30" s="39"/>
      <c r="H30" s="39"/>
      <c r="I30" s="155"/>
      <c r="J30" s="167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43</v>
      </c>
      <c r="G32" s="39"/>
      <c r="H32" s="39"/>
      <c r="I32" s="169" t="s">
        <v>42</v>
      </c>
      <c r="J32" s="168" t="s">
        <v>44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45</v>
      </c>
      <c r="E33" s="153" t="s">
        <v>46</v>
      </c>
      <c r="F33" s="171">
        <f>ROUND((SUM(BE119:BE162)),  2)</f>
        <v>0</v>
      </c>
      <c r="G33" s="39"/>
      <c r="H33" s="39"/>
      <c r="I33" s="172">
        <v>0.20999999999999999</v>
      </c>
      <c r="J33" s="171">
        <f>ROUND(((SUM(BE119:BE162))*I33),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47</v>
      </c>
      <c r="F34" s="171">
        <f>ROUND((SUM(BF119:BF162)),  2)</f>
        <v>0</v>
      </c>
      <c r="G34" s="39"/>
      <c r="H34" s="39"/>
      <c r="I34" s="172">
        <v>0.14999999999999999</v>
      </c>
      <c r="J34" s="171">
        <f>ROUND(((SUM(BF119:BF162))*I34),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48</v>
      </c>
      <c r="F35" s="171">
        <f>ROUND((SUM(BG119:BG162)),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49</v>
      </c>
      <c r="F36" s="171">
        <f>ROUND((SUM(BH119:BH162)),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50</v>
      </c>
      <c r="F37" s="171">
        <f>ROUND((SUM(BI119:BI162)),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51</v>
      </c>
      <c r="E39" s="175"/>
      <c r="F39" s="175"/>
      <c r="G39" s="176" t="s">
        <v>52</v>
      </c>
      <c r="H39" s="177" t="s">
        <v>53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54</v>
      </c>
      <c r="E50" s="182"/>
      <c r="F50" s="182"/>
      <c r="G50" s="181" t="s">
        <v>55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56</v>
      </c>
      <c r="E61" s="185"/>
      <c r="F61" s="186" t="s">
        <v>57</v>
      </c>
      <c r="G61" s="184" t="s">
        <v>56</v>
      </c>
      <c r="H61" s="185"/>
      <c r="I61" s="187"/>
      <c r="J61" s="188" t="s">
        <v>57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58</v>
      </c>
      <c r="E65" s="189"/>
      <c r="F65" s="189"/>
      <c r="G65" s="181" t="s">
        <v>59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56</v>
      </c>
      <c r="E76" s="185"/>
      <c r="F76" s="186" t="s">
        <v>57</v>
      </c>
      <c r="G76" s="184" t="s">
        <v>56</v>
      </c>
      <c r="H76" s="185"/>
      <c r="I76" s="187"/>
      <c r="J76" s="188" t="s">
        <v>57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207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Smuteční síň na Novém hřbitově v Tišnově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205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OST - Ostatní a vedlejší rozpočtové náklady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157" t="s">
        <v>22</v>
      </c>
      <c r="J89" s="80" t="str">
        <f>IF(J12="","",J12)</f>
        <v>22. 3. 2019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</v>
      </c>
      <c r="G91" s="41"/>
      <c r="H91" s="41"/>
      <c r="I91" s="157" t="s">
        <v>32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157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208</v>
      </c>
      <c r="D94" s="199"/>
      <c r="E94" s="199"/>
      <c r="F94" s="199"/>
      <c r="G94" s="199"/>
      <c r="H94" s="199"/>
      <c r="I94" s="200"/>
      <c r="J94" s="201" t="s">
        <v>209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210</v>
      </c>
      <c r="D96" s="41"/>
      <c r="E96" s="41"/>
      <c r="F96" s="41"/>
      <c r="G96" s="41"/>
      <c r="H96" s="41"/>
      <c r="I96" s="155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211</v>
      </c>
    </row>
    <row r="97" s="9" customFormat="1" ht="24.96" customHeight="1">
      <c r="A97" s="9"/>
      <c r="B97" s="203"/>
      <c r="C97" s="204"/>
      <c r="D97" s="205" t="s">
        <v>5380</v>
      </c>
      <c r="E97" s="206"/>
      <c r="F97" s="206"/>
      <c r="G97" s="206"/>
      <c r="H97" s="206"/>
      <c r="I97" s="207"/>
      <c r="J97" s="208">
        <f>J120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5381</v>
      </c>
      <c r="E98" s="206"/>
      <c r="F98" s="206"/>
      <c r="G98" s="206"/>
      <c r="H98" s="206"/>
      <c r="I98" s="207"/>
      <c r="J98" s="208">
        <f>J123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5382</v>
      </c>
      <c r="E99" s="206"/>
      <c r="F99" s="206"/>
      <c r="G99" s="206"/>
      <c r="H99" s="206"/>
      <c r="I99" s="207"/>
      <c r="J99" s="208">
        <f>J146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5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3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96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214</v>
      </c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97" t="str">
        <f>E7</f>
        <v>Smuteční síň na Novém hřbitově v Tišnově</v>
      </c>
      <c r="F109" s="33"/>
      <c r="G109" s="33"/>
      <c r="H109" s="33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205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OST - Ostatní a vedlejší rozpočtové náklady</v>
      </c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Tišnov</v>
      </c>
      <c r="G113" s="41"/>
      <c r="H113" s="41"/>
      <c r="I113" s="157" t="s">
        <v>22</v>
      </c>
      <c r="J113" s="80" t="str">
        <f>IF(J12="","",J12)</f>
        <v>22. 3. 2019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Město Tišnov</v>
      </c>
      <c r="G115" s="41"/>
      <c r="H115" s="41"/>
      <c r="I115" s="157" t="s">
        <v>32</v>
      </c>
      <c r="J115" s="37" t="str">
        <f>E21</f>
        <v>Ing. Arch. Pavel Jura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30</v>
      </c>
      <c r="D116" s="41"/>
      <c r="E116" s="41"/>
      <c r="F116" s="28" t="str">
        <f>IF(E18="","",E18)</f>
        <v>Vyplň údaj</v>
      </c>
      <c r="G116" s="41"/>
      <c r="H116" s="41"/>
      <c r="I116" s="157" t="s">
        <v>37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6"/>
      <c r="B118" s="217"/>
      <c r="C118" s="218" t="s">
        <v>215</v>
      </c>
      <c r="D118" s="219" t="s">
        <v>66</v>
      </c>
      <c r="E118" s="219" t="s">
        <v>62</v>
      </c>
      <c r="F118" s="219" t="s">
        <v>63</v>
      </c>
      <c r="G118" s="219" t="s">
        <v>216</v>
      </c>
      <c r="H118" s="219" t="s">
        <v>217</v>
      </c>
      <c r="I118" s="220" t="s">
        <v>218</v>
      </c>
      <c r="J118" s="219" t="s">
        <v>209</v>
      </c>
      <c r="K118" s="221" t="s">
        <v>219</v>
      </c>
      <c r="L118" s="222"/>
      <c r="M118" s="101" t="s">
        <v>1</v>
      </c>
      <c r="N118" s="102" t="s">
        <v>45</v>
      </c>
      <c r="O118" s="102" t="s">
        <v>220</v>
      </c>
      <c r="P118" s="102" t="s">
        <v>221</v>
      </c>
      <c r="Q118" s="102" t="s">
        <v>222</v>
      </c>
      <c r="R118" s="102" t="s">
        <v>223</v>
      </c>
      <c r="S118" s="102" t="s">
        <v>224</v>
      </c>
      <c r="T118" s="103" t="s">
        <v>225</v>
      </c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</row>
    <row r="119" s="2" customFormat="1" ht="22.8" customHeight="1">
      <c r="A119" s="39"/>
      <c r="B119" s="40"/>
      <c r="C119" s="108" t="s">
        <v>226</v>
      </c>
      <c r="D119" s="41"/>
      <c r="E119" s="41"/>
      <c r="F119" s="41"/>
      <c r="G119" s="41"/>
      <c r="H119" s="41"/>
      <c r="I119" s="155"/>
      <c r="J119" s="223">
        <f>BK119</f>
        <v>0</v>
      </c>
      <c r="K119" s="41"/>
      <c r="L119" s="45"/>
      <c r="M119" s="104"/>
      <c r="N119" s="224"/>
      <c r="O119" s="105"/>
      <c r="P119" s="225">
        <f>P120+P123+P146</f>
        <v>0</v>
      </c>
      <c r="Q119" s="105"/>
      <c r="R119" s="225">
        <f>R120+R123+R146</f>
        <v>0</v>
      </c>
      <c r="S119" s="105"/>
      <c r="T119" s="226">
        <f>T120+T123+T146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80</v>
      </c>
      <c r="AU119" s="18" t="s">
        <v>211</v>
      </c>
      <c r="BK119" s="227">
        <f>BK120+BK123+BK146</f>
        <v>0</v>
      </c>
    </row>
    <row r="120" s="12" customFormat="1" ht="25.92" customHeight="1">
      <c r="A120" s="12"/>
      <c r="B120" s="228"/>
      <c r="C120" s="229"/>
      <c r="D120" s="230" t="s">
        <v>80</v>
      </c>
      <c r="E120" s="231" t="s">
        <v>5383</v>
      </c>
      <c r="F120" s="231" t="s">
        <v>5384</v>
      </c>
      <c r="G120" s="229"/>
      <c r="H120" s="229"/>
      <c r="I120" s="232"/>
      <c r="J120" s="233">
        <f>BK120</f>
        <v>0</v>
      </c>
      <c r="K120" s="229"/>
      <c r="L120" s="234"/>
      <c r="M120" s="235"/>
      <c r="N120" s="236"/>
      <c r="O120" s="236"/>
      <c r="P120" s="237">
        <f>SUM(P121:P122)</f>
        <v>0</v>
      </c>
      <c r="Q120" s="236"/>
      <c r="R120" s="237">
        <f>SUM(R121:R122)</f>
        <v>0</v>
      </c>
      <c r="S120" s="236"/>
      <c r="T120" s="23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9" t="s">
        <v>236</v>
      </c>
      <c r="AT120" s="240" t="s">
        <v>80</v>
      </c>
      <c r="AU120" s="240" t="s">
        <v>81</v>
      </c>
      <c r="AY120" s="239" t="s">
        <v>229</v>
      </c>
      <c r="BK120" s="241">
        <f>SUM(BK121:BK122)</f>
        <v>0</v>
      </c>
    </row>
    <row r="121" s="2" customFormat="1" ht="16.5" customHeight="1">
      <c r="A121" s="39"/>
      <c r="B121" s="40"/>
      <c r="C121" s="244" t="s">
        <v>89</v>
      </c>
      <c r="D121" s="244" t="s">
        <v>231</v>
      </c>
      <c r="E121" s="245" t="s">
        <v>5385</v>
      </c>
      <c r="F121" s="246" t="s">
        <v>5386</v>
      </c>
      <c r="G121" s="247" t="s">
        <v>771</v>
      </c>
      <c r="H121" s="248">
        <v>1</v>
      </c>
      <c r="I121" s="249"/>
      <c r="J121" s="250">
        <f>ROUND(I121*H121,2)</f>
        <v>0</v>
      </c>
      <c r="K121" s="246" t="s">
        <v>1</v>
      </c>
      <c r="L121" s="45"/>
      <c r="M121" s="251" t="s">
        <v>1</v>
      </c>
      <c r="N121" s="252" t="s">
        <v>46</v>
      </c>
      <c r="O121" s="92"/>
      <c r="P121" s="253">
        <f>O121*H121</f>
        <v>0</v>
      </c>
      <c r="Q121" s="253">
        <v>0</v>
      </c>
      <c r="R121" s="253">
        <f>Q121*H121</f>
        <v>0</v>
      </c>
      <c r="S121" s="253">
        <v>0</v>
      </c>
      <c r="T121" s="25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55" t="s">
        <v>5387</v>
      </c>
      <c r="AT121" s="255" t="s">
        <v>231</v>
      </c>
      <c r="AU121" s="255" t="s">
        <v>89</v>
      </c>
      <c r="AY121" s="18" t="s">
        <v>229</v>
      </c>
      <c r="BE121" s="256">
        <f>IF(N121="základní",J121,0)</f>
        <v>0</v>
      </c>
      <c r="BF121" s="256">
        <f>IF(N121="snížená",J121,0)</f>
        <v>0</v>
      </c>
      <c r="BG121" s="256">
        <f>IF(N121="zákl. přenesená",J121,0)</f>
        <v>0</v>
      </c>
      <c r="BH121" s="256">
        <f>IF(N121="sníž. přenesená",J121,0)</f>
        <v>0</v>
      </c>
      <c r="BI121" s="256">
        <f>IF(N121="nulová",J121,0)</f>
        <v>0</v>
      </c>
      <c r="BJ121" s="18" t="s">
        <v>89</v>
      </c>
      <c r="BK121" s="256">
        <f>ROUND(I121*H121,2)</f>
        <v>0</v>
      </c>
      <c r="BL121" s="18" t="s">
        <v>5387</v>
      </c>
      <c r="BM121" s="255" t="s">
        <v>5388</v>
      </c>
    </row>
    <row r="122" s="2" customFormat="1">
      <c r="A122" s="39"/>
      <c r="B122" s="40"/>
      <c r="C122" s="41"/>
      <c r="D122" s="259" t="s">
        <v>262</v>
      </c>
      <c r="E122" s="41"/>
      <c r="F122" s="290" t="s">
        <v>5389</v>
      </c>
      <c r="G122" s="41"/>
      <c r="H122" s="41"/>
      <c r="I122" s="155"/>
      <c r="J122" s="41"/>
      <c r="K122" s="41"/>
      <c r="L122" s="45"/>
      <c r="M122" s="291"/>
      <c r="N122" s="292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262</v>
      </c>
      <c r="AU122" s="18" t="s">
        <v>89</v>
      </c>
    </row>
    <row r="123" s="12" customFormat="1" ht="25.92" customHeight="1">
      <c r="A123" s="12"/>
      <c r="B123" s="228"/>
      <c r="C123" s="229"/>
      <c r="D123" s="230" t="s">
        <v>80</v>
      </c>
      <c r="E123" s="231" t="s">
        <v>201</v>
      </c>
      <c r="F123" s="231" t="s">
        <v>5390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SUM(P124:P145)</f>
        <v>0</v>
      </c>
      <c r="Q123" s="236"/>
      <c r="R123" s="237">
        <f>SUM(R124:R145)</f>
        <v>0</v>
      </c>
      <c r="S123" s="236"/>
      <c r="T123" s="238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236</v>
      </c>
      <c r="AT123" s="240" t="s">
        <v>80</v>
      </c>
      <c r="AU123" s="240" t="s">
        <v>81</v>
      </c>
      <c r="AY123" s="239" t="s">
        <v>229</v>
      </c>
      <c r="BK123" s="241">
        <f>SUM(BK124:BK145)</f>
        <v>0</v>
      </c>
    </row>
    <row r="124" s="2" customFormat="1" ht="16.5" customHeight="1">
      <c r="A124" s="39"/>
      <c r="B124" s="40"/>
      <c r="C124" s="244" t="s">
        <v>91</v>
      </c>
      <c r="D124" s="244" t="s">
        <v>231</v>
      </c>
      <c r="E124" s="245" t="s">
        <v>5391</v>
      </c>
      <c r="F124" s="246" t="s">
        <v>5392</v>
      </c>
      <c r="G124" s="247" t="s">
        <v>771</v>
      </c>
      <c r="H124" s="248">
        <v>1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46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5393</v>
      </c>
      <c r="AT124" s="255" t="s">
        <v>231</v>
      </c>
      <c r="AU124" s="255" t="s">
        <v>89</v>
      </c>
      <c r="AY124" s="18" t="s">
        <v>229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89</v>
      </c>
      <c r="BK124" s="256">
        <f>ROUND(I124*H124,2)</f>
        <v>0</v>
      </c>
      <c r="BL124" s="18" t="s">
        <v>5393</v>
      </c>
      <c r="BM124" s="255" t="s">
        <v>5394</v>
      </c>
    </row>
    <row r="125" s="2" customFormat="1">
      <c r="A125" s="39"/>
      <c r="B125" s="40"/>
      <c r="C125" s="41"/>
      <c r="D125" s="259" t="s">
        <v>262</v>
      </c>
      <c r="E125" s="41"/>
      <c r="F125" s="290" t="s">
        <v>5395</v>
      </c>
      <c r="G125" s="41"/>
      <c r="H125" s="41"/>
      <c r="I125" s="155"/>
      <c r="J125" s="41"/>
      <c r="K125" s="41"/>
      <c r="L125" s="45"/>
      <c r="M125" s="291"/>
      <c r="N125" s="292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262</v>
      </c>
      <c r="AU125" s="18" t="s">
        <v>89</v>
      </c>
    </row>
    <row r="126" s="2" customFormat="1" ht="16.5" customHeight="1">
      <c r="A126" s="39"/>
      <c r="B126" s="40"/>
      <c r="C126" s="244" t="s">
        <v>244</v>
      </c>
      <c r="D126" s="244" t="s">
        <v>231</v>
      </c>
      <c r="E126" s="245" t="s">
        <v>5396</v>
      </c>
      <c r="F126" s="246" t="s">
        <v>5397</v>
      </c>
      <c r="G126" s="247" t="s">
        <v>771</v>
      </c>
      <c r="H126" s="248">
        <v>1</v>
      </c>
      <c r="I126" s="249"/>
      <c r="J126" s="250">
        <f>ROUND(I126*H126,2)</f>
        <v>0</v>
      </c>
      <c r="K126" s="246" t="s">
        <v>1</v>
      </c>
      <c r="L126" s="45"/>
      <c r="M126" s="251" t="s">
        <v>1</v>
      </c>
      <c r="N126" s="252" t="s">
        <v>46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5393</v>
      </c>
      <c r="AT126" s="255" t="s">
        <v>231</v>
      </c>
      <c r="AU126" s="255" t="s">
        <v>89</v>
      </c>
      <c r="AY126" s="18" t="s">
        <v>229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89</v>
      </c>
      <c r="BK126" s="256">
        <f>ROUND(I126*H126,2)</f>
        <v>0</v>
      </c>
      <c r="BL126" s="18" t="s">
        <v>5393</v>
      </c>
      <c r="BM126" s="255" t="s">
        <v>5398</v>
      </c>
    </row>
    <row r="127" s="2" customFormat="1">
      <c r="A127" s="39"/>
      <c r="B127" s="40"/>
      <c r="C127" s="41"/>
      <c r="D127" s="259" t="s">
        <v>262</v>
      </c>
      <c r="E127" s="41"/>
      <c r="F127" s="290" t="s">
        <v>5399</v>
      </c>
      <c r="G127" s="41"/>
      <c r="H127" s="41"/>
      <c r="I127" s="155"/>
      <c r="J127" s="41"/>
      <c r="K127" s="41"/>
      <c r="L127" s="45"/>
      <c r="M127" s="291"/>
      <c r="N127" s="292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262</v>
      </c>
      <c r="AU127" s="18" t="s">
        <v>89</v>
      </c>
    </row>
    <row r="128" s="2" customFormat="1" ht="16.5" customHeight="1">
      <c r="A128" s="39"/>
      <c r="B128" s="40"/>
      <c r="C128" s="244" t="s">
        <v>236</v>
      </c>
      <c r="D128" s="244" t="s">
        <v>231</v>
      </c>
      <c r="E128" s="245" t="s">
        <v>5400</v>
      </c>
      <c r="F128" s="246" t="s">
        <v>5401</v>
      </c>
      <c r="G128" s="247" t="s">
        <v>771</v>
      </c>
      <c r="H128" s="248">
        <v>1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46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5393</v>
      </c>
      <c r="AT128" s="255" t="s">
        <v>231</v>
      </c>
      <c r="AU128" s="255" t="s">
        <v>89</v>
      </c>
      <c r="AY128" s="18" t="s">
        <v>229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89</v>
      </c>
      <c r="BK128" s="256">
        <f>ROUND(I128*H128,2)</f>
        <v>0</v>
      </c>
      <c r="BL128" s="18" t="s">
        <v>5393</v>
      </c>
      <c r="BM128" s="255" t="s">
        <v>5402</v>
      </c>
    </row>
    <row r="129" s="2" customFormat="1">
      <c r="A129" s="39"/>
      <c r="B129" s="40"/>
      <c r="C129" s="41"/>
      <c r="D129" s="259" t="s">
        <v>262</v>
      </c>
      <c r="E129" s="41"/>
      <c r="F129" s="290" t="s">
        <v>5399</v>
      </c>
      <c r="G129" s="41"/>
      <c r="H129" s="41"/>
      <c r="I129" s="155"/>
      <c r="J129" s="41"/>
      <c r="K129" s="41"/>
      <c r="L129" s="45"/>
      <c r="M129" s="291"/>
      <c r="N129" s="292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262</v>
      </c>
      <c r="AU129" s="18" t="s">
        <v>89</v>
      </c>
    </row>
    <row r="130" s="2" customFormat="1" ht="21.75" customHeight="1">
      <c r="A130" s="39"/>
      <c r="B130" s="40"/>
      <c r="C130" s="244" t="s">
        <v>258</v>
      </c>
      <c r="D130" s="244" t="s">
        <v>231</v>
      </c>
      <c r="E130" s="245" t="s">
        <v>5403</v>
      </c>
      <c r="F130" s="246" t="s">
        <v>5404</v>
      </c>
      <c r="G130" s="247" t="s">
        <v>771</v>
      </c>
      <c r="H130" s="248">
        <v>1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46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5387</v>
      </c>
      <c r="AT130" s="255" t="s">
        <v>231</v>
      </c>
      <c r="AU130" s="255" t="s">
        <v>89</v>
      </c>
      <c r="AY130" s="18" t="s">
        <v>229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89</v>
      </c>
      <c r="BK130" s="256">
        <f>ROUND(I130*H130,2)</f>
        <v>0</v>
      </c>
      <c r="BL130" s="18" t="s">
        <v>5387</v>
      </c>
      <c r="BM130" s="255" t="s">
        <v>5405</v>
      </c>
    </row>
    <row r="131" s="2" customFormat="1">
      <c r="A131" s="39"/>
      <c r="B131" s="40"/>
      <c r="C131" s="41"/>
      <c r="D131" s="259" t="s">
        <v>262</v>
      </c>
      <c r="E131" s="41"/>
      <c r="F131" s="290" t="s">
        <v>5406</v>
      </c>
      <c r="G131" s="41"/>
      <c r="H131" s="41"/>
      <c r="I131" s="155"/>
      <c r="J131" s="41"/>
      <c r="K131" s="41"/>
      <c r="L131" s="45"/>
      <c r="M131" s="291"/>
      <c r="N131" s="292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262</v>
      </c>
      <c r="AU131" s="18" t="s">
        <v>89</v>
      </c>
    </row>
    <row r="132" s="2" customFormat="1" ht="16.5" customHeight="1">
      <c r="A132" s="39"/>
      <c r="B132" s="40"/>
      <c r="C132" s="244" t="s">
        <v>264</v>
      </c>
      <c r="D132" s="244" t="s">
        <v>231</v>
      </c>
      <c r="E132" s="245" t="s">
        <v>5407</v>
      </c>
      <c r="F132" s="246" t="s">
        <v>5408</v>
      </c>
      <c r="G132" s="247" t="s">
        <v>771</v>
      </c>
      <c r="H132" s="248">
        <v>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46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5387</v>
      </c>
      <c r="AT132" s="255" t="s">
        <v>231</v>
      </c>
      <c r="AU132" s="255" t="s">
        <v>89</v>
      </c>
      <c r="AY132" s="18" t="s">
        <v>229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89</v>
      </c>
      <c r="BK132" s="256">
        <f>ROUND(I132*H132,2)</f>
        <v>0</v>
      </c>
      <c r="BL132" s="18" t="s">
        <v>5387</v>
      </c>
      <c r="BM132" s="255" t="s">
        <v>5409</v>
      </c>
    </row>
    <row r="133" s="2" customFormat="1">
      <c r="A133" s="39"/>
      <c r="B133" s="40"/>
      <c r="C133" s="41"/>
      <c r="D133" s="259" t="s">
        <v>262</v>
      </c>
      <c r="E133" s="41"/>
      <c r="F133" s="290" t="s">
        <v>5410</v>
      </c>
      <c r="G133" s="41"/>
      <c r="H133" s="41"/>
      <c r="I133" s="155"/>
      <c r="J133" s="41"/>
      <c r="K133" s="41"/>
      <c r="L133" s="45"/>
      <c r="M133" s="291"/>
      <c r="N133" s="292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262</v>
      </c>
      <c r="AU133" s="18" t="s">
        <v>89</v>
      </c>
    </row>
    <row r="134" s="2" customFormat="1" ht="16.5" customHeight="1">
      <c r="A134" s="39"/>
      <c r="B134" s="40"/>
      <c r="C134" s="244" t="s">
        <v>303</v>
      </c>
      <c r="D134" s="244" t="s">
        <v>231</v>
      </c>
      <c r="E134" s="245" t="s">
        <v>5411</v>
      </c>
      <c r="F134" s="246" t="s">
        <v>5412</v>
      </c>
      <c r="G134" s="247" t="s">
        <v>771</v>
      </c>
      <c r="H134" s="248">
        <v>1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46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5387</v>
      </c>
      <c r="AT134" s="255" t="s">
        <v>231</v>
      </c>
      <c r="AU134" s="255" t="s">
        <v>89</v>
      </c>
      <c r="AY134" s="18" t="s">
        <v>229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89</v>
      </c>
      <c r="BK134" s="256">
        <f>ROUND(I134*H134,2)</f>
        <v>0</v>
      </c>
      <c r="BL134" s="18" t="s">
        <v>5387</v>
      </c>
      <c r="BM134" s="255" t="s">
        <v>5413</v>
      </c>
    </row>
    <row r="135" s="2" customFormat="1">
      <c r="A135" s="39"/>
      <c r="B135" s="40"/>
      <c r="C135" s="41"/>
      <c r="D135" s="259" t="s">
        <v>262</v>
      </c>
      <c r="E135" s="41"/>
      <c r="F135" s="290" t="s">
        <v>5414</v>
      </c>
      <c r="G135" s="41"/>
      <c r="H135" s="41"/>
      <c r="I135" s="155"/>
      <c r="J135" s="41"/>
      <c r="K135" s="41"/>
      <c r="L135" s="45"/>
      <c r="M135" s="291"/>
      <c r="N135" s="292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262</v>
      </c>
      <c r="AU135" s="18" t="s">
        <v>89</v>
      </c>
    </row>
    <row r="136" s="2" customFormat="1" ht="21.75" customHeight="1">
      <c r="A136" s="39"/>
      <c r="B136" s="40"/>
      <c r="C136" s="244" t="s">
        <v>319</v>
      </c>
      <c r="D136" s="244" t="s">
        <v>231</v>
      </c>
      <c r="E136" s="245" t="s">
        <v>5415</v>
      </c>
      <c r="F136" s="246" t="s">
        <v>5416</v>
      </c>
      <c r="G136" s="247" t="s">
        <v>771</v>
      </c>
      <c r="H136" s="248">
        <v>1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46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5387</v>
      </c>
      <c r="AT136" s="255" t="s">
        <v>231</v>
      </c>
      <c r="AU136" s="255" t="s">
        <v>89</v>
      </c>
      <c r="AY136" s="18" t="s">
        <v>229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89</v>
      </c>
      <c r="BK136" s="256">
        <f>ROUND(I136*H136,2)</f>
        <v>0</v>
      </c>
      <c r="BL136" s="18" t="s">
        <v>5387</v>
      </c>
      <c r="BM136" s="255" t="s">
        <v>5417</v>
      </c>
    </row>
    <row r="137" s="2" customFormat="1">
      <c r="A137" s="39"/>
      <c r="B137" s="40"/>
      <c r="C137" s="41"/>
      <c r="D137" s="259" t="s">
        <v>262</v>
      </c>
      <c r="E137" s="41"/>
      <c r="F137" s="290" t="s">
        <v>5418</v>
      </c>
      <c r="G137" s="41"/>
      <c r="H137" s="41"/>
      <c r="I137" s="155"/>
      <c r="J137" s="41"/>
      <c r="K137" s="41"/>
      <c r="L137" s="45"/>
      <c r="M137" s="291"/>
      <c r="N137" s="292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262</v>
      </c>
      <c r="AU137" s="18" t="s">
        <v>89</v>
      </c>
    </row>
    <row r="138" s="2" customFormat="1" ht="16.5" customHeight="1">
      <c r="A138" s="39"/>
      <c r="B138" s="40"/>
      <c r="C138" s="244" t="s">
        <v>274</v>
      </c>
      <c r="D138" s="244" t="s">
        <v>231</v>
      </c>
      <c r="E138" s="245" t="s">
        <v>5419</v>
      </c>
      <c r="F138" s="246" t="s">
        <v>5420</v>
      </c>
      <c r="G138" s="247" t="s">
        <v>771</v>
      </c>
      <c r="H138" s="248">
        <v>1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46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5387</v>
      </c>
      <c r="AT138" s="255" t="s">
        <v>231</v>
      </c>
      <c r="AU138" s="255" t="s">
        <v>89</v>
      </c>
      <c r="AY138" s="18" t="s">
        <v>229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89</v>
      </c>
      <c r="BK138" s="256">
        <f>ROUND(I138*H138,2)</f>
        <v>0</v>
      </c>
      <c r="BL138" s="18" t="s">
        <v>5387</v>
      </c>
      <c r="BM138" s="255" t="s">
        <v>5421</v>
      </c>
    </row>
    <row r="139" s="2" customFormat="1">
      <c r="A139" s="39"/>
      <c r="B139" s="40"/>
      <c r="C139" s="41"/>
      <c r="D139" s="259" t="s">
        <v>262</v>
      </c>
      <c r="E139" s="41"/>
      <c r="F139" s="290" t="s">
        <v>5422</v>
      </c>
      <c r="G139" s="41"/>
      <c r="H139" s="41"/>
      <c r="I139" s="155"/>
      <c r="J139" s="41"/>
      <c r="K139" s="41"/>
      <c r="L139" s="45"/>
      <c r="M139" s="291"/>
      <c r="N139" s="29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262</v>
      </c>
      <c r="AU139" s="18" t="s">
        <v>89</v>
      </c>
    </row>
    <row r="140" s="2" customFormat="1" ht="16.5" customHeight="1">
      <c r="A140" s="39"/>
      <c r="B140" s="40"/>
      <c r="C140" s="244" t="s">
        <v>322</v>
      </c>
      <c r="D140" s="244" t="s">
        <v>231</v>
      </c>
      <c r="E140" s="245" t="s">
        <v>5423</v>
      </c>
      <c r="F140" s="246" t="s">
        <v>5424</v>
      </c>
      <c r="G140" s="247" t="s">
        <v>771</v>
      </c>
      <c r="H140" s="248">
        <v>1</v>
      </c>
      <c r="I140" s="249"/>
      <c r="J140" s="250">
        <f>ROUND(I140*H140,2)</f>
        <v>0</v>
      </c>
      <c r="K140" s="246" t="s">
        <v>1</v>
      </c>
      <c r="L140" s="45"/>
      <c r="M140" s="251" t="s">
        <v>1</v>
      </c>
      <c r="N140" s="252" t="s">
        <v>46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5425</v>
      </c>
      <c r="AT140" s="255" t="s">
        <v>231</v>
      </c>
      <c r="AU140" s="255" t="s">
        <v>89</v>
      </c>
      <c r="AY140" s="18" t="s">
        <v>229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89</v>
      </c>
      <c r="BK140" s="256">
        <f>ROUND(I140*H140,2)</f>
        <v>0</v>
      </c>
      <c r="BL140" s="18" t="s">
        <v>5425</v>
      </c>
      <c r="BM140" s="255" t="s">
        <v>5426</v>
      </c>
    </row>
    <row r="141" s="2" customFormat="1">
      <c r="A141" s="39"/>
      <c r="B141" s="40"/>
      <c r="C141" s="41"/>
      <c r="D141" s="259" t="s">
        <v>262</v>
      </c>
      <c r="E141" s="41"/>
      <c r="F141" s="290" t="s">
        <v>5427</v>
      </c>
      <c r="G141" s="41"/>
      <c r="H141" s="41"/>
      <c r="I141" s="155"/>
      <c r="J141" s="41"/>
      <c r="K141" s="41"/>
      <c r="L141" s="45"/>
      <c r="M141" s="291"/>
      <c r="N141" s="292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262</v>
      </c>
      <c r="AU141" s="18" t="s">
        <v>89</v>
      </c>
    </row>
    <row r="142" s="2" customFormat="1" ht="16.5" customHeight="1">
      <c r="A142" s="39"/>
      <c r="B142" s="40"/>
      <c r="C142" s="244" t="s">
        <v>478</v>
      </c>
      <c r="D142" s="244" t="s">
        <v>231</v>
      </c>
      <c r="E142" s="245" t="s">
        <v>5428</v>
      </c>
      <c r="F142" s="246" t="s">
        <v>5429</v>
      </c>
      <c r="G142" s="247" t="s">
        <v>771</v>
      </c>
      <c r="H142" s="248">
        <v>1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46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5425</v>
      </c>
      <c r="AT142" s="255" t="s">
        <v>231</v>
      </c>
      <c r="AU142" s="255" t="s">
        <v>89</v>
      </c>
      <c r="AY142" s="18" t="s">
        <v>229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89</v>
      </c>
      <c r="BK142" s="256">
        <f>ROUND(I142*H142,2)</f>
        <v>0</v>
      </c>
      <c r="BL142" s="18" t="s">
        <v>5425</v>
      </c>
      <c r="BM142" s="255" t="s">
        <v>5430</v>
      </c>
    </row>
    <row r="143" s="2" customFormat="1">
      <c r="A143" s="39"/>
      <c r="B143" s="40"/>
      <c r="C143" s="41"/>
      <c r="D143" s="259" t="s">
        <v>262</v>
      </c>
      <c r="E143" s="41"/>
      <c r="F143" s="290" t="s">
        <v>5431</v>
      </c>
      <c r="G143" s="41"/>
      <c r="H143" s="41"/>
      <c r="I143" s="155"/>
      <c r="J143" s="41"/>
      <c r="K143" s="41"/>
      <c r="L143" s="45"/>
      <c r="M143" s="291"/>
      <c r="N143" s="292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262</v>
      </c>
      <c r="AU143" s="18" t="s">
        <v>89</v>
      </c>
    </row>
    <row r="144" s="2" customFormat="1" ht="16.5" customHeight="1">
      <c r="A144" s="39"/>
      <c r="B144" s="40"/>
      <c r="C144" s="244" t="s">
        <v>325</v>
      </c>
      <c r="D144" s="244" t="s">
        <v>231</v>
      </c>
      <c r="E144" s="245" t="s">
        <v>5432</v>
      </c>
      <c r="F144" s="246" t="s">
        <v>5433</v>
      </c>
      <c r="G144" s="247" t="s">
        <v>771</v>
      </c>
      <c r="H144" s="248">
        <v>1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46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5425</v>
      </c>
      <c r="AT144" s="255" t="s">
        <v>231</v>
      </c>
      <c r="AU144" s="255" t="s">
        <v>89</v>
      </c>
      <c r="AY144" s="18" t="s">
        <v>229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89</v>
      </c>
      <c r="BK144" s="256">
        <f>ROUND(I144*H144,2)</f>
        <v>0</v>
      </c>
      <c r="BL144" s="18" t="s">
        <v>5425</v>
      </c>
      <c r="BM144" s="255" t="s">
        <v>5434</v>
      </c>
    </row>
    <row r="145" s="2" customFormat="1">
      <c r="A145" s="39"/>
      <c r="B145" s="40"/>
      <c r="C145" s="41"/>
      <c r="D145" s="259" t="s">
        <v>262</v>
      </c>
      <c r="E145" s="41"/>
      <c r="F145" s="290" t="s">
        <v>5435</v>
      </c>
      <c r="G145" s="41"/>
      <c r="H145" s="41"/>
      <c r="I145" s="155"/>
      <c r="J145" s="41"/>
      <c r="K145" s="41"/>
      <c r="L145" s="45"/>
      <c r="M145" s="291"/>
      <c r="N145" s="292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262</v>
      </c>
      <c r="AU145" s="18" t="s">
        <v>89</v>
      </c>
    </row>
    <row r="146" s="12" customFormat="1" ht="25.92" customHeight="1">
      <c r="A146" s="12"/>
      <c r="B146" s="228"/>
      <c r="C146" s="229"/>
      <c r="D146" s="230" t="s">
        <v>80</v>
      </c>
      <c r="E146" s="231" t="s">
        <v>81</v>
      </c>
      <c r="F146" s="231" t="s">
        <v>5436</v>
      </c>
      <c r="G146" s="229"/>
      <c r="H146" s="229"/>
      <c r="I146" s="232"/>
      <c r="J146" s="233">
        <f>BK146</f>
        <v>0</v>
      </c>
      <c r="K146" s="229"/>
      <c r="L146" s="234"/>
      <c r="M146" s="235"/>
      <c r="N146" s="236"/>
      <c r="O146" s="236"/>
      <c r="P146" s="237">
        <f>SUM(P147:P162)</f>
        <v>0</v>
      </c>
      <c r="Q146" s="236"/>
      <c r="R146" s="237">
        <f>SUM(R147:R162)</f>
        <v>0</v>
      </c>
      <c r="S146" s="236"/>
      <c r="T146" s="238">
        <f>SUM(T147:T162)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9" t="s">
        <v>258</v>
      </c>
      <c r="AT146" s="240" t="s">
        <v>80</v>
      </c>
      <c r="AU146" s="240" t="s">
        <v>81</v>
      </c>
      <c r="AY146" s="239" t="s">
        <v>229</v>
      </c>
      <c r="BK146" s="241">
        <f>SUM(BK147:BK162)</f>
        <v>0</v>
      </c>
    </row>
    <row r="147" s="2" customFormat="1" ht="16.5" customHeight="1">
      <c r="A147" s="39"/>
      <c r="B147" s="40"/>
      <c r="C147" s="244" t="s">
        <v>485</v>
      </c>
      <c r="D147" s="244" t="s">
        <v>231</v>
      </c>
      <c r="E147" s="245" t="s">
        <v>5437</v>
      </c>
      <c r="F147" s="246" t="s">
        <v>5438</v>
      </c>
      <c r="G147" s="247" t="s">
        <v>771</v>
      </c>
      <c r="H147" s="248">
        <v>1</v>
      </c>
      <c r="I147" s="249"/>
      <c r="J147" s="250">
        <f>ROUND(I147*H147,2)</f>
        <v>0</v>
      </c>
      <c r="K147" s="246" t="s">
        <v>1</v>
      </c>
      <c r="L147" s="45"/>
      <c r="M147" s="251" t="s">
        <v>1</v>
      </c>
      <c r="N147" s="252" t="s">
        <v>46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236</v>
      </c>
      <c r="AT147" s="255" t="s">
        <v>231</v>
      </c>
      <c r="AU147" s="255" t="s">
        <v>89</v>
      </c>
      <c r="AY147" s="18" t="s">
        <v>229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89</v>
      </c>
      <c r="BK147" s="256">
        <f>ROUND(I147*H147,2)</f>
        <v>0</v>
      </c>
      <c r="BL147" s="18" t="s">
        <v>236</v>
      </c>
      <c r="BM147" s="255" t="s">
        <v>5439</v>
      </c>
    </row>
    <row r="148" s="2" customFormat="1" ht="21.75" customHeight="1">
      <c r="A148" s="39"/>
      <c r="B148" s="40"/>
      <c r="C148" s="244" t="s">
        <v>328</v>
      </c>
      <c r="D148" s="244" t="s">
        <v>231</v>
      </c>
      <c r="E148" s="245" t="s">
        <v>5440</v>
      </c>
      <c r="F148" s="246" t="s">
        <v>5441</v>
      </c>
      <c r="G148" s="247" t="s">
        <v>771</v>
      </c>
      <c r="H148" s="248">
        <v>1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46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5387</v>
      </c>
      <c r="AT148" s="255" t="s">
        <v>231</v>
      </c>
      <c r="AU148" s="255" t="s">
        <v>89</v>
      </c>
      <c r="AY148" s="18" t="s">
        <v>229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89</v>
      </c>
      <c r="BK148" s="256">
        <f>ROUND(I148*H148,2)</f>
        <v>0</v>
      </c>
      <c r="BL148" s="18" t="s">
        <v>5387</v>
      </c>
      <c r="BM148" s="255" t="s">
        <v>5442</v>
      </c>
    </row>
    <row r="149" s="2" customFormat="1">
      <c r="A149" s="39"/>
      <c r="B149" s="40"/>
      <c r="C149" s="41"/>
      <c r="D149" s="259" t="s">
        <v>262</v>
      </c>
      <c r="E149" s="41"/>
      <c r="F149" s="290" t="s">
        <v>5443</v>
      </c>
      <c r="G149" s="41"/>
      <c r="H149" s="41"/>
      <c r="I149" s="155"/>
      <c r="J149" s="41"/>
      <c r="K149" s="41"/>
      <c r="L149" s="45"/>
      <c r="M149" s="291"/>
      <c r="N149" s="292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262</v>
      </c>
      <c r="AU149" s="18" t="s">
        <v>89</v>
      </c>
    </row>
    <row r="150" s="2" customFormat="1" ht="16.5" customHeight="1">
      <c r="A150" s="39"/>
      <c r="B150" s="40"/>
      <c r="C150" s="244" t="s">
        <v>8</v>
      </c>
      <c r="D150" s="244" t="s">
        <v>231</v>
      </c>
      <c r="E150" s="245" t="s">
        <v>5444</v>
      </c>
      <c r="F150" s="246" t="s">
        <v>5445</v>
      </c>
      <c r="G150" s="247" t="s">
        <v>771</v>
      </c>
      <c r="H150" s="248">
        <v>1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46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5387</v>
      </c>
      <c r="AT150" s="255" t="s">
        <v>231</v>
      </c>
      <c r="AU150" s="255" t="s">
        <v>89</v>
      </c>
      <c r="AY150" s="18" t="s">
        <v>229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89</v>
      </c>
      <c r="BK150" s="256">
        <f>ROUND(I150*H150,2)</f>
        <v>0</v>
      </c>
      <c r="BL150" s="18" t="s">
        <v>5387</v>
      </c>
      <c r="BM150" s="255" t="s">
        <v>5446</v>
      </c>
    </row>
    <row r="151" s="2" customFormat="1">
      <c r="A151" s="39"/>
      <c r="B151" s="40"/>
      <c r="C151" s="41"/>
      <c r="D151" s="259" t="s">
        <v>262</v>
      </c>
      <c r="E151" s="41"/>
      <c r="F151" s="290" t="s">
        <v>5447</v>
      </c>
      <c r="G151" s="41"/>
      <c r="H151" s="41"/>
      <c r="I151" s="155"/>
      <c r="J151" s="41"/>
      <c r="K151" s="41"/>
      <c r="L151" s="45"/>
      <c r="M151" s="291"/>
      <c r="N151" s="29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262</v>
      </c>
      <c r="AU151" s="18" t="s">
        <v>89</v>
      </c>
    </row>
    <row r="152" s="2" customFormat="1" ht="21.75" customHeight="1">
      <c r="A152" s="39"/>
      <c r="B152" s="40"/>
      <c r="C152" s="244" t="s">
        <v>331</v>
      </c>
      <c r="D152" s="244" t="s">
        <v>231</v>
      </c>
      <c r="E152" s="245" t="s">
        <v>5448</v>
      </c>
      <c r="F152" s="246" t="s">
        <v>5449</v>
      </c>
      <c r="G152" s="247" t="s">
        <v>771</v>
      </c>
      <c r="H152" s="248">
        <v>1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46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5387</v>
      </c>
      <c r="AT152" s="255" t="s">
        <v>231</v>
      </c>
      <c r="AU152" s="255" t="s">
        <v>89</v>
      </c>
      <c r="AY152" s="18" t="s">
        <v>229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89</v>
      </c>
      <c r="BK152" s="256">
        <f>ROUND(I152*H152,2)</f>
        <v>0</v>
      </c>
      <c r="BL152" s="18" t="s">
        <v>5387</v>
      </c>
      <c r="BM152" s="255" t="s">
        <v>5450</v>
      </c>
    </row>
    <row r="153" s="2" customFormat="1" ht="16.5" customHeight="1">
      <c r="A153" s="39"/>
      <c r="B153" s="40"/>
      <c r="C153" s="244" t="s">
        <v>507</v>
      </c>
      <c r="D153" s="244" t="s">
        <v>231</v>
      </c>
      <c r="E153" s="245" t="s">
        <v>5451</v>
      </c>
      <c r="F153" s="246" t="s">
        <v>5452</v>
      </c>
      <c r="G153" s="247" t="s">
        <v>771</v>
      </c>
      <c r="H153" s="248">
        <v>1</v>
      </c>
      <c r="I153" s="249"/>
      <c r="J153" s="250">
        <f>ROUND(I153*H153,2)</f>
        <v>0</v>
      </c>
      <c r="K153" s="246" t="s">
        <v>1</v>
      </c>
      <c r="L153" s="45"/>
      <c r="M153" s="251" t="s">
        <v>1</v>
      </c>
      <c r="N153" s="252" t="s">
        <v>46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5387</v>
      </c>
      <c r="AT153" s="255" t="s">
        <v>231</v>
      </c>
      <c r="AU153" s="255" t="s">
        <v>89</v>
      </c>
      <c r="AY153" s="18" t="s">
        <v>229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89</v>
      </c>
      <c r="BK153" s="256">
        <f>ROUND(I153*H153,2)</f>
        <v>0</v>
      </c>
      <c r="BL153" s="18" t="s">
        <v>5387</v>
      </c>
      <c r="BM153" s="255" t="s">
        <v>5453</v>
      </c>
    </row>
    <row r="154" s="2" customFormat="1">
      <c r="A154" s="39"/>
      <c r="B154" s="40"/>
      <c r="C154" s="41"/>
      <c r="D154" s="259" t="s">
        <v>262</v>
      </c>
      <c r="E154" s="41"/>
      <c r="F154" s="290" t="s">
        <v>5454</v>
      </c>
      <c r="G154" s="41"/>
      <c r="H154" s="41"/>
      <c r="I154" s="155"/>
      <c r="J154" s="41"/>
      <c r="K154" s="41"/>
      <c r="L154" s="45"/>
      <c r="M154" s="291"/>
      <c r="N154" s="292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262</v>
      </c>
      <c r="AU154" s="18" t="s">
        <v>89</v>
      </c>
    </row>
    <row r="155" s="2" customFormat="1" ht="16.5" customHeight="1">
      <c r="A155" s="39"/>
      <c r="B155" s="40"/>
      <c r="C155" s="244" t="s">
        <v>511</v>
      </c>
      <c r="D155" s="244" t="s">
        <v>231</v>
      </c>
      <c r="E155" s="245" t="s">
        <v>5455</v>
      </c>
      <c r="F155" s="246" t="s">
        <v>5456</v>
      </c>
      <c r="G155" s="247" t="s">
        <v>771</v>
      </c>
      <c r="H155" s="248">
        <v>1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46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5387</v>
      </c>
      <c r="AT155" s="255" t="s">
        <v>231</v>
      </c>
      <c r="AU155" s="255" t="s">
        <v>89</v>
      </c>
      <c r="AY155" s="18" t="s">
        <v>229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89</v>
      </c>
      <c r="BK155" s="256">
        <f>ROUND(I155*H155,2)</f>
        <v>0</v>
      </c>
      <c r="BL155" s="18" t="s">
        <v>5387</v>
      </c>
      <c r="BM155" s="255" t="s">
        <v>5457</v>
      </c>
    </row>
    <row r="156" s="2" customFormat="1">
      <c r="A156" s="39"/>
      <c r="B156" s="40"/>
      <c r="C156" s="41"/>
      <c r="D156" s="259" t="s">
        <v>262</v>
      </c>
      <c r="E156" s="41"/>
      <c r="F156" s="290" t="s">
        <v>5458</v>
      </c>
      <c r="G156" s="41"/>
      <c r="H156" s="41"/>
      <c r="I156" s="155"/>
      <c r="J156" s="41"/>
      <c r="K156" s="41"/>
      <c r="L156" s="45"/>
      <c r="M156" s="291"/>
      <c r="N156" s="292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262</v>
      </c>
      <c r="AU156" s="18" t="s">
        <v>89</v>
      </c>
    </row>
    <row r="157" s="2" customFormat="1" ht="21.75" customHeight="1">
      <c r="A157" s="39"/>
      <c r="B157" s="40"/>
      <c r="C157" s="244" t="s">
        <v>517</v>
      </c>
      <c r="D157" s="244" t="s">
        <v>231</v>
      </c>
      <c r="E157" s="245" t="s">
        <v>5459</v>
      </c>
      <c r="F157" s="246" t="s">
        <v>5460</v>
      </c>
      <c r="G157" s="247" t="s">
        <v>771</v>
      </c>
      <c r="H157" s="248">
        <v>1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46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5387</v>
      </c>
      <c r="AT157" s="255" t="s">
        <v>231</v>
      </c>
      <c r="AU157" s="255" t="s">
        <v>89</v>
      </c>
      <c r="AY157" s="18" t="s">
        <v>229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89</v>
      </c>
      <c r="BK157" s="256">
        <f>ROUND(I157*H157,2)</f>
        <v>0</v>
      </c>
      <c r="BL157" s="18" t="s">
        <v>5387</v>
      </c>
      <c r="BM157" s="255" t="s">
        <v>5461</v>
      </c>
    </row>
    <row r="158" s="2" customFormat="1">
      <c r="A158" s="39"/>
      <c r="B158" s="40"/>
      <c r="C158" s="41"/>
      <c r="D158" s="259" t="s">
        <v>262</v>
      </c>
      <c r="E158" s="41"/>
      <c r="F158" s="290" t="s">
        <v>5462</v>
      </c>
      <c r="G158" s="41"/>
      <c r="H158" s="41"/>
      <c r="I158" s="155"/>
      <c r="J158" s="41"/>
      <c r="K158" s="41"/>
      <c r="L158" s="45"/>
      <c r="M158" s="291"/>
      <c r="N158" s="292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262</v>
      </c>
      <c r="AU158" s="18" t="s">
        <v>89</v>
      </c>
    </row>
    <row r="159" s="2" customFormat="1" ht="16.5" customHeight="1">
      <c r="A159" s="39"/>
      <c r="B159" s="40"/>
      <c r="C159" s="244" t="s">
        <v>522</v>
      </c>
      <c r="D159" s="244" t="s">
        <v>231</v>
      </c>
      <c r="E159" s="245" t="s">
        <v>5463</v>
      </c>
      <c r="F159" s="246" t="s">
        <v>5464</v>
      </c>
      <c r="G159" s="247" t="s">
        <v>771</v>
      </c>
      <c r="H159" s="248">
        <v>1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46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5387</v>
      </c>
      <c r="AT159" s="255" t="s">
        <v>231</v>
      </c>
      <c r="AU159" s="255" t="s">
        <v>89</v>
      </c>
      <c r="AY159" s="18" t="s">
        <v>229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89</v>
      </c>
      <c r="BK159" s="256">
        <f>ROUND(I159*H159,2)</f>
        <v>0</v>
      </c>
      <c r="BL159" s="18" t="s">
        <v>5387</v>
      </c>
      <c r="BM159" s="255" t="s">
        <v>5465</v>
      </c>
    </row>
    <row r="160" s="2" customFormat="1">
      <c r="A160" s="39"/>
      <c r="B160" s="40"/>
      <c r="C160" s="41"/>
      <c r="D160" s="259" t="s">
        <v>262</v>
      </c>
      <c r="E160" s="41"/>
      <c r="F160" s="290" t="s">
        <v>5466</v>
      </c>
      <c r="G160" s="41"/>
      <c r="H160" s="41"/>
      <c r="I160" s="155"/>
      <c r="J160" s="41"/>
      <c r="K160" s="41"/>
      <c r="L160" s="45"/>
      <c r="M160" s="291"/>
      <c r="N160" s="292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262</v>
      </c>
      <c r="AU160" s="18" t="s">
        <v>89</v>
      </c>
    </row>
    <row r="161" s="2" customFormat="1" ht="16.5" customHeight="1">
      <c r="A161" s="39"/>
      <c r="B161" s="40"/>
      <c r="C161" s="244" t="s">
        <v>7</v>
      </c>
      <c r="D161" s="244" t="s">
        <v>231</v>
      </c>
      <c r="E161" s="245" t="s">
        <v>5467</v>
      </c>
      <c r="F161" s="246" t="s">
        <v>5468</v>
      </c>
      <c r="G161" s="247" t="s">
        <v>771</v>
      </c>
      <c r="H161" s="248">
        <v>1</v>
      </c>
      <c r="I161" s="249"/>
      <c r="J161" s="250">
        <f>ROUND(I161*H161,2)</f>
        <v>0</v>
      </c>
      <c r="K161" s="246" t="s">
        <v>1</v>
      </c>
      <c r="L161" s="45"/>
      <c r="M161" s="251" t="s">
        <v>1</v>
      </c>
      <c r="N161" s="252" t="s">
        <v>46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5387</v>
      </c>
      <c r="AT161" s="255" t="s">
        <v>231</v>
      </c>
      <c r="AU161" s="255" t="s">
        <v>89</v>
      </c>
      <c r="AY161" s="18" t="s">
        <v>229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89</v>
      </c>
      <c r="BK161" s="256">
        <f>ROUND(I161*H161,2)</f>
        <v>0</v>
      </c>
      <c r="BL161" s="18" t="s">
        <v>5387</v>
      </c>
      <c r="BM161" s="255" t="s">
        <v>5469</v>
      </c>
    </row>
    <row r="162" s="2" customFormat="1">
      <c r="A162" s="39"/>
      <c r="B162" s="40"/>
      <c r="C162" s="41"/>
      <c r="D162" s="259" t="s">
        <v>262</v>
      </c>
      <c r="E162" s="41"/>
      <c r="F162" s="290" t="s">
        <v>5470</v>
      </c>
      <c r="G162" s="41"/>
      <c r="H162" s="41"/>
      <c r="I162" s="155"/>
      <c r="J162" s="41"/>
      <c r="K162" s="41"/>
      <c r="L162" s="45"/>
      <c r="M162" s="301"/>
      <c r="N162" s="302"/>
      <c r="O162" s="298"/>
      <c r="P162" s="298"/>
      <c r="Q162" s="298"/>
      <c r="R162" s="298"/>
      <c r="S162" s="298"/>
      <c r="T162" s="30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262</v>
      </c>
      <c r="AU162" s="18" t="s">
        <v>89</v>
      </c>
    </row>
    <row r="163" s="2" customFormat="1" ht="6.96" customHeight="1">
      <c r="A163" s="39"/>
      <c r="B163" s="67"/>
      <c r="C163" s="68"/>
      <c r="D163" s="68"/>
      <c r="E163" s="68"/>
      <c r="F163" s="68"/>
      <c r="G163" s="68"/>
      <c r="H163" s="68"/>
      <c r="I163" s="193"/>
      <c r="J163" s="68"/>
      <c r="K163" s="68"/>
      <c r="L163" s="45"/>
      <c r="M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</sheetData>
  <sheetProtection sheet="1" autoFilter="0" formatColumns="0" formatRows="0" objects="1" scenarios="1" spinCount="100000" saltValue="pFL1EgekiSGp0FZKYnJSzXXDmhmEh6GTyaxBih8pqxsfTeDMWkE1plzEwQPz4mT0IOI4N+gnwVno44K8h4lRxg==" hashValue="j0WR/o9PoplRwJHQ/QXzblKH9Nz9+tPCNgsKgvNBWCCpdnf7QEBVusmxEv2rr+Yv+nOAVZ9hA3TYIhawMZVwPQ==" algorithmName="SHA-512" password="CC35"/>
  <autoFilter ref="C118:K16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DESKTOP-RBAEJ1B\Uživatel</dc:creator>
  <cp:lastModifiedBy>DESKTOP-RBAEJ1B\Uživatel</cp:lastModifiedBy>
  <dcterms:created xsi:type="dcterms:W3CDTF">2020-04-19T08:58:41Z</dcterms:created>
  <dcterms:modified xsi:type="dcterms:W3CDTF">2020-04-19T08:59:36Z</dcterms:modified>
</cp:coreProperties>
</file>