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Krycí list stavby" sheetId="13" r:id="rId1"/>
    <sheet name="Stavba" sheetId="1" r:id="rId2"/>
    <sheet name="VzorPolozky" sheetId="10" state="hidden" r:id="rId3"/>
    <sheet name="Rozpočet Pol" sheetId="12" r:id="rId4"/>
    <sheet name="ZTI Rekapitulace" sheetId="14" r:id="rId5"/>
    <sheet name="ZTI Položky" sheetId="15" r:id="rId6"/>
    <sheet name="EI rekapitulace" sheetId="16" r:id="rId7"/>
    <sheet name="EI položky" sheetId="17" r:id="rId8"/>
    <sheet name="VRN Pol" sheetId="18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CelkemDPHVypocet" localSheetId="1">Stavba!$H$40</definedName>
    <definedName name="CenaCelkem" localSheetId="8">[1]Stavba!$G$29</definedName>
    <definedName name="CenaCelkem">Stavba!$G$29</definedName>
    <definedName name="CenaCelkemBezDPH">Stavba!$G$28</definedName>
    <definedName name="CenaCelkemVypocet" localSheetId="1">Stavba!$I$40</definedName>
    <definedName name="cisloobjektu" localSheetId="5">'[2]Krycí list'!$A$5</definedName>
    <definedName name="cisloobjektu" localSheetId="4">'[2]Krycí list'!$A$5</definedName>
    <definedName name="cisloobjektu">Stavba!$C$3</definedName>
    <definedName name="CisloRozpoctu" localSheetId="8">'[3]Krycí list'!$C$2</definedName>
    <definedName name="CisloRozpoctu">'[4]Krycí list'!$C$2</definedName>
    <definedName name="CisloStavby" localSheetId="1">Stavba!$C$2</definedName>
    <definedName name="cislostavby" localSheetId="8">'[3]Krycí list'!$A$7</definedName>
    <definedName name="cislostavby" localSheetId="5">'[2]Krycí list'!$A$7</definedName>
    <definedName name="cislostavby" localSheetId="4">'[2]Krycí list'!$A$7</definedName>
    <definedName name="cislostavby">'[4]Krycí list'!$A$7</definedName>
    <definedName name="CisloStavebnihoRozpoctu">Stavba!$D$4</definedName>
    <definedName name="dadresa">Stavba!$D$12:$G$12</definedName>
    <definedName name="Datum" localSheetId="6">#REF!</definedName>
    <definedName name="Datum">#REF!</definedName>
    <definedName name="DIČ" localSheetId="1">Stavba!$I$12</definedName>
    <definedName name="Dil">'ZTI Rekapitulace'!$A$6</definedName>
    <definedName name="dmisto">Stavba!$D$13:$G$13</definedName>
    <definedName name="Dodavka">[2]Rekapitulace!$G$15</definedName>
    <definedName name="Dodavka0" localSheetId="6">[2]Položky!#REF!</definedName>
    <definedName name="Dodavka0">[2]Položky!#REF!</definedName>
    <definedName name="DPHSni" localSheetId="7">[5]Stavba!$G$24</definedName>
    <definedName name="DPHSni" localSheetId="6">[5]Stavba!$G$24</definedName>
    <definedName name="DPHSni" localSheetId="0">[5]Stavba!$G$24</definedName>
    <definedName name="DPHSni" localSheetId="8">[1]Stavba!$G$24</definedName>
    <definedName name="DPHSni" localSheetId="5">[5]Stavba!$G$24</definedName>
    <definedName name="DPHSni" localSheetId="4">[5]Stavba!$G$24</definedName>
    <definedName name="DPHSni">Stavba!$G$24</definedName>
    <definedName name="DPHZakl" localSheetId="7">[5]Stavba!$G$26</definedName>
    <definedName name="DPHZakl" localSheetId="6">[5]Stavba!$G$26</definedName>
    <definedName name="DPHZakl" localSheetId="0">[5]Stavba!$G$26</definedName>
    <definedName name="DPHZakl" localSheetId="8">[1]Stavba!$G$26</definedName>
    <definedName name="DPHZakl" localSheetId="5">[5]Stavba!$G$26</definedName>
    <definedName name="DPHZakl" localSheetId="4">[5]Stavba!$G$26</definedName>
    <definedName name="DPHZakl">Stavba!$G$26</definedName>
    <definedName name="dpsc" localSheetId="1">Stavba!$C$13</definedName>
    <definedName name="HSV">[2]Rekapitulace!$E$15</definedName>
    <definedName name="HSV0" localSheetId="6">[2]Položky!#REF!</definedName>
    <definedName name="HSV0">[2]Položky!#REF!</definedName>
    <definedName name="HZS">[2]Rekapitulace!$I$15</definedName>
    <definedName name="HZS0" localSheetId="6">[2]Položky!#REF!</definedName>
    <definedName name="HZS0">[2]Položky!#REF!</definedName>
    <definedName name="IČO" localSheetId="1">Stavba!$I$11</definedName>
    <definedName name="JKSO" localSheetId="6">#REF!</definedName>
    <definedName name="JKSO">#REF!</definedName>
    <definedName name="Mena" localSheetId="7">[5]Stavba!$J$29</definedName>
    <definedName name="Mena" localSheetId="6">[5]Stavba!$J$29</definedName>
    <definedName name="Mena" localSheetId="0">[5]Stavba!$J$29</definedName>
    <definedName name="Mena" localSheetId="8">[1]Stavba!$J$29</definedName>
    <definedName name="Mena" localSheetId="5">[5]Stavba!$J$29</definedName>
    <definedName name="Mena" localSheetId="4">[5]Stavba!$J$29</definedName>
    <definedName name="Mena">Stavba!$J$29</definedName>
    <definedName name="MistoStavby">Stavba!$D$4</definedName>
    <definedName name="MJ" localSheetId="6">#REF!</definedName>
    <definedName name="MJ">#REF!</definedName>
    <definedName name="Mont">[2]Rekapitulace!$H$15</definedName>
    <definedName name="Montaz0" localSheetId="6">[2]Položky!#REF!</definedName>
    <definedName name="Montaz0">[2]Položky!#REF!</definedName>
    <definedName name="NazevDilu">'ZTI Rekapitulace'!$B$6</definedName>
    <definedName name="nazevobjektu" localSheetId="5">'[2]Krycí list'!$C$5</definedName>
    <definedName name="nazevobjektu" localSheetId="4">'[2]Krycí list'!$C$5</definedName>
    <definedName name="nazevobjektu">Stavba!$D$3</definedName>
    <definedName name="NazevRozpoctu" localSheetId="8">'[3]Krycí list'!$D$2</definedName>
    <definedName name="NazevRozpoctu">'[4]Krycí list'!$D$2</definedName>
    <definedName name="NazevStavby" localSheetId="1">Stavba!$D$2</definedName>
    <definedName name="nazevstavby" localSheetId="8">'[3]Krycí list'!$C$7</definedName>
    <definedName name="nazevstavby" localSheetId="5">'[2]Krycí list'!$C$7</definedName>
    <definedName name="nazevstavby" localSheetId="4">'[2]Krycí list'!$C$7</definedName>
    <definedName name="nazevstavby">'[4]Krycí list'!$C$7</definedName>
    <definedName name="NazevStavebnihoRozpoctu">Stavba!$E$4</definedName>
    <definedName name="_xlnm.Print_Titles" localSheetId="0">'Krycí list stavby'!$A:$G,'Krycí list stavby'!$1:$9</definedName>
    <definedName name="_xlnm.Print_Titles" localSheetId="8">'VRN Pol'!$1:$7</definedName>
    <definedName name="_xlnm.Print_Titles" localSheetId="5">'ZTI Položky'!$1:$4</definedName>
    <definedName name="oadresa">Stavba!$D$6</definedName>
    <definedName name="Objednatel" localSheetId="6">#REF!</definedName>
    <definedName name="Objednatel" localSheetId="1">Stavba!$D$5</definedName>
    <definedName name="Objednatel">#REF!</definedName>
    <definedName name="Objekt" localSheetId="1">Stavba!$B$38</definedName>
    <definedName name="_xlnm.Print_Area" localSheetId="6">'EI rekapitulace'!$A$1:$G$65</definedName>
    <definedName name="_xlnm.Print_Area" localSheetId="0">'Krycí list stavby'!$A$1:$F$28</definedName>
    <definedName name="_xlnm.Print_Area" localSheetId="3">'Rozpočet Pol'!$A$1:$U$387</definedName>
    <definedName name="_xlnm.Print_Area" localSheetId="1">Stavba!$A$1:$J$78</definedName>
    <definedName name="_xlnm.Print_Area" localSheetId="8">'VRN Pol'!$A$1:$W$32</definedName>
    <definedName name="_xlnm.Print_Area" localSheetId="5">'ZTI Položky'!$A$1:$G$88</definedName>
    <definedName name="_xlnm.Print_Area" localSheetId="4">'ZTI Rekapitulace'!$A$1:$I$26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7">#REF!</definedName>
    <definedName name="PocetMJ" localSheetId="6">#REF!</definedName>
    <definedName name="PocetMJ" localSheetId="0">#REF!</definedName>
    <definedName name="PocetMJ" localSheetId="8">#REF!</definedName>
    <definedName name="PocetMJ" localSheetId="5">'[2]Krycí list'!$G$6</definedName>
    <definedName name="PocetMJ" localSheetId="4">'[2]Krycí list'!$G$6</definedName>
    <definedName name="PocetMJ">#REF!</definedName>
    <definedName name="PoptavkaID">Stavba!$A$1</definedName>
    <definedName name="Poznamka" localSheetId="6">#REF!</definedName>
    <definedName name="Poznamka">#REF!</definedName>
    <definedName name="pPSC">Stavba!$C$10</definedName>
    <definedName name="Projektant" localSheetId="5">'[2]Krycí list'!$C$8</definedName>
    <definedName name="Projektant" localSheetId="4">'[2]Krycí list'!$C$8</definedName>
    <definedName name="Projektant">Stavba!$D$8</definedName>
    <definedName name="PSV">[2]Rekapitulace!$F$15</definedName>
    <definedName name="PSV0" localSheetId="6">[2]Položky!#REF!</definedName>
    <definedName name="PSV0">[2]Položky!#REF!</definedName>
    <definedName name="SazbaDPH1" localSheetId="1">Stavba!$E$23</definedName>
    <definedName name="SazbaDPH1" localSheetId="8">'[3]Krycí list'!$C$30</definedName>
    <definedName name="SazbaDPH1" localSheetId="5">'[2]Krycí list'!$C$30</definedName>
    <definedName name="SazbaDPH1" localSheetId="4">'[2]Krycí list'!$C$30</definedName>
    <definedName name="SazbaDPH1">'[4]Krycí list'!$C$30</definedName>
    <definedName name="SazbaDPH2" localSheetId="1">Stavba!$E$25</definedName>
    <definedName name="SazbaDPH2" localSheetId="8">'[3]Krycí list'!$C$32</definedName>
    <definedName name="SazbaDPH2" localSheetId="5">'[2]Krycí list'!$C$32</definedName>
    <definedName name="SazbaDPH2" localSheetId="4">'[2]Krycí list'!$C$32</definedName>
    <definedName name="SazbaDPH2">'[4]Krycí list'!$C$32</definedName>
    <definedName name="SloupecCC" localSheetId="7">#REF!</definedName>
    <definedName name="SloupecCC" localSheetId="6">#REF!</definedName>
    <definedName name="SloupecCC" localSheetId="0">#REF!</definedName>
    <definedName name="SloupecCC" localSheetId="8">#REF!</definedName>
    <definedName name="SloupecCC" localSheetId="5">'ZTI Položky'!$G$6</definedName>
    <definedName name="SloupecCC" localSheetId="4">#REF!</definedName>
    <definedName name="SloupecCC">#REF!</definedName>
    <definedName name="SloupecCisloPol" localSheetId="7">#REF!</definedName>
    <definedName name="SloupecCisloPol" localSheetId="6">#REF!</definedName>
    <definedName name="SloupecCisloPol" localSheetId="0">#REF!</definedName>
    <definedName name="SloupecCisloPol" localSheetId="8">#REF!</definedName>
    <definedName name="SloupecCisloPol" localSheetId="5">'ZTI Položky'!$B$6</definedName>
    <definedName name="SloupecCisloPol" localSheetId="4">#REF!</definedName>
    <definedName name="SloupecCisloPol">#REF!</definedName>
    <definedName name="SloupecJC" localSheetId="7">#REF!</definedName>
    <definedName name="SloupecJC" localSheetId="6">#REF!</definedName>
    <definedName name="SloupecJC" localSheetId="0">#REF!</definedName>
    <definedName name="SloupecJC" localSheetId="8">#REF!</definedName>
    <definedName name="SloupecJC" localSheetId="5">'ZTI Položky'!$F$6</definedName>
    <definedName name="SloupecJC" localSheetId="4">#REF!</definedName>
    <definedName name="SloupecJC">#REF!</definedName>
    <definedName name="SloupecMJ" localSheetId="7">#REF!</definedName>
    <definedName name="SloupecMJ" localSheetId="6">#REF!</definedName>
    <definedName name="SloupecMJ" localSheetId="0">#REF!</definedName>
    <definedName name="SloupecMJ" localSheetId="8">#REF!</definedName>
    <definedName name="SloupecMJ" localSheetId="5">'ZTI Položky'!$D$6</definedName>
    <definedName name="SloupecMJ" localSheetId="4">#REF!</definedName>
    <definedName name="SloupecMJ">#REF!</definedName>
    <definedName name="SloupecMnozstvi" localSheetId="7">#REF!</definedName>
    <definedName name="SloupecMnozstvi" localSheetId="6">#REF!</definedName>
    <definedName name="SloupecMnozstvi" localSheetId="0">#REF!</definedName>
    <definedName name="SloupecMnozstvi" localSheetId="8">#REF!</definedName>
    <definedName name="SloupecMnozstvi" localSheetId="5">'ZTI Položky'!$E$6</definedName>
    <definedName name="SloupecMnozstvi" localSheetId="4">#REF!</definedName>
    <definedName name="SloupecMnozstvi">#REF!</definedName>
    <definedName name="SloupecNazPol" localSheetId="7">#REF!</definedName>
    <definedName name="SloupecNazPol" localSheetId="6">#REF!</definedName>
    <definedName name="SloupecNazPol" localSheetId="0">#REF!</definedName>
    <definedName name="SloupecNazPol" localSheetId="8">#REF!</definedName>
    <definedName name="SloupecNazPol" localSheetId="5">'ZTI Položky'!$C$6</definedName>
    <definedName name="SloupecNazPol" localSheetId="4">#REF!</definedName>
    <definedName name="SloupecNazPol">#REF!</definedName>
    <definedName name="SloupecPC" localSheetId="7">#REF!</definedName>
    <definedName name="SloupecPC" localSheetId="6">#REF!</definedName>
    <definedName name="SloupecPC" localSheetId="0">#REF!</definedName>
    <definedName name="SloupecPC" localSheetId="8">#REF!</definedName>
    <definedName name="SloupecPC" localSheetId="5">'ZTI Položky'!$A$6</definedName>
    <definedName name="SloupecPC" localSheetId="4">#REF!</definedName>
    <definedName name="SloupecPC">#REF!</definedName>
    <definedName name="solver_lin" localSheetId="5" hidden="1">0</definedName>
    <definedName name="solver_num" localSheetId="5" hidden="1">0</definedName>
    <definedName name="solver_opt" localSheetId="5" hidden="1">'ZTI Položky'!#REF!</definedName>
    <definedName name="solver_typ" localSheetId="5" hidden="1">1</definedName>
    <definedName name="solver_val" localSheetId="5" hidden="1">0</definedName>
    <definedName name="Typ" localSheetId="6">[2]Položky!#REF!</definedName>
    <definedName name="Typ">[2]Položky!#REF!</definedName>
    <definedName name="VRN">[2]Rekapitulace!$H$25</definedName>
    <definedName name="VRNKc" localSheetId="6">[2]Rekapitulace!#REF!</definedName>
    <definedName name="VRNKc">[2]Rekapitulace!#REF!</definedName>
    <definedName name="VRNnazev" localSheetId="6">[2]Rekapitulace!#REF!</definedName>
    <definedName name="VRNnazev">[2]Rekapitulace!#REF!</definedName>
    <definedName name="VRNproc" localSheetId="6">[2]Rekapitulace!#REF!</definedName>
    <definedName name="VRNproc">[2]Rekapitulace!#REF!</definedName>
    <definedName name="VRNzakl" localSheetId="6">[2]Rekapitulace!#REF!</definedName>
    <definedName name="VRNzakl">[2]Rekapitulace!#REF!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ka" localSheetId="6">#REF!</definedName>
    <definedName name="Zakazka">#REF!</definedName>
    <definedName name="Zaklad22" localSheetId="6">#REF!</definedName>
    <definedName name="Zaklad22">#REF!</definedName>
    <definedName name="Zaklad5" localSheetId="6">#REF!</definedName>
    <definedName name="Zaklad5">#REF!</definedName>
    <definedName name="ZakladDPHSni" localSheetId="7">[5]Stavba!$G$23</definedName>
    <definedName name="ZakladDPHSni" localSheetId="6">[5]Stavba!$G$23</definedName>
    <definedName name="ZakladDPHSni" localSheetId="0">[5]Stavba!$G$23</definedName>
    <definedName name="ZakladDPHSni" localSheetId="8">[1]Stavba!$G$23</definedName>
    <definedName name="ZakladDPHSni" localSheetId="5">[5]Stavba!$G$23</definedName>
    <definedName name="ZakladDPHSni" localSheetId="4">[5]Stavba!$G$23</definedName>
    <definedName name="ZakladDPHSni">Stavba!$G$23</definedName>
    <definedName name="ZakladDPHSniVypocet" localSheetId="1">Stavba!$F$40</definedName>
    <definedName name="ZakladDPHZakl" localSheetId="7">[5]Stavba!$G$25</definedName>
    <definedName name="ZakladDPHZakl" localSheetId="6">[5]Stavba!$G$25</definedName>
    <definedName name="ZakladDPHZakl" localSheetId="0">[5]Stavba!$G$25</definedName>
    <definedName name="ZakladDPHZakl" localSheetId="8">[1]Stavba!$G$25</definedName>
    <definedName name="ZakladDPHZakl" localSheetId="5">[5]Stavba!$G$25</definedName>
    <definedName name="ZakladDPHZakl" localSheetId="4">[5]Stavba!$G$25</definedName>
    <definedName name="ZakladDPHZakl">Stavba!$G$25</definedName>
    <definedName name="ZakladDPHZaklVypocet" localSheetId="1">Stavba!$G$40</definedName>
    <definedName name="Zaokrouhleni" localSheetId="7">[5]Stavba!$G$27</definedName>
    <definedName name="Zaokrouhleni" localSheetId="6">[5]Stavba!$G$27</definedName>
    <definedName name="Zaokrouhleni" localSheetId="0">[5]Stavba!$G$27</definedName>
    <definedName name="Zaokrouhleni" localSheetId="8">[5]Stavba!$G$27</definedName>
    <definedName name="Zaokrouhleni" localSheetId="5">[5]Stavba!$G$27</definedName>
    <definedName name="Zaokrouhleni" localSheetId="4">[5]Stavba!$G$27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B55" i="15"/>
  <c r="BB54"/>
  <c r="G55" l="1"/>
  <c r="G54"/>
  <c r="BA54" s="1"/>
  <c r="G9" i="18"/>
  <c r="M9" s="1"/>
  <c r="I9"/>
  <c r="K9"/>
  <c r="O9"/>
  <c r="Q9"/>
  <c r="V9"/>
  <c r="V8" s="1"/>
  <c r="G10"/>
  <c r="M10" s="1"/>
  <c r="I10"/>
  <c r="K10"/>
  <c r="O10"/>
  <c r="O8" s="1"/>
  <c r="Q10"/>
  <c r="V10"/>
  <c r="G11"/>
  <c r="M11" s="1"/>
  <c r="I11"/>
  <c r="K11"/>
  <c r="O11"/>
  <c r="Q11"/>
  <c r="V11"/>
  <c r="G13"/>
  <c r="M13" s="1"/>
  <c r="I13"/>
  <c r="K13"/>
  <c r="O13"/>
  <c r="Q13"/>
  <c r="V13"/>
  <c r="G14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AE22"/>
  <c r="G15" i="17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97"/>
  <c r="G98"/>
  <c r="G99"/>
  <c r="G100"/>
  <c r="G101"/>
  <c r="G102"/>
  <c r="G103"/>
  <c r="G114"/>
  <c r="G115"/>
  <c r="G116"/>
  <c r="G117"/>
  <c r="G118"/>
  <c r="G119"/>
  <c r="G120"/>
  <c r="G121"/>
  <c r="G122"/>
  <c r="G123"/>
  <c r="G124"/>
  <c r="G125"/>
  <c r="G126"/>
  <c r="G127"/>
  <c r="G136"/>
  <c r="G140" s="1"/>
  <c r="G56" i="16" s="1"/>
  <c r="G57" s="1"/>
  <c r="C3" i="15"/>
  <c r="F3"/>
  <c r="C4"/>
  <c r="E4"/>
  <c r="G8"/>
  <c r="BA8" s="1"/>
  <c r="BB8"/>
  <c r="BC8"/>
  <c r="BD8"/>
  <c r="BE8"/>
  <c r="G9"/>
  <c r="BA9" s="1"/>
  <c r="BB9"/>
  <c r="BC9"/>
  <c r="BD9"/>
  <c r="BE9"/>
  <c r="G10"/>
  <c r="BA10" s="1"/>
  <c r="BB10"/>
  <c r="BC10"/>
  <c r="BD10"/>
  <c r="BE10"/>
  <c r="G11"/>
  <c r="BA11" s="1"/>
  <c r="BB11"/>
  <c r="BC11"/>
  <c r="BD11"/>
  <c r="BE11"/>
  <c r="G12"/>
  <c r="BA12" s="1"/>
  <c r="BB12"/>
  <c r="BC12"/>
  <c r="BD12"/>
  <c r="BE12"/>
  <c r="G13"/>
  <c r="BA13" s="1"/>
  <c r="BB13"/>
  <c r="BC13"/>
  <c r="BD13"/>
  <c r="BE13"/>
  <c r="G14"/>
  <c r="BA14" s="1"/>
  <c r="BB14"/>
  <c r="BC14"/>
  <c r="BD14"/>
  <c r="BE14"/>
  <c r="G15"/>
  <c r="BA15" s="1"/>
  <c r="BB15"/>
  <c r="BC15"/>
  <c r="BD15"/>
  <c r="BE15"/>
  <c r="G16"/>
  <c r="BA16" s="1"/>
  <c r="BB16"/>
  <c r="BC16"/>
  <c r="BD16"/>
  <c r="BE16"/>
  <c r="G17"/>
  <c r="BA17" s="1"/>
  <c r="BB17"/>
  <c r="BC17"/>
  <c r="BD17"/>
  <c r="BE17"/>
  <c r="G18"/>
  <c r="BA18" s="1"/>
  <c r="BB18"/>
  <c r="BC18"/>
  <c r="BD18"/>
  <c r="BE18"/>
  <c r="G19"/>
  <c r="BA19" s="1"/>
  <c r="BB19"/>
  <c r="BC19"/>
  <c r="BD19"/>
  <c r="BE19"/>
  <c r="G20"/>
  <c r="BA20" s="1"/>
  <c r="BB20"/>
  <c r="BC20"/>
  <c r="BD20"/>
  <c r="BE20"/>
  <c r="C21"/>
  <c r="G23"/>
  <c r="BA23" s="1"/>
  <c r="BB23"/>
  <c r="BC23"/>
  <c r="BD23"/>
  <c r="BE23"/>
  <c r="G24"/>
  <c r="BA24" s="1"/>
  <c r="BB24"/>
  <c r="BC24"/>
  <c r="BD24"/>
  <c r="BE24"/>
  <c r="G25"/>
  <c r="BA25" s="1"/>
  <c r="BB25"/>
  <c r="BC25"/>
  <c r="BD25"/>
  <c r="BE25"/>
  <c r="G26"/>
  <c r="BA26" s="1"/>
  <c r="BB26"/>
  <c r="BC26"/>
  <c r="BD26"/>
  <c r="BE26"/>
  <c r="G27"/>
  <c r="BA27" s="1"/>
  <c r="BB27"/>
  <c r="BC27"/>
  <c r="BD27"/>
  <c r="BE27"/>
  <c r="G28"/>
  <c r="BA28" s="1"/>
  <c r="BB28"/>
  <c r="BC28"/>
  <c r="BD28"/>
  <c r="BE28"/>
  <c r="G29"/>
  <c r="BA29" s="1"/>
  <c r="BB29"/>
  <c r="BC29"/>
  <c r="BD29"/>
  <c r="BE29"/>
  <c r="G30"/>
  <c r="BA30" s="1"/>
  <c r="BB30"/>
  <c r="BC30"/>
  <c r="BD30"/>
  <c r="BE30"/>
  <c r="C31"/>
  <c r="G33"/>
  <c r="BA33" s="1"/>
  <c r="BB33"/>
  <c r="BC33"/>
  <c r="BD33"/>
  <c r="BE33"/>
  <c r="G34"/>
  <c r="BA34" s="1"/>
  <c r="BB34"/>
  <c r="BC34"/>
  <c r="BD34"/>
  <c r="BE34"/>
  <c r="G35"/>
  <c r="BA35" s="1"/>
  <c r="BB35"/>
  <c r="BC35"/>
  <c r="BD35"/>
  <c r="BE35"/>
  <c r="G36"/>
  <c r="BA36" s="1"/>
  <c r="BB36"/>
  <c r="BC36"/>
  <c r="BD36"/>
  <c r="BE36"/>
  <c r="G37"/>
  <c r="BA37" s="1"/>
  <c r="BB37"/>
  <c r="BC37"/>
  <c r="BD37"/>
  <c r="BE37"/>
  <c r="G38"/>
  <c r="BA38" s="1"/>
  <c r="BB38"/>
  <c r="BC38"/>
  <c r="BD38"/>
  <c r="BE38"/>
  <c r="G39"/>
  <c r="BA39" s="1"/>
  <c r="BB39"/>
  <c r="BC39"/>
  <c r="BD39"/>
  <c r="BE39"/>
  <c r="G40"/>
  <c r="BA40" s="1"/>
  <c r="BB40"/>
  <c r="BC40"/>
  <c r="BD40"/>
  <c r="BE40"/>
  <c r="C41"/>
  <c r="G43"/>
  <c r="BA43" s="1"/>
  <c r="BB43"/>
  <c r="BC43"/>
  <c r="BD43"/>
  <c r="BE43"/>
  <c r="G44"/>
  <c r="BA44" s="1"/>
  <c r="BB44"/>
  <c r="BC44"/>
  <c r="BD44"/>
  <c r="BE44"/>
  <c r="G45"/>
  <c r="BB45" s="1"/>
  <c r="BA45"/>
  <c r="BC45"/>
  <c r="BD45"/>
  <c r="BE45"/>
  <c r="G46"/>
  <c r="BB46" s="1"/>
  <c r="BA46"/>
  <c r="BC46"/>
  <c r="BD46"/>
  <c r="BE46"/>
  <c r="G47"/>
  <c r="BA47" s="1"/>
  <c r="BB47"/>
  <c r="BC47"/>
  <c r="BD47"/>
  <c r="BE47"/>
  <c r="G48"/>
  <c r="BA48" s="1"/>
  <c r="BB48"/>
  <c r="BC48"/>
  <c r="BD48"/>
  <c r="BE48"/>
  <c r="G49"/>
  <c r="BA49" s="1"/>
  <c r="BB49"/>
  <c r="BC49"/>
  <c r="BD49"/>
  <c r="BE49"/>
  <c r="G50"/>
  <c r="BA50" s="1"/>
  <c r="BB50"/>
  <c r="BC50"/>
  <c r="BD50"/>
  <c r="BE50"/>
  <c r="G51"/>
  <c r="BA51" s="1"/>
  <c r="BB51"/>
  <c r="BC51"/>
  <c r="BD51"/>
  <c r="BE51"/>
  <c r="G52"/>
  <c r="BA52" s="1"/>
  <c r="BB52"/>
  <c r="BC52"/>
  <c r="BD52"/>
  <c r="BE52"/>
  <c r="G53"/>
  <c r="BA53" s="1"/>
  <c r="BB53"/>
  <c r="BC53"/>
  <c r="BD53"/>
  <c r="BE53"/>
  <c r="BC54"/>
  <c r="BD54"/>
  <c r="BE54"/>
  <c r="BC55"/>
  <c r="BD55"/>
  <c r="BE55"/>
  <c r="G56"/>
  <c r="BA56" s="1"/>
  <c r="BB56"/>
  <c r="BC56"/>
  <c r="BD56"/>
  <c r="BE56"/>
  <c r="G57"/>
  <c r="BA57" s="1"/>
  <c r="BB57"/>
  <c r="BC57"/>
  <c r="BD57"/>
  <c r="BE57"/>
  <c r="G58"/>
  <c r="BA58" s="1"/>
  <c r="BB58"/>
  <c r="BC58"/>
  <c r="BD58"/>
  <c r="BE58"/>
  <c r="G59"/>
  <c r="BA59" s="1"/>
  <c r="BB59"/>
  <c r="BC59"/>
  <c r="BD59"/>
  <c r="BE59"/>
  <c r="G60"/>
  <c r="BA60" s="1"/>
  <c r="BB60"/>
  <c r="BC60"/>
  <c r="BD60"/>
  <c r="BE60"/>
  <c r="G61"/>
  <c r="BA61" s="1"/>
  <c r="BB61"/>
  <c r="BC61"/>
  <c r="BD61"/>
  <c r="BE61"/>
  <c r="C62"/>
  <c r="G64"/>
  <c r="BA64" s="1"/>
  <c r="AZ65" s="1"/>
  <c r="BB64"/>
  <c r="BA65" s="1"/>
  <c r="BC64"/>
  <c r="BB65" s="1"/>
  <c r="BD64"/>
  <c r="BC65" s="1"/>
  <c r="BE64"/>
  <c r="BD65" s="1"/>
  <c r="C65"/>
  <c r="G67"/>
  <c r="BB67" s="1"/>
  <c r="BA67"/>
  <c r="BC67"/>
  <c r="BD67"/>
  <c r="BE67"/>
  <c r="G68"/>
  <c r="BB68" s="1"/>
  <c r="BA68"/>
  <c r="BC68"/>
  <c r="BD68"/>
  <c r="BE68"/>
  <c r="G69"/>
  <c r="BB69" s="1"/>
  <c r="BA69"/>
  <c r="BC69"/>
  <c r="BD69"/>
  <c r="BE69"/>
  <c r="C70"/>
  <c r="G72"/>
  <c r="BA72"/>
  <c r="BC72"/>
  <c r="BD72"/>
  <c r="BE72"/>
  <c r="G73"/>
  <c r="BB73" s="1"/>
  <c r="BA73"/>
  <c r="BC73"/>
  <c r="BD73"/>
  <c r="BE73"/>
  <c r="G74"/>
  <c r="BB74" s="1"/>
  <c r="BA74"/>
  <c r="BC74"/>
  <c r="BD74"/>
  <c r="BE74"/>
  <c r="G75"/>
  <c r="BB75" s="1"/>
  <c r="BA75"/>
  <c r="BC75"/>
  <c r="BD75"/>
  <c r="BE75"/>
  <c r="G76"/>
  <c r="BB76" s="1"/>
  <c r="BA76"/>
  <c r="BC76"/>
  <c r="BD76"/>
  <c r="BE76"/>
  <c r="G77"/>
  <c r="BB77" s="1"/>
  <c r="BA77"/>
  <c r="BC77"/>
  <c r="BD77"/>
  <c r="BE77"/>
  <c r="G78"/>
  <c r="BB78" s="1"/>
  <c r="BA78"/>
  <c r="BC78"/>
  <c r="BD78"/>
  <c r="BE78"/>
  <c r="C79"/>
  <c r="G81"/>
  <c r="BA81" s="1"/>
  <c r="BB81"/>
  <c r="BC81"/>
  <c r="BD81"/>
  <c r="BE81"/>
  <c r="G82"/>
  <c r="BA82" s="1"/>
  <c r="BB82"/>
  <c r="BC82"/>
  <c r="BD82"/>
  <c r="BE82"/>
  <c r="G83"/>
  <c r="BA83" s="1"/>
  <c r="BB83"/>
  <c r="BC83"/>
  <c r="BD83"/>
  <c r="BE83"/>
  <c r="G84"/>
  <c r="BA84" s="1"/>
  <c r="BB84"/>
  <c r="BC84"/>
  <c r="BD84"/>
  <c r="BE84"/>
  <c r="G85"/>
  <c r="BA85" s="1"/>
  <c r="BB85"/>
  <c r="BC85"/>
  <c r="BD85"/>
  <c r="BE85"/>
  <c r="C86"/>
  <c r="C1" i="14"/>
  <c r="C2"/>
  <c r="A7"/>
  <c r="B7"/>
  <c r="F7"/>
  <c r="G7"/>
  <c r="H7"/>
  <c r="I7"/>
  <c r="A8"/>
  <c r="B8"/>
  <c r="F8"/>
  <c r="G8"/>
  <c r="H8"/>
  <c r="I8"/>
  <c r="A9"/>
  <c r="B9"/>
  <c r="F9"/>
  <c r="G9"/>
  <c r="H9"/>
  <c r="I9"/>
  <c r="A10"/>
  <c r="B10"/>
  <c r="G10"/>
  <c r="H10"/>
  <c r="I10"/>
  <c r="A11"/>
  <c r="B11"/>
  <c r="F11"/>
  <c r="G11"/>
  <c r="H11"/>
  <c r="I11"/>
  <c r="B12"/>
  <c r="F12"/>
  <c r="G12"/>
  <c r="H12"/>
  <c r="I12"/>
  <c r="B13"/>
  <c r="F13"/>
  <c r="G13"/>
  <c r="H13"/>
  <c r="I13"/>
  <c r="A14"/>
  <c r="B14"/>
  <c r="F14"/>
  <c r="G14"/>
  <c r="H14"/>
  <c r="I14"/>
  <c r="D16" i="13"/>
  <c r="D23"/>
  <c r="AC377" i="12"/>
  <c r="F39" i="1" s="1"/>
  <c r="F40" s="1"/>
  <c r="G9" i="12"/>
  <c r="M9" s="1"/>
  <c r="I9"/>
  <c r="K9"/>
  <c r="O9"/>
  <c r="Q9"/>
  <c r="U9"/>
  <c r="G10"/>
  <c r="M10" s="1"/>
  <c r="I10"/>
  <c r="K10"/>
  <c r="O10"/>
  <c r="Q10"/>
  <c r="U10"/>
  <c r="G12"/>
  <c r="M12" s="1"/>
  <c r="I12"/>
  <c r="K12"/>
  <c r="O12"/>
  <c r="Q12"/>
  <c r="U12"/>
  <c r="G14"/>
  <c r="M14" s="1"/>
  <c r="I14"/>
  <c r="K14"/>
  <c r="O14"/>
  <c r="Q14"/>
  <c r="U14"/>
  <c r="G16"/>
  <c r="M16" s="1"/>
  <c r="I16"/>
  <c r="K16"/>
  <c r="O16"/>
  <c r="Q16"/>
  <c r="U16"/>
  <c r="G18"/>
  <c r="M18" s="1"/>
  <c r="I18"/>
  <c r="K18"/>
  <c r="O18"/>
  <c r="Q18"/>
  <c r="U18"/>
  <c r="G20"/>
  <c r="M20" s="1"/>
  <c r="I20"/>
  <c r="K20"/>
  <c r="O20"/>
  <c r="Q20"/>
  <c r="U20"/>
  <c r="G22"/>
  <c r="M22" s="1"/>
  <c r="I22"/>
  <c r="K22"/>
  <c r="O22"/>
  <c r="Q22"/>
  <c r="U22"/>
  <c r="G24"/>
  <c r="I24"/>
  <c r="K24"/>
  <c r="M24"/>
  <c r="O24"/>
  <c r="Q24"/>
  <c r="U24"/>
  <c r="G26"/>
  <c r="M26" s="1"/>
  <c r="I26"/>
  <c r="K26"/>
  <c r="O26"/>
  <c r="Q26"/>
  <c r="U26"/>
  <c r="G28"/>
  <c r="M28" s="1"/>
  <c r="I28"/>
  <c r="K28"/>
  <c r="O28"/>
  <c r="Q28"/>
  <c r="U28"/>
  <c r="G30"/>
  <c r="M30" s="1"/>
  <c r="I30"/>
  <c r="K30"/>
  <c r="O30"/>
  <c r="Q30"/>
  <c r="U30"/>
  <c r="G32"/>
  <c r="M32" s="1"/>
  <c r="I32"/>
  <c r="K32"/>
  <c r="O32"/>
  <c r="Q32"/>
  <c r="U32"/>
  <c r="G34"/>
  <c r="M34" s="1"/>
  <c r="I34"/>
  <c r="K34"/>
  <c r="O34"/>
  <c r="Q34"/>
  <c r="U34"/>
  <c r="G37"/>
  <c r="M37" s="1"/>
  <c r="I37"/>
  <c r="K37"/>
  <c r="O37"/>
  <c r="Q37"/>
  <c r="U37"/>
  <c r="G39"/>
  <c r="I39"/>
  <c r="K39"/>
  <c r="O39"/>
  <c r="Q39"/>
  <c r="U39"/>
  <c r="G41"/>
  <c r="M41" s="1"/>
  <c r="I41"/>
  <c r="K41"/>
  <c r="O41"/>
  <c r="Q41"/>
  <c r="U41"/>
  <c r="G43"/>
  <c r="M43" s="1"/>
  <c r="I43"/>
  <c r="K43"/>
  <c r="O43"/>
  <c r="Q43"/>
  <c r="U43"/>
  <c r="G46"/>
  <c r="I46"/>
  <c r="K46"/>
  <c r="O46"/>
  <c r="Q46"/>
  <c r="U46"/>
  <c r="G48"/>
  <c r="M48" s="1"/>
  <c r="I48"/>
  <c r="K48"/>
  <c r="O48"/>
  <c r="Q48"/>
  <c r="U48"/>
  <c r="G50"/>
  <c r="M50" s="1"/>
  <c r="I50"/>
  <c r="K50"/>
  <c r="O50"/>
  <c r="Q50"/>
  <c r="U50"/>
  <c r="G52"/>
  <c r="M52" s="1"/>
  <c r="I52"/>
  <c r="K52"/>
  <c r="O52"/>
  <c r="Q52"/>
  <c r="U52"/>
  <c r="G55"/>
  <c r="M55" s="1"/>
  <c r="I55"/>
  <c r="K55"/>
  <c r="O55"/>
  <c r="Q55"/>
  <c r="U55"/>
  <c r="G57"/>
  <c r="M57" s="1"/>
  <c r="I57"/>
  <c r="K57"/>
  <c r="O57"/>
  <c r="Q57"/>
  <c r="U57"/>
  <c r="G59"/>
  <c r="M59" s="1"/>
  <c r="I59"/>
  <c r="K59"/>
  <c r="O59"/>
  <c r="Q59"/>
  <c r="U59"/>
  <c r="G61"/>
  <c r="M61" s="1"/>
  <c r="I61"/>
  <c r="K61"/>
  <c r="O61"/>
  <c r="Q61"/>
  <c r="U61"/>
  <c r="G63"/>
  <c r="I63"/>
  <c r="K63"/>
  <c r="M63"/>
  <c r="O63"/>
  <c r="Q63"/>
  <c r="U63"/>
  <c r="G66"/>
  <c r="M66" s="1"/>
  <c r="I66"/>
  <c r="K66"/>
  <c r="O66"/>
  <c r="Q66"/>
  <c r="U66"/>
  <c r="G70"/>
  <c r="M70" s="1"/>
  <c r="I70"/>
  <c r="K70"/>
  <c r="O70"/>
  <c r="Q70"/>
  <c r="U70"/>
  <c r="G72"/>
  <c r="M72" s="1"/>
  <c r="I72"/>
  <c r="K72"/>
  <c r="O72"/>
  <c r="Q72"/>
  <c r="U72"/>
  <c r="G75"/>
  <c r="M75" s="1"/>
  <c r="I75"/>
  <c r="K75"/>
  <c r="O75"/>
  <c r="Q75"/>
  <c r="U75"/>
  <c r="G77"/>
  <c r="M77" s="1"/>
  <c r="I77"/>
  <c r="K77"/>
  <c r="K74" s="1"/>
  <c r="O77"/>
  <c r="O74" s="1"/>
  <c r="Q77"/>
  <c r="U77"/>
  <c r="U74" s="1"/>
  <c r="G80"/>
  <c r="I80"/>
  <c r="K80"/>
  <c r="O80"/>
  <c r="Q80"/>
  <c r="U80"/>
  <c r="G83"/>
  <c r="M83" s="1"/>
  <c r="I83"/>
  <c r="K83"/>
  <c r="O83"/>
  <c r="Q83"/>
  <c r="U83"/>
  <c r="G85"/>
  <c r="M85" s="1"/>
  <c r="I85"/>
  <c r="K85"/>
  <c r="O85"/>
  <c r="Q85"/>
  <c r="U85"/>
  <c r="G88"/>
  <c r="M88" s="1"/>
  <c r="I88"/>
  <c r="K88"/>
  <c r="O88"/>
  <c r="Q88"/>
  <c r="U88"/>
  <c r="G90"/>
  <c r="M90" s="1"/>
  <c r="I90"/>
  <c r="K90"/>
  <c r="O90"/>
  <c r="Q90"/>
  <c r="U90"/>
  <c r="G92"/>
  <c r="M92" s="1"/>
  <c r="I92"/>
  <c r="K92"/>
  <c r="O92"/>
  <c r="Q92"/>
  <c r="U92"/>
  <c r="G94"/>
  <c r="M94" s="1"/>
  <c r="I94"/>
  <c r="K94"/>
  <c r="O94"/>
  <c r="Q94"/>
  <c r="U94"/>
  <c r="G96"/>
  <c r="I96"/>
  <c r="K96"/>
  <c r="M96"/>
  <c r="O96"/>
  <c r="Q96"/>
  <c r="U96"/>
  <c r="G99"/>
  <c r="M99" s="1"/>
  <c r="I99"/>
  <c r="K99"/>
  <c r="O99"/>
  <c r="Q99"/>
  <c r="U99"/>
  <c r="G102"/>
  <c r="M102" s="1"/>
  <c r="I102"/>
  <c r="K102"/>
  <c r="O102"/>
  <c r="Q102"/>
  <c r="U102"/>
  <c r="G104"/>
  <c r="M104" s="1"/>
  <c r="I104"/>
  <c r="K104"/>
  <c r="O104"/>
  <c r="Q104"/>
  <c r="U104"/>
  <c r="G106"/>
  <c r="M106" s="1"/>
  <c r="I106"/>
  <c r="K106"/>
  <c r="O106"/>
  <c r="Q106"/>
  <c r="U106"/>
  <c r="G108"/>
  <c r="M108" s="1"/>
  <c r="I108"/>
  <c r="K108"/>
  <c r="O108"/>
  <c r="Q108"/>
  <c r="U108"/>
  <c r="G110"/>
  <c r="M110" s="1"/>
  <c r="I110"/>
  <c r="K110"/>
  <c r="O110"/>
  <c r="Q110"/>
  <c r="U110"/>
  <c r="G113"/>
  <c r="M113" s="1"/>
  <c r="I113"/>
  <c r="K113"/>
  <c r="O113"/>
  <c r="Q113"/>
  <c r="U113"/>
  <c r="G115"/>
  <c r="M115" s="1"/>
  <c r="I115"/>
  <c r="K115"/>
  <c r="O115"/>
  <c r="Q115"/>
  <c r="U115"/>
  <c r="G118"/>
  <c r="M118" s="1"/>
  <c r="I118"/>
  <c r="K118"/>
  <c r="O118"/>
  <c r="Q118"/>
  <c r="U118"/>
  <c r="G121"/>
  <c r="M121" s="1"/>
  <c r="I121"/>
  <c r="K121"/>
  <c r="O121"/>
  <c r="Q121"/>
  <c r="U121"/>
  <c r="G124"/>
  <c r="I124"/>
  <c r="K124"/>
  <c r="M124"/>
  <c r="O124"/>
  <c r="Q124"/>
  <c r="U124"/>
  <c r="G128"/>
  <c r="M128" s="1"/>
  <c r="I128"/>
  <c r="K128"/>
  <c r="O128"/>
  <c r="Q128"/>
  <c r="U128"/>
  <c r="G132"/>
  <c r="M132" s="1"/>
  <c r="I132"/>
  <c r="K132"/>
  <c r="O132"/>
  <c r="Q132"/>
  <c r="U132"/>
  <c r="G134"/>
  <c r="M134" s="1"/>
  <c r="I134"/>
  <c r="K134"/>
  <c r="O134"/>
  <c r="Q134"/>
  <c r="U134"/>
  <c r="G137"/>
  <c r="M137" s="1"/>
  <c r="I137"/>
  <c r="K137"/>
  <c r="O137"/>
  <c r="Q137"/>
  <c r="U137"/>
  <c r="G141"/>
  <c r="M141" s="1"/>
  <c r="I141"/>
  <c r="K141"/>
  <c r="O141"/>
  <c r="Q141"/>
  <c r="U141"/>
  <c r="G143"/>
  <c r="M143" s="1"/>
  <c r="I143"/>
  <c r="K143"/>
  <c r="O143"/>
  <c r="Q143"/>
  <c r="U143"/>
  <c r="G145"/>
  <c r="M145" s="1"/>
  <c r="I145"/>
  <c r="K145"/>
  <c r="O145"/>
  <c r="Q145"/>
  <c r="U145"/>
  <c r="G147"/>
  <c r="M147" s="1"/>
  <c r="I147"/>
  <c r="K147"/>
  <c r="O147"/>
  <c r="Q147"/>
  <c r="U147"/>
  <c r="G149"/>
  <c r="M149" s="1"/>
  <c r="I149"/>
  <c r="K149"/>
  <c r="O149"/>
  <c r="Q149"/>
  <c r="U149"/>
  <c r="G153"/>
  <c r="M153" s="1"/>
  <c r="I153"/>
  <c r="K153"/>
  <c r="O153"/>
  <c r="Q153"/>
  <c r="U153"/>
  <c r="G156"/>
  <c r="I156"/>
  <c r="K156"/>
  <c r="M156"/>
  <c r="O156"/>
  <c r="Q156"/>
  <c r="U156"/>
  <c r="G158"/>
  <c r="M158" s="1"/>
  <c r="I158"/>
  <c r="K158"/>
  <c r="O158"/>
  <c r="Q158"/>
  <c r="U158"/>
  <c r="G161"/>
  <c r="M161" s="1"/>
  <c r="I161"/>
  <c r="K161"/>
  <c r="O161"/>
  <c r="Q161"/>
  <c r="U161"/>
  <c r="G164"/>
  <c r="M164" s="1"/>
  <c r="I164"/>
  <c r="K164"/>
  <c r="O164"/>
  <c r="Q164"/>
  <c r="U164"/>
  <c r="G168"/>
  <c r="M168" s="1"/>
  <c r="I168"/>
  <c r="K168"/>
  <c r="O168"/>
  <c r="Q168"/>
  <c r="U168"/>
  <c r="G170"/>
  <c r="M170" s="1"/>
  <c r="I170"/>
  <c r="K170"/>
  <c r="O170"/>
  <c r="Q170"/>
  <c r="U170"/>
  <c r="G173"/>
  <c r="I173"/>
  <c r="K173"/>
  <c r="O173"/>
  <c r="Q173"/>
  <c r="U173"/>
  <c r="G175"/>
  <c r="M175" s="1"/>
  <c r="I175"/>
  <c r="K175"/>
  <c r="O175"/>
  <c r="Q175"/>
  <c r="U175"/>
  <c r="G177"/>
  <c r="M177" s="1"/>
  <c r="I177"/>
  <c r="K177"/>
  <c r="O177"/>
  <c r="Q177"/>
  <c r="U177"/>
  <c r="G179"/>
  <c r="M179" s="1"/>
  <c r="I179"/>
  <c r="K179"/>
  <c r="O179"/>
  <c r="Q179"/>
  <c r="U179"/>
  <c r="G181"/>
  <c r="M181" s="1"/>
  <c r="I181"/>
  <c r="K181"/>
  <c r="O181"/>
  <c r="Q181"/>
  <c r="U181"/>
  <c r="G183"/>
  <c r="M183" s="1"/>
  <c r="I183"/>
  <c r="K183"/>
  <c r="O183"/>
  <c r="Q183"/>
  <c r="U183"/>
  <c r="G185"/>
  <c r="M185" s="1"/>
  <c r="I185"/>
  <c r="K185"/>
  <c r="O185"/>
  <c r="Q185"/>
  <c r="U185"/>
  <c r="G187"/>
  <c r="I187"/>
  <c r="K187"/>
  <c r="M187"/>
  <c r="O187"/>
  <c r="Q187"/>
  <c r="U187"/>
  <c r="G190"/>
  <c r="M190" s="1"/>
  <c r="I190"/>
  <c r="K190"/>
  <c r="O190"/>
  <c r="Q190"/>
  <c r="U190"/>
  <c r="G192"/>
  <c r="M192" s="1"/>
  <c r="I192"/>
  <c r="K192"/>
  <c r="O192"/>
  <c r="Q192"/>
  <c r="U192"/>
  <c r="G194"/>
  <c r="M194" s="1"/>
  <c r="I194"/>
  <c r="K194"/>
  <c r="O194"/>
  <c r="Q194"/>
  <c r="U194"/>
  <c r="G197"/>
  <c r="M197" s="1"/>
  <c r="I197"/>
  <c r="K197"/>
  <c r="O197"/>
  <c r="Q197"/>
  <c r="U197"/>
  <c r="G199"/>
  <c r="M199" s="1"/>
  <c r="I199"/>
  <c r="K199"/>
  <c r="O199"/>
  <c r="Q199"/>
  <c r="U199"/>
  <c r="G201"/>
  <c r="M201" s="1"/>
  <c r="I201"/>
  <c r="K201"/>
  <c r="O201"/>
  <c r="Q201"/>
  <c r="U201"/>
  <c r="G203"/>
  <c r="M203" s="1"/>
  <c r="I203"/>
  <c r="K203"/>
  <c r="O203"/>
  <c r="Q203"/>
  <c r="U203"/>
  <c r="G206"/>
  <c r="I206"/>
  <c r="K206"/>
  <c r="O206"/>
  <c r="Q206"/>
  <c r="U206"/>
  <c r="G208"/>
  <c r="M208" s="1"/>
  <c r="I208"/>
  <c r="K208"/>
  <c r="O208"/>
  <c r="Q208"/>
  <c r="U208"/>
  <c r="G210"/>
  <c r="M210" s="1"/>
  <c r="I210"/>
  <c r="K210"/>
  <c r="O210"/>
  <c r="Q210"/>
  <c r="U210"/>
  <c r="G213"/>
  <c r="G212" s="1"/>
  <c r="I62" i="1" s="1"/>
  <c r="I213" i="12"/>
  <c r="I212" s="1"/>
  <c r="K213"/>
  <c r="K212" s="1"/>
  <c r="O213"/>
  <c r="O212" s="1"/>
  <c r="Q213"/>
  <c r="Q212" s="1"/>
  <c r="U213"/>
  <c r="U212" s="1"/>
  <c r="G216"/>
  <c r="I216"/>
  <c r="K216"/>
  <c r="O216"/>
  <c r="Q216"/>
  <c r="U216"/>
  <c r="G218"/>
  <c r="M218" s="1"/>
  <c r="I218"/>
  <c r="K218"/>
  <c r="O218"/>
  <c r="Q218"/>
  <c r="U218"/>
  <c r="G220"/>
  <c r="M220" s="1"/>
  <c r="I220"/>
  <c r="K220"/>
  <c r="O220"/>
  <c r="Q220"/>
  <c r="U220"/>
  <c r="G222"/>
  <c r="M222" s="1"/>
  <c r="I222"/>
  <c r="K222"/>
  <c r="O222"/>
  <c r="Q222"/>
  <c r="U222"/>
  <c r="G224"/>
  <c r="M224" s="1"/>
  <c r="I224"/>
  <c r="K224"/>
  <c r="O224"/>
  <c r="Q224"/>
  <c r="U224"/>
  <c r="I226"/>
  <c r="G227"/>
  <c r="G226" s="1"/>
  <c r="I64" i="1" s="1"/>
  <c r="I227" i="12"/>
  <c r="K227"/>
  <c r="K226" s="1"/>
  <c r="O227"/>
  <c r="O226" s="1"/>
  <c r="Q227"/>
  <c r="Q226" s="1"/>
  <c r="U227"/>
  <c r="U226" s="1"/>
  <c r="G231"/>
  <c r="I231"/>
  <c r="K231"/>
  <c r="O231"/>
  <c r="Q231"/>
  <c r="U231"/>
  <c r="G233"/>
  <c r="M233" s="1"/>
  <c r="I233"/>
  <c r="K233"/>
  <c r="O233"/>
  <c r="Q233"/>
  <c r="U233"/>
  <c r="G235"/>
  <c r="M235" s="1"/>
  <c r="I235"/>
  <c r="K235"/>
  <c r="O235"/>
  <c r="Q235"/>
  <c r="U235"/>
  <c r="G237"/>
  <c r="M237" s="1"/>
  <c r="I237"/>
  <c r="K237"/>
  <c r="O237"/>
  <c r="Q237"/>
  <c r="U237"/>
  <c r="G239"/>
  <c r="M239" s="1"/>
  <c r="I239"/>
  <c r="K239"/>
  <c r="O239"/>
  <c r="Q239"/>
  <c r="U239"/>
  <c r="G241"/>
  <c r="M241" s="1"/>
  <c r="I241"/>
  <c r="K241"/>
  <c r="O241"/>
  <c r="Q241"/>
  <c r="U241"/>
  <c r="G243"/>
  <c r="M243" s="1"/>
  <c r="I243"/>
  <c r="K243"/>
  <c r="O243"/>
  <c r="Q243"/>
  <c r="U243"/>
  <c r="G245"/>
  <c r="M245" s="1"/>
  <c r="I245"/>
  <c r="K245"/>
  <c r="O245"/>
  <c r="Q245"/>
  <c r="U245"/>
  <c r="G248"/>
  <c r="M248" s="1"/>
  <c r="I248"/>
  <c r="K248"/>
  <c r="O248"/>
  <c r="Q248"/>
  <c r="U248"/>
  <c r="G250"/>
  <c r="M250" s="1"/>
  <c r="I250"/>
  <c r="K250"/>
  <c r="O250"/>
  <c r="Q250"/>
  <c r="U250"/>
  <c r="G252"/>
  <c r="M252" s="1"/>
  <c r="I252"/>
  <c r="K252"/>
  <c r="O252"/>
  <c r="Q252"/>
  <c r="U252"/>
  <c r="G254"/>
  <c r="I254"/>
  <c r="K254"/>
  <c r="O254"/>
  <c r="Q254"/>
  <c r="U254"/>
  <c r="G256"/>
  <c r="M256" s="1"/>
  <c r="I256"/>
  <c r="K256"/>
  <c r="O256"/>
  <c r="Q256"/>
  <c r="U256"/>
  <c r="G258"/>
  <c r="M258" s="1"/>
  <c r="I258"/>
  <c r="K258"/>
  <c r="O258"/>
  <c r="Q258"/>
  <c r="U258"/>
  <c r="G260"/>
  <c r="M260" s="1"/>
  <c r="I260"/>
  <c r="K260"/>
  <c r="O260"/>
  <c r="Q260"/>
  <c r="U260"/>
  <c r="G262"/>
  <c r="M262" s="1"/>
  <c r="I262"/>
  <c r="K262"/>
  <c r="O262"/>
  <c r="Q262"/>
  <c r="U262"/>
  <c r="G264"/>
  <c r="M264" s="1"/>
  <c r="I264"/>
  <c r="K264"/>
  <c r="O264"/>
  <c r="Q264"/>
  <c r="U264"/>
  <c r="G266"/>
  <c r="M266" s="1"/>
  <c r="I266"/>
  <c r="K266"/>
  <c r="O266"/>
  <c r="Q266"/>
  <c r="U266"/>
  <c r="G268"/>
  <c r="M268" s="1"/>
  <c r="I268"/>
  <c r="K268"/>
  <c r="O268"/>
  <c r="Q268"/>
  <c r="U268"/>
  <c r="G270"/>
  <c r="M270" s="1"/>
  <c r="I270"/>
  <c r="K270"/>
  <c r="O270"/>
  <c r="Q270"/>
  <c r="U270"/>
  <c r="G272"/>
  <c r="M272" s="1"/>
  <c r="I272"/>
  <c r="K272"/>
  <c r="O272"/>
  <c r="Q272"/>
  <c r="U272"/>
  <c r="G274"/>
  <c r="M274" s="1"/>
  <c r="I274"/>
  <c r="K274"/>
  <c r="O274"/>
  <c r="Q274"/>
  <c r="U274"/>
  <c r="G276"/>
  <c r="M276" s="1"/>
  <c r="I276"/>
  <c r="K276"/>
  <c r="O276"/>
  <c r="Q276"/>
  <c r="U276"/>
  <c r="G278"/>
  <c r="I278"/>
  <c r="K278"/>
  <c r="M278"/>
  <c r="O278"/>
  <c r="Q278"/>
  <c r="U278"/>
  <c r="G280"/>
  <c r="M280" s="1"/>
  <c r="I280"/>
  <c r="K280"/>
  <c r="O280"/>
  <c r="Q280"/>
  <c r="U280"/>
  <c r="G282"/>
  <c r="M282" s="1"/>
  <c r="I282"/>
  <c r="K282"/>
  <c r="O282"/>
  <c r="Q282"/>
  <c r="U282"/>
  <c r="G284"/>
  <c r="M284" s="1"/>
  <c r="I284"/>
  <c r="K284"/>
  <c r="O284"/>
  <c r="Q284"/>
  <c r="U284"/>
  <c r="G286"/>
  <c r="I286"/>
  <c r="K286"/>
  <c r="O286"/>
  <c r="Q286"/>
  <c r="U286"/>
  <c r="G288"/>
  <c r="M288" s="1"/>
  <c r="I288"/>
  <c r="K288"/>
  <c r="O288"/>
  <c r="Q288"/>
  <c r="U288"/>
  <c r="G289"/>
  <c r="M289" s="1"/>
  <c r="I289"/>
  <c r="K289"/>
  <c r="O289"/>
  <c r="Q289"/>
  <c r="U289"/>
  <c r="G290"/>
  <c r="M290" s="1"/>
  <c r="I290"/>
  <c r="K290"/>
  <c r="O290"/>
  <c r="Q290"/>
  <c r="U290"/>
  <c r="G292"/>
  <c r="M292" s="1"/>
  <c r="I292"/>
  <c r="K292"/>
  <c r="O292"/>
  <c r="Q292"/>
  <c r="U292"/>
  <c r="G294"/>
  <c r="I294"/>
  <c r="K294"/>
  <c r="M294"/>
  <c r="O294"/>
  <c r="Q294"/>
  <c r="U294"/>
  <c r="G296"/>
  <c r="M296" s="1"/>
  <c r="I296"/>
  <c r="K296"/>
  <c r="O296"/>
  <c r="Q296"/>
  <c r="U296"/>
  <c r="G298"/>
  <c r="M298" s="1"/>
  <c r="I298"/>
  <c r="K298"/>
  <c r="O298"/>
  <c r="Q298"/>
  <c r="U298"/>
  <c r="G300"/>
  <c r="M300" s="1"/>
  <c r="I300"/>
  <c r="K300"/>
  <c r="O300"/>
  <c r="Q300"/>
  <c r="U300"/>
  <c r="G302"/>
  <c r="M302" s="1"/>
  <c r="I302"/>
  <c r="K302"/>
  <c r="O302"/>
  <c r="Q302"/>
  <c r="U302"/>
  <c r="G304"/>
  <c r="I304"/>
  <c r="K304"/>
  <c r="M304"/>
  <c r="O304"/>
  <c r="Q304"/>
  <c r="U304"/>
  <c r="G306"/>
  <c r="M306" s="1"/>
  <c r="I306"/>
  <c r="K306"/>
  <c r="O306"/>
  <c r="Q306"/>
  <c r="U306"/>
  <c r="G308"/>
  <c r="M308" s="1"/>
  <c r="I308"/>
  <c r="K308"/>
  <c r="O308"/>
  <c r="Q308"/>
  <c r="U308"/>
  <c r="G310"/>
  <c r="M310" s="1"/>
  <c r="I310"/>
  <c r="K310"/>
  <c r="O310"/>
  <c r="Q310"/>
  <c r="U310"/>
  <c r="G313"/>
  <c r="M313" s="1"/>
  <c r="I313"/>
  <c r="K313"/>
  <c r="O313"/>
  <c r="Q313"/>
  <c r="U313"/>
  <c r="G316"/>
  <c r="M316" s="1"/>
  <c r="I316"/>
  <c r="K316"/>
  <c r="O316"/>
  <c r="Q316"/>
  <c r="U316"/>
  <c r="G318"/>
  <c r="M318" s="1"/>
  <c r="I318"/>
  <c r="K318"/>
  <c r="O318"/>
  <c r="Q318"/>
  <c r="U318"/>
  <c r="G320"/>
  <c r="M320" s="1"/>
  <c r="I320"/>
  <c r="K320"/>
  <c r="O320"/>
  <c r="Q320"/>
  <c r="U320"/>
  <c r="G322"/>
  <c r="M322" s="1"/>
  <c r="I322"/>
  <c r="K322"/>
  <c r="O322"/>
  <c r="Q322"/>
  <c r="U322"/>
  <c r="G324"/>
  <c r="M324" s="1"/>
  <c r="I324"/>
  <c r="K324"/>
  <c r="O324"/>
  <c r="Q324"/>
  <c r="U324"/>
  <c r="G326"/>
  <c r="M326" s="1"/>
  <c r="I326"/>
  <c r="K326"/>
  <c r="O326"/>
  <c r="Q326"/>
  <c r="U326"/>
  <c r="G328"/>
  <c r="M328" s="1"/>
  <c r="I328"/>
  <c r="K328"/>
  <c r="O328"/>
  <c r="Q328"/>
  <c r="U328"/>
  <c r="G330"/>
  <c r="M330" s="1"/>
  <c r="I330"/>
  <c r="K330"/>
  <c r="O330"/>
  <c r="Q330"/>
  <c r="U330"/>
  <c r="G332"/>
  <c r="M332" s="1"/>
  <c r="I332"/>
  <c r="K332"/>
  <c r="O332"/>
  <c r="Q332"/>
  <c r="U332"/>
  <c r="G334"/>
  <c r="M334" s="1"/>
  <c r="I334"/>
  <c r="K334"/>
  <c r="O334"/>
  <c r="Q334"/>
  <c r="U334"/>
  <c r="G336"/>
  <c r="M336" s="1"/>
  <c r="I336"/>
  <c r="K336"/>
  <c r="O336"/>
  <c r="Q336"/>
  <c r="U336"/>
  <c r="G338"/>
  <c r="M338" s="1"/>
  <c r="I338"/>
  <c r="K338"/>
  <c r="O338"/>
  <c r="Q338"/>
  <c r="U338"/>
  <c r="G340"/>
  <c r="M340" s="1"/>
  <c r="I340"/>
  <c r="K340"/>
  <c r="O340"/>
  <c r="Q340"/>
  <c r="U340"/>
  <c r="G342"/>
  <c r="I342"/>
  <c r="K342"/>
  <c r="O342"/>
  <c r="Q342"/>
  <c r="U342"/>
  <c r="G344"/>
  <c r="M344" s="1"/>
  <c r="I344"/>
  <c r="K344"/>
  <c r="O344"/>
  <c r="Q344"/>
  <c r="U344"/>
  <c r="G346"/>
  <c r="M346" s="1"/>
  <c r="I346"/>
  <c r="K346"/>
  <c r="O346"/>
  <c r="Q346"/>
  <c r="U346"/>
  <c r="G348"/>
  <c r="M348" s="1"/>
  <c r="I348"/>
  <c r="K348"/>
  <c r="O348"/>
  <c r="Q348"/>
  <c r="U348"/>
  <c r="G350"/>
  <c r="M350" s="1"/>
  <c r="I350"/>
  <c r="K350"/>
  <c r="O350"/>
  <c r="Q350"/>
  <c r="U350"/>
  <c r="G352"/>
  <c r="I352"/>
  <c r="K352"/>
  <c r="O352"/>
  <c r="Q352"/>
  <c r="U352"/>
  <c r="G354"/>
  <c r="M354" s="1"/>
  <c r="I354"/>
  <c r="I351" s="1"/>
  <c r="K354"/>
  <c r="O354"/>
  <c r="Q354"/>
  <c r="Q351" s="1"/>
  <c r="U354"/>
  <c r="G357"/>
  <c r="M357" s="1"/>
  <c r="M356" s="1"/>
  <c r="I357"/>
  <c r="I356" s="1"/>
  <c r="K357"/>
  <c r="K356" s="1"/>
  <c r="O357"/>
  <c r="O356" s="1"/>
  <c r="Q357"/>
  <c r="Q356" s="1"/>
  <c r="U357"/>
  <c r="U356" s="1"/>
  <c r="G360"/>
  <c r="M360" s="1"/>
  <c r="I360"/>
  <c r="K360"/>
  <c r="O360"/>
  <c r="Q360"/>
  <c r="U360"/>
  <c r="G362"/>
  <c r="M362" s="1"/>
  <c r="I362"/>
  <c r="K362"/>
  <c r="O362"/>
  <c r="Q362"/>
  <c r="U362"/>
  <c r="G364"/>
  <c r="M364" s="1"/>
  <c r="I364"/>
  <c r="K364"/>
  <c r="O364"/>
  <c r="Q364"/>
  <c r="U364"/>
  <c r="G366"/>
  <c r="I76" i="1" s="1"/>
  <c r="G367" i="12"/>
  <c r="I367"/>
  <c r="K367"/>
  <c r="M367"/>
  <c r="O367"/>
  <c r="Q367"/>
  <c r="U367"/>
  <c r="G369"/>
  <c r="M369" s="1"/>
  <c r="I369"/>
  <c r="K369"/>
  <c r="O369"/>
  <c r="O366" s="1"/>
  <c r="Q369"/>
  <c r="U369"/>
  <c r="U366" s="1"/>
  <c r="G372"/>
  <c r="I372"/>
  <c r="K372"/>
  <c r="O372"/>
  <c r="Q372"/>
  <c r="U372"/>
  <c r="G374"/>
  <c r="M374" s="1"/>
  <c r="I374"/>
  <c r="K374"/>
  <c r="O374"/>
  <c r="Q374"/>
  <c r="U374"/>
  <c r="I20" i="1"/>
  <c r="I19"/>
  <c r="AZ44"/>
  <c r="AZ43"/>
  <c r="G27"/>
  <c r="J28"/>
  <c r="J26"/>
  <c r="G38"/>
  <c r="F38"/>
  <c r="H32"/>
  <c r="J23"/>
  <c r="J24"/>
  <c r="J25"/>
  <c r="J27"/>
  <c r="E24"/>
  <c r="E26"/>
  <c r="BA55" i="15" l="1"/>
  <c r="BA62" s="1"/>
  <c r="E10" i="14" s="1"/>
  <c r="D28" i="13"/>
  <c r="U359" i="12"/>
  <c r="I319"/>
  <c r="I189"/>
  <c r="O205"/>
  <c r="I371"/>
  <c r="O273"/>
  <c r="I366"/>
  <c r="O359"/>
  <c r="U351"/>
  <c r="O189"/>
  <c r="G351"/>
  <c r="I73" i="1" s="1"/>
  <c r="O215" i="12"/>
  <c r="Q196"/>
  <c r="U65"/>
  <c r="U273"/>
  <c r="K230"/>
  <c r="O36"/>
  <c r="G205"/>
  <c r="I61" i="1" s="1"/>
  <c r="O112" i="12"/>
  <c r="Q366"/>
  <c r="U371"/>
  <c r="O351"/>
  <c r="K303"/>
  <c r="O253"/>
  <c r="I205"/>
  <c r="Q172"/>
  <c r="U36"/>
  <c r="G371"/>
  <c r="I77" i="1" s="1"/>
  <c r="I18" s="1"/>
  <c r="Q341" i="12"/>
  <c r="U341"/>
  <c r="I285"/>
  <c r="U172"/>
  <c r="G359"/>
  <c r="I75" i="1" s="1"/>
  <c r="G215" i="12"/>
  <c r="I63" i="1" s="1"/>
  <c r="G15" i="14"/>
  <c r="H15"/>
  <c r="I15"/>
  <c r="BE79" i="15"/>
  <c r="G70"/>
  <c r="E12" i="14" s="1"/>
  <c r="BC70" i="15"/>
  <c r="BD31"/>
  <c r="BB31"/>
  <c r="BD86"/>
  <c r="BB70"/>
  <c r="BC41"/>
  <c r="BE21"/>
  <c r="BB21"/>
  <c r="BA41"/>
  <c r="G41"/>
  <c r="E9" i="14" s="1"/>
  <c r="BE62" i="15"/>
  <c r="BC86"/>
  <c r="BE86"/>
  <c r="BB86"/>
  <c r="BD79"/>
  <c r="G79"/>
  <c r="E13" i="14" s="1"/>
  <c r="BA79" i="15"/>
  <c r="BC79"/>
  <c r="BD70"/>
  <c r="BE70"/>
  <c r="BA70"/>
  <c r="BD62"/>
  <c r="G62"/>
  <c r="BC62"/>
  <c r="BD41"/>
  <c r="BE41"/>
  <c r="BB41"/>
  <c r="BC31"/>
  <c r="BE31"/>
  <c r="BC21"/>
  <c r="BD21"/>
  <c r="G131" i="17"/>
  <c r="G40" i="16" s="1"/>
  <c r="G41" s="1"/>
  <c r="Q12" i="18"/>
  <c r="V12"/>
  <c r="I8"/>
  <c r="I12"/>
  <c r="K8"/>
  <c r="K12"/>
  <c r="O12"/>
  <c r="Q8"/>
  <c r="G106" i="17"/>
  <c r="F39" i="16" s="1"/>
  <c r="G89" i="17"/>
  <c r="G26" i="16" s="1"/>
  <c r="G27" s="1"/>
  <c r="G48" i="17"/>
  <c r="F25" i="16" s="1"/>
  <c r="G12" i="18"/>
  <c r="C22" i="13" s="1"/>
  <c r="G8" i="18"/>
  <c r="C21" i="13" s="1"/>
  <c r="E21" s="1"/>
  <c r="M8" i="18"/>
  <c r="AF22"/>
  <c r="M14"/>
  <c r="M12" s="1"/>
  <c r="G58" i="16"/>
  <c r="G61" s="1"/>
  <c r="G14" s="1"/>
  <c r="BA86" i="15"/>
  <c r="BB62"/>
  <c r="F10" i="14" s="1"/>
  <c r="F15" s="1"/>
  <c r="BA31" i="15"/>
  <c r="BA21"/>
  <c r="G86"/>
  <c r="E14" i="14" s="1"/>
  <c r="BB72" i="15"/>
  <c r="BB79" s="1"/>
  <c r="G31"/>
  <c r="E8" i="14" s="1"/>
  <c r="G65" i="15"/>
  <c r="E11" i="14" s="1"/>
  <c r="G21" i="15"/>
  <c r="E7" i="14" s="1"/>
  <c r="Q140" i="12"/>
  <c r="Q79"/>
  <c r="U79"/>
  <c r="O45"/>
  <c r="I8"/>
  <c r="O371"/>
  <c r="K359"/>
  <c r="G341"/>
  <c r="I72" i="1" s="1"/>
  <c r="O325" i="12"/>
  <c r="U319"/>
  <c r="O303"/>
  <c r="K285"/>
  <c r="Q273"/>
  <c r="O230"/>
  <c r="I215"/>
  <c r="U196"/>
  <c r="G172"/>
  <c r="I58" i="1" s="1"/>
  <c r="U140" i="12"/>
  <c r="Q112"/>
  <c r="G79"/>
  <c r="I55" i="1" s="1"/>
  <c r="I74" i="12"/>
  <c r="K65"/>
  <c r="Q45"/>
  <c r="G36"/>
  <c r="I51" i="1" s="1"/>
  <c r="I36" i="12"/>
  <c r="K371"/>
  <c r="Q319"/>
  <c r="I341"/>
  <c r="Q325"/>
  <c r="Q303"/>
  <c r="O285"/>
  <c r="Q253"/>
  <c r="U253"/>
  <c r="K215"/>
  <c r="Q205"/>
  <c r="U205"/>
  <c r="I196"/>
  <c r="K189"/>
  <c r="I172"/>
  <c r="I140"/>
  <c r="U112"/>
  <c r="I79"/>
  <c r="O65"/>
  <c r="U45"/>
  <c r="G45"/>
  <c r="I52" i="1" s="1"/>
  <c r="K8" i="12"/>
  <c r="K325"/>
  <c r="Q371"/>
  <c r="Q359"/>
  <c r="G253"/>
  <c r="I66" i="1" s="1"/>
  <c r="U230" i="12"/>
  <c r="I112"/>
  <c r="K79"/>
  <c r="Q65"/>
  <c r="I45"/>
  <c r="K36"/>
  <c r="O8"/>
  <c r="K341"/>
  <c r="U325"/>
  <c r="U303"/>
  <c r="I273"/>
  <c r="K172"/>
  <c r="K366"/>
  <c r="G356"/>
  <c r="I74" i="1" s="1"/>
  <c r="O341" i="12"/>
  <c r="I325"/>
  <c r="K319"/>
  <c r="I303"/>
  <c r="Q285"/>
  <c r="U285"/>
  <c r="I253"/>
  <c r="G230"/>
  <c r="I65" i="1" s="1"/>
  <c r="K196" i="12"/>
  <c r="Q189"/>
  <c r="O172"/>
  <c r="K140"/>
  <c r="O79"/>
  <c r="K45"/>
  <c r="Q8"/>
  <c r="AD377"/>
  <c r="G39" i="1" s="1"/>
  <c r="G40" s="1"/>
  <c r="G25" s="1"/>
  <c r="G26" s="1"/>
  <c r="Q230" i="12"/>
  <c r="I359"/>
  <c r="K351"/>
  <c r="O319"/>
  <c r="G285"/>
  <c r="I68" i="1" s="1"/>
  <c r="K273" i="12"/>
  <c r="K253"/>
  <c r="I230"/>
  <c r="Q215"/>
  <c r="U215"/>
  <c r="K205"/>
  <c r="O196"/>
  <c r="U189"/>
  <c r="O140"/>
  <c r="K112"/>
  <c r="Q74"/>
  <c r="I65"/>
  <c r="M46"/>
  <c r="M45" s="1"/>
  <c r="Q36"/>
  <c r="U8"/>
  <c r="G23" i="1"/>
  <c r="M273" i="12"/>
  <c r="M112"/>
  <c r="M74"/>
  <c r="M65"/>
  <c r="M359"/>
  <c r="M366"/>
  <c r="M325"/>
  <c r="M319"/>
  <c r="M303"/>
  <c r="M196"/>
  <c r="M189"/>
  <c r="M140"/>
  <c r="M8"/>
  <c r="G325"/>
  <c r="I71" i="1" s="1"/>
  <c r="G319" i="12"/>
  <c r="I70" i="1" s="1"/>
  <c r="G303" i="12"/>
  <c r="I69" i="1" s="1"/>
  <c r="G273" i="12"/>
  <c r="I67" i="1" s="1"/>
  <c r="G196" i="12"/>
  <c r="I60" i="1" s="1"/>
  <c r="G189" i="12"/>
  <c r="I59" i="1" s="1"/>
  <c r="G140" i="12"/>
  <c r="I57" i="1" s="1"/>
  <c r="G112" i="12"/>
  <c r="I56" i="1" s="1"/>
  <c r="G74" i="12"/>
  <c r="I54" i="1" s="1"/>
  <c r="G65" i="12"/>
  <c r="I53" i="1" s="1"/>
  <c r="M39" i="12"/>
  <c r="M36" s="1"/>
  <c r="G8"/>
  <c r="M372"/>
  <c r="M371" s="1"/>
  <c r="M352"/>
  <c r="M351" s="1"/>
  <c r="M342"/>
  <c r="M341" s="1"/>
  <c r="M286"/>
  <c r="M285" s="1"/>
  <c r="M254"/>
  <c r="M253" s="1"/>
  <c r="M231"/>
  <c r="M230" s="1"/>
  <c r="M227"/>
  <c r="M226" s="1"/>
  <c r="M216"/>
  <c r="M215" s="1"/>
  <c r="M213"/>
  <c r="M212" s="1"/>
  <c r="M206"/>
  <c r="M205" s="1"/>
  <c r="M173"/>
  <c r="M172" s="1"/>
  <c r="M80"/>
  <c r="M79" s="1"/>
  <c r="F22" i="13" l="1"/>
  <c r="E22"/>
  <c r="E23" s="1"/>
  <c r="I17" i="1"/>
  <c r="G28"/>
  <c r="G44" i="16"/>
  <c r="G45" s="1"/>
  <c r="E15" i="14"/>
  <c r="C12" i="13" s="1"/>
  <c r="G30" i="16"/>
  <c r="G31" s="1"/>
  <c r="G49"/>
  <c r="G13" s="1"/>
  <c r="C23" i="13"/>
  <c r="G22" i="18"/>
  <c r="I50" i="1"/>
  <c r="G377" i="12"/>
  <c r="H39" i="1"/>
  <c r="G24"/>
  <c r="G29" s="1"/>
  <c r="E12" i="13" l="1"/>
  <c r="F12" s="1"/>
  <c r="G34" i="16"/>
  <c r="G12" s="1"/>
  <c r="G18" s="1"/>
  <c r="C13" i="13" s="1"/>
  <c r="F21"/>
  <c r="F23" s="1"/>
  <c r="I78" i="1"/>
  <c r="I16"/>
  <c r="I21" s="1"/>
  <c r="C11" i="13" s="1"/>
  <c r="E11" s="1"/>
  <c r="I39" i="1"/>
  <c r="I40" s="1"/>
  <c r="J39" s="1"/>
  <c r="J40" s="1"/>
  <c r="H40"/>
  <c r="E13" i="13" l="1"/>
  <c r="F13" s="1"/>
  <c r="E16"/>
  <c r="E28" s="1"/>
  <c r="L16"/>
  <c r="C16"/>
  <c r="C28" s="1"/>
  <c r="F11" l="1"/>
  <c r="F16" s="1"/>
  <c r="F28" s="1"/>
  <c r="M16" l="1"/>
</calcChain>
</file>

<file path=xl/comments1.xml><?xml version="1.0" encoding="utf-8"?>
<comments xmlns="http://schemas.openxmlformats.org/spreadsheetml/2006/main">
  <authors>
    <author>Admin</author>
    <author>Radim Štěpánek</author>
  </authors>
  <commentList>
    <comment ref="B4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F4" authorId="1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 xml:space="preserve">Ulice
</t>
        </r>
      </text>
    </comment>
    <comment ref="F5" authorId="1">
      <text>
        <r>
          <rPr>
            <sz val="9"/>
            <color indexed="81"/>
            <rFont val="Tahoma"/>
            <family val="2"/>
            <charset val="238"/>
          </rPr>
          <t xml:space="preserve">DIČ
</t>
        </r>
      </text>
    </comment>
    <comment ref="B6" authorId="1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6" authorId="1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>
  <authors>
    <author>Aigel Petr (9768)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<sst xmlns="http://schemas.openxmlformats.org/spreadsheetml/2006/main" count="2094" uniqueCount="937">
  <si>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</si>
  <si>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</si>
  <si>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</si>
  <si>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</si>
  <si>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</si>
  <si>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</si>
  <si>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</si>
  <si>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</si>
  <si>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</si>
  <si>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</si>
  <si>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</si>
  <si>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</si>
  <si>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</si>
  <si>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</si>
  <si>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</si>
  <si>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</si>
  <si>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</si>
  <si>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</si>
  <si>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</si>
  <si>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</si>
  <si>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</si>
  <si>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</si>
  <si>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</si>
  <si>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</si>
  <si>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</si>
  <si>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</si>
  <si>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</si>
  <si>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</si>
  <si>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</si>
  <si>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</si>
  <si>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</si>
  <si>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</si>
  <si>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</si>
  <si>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</si>
  <si>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</si>
  <si>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</si>
  <si>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</si>
  <si>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</si>
  <si>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</si>
  <si>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</si>
  <si>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</si>
  <si>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</si>
  <si>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</si>
  <si>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RE-USE centrum Tišnov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</si>
  <si>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</si>
  <si>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</si>
  <si>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</si>
  <si>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</si>
  <si>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</si>
  <si>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</si>
  <si>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</si>
  <si>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16</t>
  </si>
  <si>
    <t>Přemístění výkopku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</si>
  <si>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</si>
  <si>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</si>
  <si>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</si>
  <si>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</si>
  <si>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</si>
  <si>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</si>
  <si>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</si>
  <si>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Okapový chodník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</si>
  <si>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</si>
  <si>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</si>
  <si>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</si>
  <si>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</si>
  <si>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</si>
  <si>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</si>
  <si>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</si>
  <si>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</si>
  <si>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</si>
  <si>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</si>
  <si>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</si>
  <si>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</si>
  <si>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</si>
  <si>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</si>
  <si>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</si>
  <si>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</si>
  <si>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</si>
  <si>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</si>
  <si>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</si>
  <si>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</si>
  <si>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</si>
  <si>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</si>
  <si>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</si>
  <si>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</si>
  <si>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</si>
  <si>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Zelená střecha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</si>
  <si>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</si>
  <si>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</si>
  <si>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</si>
  <si>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</si>
  <si>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</si>
  <si>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</si>
  <si>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</si>
  <si>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</si>
  <si>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</si>
  <si>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</si>
  <si>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</si>
  <si>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Otvorove prvky z plastu</t>
  </si>
  <si>
    <t>784</t>
  </si>
  <si>
    <t>Malby</t>
  </si>
  <si>
    <t>790</t>
  </si>
  <si>
    <t>Vnitřní vybavení</t>
  </si>
  <si>
    <t>M56</t>
  </si>
  <si>
    <t>Geodetické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</si>
  <si>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</si>
  <si>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</si>
  <si>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</si>
  <si>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</si>
  <si>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</si>
  <si>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</si>
  <si>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</si>
  <si>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</si>
  <si>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</si>
  <si>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</si>
  <si>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</si>
  <si>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</si>
  <si>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</si>
  <si>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</si>
  <si>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</si>
  <si>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</si>
  <si>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</si>
  <si>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</si>
  <si>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</si>
  <si>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</si>
  <si>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</si>
  <si>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</si>
  <si>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</si>
  <si>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</si>
  <si>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</si>
  <si>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</si>
  <si>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</si>
  <si>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</si>
  <si>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</si>
  <si>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1-1</t>
  </si>
  <si>
    <t>Lavičky a vyměření na stavbě, ne geodetické vytýčení</t>
  </si>
  <si>
    <t>kpl</t>
  </si>
  <si>
    <t>POL1_0</t>
  </si>
  <si>
    <t>131201112R00</t>
  </si>
  <si>
    <t>Hloubení nezapaž. jam hor.3 do 1000 m3, STROJNĚ</t>
  </si>
  <si>
    <t>m3</t>
  </si>
  <si>
    <t>0,5*33,05*10,55</t>
  </si>
  <si>
    <t>VV</t>
  </si>
  <si>
    <t>131201119R00</t>
  </si>
  <si>
    <t>Příplatek za lepivost - hloubení nezap.jam v hor.3</t>
  </si>
  <si>
    <t>132201110R00</t>
  </si>
  <si>
    <t>Hloubení rýh š.do 60 cm v hor.3, STROJNĚ</t>
  </si>
  <si>
    <t>0,6*0,5*(32,05*2+8,35*3)</t>
  </si>
  <si>
    <t>132201119R00</t>
  </si>
  <si>
    <t>Příplatek za lepivost - hloubení rýh 60 cm v hor.3</t>
  </si>
  <si>
    <t>162301101R00</t>
  </si>
  <si>
    <t>Vodorovné přemístění výkopku z hor.1-4 do 100 m</t>
  </si>
  <si>
    <t>sokl dokola:0,5*0,3*2*(32,05+0,5*2+9,55)*1,1</t>
  </si>
  <si>
    <t>171201101R00</t>
  </si>
  <si>
    <t>Uložení sypaniny do násypů nezhutněných</t>
  </si>
  <si>
    <t>181101111R00</t>
  </si>
  <si>
    <t>Úprava pláně v zářezech se zhutněním - ručně</t>
  </si>
  <si>
    <t>m2</t>
  </si>
  <si>
    <t>8,65*(10,175+20,675)</t>
  </si>
  <si>
    <t>1-2</t>
  </si>
  <si>
    <t>Chráničky kopoflex do DN 75</t>
  </si>
  <si>
    <t>m</t>
  </si>
  <si>
    <t>cca:5</t>
  </si>
  <si>
    <t>167101101R00</t>
  </si>
  <si>
    <t>Nakládání výkopku z hor.1-4 v množství do 100 m3</t>
  </si>
  <si>
    <t>174101102R00</t>
  </si>
  <si>
    <t>Zásyp ruční se zhutněním</t>
  </si>
  <si>
    <t>139601102R00</t>
  </si>
  <si>
    <t>Ruční výkop jam, rýh a šachet v hornině tř. 3</t>
  </si>
  <si>
    <t>elektro:1</t>
  </si>
  <si>
    <t>175101101RT2</t>
  </si>
  <si>
    <t>Obsyp potrubí bez prohození sypaniny, s dodáním štěrkopísku frakce 0 - 22 mm</t>
  </si>
  <si>
    <t>113106231R00</t>
  </si>
  <si>
    <t>Rozebrání dlažeb ze zámkové dlažby v kamenivu, bude znovu použita</t>
  </si>
  <si>
    <t>0,5*(31,75+9,25+0,5)</t>
  </si>
  <si>
    <t>162301102R00</t>
  </si>
  <si>
    <t>Vodorovné přemístění výkopku z hor.1-4 do 1000 m</t>
  </si>
  <si>
    <t>(174,33875+26,745-14,058)</t>
  </si>
  <si>
    <t>162701109R00</t>
  </si>
  <si>
    <t>Příplatek k vod. přemístění hor.1-4 za další 1 km</t>
  </si>
  <si>
    <t>(174,33875+26,745-14,058)*9</t>
  </si>
  <si>
    <t>199000002R00</t>
  </si>
  <si>
    <t>Poplatek za skládku horniny 1- 4</t>
  </si>
  <si>
    <t>274313711R00</t>
  </si>
  <si>
    <t>Beton základových pasů prostý C 25/30</t>
  </si>
  <si>
    <t>0,6*0,6*(32,05*2+8,35*3)*1,1</t>
  </si>
  <si>
    <t>274351215R00</t>
  </si>
  <si>
    <t>Bednění stěn základových pasů - zřízení</t>
  </si>
  <si>
    <t>2*0,2*(32,05*2+8,35*3)</t>
  </si>
  <si>
    <t>274351216R00</t>
  </si>
  <si>
    <t>Bednění stěn základových pasů - odstranění</t>
  </si>
  <si>
    <t>274354032R00</t>
  </si>
  <si>
    <t>Bednění prostupu základem do 0,05 m2, dl.0,5 m</t>
  </si>
  <si>
    <t>kus</t>
  </si>
  <si>
    <t>hydrant:1</t>
  </si>
  <si>
    <t>274272140RT5</t>
  </si>
  <si>
    <t>Zdivo základové z bednicích tvárnic, tl. 30 cm, výplň tvárnic betonem C 25/30</t>
  </si>
  <si>
    <t>0,25*(2*31,75+3*8,65)</t>
  </si>
  <si>
    <t>279361821R00</t>
  </si>
  <si>
    <t>Výztuž základových zdí z betonář. oceli 10 505 (R)</t>
  </si>
  <si>
    <t>t</t>
  </si>
  <si>
    <t>0,25*(2*31,75+3*8,65)*0,005</t>
  </si>
  <si>
    <t>271531114R00</t>
  </si>
  <si>
    <t>Polštář základu z kameniva drceného 4-8 mm</t>
  </si>
  <si>
    <t>8,65*(10,175+20,675)*0,05*1,05</t>
  </si>
  <si>
    <t>271531113R00</t>
  </si>
  <si>
    <t>Polštář základu z kameniva hr. drceného 16-32 mm</t>
  </si>
  <si>
    <t>8,65*(10,175+20,675)*0,2*1,05</t>
  </si>
  <si>
    <t>271531112R00</t>
  </si>
  <si>
    <t>Polštář základu z kameniva hr. drceného 32-63 mm</t>
  </si>
  <si>
    <t>8,65*(10,175+20,675)*0,1*1,05</t>
  </si>
  <si>
    <t>311271423RT1</t>
  </si>
  <si>
    <t>Zdivo nosné z tvárnic sořepinových, tl. 25 cm, armované a probetonované po 3 m</t>
  </si>
  <si>
    <t>3,4*(31,75*2+8,75*3)-3,5*3,22*2</t>
  </si>
  <si>
    <t>otvory:-(2*0,8*9+2,25*0,8*3+1*2,22)</t>
  </si>
  <si>
    <t>štíty:1,4*9,25*2</t>
  </si>
  <si>
    <t>953981101R01</t>
  </si>
  <si>
    <t>Navrtání výztuže do základů</t>
  </si>
  <si>
    <t>2*(18*2+2*4+8)</t>
  </si>
  <si>
    <t>3-1</t>
  </si>
  <si>
    <t>Úprava zdiva nad otvorem, skrytý překlad, zabednění, výztuž</t>
  </si>
  <si>
    <t>2*9+2,25*3+3,5*2+1</t>
  </si>
  <si>
    <t>417320210RAB</t>
  </si>
  <si>
    <t>Ztužující věnec z U tvarovek a dobetonování, t. 250 mm</t>
  </si>
  <si>
    <t>POL2_0</t>
  </si>
  <si>
    <t>(2*31,75+3*8,75)</t>
  </si>
  <si>
    <t>417320030RAB</t>
  </si>
  <si>
    <t>Ztužující věnec ŽB beton C 16/20, 25 x 20 cm, bednění, výztuž</t>
  </si>
  <si>
    <t>štít:9,25*2</t>
  </si>
  <si>
    <t>564851111R00</t>
  </si>
  <si>
    <t>Podklad ze štěrkodrti po zhutnění tloušťky 15 cm</t>
  </si>
  <si>
    <t>sjezd:12,5</t>
  </si>
  <si>
    <t>doložení zámkovky:0,5*(31,75+9,25+0,5)</t>
  </si>
  <si>
    <t>564861111R00</t>
  </si>
  <si>
    <t>Podklad ze štěrkodrti po zhutnění tloušťky 20 cm</t>
  </si>
  <si>
    <t>okapáč:0,5*(31,85-4,1)</t>
  </si>
  <si>
    <t>564871111R00</t>
  </si>
  <si>
    <t>Podklad ze štěrkodrti po zhutnění tloušťky 25 cm</t>
  </si>
  <si>
    <t>917862111R00</t>
  </si>
  <si>
    <t>Osazení stojat. obrub.bet. s opěrou</t>
  </si>
  <si>
    <t>sjezd:(6,3+4,1)</t>
  </si>
  <si>
    <t>918101111R00</t>
  </si>
  <si>
    <t>Lože pod obrubníky nebo obruby dlažeb z C 12/15</t>
  </si>
  <si>
    <t>sjezd:(6,3+4,1)*0,3*0,2</t>
  </si>
  <si>
    <t>59217010R</t>
  </si>
  <si>
    <t>Obrubník silniční betonový 150x250x1000 mm, přírodní</t>
  </si>
  <si>
    <t>POL3_0</t>
  </si>
  <si>
    <t>sjezd:6,3*1,1</t>
  </si>
  <si>
    <t>59217020R</t>
  </si>
  <si>
    <t>Obrubník nájezdový betonový 148,5x145x1000 mm, přírodní</t>
  </si>
  <si>
    <t>sjezd:4,1*1,1</t>
  </si>
  <si>
    <t>596215061R00</t>
  </si>
  <si>
    <t>Kladení zámkové dlažby tl. 10 cm do drtě tl. 3 cm</t>
  </si>
  <si>
    <t>596291115R00</t>
  </si>
  <si>
    <t xml:space="preserve">Řezání zámkové dlažby tl.100 mm </t>
  </si>
  <si>
    <t>doložení zámkovky:(31,75+9,25+0,5)</t>
  </si>
  <si>
    <t>59245288R</t>
  </si>
  <si>
    <t>Dlažba zámková přírodní 10cm</t>
  </si>
  <si>
    <t>12,5*1,05</t>
  </si>
  <si>
    <t>596811111R00</t>
  </si>
  <si>
    <t>Kladení dlaždic kom.pro pěší, lože z kameniva těž.</t>
  </si>
  <si>
    <t>592453331R</t>
  </si>
  <si>
    <t>Dlaždice betonová 50x50x5 cm hladká, standard šedá</t>
  </si>
  <si>
    <t>okapáč:0,5*(31,85-4,1)*1,05</t>
  </si>
  <si>
    <t>597101035RAA</t>
  </si>
  <si>
    <t>Žlab odvodňovací polymerbeton, zatížení D400 kN, včetně dodávky žlabu a roštu RONN</t>
  </si>
  <si>
    <t>597103020RA0</t>
  </si>
  <si>
    <t>Vpusť k žlabu polymerbetonová D400, litinový rošt</t>
  </si>
  <si>
    <t>610991111R00</t>
  </si>
  <si>
    <t>Zakrývání výplní vnitřních otvorů</t>
  </si>
  <si>
    <t>1.01:(2*0,8*4+2,25*0,8*3+1*2,22)</t>
  </si>
  <si>
    <t>602016191R00</t>
  </si>
  <si>
    <t>Penetrační nátěr stěn</t>
  </si>
  <si>
    <t>1.01:3,6*2*(10,25+8,75)-3,5*3,22</t>
  </si>
  <si>
    <t>okna a dveře:-14,02</t>
  </si>
  <si>
    <t>612481211RT7</t>
  </si>
  <si>
    <t>Montáž výztužné sítě(perlinky)do stěrky-vnit.stěny, včetně výztužné sítě a stěrkového tmelu</t>
  </si>
  <si>
    <t>612471413R00</t>
  </si>
  <si>
    <t>Úprava vnitřních stěn štukem</t>
  </si>
  <si>
    <t>612473186R00</t>
  </si>
  <si>
    <t>Příplatek za zabudované rohovníky</t>
  </si>
  <si>
    <t>okna:31,39</t>
  </si>
  <si>
    <t>vrata:3,5+3,22*2</t>
  </si>
  <si>
    <t>1.02:(2+2*0,8)*5</t>
  </si>
  <si>
    <t>61-1</t>
  </si>
  <si>
    <t>Příplatek za začišťovací profily na oknech</t>
  </si>
  <si>
    <t>1.01:1*(2*4+2,25*3+1)</t>
  </si>
  <si>
    <t>1.01:2*(0,8*4+0,8*3+2,22)</t>
  </si>
  <si>
    <t>61-2</t>
  </si>
  <si>
    <t>Zapravení rýh a prostupů po instalacích</t>
  </si>
  <si>
    <t>622319153RT1</t>
  </si>
  <si>
    <t>Zatepl.systém, ostění, EPS F 30 mm, s omítkou štukovou</t>
  </si>
  <si>
    <t>1.01:1*(2*4+2,25*3+1)*0,1</t>
  </si>
  <si>
    <t>1.01:2*(0,8*4+0,8*3+2,22)*0,1</t>
  </si>
  <si>
    <t>622319153RV1</t>
  </si>
  <si>
    <t>Zatepl.systém, ostění, EPS F 30 mm, zakončený stěrkou s výztužnou tkaninou</t>
  </si>
  <si>
    <t>1.01 - parapet:1*(2*4+2,25*3+1)*0,1</t>
  </si>
  <si>
    <t>1.02:0,1*2*(2+0,8)*5</t>
  </si>
  <si>
    <t>620991121R00</t>
  </si>
  <si>
    <t>Zakrývání výplní vnějších otvorů z lešení</t>
  </si>
  <si>
    <t>2*0,8*9+2,25*0,8*3</t>
  </si>
  <si>
    <t>622319153RT3</t>
  </si>
  <si>
    <t>Zatepl. systém, ostění, EPS F 30 mm, s omítkou silikonovou 1,5 mm</t>
  </si>
  <si>
    <t>0,1*43,95</t>
  </si>
  <si>
    <t>622319150RT3</t>
  </si>
  <si>
    <t>Zateplovací systém, povrchová úprava ostění, s omítkou silikonovou 1,5 mm</t>
  </si>
  <si>
    <t>vrata:0,25*(3,5+2*3,25)*2</t>
  </si>
  <si>
    <t>622319163R00</t>
  </si>
  <si>
    <t>Zateplovací systém, parapet, EPS F tl. 30 mm</t>
  </si>
  <si>
    <t>1*(2*9+2,25*3)*0,1</t>
  </si>
  <si>
    <t>622421491R00</t>
  </si>
  <si>
    <t>Doplňky zatepl. systémů, rohová lišta 2,0 m</t>
  </si>
  <si>
    <t>okna:43,95</t>
  </si>
  <si>
    <t>vrata:2*2*(3,5+3,25*2)</t>
  </si>
  <si>
    <t>4,5*4</t>
  </si>
  <si>
    <t>622421492R00</t>
  </si>
  <si>
    <t>Doplňky zatepl. systémů, okenní lišta 1,4 m</t>
  </si>
  <si>
    <t>1*(2*9+2,25*3)</t>
  </si>
  <si>
    <t>2*0,8*12</t>
  </si>
  <si>
    <t>622421494R00</t>
  </si>
  <si>
    <t>Doplňky zatepl. systémů, parapetní lišta 2,0 m</t>
  </si>
  <si>
    <t>622481211RU1</t>
  </si>
  <si>
    <t>Montáž výztužné sítě do stěrkového tmelu, včetně výztužné sítě a stěrkového tmelu</t>
  </si>
  <si>
    <t>4,5*2*31,75+(4,5+5)/2*9,25*2</t>
  </si>
  <si>
    <t>otvory:-(2*0,8*9+2,25*0,8*3+3,5*3,25*2)</t>
  </si>
  <si>
    <t>602015191R00</t>
  </si>
  <si>
    <t>Podkladní nátěr pod tenkovrstvé omítky</t>
  </si>
  <si>
    <t>602015187RT6</t>
  </si>
  <si>
    <t>Stěrka na stěnách silikonová, zatíraná, zrnitost 1,5 mm</t>
  </si>
  <si>
    <t>sokl:-0,2*(2*31,75+2*9,25-3,5*2+0,25*4)</t>
  </si>
  <si>
    <t>622432112R00</t>
  </si>
  <si>
    <t>Omítka stěn dekorativní střednězrnná</t>
  </si>
  <si>
    <t>sokl:0,2*(2*31,75+2*9,25-3,5*2+0,25*4)</t>
  </si>
  <si>
    <t>622319130RV1</t>
  </si>
  <si>
    <t>Zatepl. systém, fasáda, EPS F 50 mm, zakončený stěrkou s výztužnou tkaninou</t>
  </si>
  <si>
    <t>čela vazníků:31,75*0,8*2</t>
  </si>
  <si>
    <t>631315711RT3</t>
  </si>
  <si>
    <t>Mazanina betonová tl. 12 - 24 cm C 25/30, vyztužená ocelovými vlákny 25 kg/m3</t>
  </si>
  <si>
    <t>0,18*(89,78+181,8)*1,05</t>
  </si>
  <si>
    <t>631319165R00</t>
  </si>
  <si>
    <t>Příplatek za konečnou úpravu mazanin tl. 24 cm</t>
  </si>
  <si>
    <t>631316111R00</t>
  </si>
  <si>
    <t>Povrchový vsyp na betonové podlahy, bez hlazení</t>
  </si>
  <si>
    <t>(89,78+181,8)</t>
  </si>
  <si>
    <t>631316115R00</t>
  </si>
  <si>
    <t>Postřik nových beton. podlah proti prvotn. vysych.</t>
  </si>
  <si>
    <t>631317205R00</t>
  </si>
  <si>
    <t>Řezání dilatační spáry hl. 0-50 mm, železobeton</t>
  </si>
  <si>
    <t>(10,25+20,75+8,75*4)</t>
  </si>
  <si>
    <t>634601111R00</t>
  </si>
  <si>
    <t>Zaplnění dilatačních spár mazanin, šířka 10 mm</t>
  </si>
  <si>
    <t>631351101R00</t>
  </si>
  <si>
    <t>Bednění stěn, rýh a otvorů v podlahách - zřízení</t>
  </si>
  <si>
    <t>vrata:0,3*3,5*2</t>
  </si>
  <si>
    <t>631351102R00</t>
  </si>
  <si>
    <t>Bednění stěn, rýh a otvorů v podlahách -odstranění</t>
  </si>
  <si>
    <t>648991113R00</t>
  </si>
  <si>
    <t>Osazení parapetních desek z plast. hmot</t>
  </si>
  <si>
    <t>2*9+2,25*3</t>
  </si>
  <si>
    <t>60780010R</t>
  </si>
  <si>
    <t>Parapet interiér postforming š. 150 mm bílý, s nosem výšky 40 mm</t>
  </si>
  <si>
    <t>60780050R</t>
  </si>
  <si>
    <t>Krytka boční pro parapety postforming</t>
  </si>
  <si>
    <t>2*12</t>
  </si>
  <si>
    <t>941941031R00</t>
  </si>
  <si>
    <t>Montáž lešení leh.řad.s podlahami,š.do 1 m, H 10 m</t>
  </si>
  <si>
    <t>4*2*(31,75+9,25+1,5*2)</t>
  </si>
  <si>
    <t>941941191RT2</t>
  </si>
  <si>
    <t>Příplatek za každý měsíc použití lešení k pol.1031, lešení trubkové vlastní</t>
  </si>
  <si>
    <t>941941831R00</t>
  </si>
  <si>
    <t>Demontáž lešení leh.řad.s podlahami,š.1 m, H 10 m</t>
  </si>
  <si>
    <t>941955002R00</t>
  </si>
  <si>
    <t>Lešení lehké pomocné, výška podlahy do 1,9 m</t>
  </si>
  <si>
    <t>952901221R00</t>
  </si>
  <si>
    <t>Vyčištění průmyslových budov a objektů výrobních</t>
  </si>
  <si>
    <t>95-1</t>
  </si>
  <si>
    <t>Odvoz a likvidace odpadu ze stavby, cihly, obaly, igelity, dlažby apod.</t>
  </si>
  <si>
    <t>95-2</t>
  </si>
  <si>
    <t>Zřízení větracích otvorů P05, vč. plastové krycí mřížky</t>
  </si>
  <si>
    <t>10</t>
  </si>
  <si>
    <t>113201011RAC</t>
  </si>
  <si>
    <t>Vytrhání obrubníků silničních, s přemístěním hmot do 3 m nebo s naložením</t>
  </si>
  <si>
    <t>4,1</t>
  </si>
  <si>
    <t>979082111R00</t>
  </si>
  <si>
    <t>Vnitrostaveništní doprava suti do 10 m</t>
  </si>
  <si>
    <t>1,107</t>
  </si>
  <si>
    <t>979082121R00</t>
  </si>
  <si>
    <t>Příplatek k vnitrost. dopravě suti za dalších 5 m</t>
  </si>
  <si>
    <t>1,107*4</t>
  </si>
  <si>
    <t>979081111R00</t>
  </si>
  <si>
    <t>Odvoz suti a vybour. hmot na skládku do 1 km</t>
  </si>
  <si>
    <t>979081121R00</t>
  </si>
  <si>
    <t>Příplatek k odvozu za každý další 1 km</t>
  </si>
  <si>
    <t>1,107*9</t>
  </si>
  <si>
    <t>979999998R00</t>
  </si>
  <si>
    <t>Poplatek za skládku suti</t>
  </si>
  <si>
    <t>998021021R00</t>
  </si>
  <si>
    <t>Přesun hmot pro haly zděné výšky do 20 m</t>
  </si>
  <si>
    <t>1,7+309,44963+108,24738+13,54582+49,92426+1,33424</t>
  </si>
  <si>
    <t>3,19886+132,93301+0,26828+7,37054+0,01086</t>
  </si>
  <si>
    <t>711191171RT2</t>
  </si>
  <si>
    <t>Izolace proti zem.vlhkosti,podk.textilie,vodorovná, včetně dodávky textílie 300 g/m2</t>
  </si>
  <si>
    <t>711171559RT3</t>
  </si>
  <si>
    <t>Izolace proti vlhkosti vodorovná, fólií, volně, včetně fólie PVC zemní tl. 1,5 mm</t>
  </si>
  <si>
    <t>711191172RT2</t>
  </si>
  <si>
    <t>Izolace proti zem.vlhkosti,ochr.textilie,vodorovná, včetně dodávky textílie 300 g/m2</t>
  </si>
  <si>
    <t>711191271RT2</t>
  </si>
  <si>
    <t>Izolace proti zem.vlhkosti,podklad.textilie,svislá, včetně dodávky textílie 300 g/m2</t>
  </si>
  <si>
    <t>0,2*2*(20,75+10,25+8,75*2)</t>
  </si>
  <si>
    <t>711172559RT3</t>
  </si>
  <si>
    <t>Izolace proti vlhkosti svislá, fólií, volně, včetně fólie PVC zemní, tl. 1,5 mm</t>
  </si>
  <si>
    <t>711191272RT2</t>
  </si>
  <si>
    <t>Izolace proti zem.vlhkosti,ochran.textilie,svislá, včetně dodávky textílie 300 g/m2</t>
  </si>
  <si>
    <t>712378005R00</t>
  </si>
  <si>
    <t>Stěnová lišta vyhnutá poplastovaná RŠ 70 mm</t>
  </si>
  <si>
    <t>2*(20,75+10,25+8,75*2)</t>
  </si>
  <si>
    <t>711747288R00</t>
  </si>
  <si>
    <t>Opracování prostupů, příruba, tmel, D do 200 mm</t>
  </si>
  <si>
    <t>711112002RZ1</t>
  </si>
  <si>
    <t>Izolace proti vlhkosti svislá pentrační lak, 1x nátěr - včetné dodávky penetračního laku</t>
  </si>
  <si>
    <t>sokl dokola:0,5*2*(31,75+9,25)</t>
  </si>
  <si>
    <t>711823121RT5</t>
  </si>
  <si>
    <t>Montáž nopové fólie svisle, včetně dodávky fólie dren N8</t>
  </si>
  <si>
    <t>998711101R00</t>
  </si>
  <si>
    <t>Přesun hmot pro izolace proti vodě, výšky do 6 m</t>
  </si>
  <si>
    <t>712361701RT1</t>
  </si>
  <si>
    <t>Povlaková krytina střech do 10°, fólií volně, 1 vrstva - fólie ve specifikaci</t>
  </si>
  <si>
    <t>31,85*4,93*2</t>
  </si>
  <si>
    <t>283221092R</t>
  </si>
  <si>
    <t>Fólie mPVC tl. 1,8 mm, střešní šedá, pod zelenou střechu</t>
  </si>
  <si>
    <t>31,85*4,93*2*1,15</t>
  </si>
  <si>
    <t>712391171RT1</t>
  </si>
  <si>
    <t>Povlaková krytina střech do 10°, podklad. textilie, 1 vrstva - materiál ve specifikaci</t>
  </si>
  <si>
    <t>67390526R</t>
  </si>
  <si>
    <t>Textilie jutařská netkaná 300 g/m2</t>
  </si>
  <si>
    <t>712378006R00</t>
  </si>
  <si>
    <t>Rohová lišta vnější poplastovaná RŠ 100 mm</t>
  </si>
  <si>
    <t>hřeben:32</t>
  </si>
  <si>
    <t>712378004R00</t>
  </si>
  <si>
    <t>Závětrná lišta poplastovaná RŠ 250 mm</t>
  </si>
  <si>
    <t>4,93*2*2</t>
  </si>
  <si>
    <t>712378003R00</t>
  </si>
  <si>
    <t>Atiková okapnice poplastovaná RŠ 250 mm</t>
  </si>
  <si>
    <t>31,85*2</t>
  </si>
  <si>
    <t>712391172RT1</t>
  </si>
  <si>
    <t>Povlaková krytina střech do 10°, ochran. textilie, 1 vrstva - materiál ve specifikaci</t>
  </si>
  <si>
    <t>998712101R00</t>
  </si>
  <si>
    <t>Přesun hmot pro povlakové krytiny, výšky do 6 m</t>
  </si>
  <si>
    <t>713191100RT9</t>
  </si>
  <si>
    <t>Položení izolační fólie, včetně dodávky fólie PE</t>
  </si>
  <si>
    <t>713191221R00</t>
  </si>
  <si>
    <t>Izolace tepelná podlah obložení stěn pásky 100 mm</t>
  </si>
  <si>
    <t>63140273R</t>
  </si>
  <si>
    <t>Pásek dilatační okrajový, podlahový</t>
  </si>
  <si>
    <t>2*(20,75+10,25+8,75*2)*1,1</t>
  </si>
  <si>
    <t>713111121R00</t>
  </si>
  <si>
    <t>Izolace tepelné stropů rovných spodem, drátem</t>
  </si>
  <si>
    <t>6315083953R</t>
  </si>
  <si>
    <t>Pás minerální izolační 100 mm, lambda=0,038</t>
  </si>
  <si>
    <t>(89,78+181,8)*1,05</t>
  </si>
  <si>
    <t>998713101R00</t>
  </si>
  <si>
    <t>Přesun hmot pro izolace tepelné, výšky do 6 m</t>
  </si>
  <si>
    <t>712801001R00</t>
  </si>
  <si>
    <t>Hydroakumul. vrstva pro zel.střechy, T40 Garden</t>
  </si>
  <si>
    <t>714-1</t>
  </si>
  <si>
    <t>Kačírková lišta v.80mm vč. montáže</t>
  </si>
  <si>
    <t>K03:63,7</t>
  </si>
  <si>
    <t>714-2</t>
  </si>
  <si>
    <t>Kačírková lišta v.130mm vč. montáže</t>
  </si>
  <si>
    <t>K04:98</t>
  </si>
  <si>
    <t>631571005R00</t>
  </si>
  <si>
    <t>Násyp z kameniva těž. praného fr. 22-32 (kačírku)</t>
  </si>
  <si>
    <t>po obvodu:0,5*0,08*(31,85*2+4,43*4)*1,1</t>
  </si>
  <si>
    <t>631571010R00</t>
  </si>
  <si>
    <t>Zřízení násypu, podlahy nebo střechy, bez dodávky</t>
  </si>
  <si>
    <t>0,08*(30,85*4,43*2)*1,05</t>
  </si>
  <si>
    <t>10371510R</t>
  </si>
  <si>
    <t>Substrát zahradnický B bal PE po 70 litrech</t>
  </si>
  <si>
    <t>0,08*(30,85*4,43*2)*1,05/0,07*1,1</t>
  </si>
  <si>
    <t>714-3</t>
  </si>
  <si>
    <t>Suchomilné rostliny skupiny 1 a 2, vč. položení</t>
  </si>
  <si>
    <t>(30,85*4,43*2)</t>
  </si>
  <si>
    <t>998714101R00</t>
  </si>
  <si>
    <t>Přesun hmot pro zelenou střechu, výšky do 6 m</t>
  </si>
  <si>
    <t>762-1</t>
  </si>
  <si>
    <t>Vazníky vč. montáže, pro zelenou střechu, 200 kg/m2</t>
  </si>
  <si>
    <t>762341220R00</t>
  </si>
  <si>
    <t>M. bedn.střech rovn. z aglomer.desek šroubováním</t>
  </si>
  <si>
    <t>766410020RAI</t>
  </si>
  <si>
    <t>Obklad stěn deskami z aglomerovaného dřeva, pouze montáž, desky ve specifikaci</t>
  </si>
  <si>
    <t>čela vazníků:31,75*0,9*2</t>
  </si>
  <si>
    <t>60726017.AR</t>
  </si>
  <si>
    <t>Deska dřevoštěpková OSB 3 N - 4PD tl. 25 mm</t>
  </si>
  <si>
    <t>31,85*4,93*2*1,1</t>
  </si>
  <si>
    <t>čela vazníků:31,75*0,9*2*1,2</t>
  </si>
  <si>
    <t>762395000R00</t>
  </si>
  <si>
    <t>Spojovací a ochranné prostředky pro střechy</t>
  </si>
  <si>
    <t>314,041*0,025</t>
  </si>
  <si>
    <t>57,15*0,025</t>
  </si>
  <si>
    <t>762-2</t>
  </si>
  <si>
    <t>Výměny pro lyžiny vrat</t>
  </si>
  <si>
    <t>998762102R00</t>
  </si>
  <si>
    <t>Přesun hmot pro tesařské konstrukce, výšky do 12 m</t>
  </si>
  <si>
    <t>767587001RT9</t>
  </si>
  <si>
    <t>Podhledy kazetový, rošt, kazety 60 x 60 cm, včetně dodávky kazet, REI 30 DP3</t>
  </si>
  <si>
    <t>713563115R00</t>
  </si>
  <si>
    <t>Kryt svítidla s odolností EI 30, podhled kazetový</t>
  </si>
  <si>
    <t>cca:10</t>
  </si>
  <si>
    <t>998763101R00</t>
  </si>
  <si>
    <t>Přesun hmot pro dřevostavby, výšky do 12 m</t>
  </si>
  <si>
    <t>764908105RT2</t>
  </si>
  <si>
    <t>Žlab podokapní půlkruhový R,velikost 150 mm, lakovaný Pz v základní barvě</t>
  </si>
  <si>
    <t>2*31,85</t>
  </si>
  <si>
    <t>764908102RT2</t>
  </si>
  <si>
    <t>Kotlík žlabový kónický SOK,vel.žlabu 150 mm, lakovaný Pz v základní barvě</t>
  </si>
  <si>
    <t>764908109RT2</t>
  </si>
  <si>
    <t>Odpadní trouby kruhové SROR, D 100 mm, lakovaný Pz v základní barvě</t>
  </si>
  <si>
    <t>764554493R00</t>
  </si>
  <si>
    <t>Montáž kolena kruhového</t>
  </si>
  <si>
    <t>4*2</t>
  </si>
  <si>
    <t>55351291.AR</t>
  </si>
  <si>
    <t>Koleno svodové roury BK d 100, lakovaný Pz v základní barvě</t>
  </si>
  <si>
    <t>764-1</t>
  </si>
  <si>
    <t>Provizorní svody z kopoflex</t>
  </si>
  <si>
    <t>764908301RT1</t>
  </si>
  <si>
    <t>Oplechování parapetů, rš 200 mm, lakovaný Pz v základní barvě</t>
  </si>
  <si>
    <t>998764101R00</t>
  </si>
  <si>
    <t>Přesun hmot pro klempířské konstr., výšky do 6 m</t>
  </si>
  <si>
    <t>766420020RAI</t>
  </si>
  <si>
    <t>Obklad podhledů deskami z aglomerovaného dřeva, pouze montáž, desky ve specifikaci</t>
  </si>
  <si>
    <t>podbití:(4,93*4*0,35+31,85*2*0,5)</t>
  </si>
  <si>
    <t>60726012.AR</t>
  </si>
  <si>
    <t>Deska dřevoštěpková OSB 3 N - 4PD tl. 15 mm</t>
  </si>
  <si>
    <t>podbití:(4,93*4*0,35+31,85*2*0,5)*1,25</t>
  </si>
  <si>
    <t>622319130RD1</t>
  </si>
  <si>
    <t>Zatepl. systém, podbití, EPS F 30 mm, na dřevostavby, s omítkou silikonovou 1,5 mm</t>
  </si>
  <si>
    <t>podbití:(4,93*4+31,85*2)</t>
  </si>
  <si>
    <t>998766101R00</t>
  </si>
  <si>
    <t>Přesun hmot pro truhlářské konstr., výšky do 6 m</t>
  </si>
  <si>
    <t>767-1</t>
  </si>
  <si>
    <t>Garážová vrata s dveřmi, el. 3500x3250, vč. montáže</t>
  </si>
  <si>
    <t>767-2</t>
  </si>
  <si>
    <t>Ocelový úhelník do vrat, žárový pozink</t>
  </si>
  <si>
    <t>2*3,5</t>
  </si>
  <si>
    <t>769-1</t>
  </si>
  <si>
    <t>Plastové okna a dveře, ext. fólie, dvojsklo, pákový ovladač</t>
  </si>
  <si>
    <t>784161401R00</t>
  </si>
  <si>
    <t>Penetrace podkladu nátěrem HET, Klasik, 1 x</t>
  </si>
  <si>
    <t>784165512R00</t>
  </si>
  <si>
    <t>Malba tekutá HET Klasik, bílá, bez penetrace, 2 x</t>
  </si>
  <si>
    <t>784-1</t>
  </si>
  <si>
    <t>Logo recyklace a nápis RE USE na fasádě</t>
  </si>
  <si>
    <t>790-1</t>
  </si>
  <si>
    <t>Hasící přístroj s hasící schopností 21A, Pg6, vč. montáže</t>
  </si>
  <si>
    <t>790-2</t>
  </si>
  <si>
    <t>Zařízení autonomní detekce a signalizace, vč. montáže</t>
  </si>
  <si>
    <t>56-1</t>
  </si>
  <si>
    <t>Geodetické vytýčení, vč. účasti stavbyvedoucího</t>
  </si>
  <si>
    <t>56-2</t>
  </si>
  <si>
    <t>Zaměření stavby a geometrický plán, po skončení stavby pro zápis do katastru</t>
  </si>
  <si>
    <t/>
  </si>
  <si>
    <t>SUM</t>
  </si>
  <si>
    <t>POPUZIV</t>
  </si>
  <si>
    <t>END</t>
  </si>
  <si>
    <t>Finanční náklady stavby celkem</t>
  </si>
  <si>
    <t>Cena vč. DPH</t>
  </si>
  <si>
    <t>DPH 21%</t>
  </si>
  <si>
    <t>DPH 15%</t>
  </si>
  <si>
    <t>Cena bez DPH</t>
  </si>
  <si>
    <t xml:space="preserve">Rekapitulace stavby souhrn </t>
  </si>
  <si>
    <t>Ostatní a vedlejší náklady celkem</t>
  </si>
  <si>
    <t xml:space="preserve">Ostatní náklady </t>
  </si>
  <si>
    <t xml:space="preserve">Vedlejší náklady </t>
  </si>
  <si>
    <t>II. Rekapitulace stavby - ostatní a vedlejší náklady</t>
  </si>
  <si>
    <t>Stavba celkem - stavební náklady celkem</t>
  </si>
  <si>
    <t xml:space="preserve">SO 01 Hala - elektroinstalace </t>
  </si>
  <si>
    <t>SO 01 Hala - vodovod</t>
  </si>
  <si>
    <t>SO 01 Hala - stavební ( včetně SO02 - zpevněné plochy)</t>
  </si>
  <si>
    <t xml:space="preserve">I. Rekapitulace stavby - stavební objekty </t>
  </si>
  <si>
    <t>RE-USE centrum- novostavba</t>
  </si>
  <si>
    <t>KRYCÍ LIST STAVBY</t>
  </si>
  <si>
    <t>CELKEM  OBJEKT</t>
  </si>
  <si>
    <t>722</t>
  </si>
  <si>
    <t>HZS</t>
  </si>
  <si>
    <t>Stavební díl</t>
  </si>
  <si>
    <t>REKAPITULACE  STAVEBNÍCH  DÍLŮ</t>
  </si>
  <si>
    <t>VODOVOD</t>
  </si>
  <si>
    <t>Objekt :</t>
  </si>
  <si>
    <t>Rozpočet :</t>
  </si>
  <si>
    <t>Stavba :</t>
  </si>
  <si>
    <t>Celkem za</t>
  </si>
  <si>
    <t xml:space="preserve">Poplatek za skladku 10 % příměsí </t>
  </si>
  <si>
    <t>979999999R00</t>
  </si>
  <si>
    <t xml:space="preserve">Příplatek za dalších započatých 1000 m nad 6000 m </t>
  </si>
  <si>
    <t>979083191R00</t>
  </si>
  <si>
    <t xml:space="preserve">Vodorovné přemístění suti na skládku do 6000 m </t>
  </si>
  <si>
    <t>979083117R00</t>
  </si>
  <si>
    <t xml:space="preserve">Vnitrostaveništní doprava suti do 10 m </t>
  </si>
  <si>
    <t xml:space="preserve">Svislá doprava suti na výšku do 3,5 m </t>
  </si>
  <si>
    <t>979012112R00</t>
  </si>
  <si>
    <t>Přesuny suti a vybouraných hmot</t>
  </si>
  <si>
    <t>D96</t>
  </si>
  <si>
    <t xml:space="preserve">Přesun hmot pro vnitřní vodovod, výšky do 6 m </t>
  </si>
  <si>
    <t>998722202R00</t>
  </si>
  <si>
    <t xml:space="preserve">Proplach a dezinfekce vodovod.potrubí DN 80 </t>
  </si>
  <si>
    <t>722290234R00</t>
  </si>
  <si>
    <t xml:space="preserve">Zkouška tlaku potrubí závitového DN 50 </t>
  </si>
  <si>
    <t>722290226R00</t>
  </si>
  <si>
    <t xml:space="preserve">Montáž hydrantového systému D25 </t>
  </si>
  <si>
    <t>722259201R00</t>
  </si>
  <si>
    <t>Hydrantový systém, na stěnu D 25/30, stálotvará hadice</t>
  </si>
  <si>
    <t>722254231RT4</t>
  </si>
  <si>
    <t xml:space="preserve">Vyvedení a upevnění výpustek DN 25 </t>
  </si>
  <si>
    <t>722190403R00</t>
  </si>
  <si>
    <t xml:space="preserve">Potrubí z trub.závit.pozink.svařovan. 11343,DN 25 </t>
  </si>
  <si>
    <t>722130233R00</t>
  </si>
  <si>
    <t>Vnitřní vodovod</t>
  </si>
  <si>
    <t xml:space="preserve">Přesun hmot pro izolace tepelné, výšky do 6 m </t>
  </si>
  <si>
    <t>998713202R00</t>
  </si>
  <si>
    <t>Trubice izolační MIRELON STABIL 35x30mm</t>
  </si>
  <si>
    <t>28377240</t>
  </si>
  <si>
    <t xml:space="preserve">Montáž izolačních skruží na potrubí přímé DN 25 </t>
  </si>
  <si>
    <t>722182001R00</t>
  </si>
  <si>
    <t xml:space="preserve">Přesun hmot, trubní vedení, otevř. výkop </t>
  </si>
  <si>
    <t>998274101R00</t>
  </si>
  <si>
    <t xml:space="preserve">Podložka  HAWLE 3481 </t>
  </si>
  <si>
    <t>pc</t>
  </si>
  <si>
    <t xml:space="preserve">Uliční poklop šoupátkový litina HAWLE 1850 </t>
  </si>
  <si>
    <t xml:space="preserve">Souprava zemní teleskopická HAWLE 9601 1,0-1,6m </t>
  </si>
  <si>
    <t xml:space="preserve">Víčko HAWLE 1860 </t>
  </si>
  <si>
    <t>Přechodka č.6300 32/DN25</t>
  </si>
  <si>
    <t>Spojka č.6310 50/32</t>
  </si>
  <si>
    <t>Šoupátko č.2600 DN40</t>
  </si>
  <si>
    <t>Iso T-kus č.6530 63/50</t>
  </si>
  <si>
    <t>Zákrytová deska PVS 144/114/14 ZD2</t>
  </si>
  <si>
    <t>Dno PVS 120/90/180 D400</t>
  </si>
  <si>
    <t xml:space="preserve">Položení identifikačního vodiče </t>
  </si>
  <si>
    <t>PC</t>
  </si>
  <si>
    <t xml:space="preserve">Fólie výstražná z PVC, šířka 30 cm </t>
  </si>
  <si>
    <t>899711122R00</t>
  </si>
  <si>
    <t>Osazení poklopu s rámem do 150 kg včetně dodávky rámu a poklopu lit. kruhového D 400</t>
  </si>
  <si>
    <t>899103111RT2</t>
  </si>
  <si>
    <t xml:space="preserve">Zřízení šachet z dílců </t>
  </si>
  <si>
    <t>894411111R00</t>
  </si>
  <si>
    <t>Montáž vodovodních šoupátek ve výkopu</t>
  </si>
  <si>
    <t>891181111R00</t>
  </si>
  <si>
    <t xml:space="preserve">Montáž vodovodních armatur 2závity, G 1 </t>
  </si>
  <si>
    <t>722239103R00</t>
  </si>
  <si>
    <t xml:space="preserve">Kohout kulový s odvodn. vnitř.-vnitř.z. DN 25 </t>
  </si>
  <si>
    <t>722235143R00</t>
  </si>
  <si>
    <t xml:space="preserve">Montáž vodovodních armatur,1závit, G 3/4 </t>
  </si>
  <si>
    <t>722229101R00</t>
  </si>
  <si>
    <t>Kohouty plnicí a vypouštěcí DN 20</t>
  </si>
  <si>
    <t>722224111R00</t>
  </si>
  <si>
    <t>Ostatní konstrukce na trubním vedení</t>
  </si>
  <si>
    <t>89</t>
  </si>
  <si>
    <t>28614004.A</t>
  </si>
  <si>
    <t>ks</t>
  </si>
  <si>
    <t>Napojení na stáv.řad</t>
  </si>
  <si>
    <t>Trubka ochranná d 75 x 3,0 PEHD</t>
  </si>
  <si>
    <t>Trubka ROBUST SUPERPIPE SDR11 50x4,6 mm L100m voda</t>
  </si>
  <si>
    <t>28613520</t>
  </si>
  <si>
    <t>Trubka ROBUST SUPERPIPE SDR11 32x3,0 mm L100m voda</t>
  </si>
  <si>
    <t>286135194</t>
  </si>
  <si>
    <t xml:space="preserve">Tlaková zkouška vodovodního potrubí DN 80 </t>
  </si>
  <si>
    <t>892241111R00</t>
  </si>
  <si>
    <t xml:space="preserve">Dezinfekce vodov potr DN do 70 </t>
  </si>
  <si>
    <t>892233121U00</t>
  </si>
  <si>
    <t>Montáž trub z plastických hmot PE, PP, 50x 4,6</t>
  </si>
  <si>
    <t>230180020R00</t>
  </si>
  <si>
    <t>Montáž trub z plastických hmot PE, PP, 32 x 3,0</t>
  </si>
  <si>
    <t>230180010R00</t>
  </si>
  <si>
    <t>Potrubí z trub z plastických hmot</t>
  </si>
  <si>
    <t>87</t>
  </si>
  <si>
    <t xml:space="preserve">Očištění vybourané zámk dlaždice </t>
  </si>
  <si>
    <t>979054451U00</t>
  </si>
  <si>
    <t xml:space="preserve">Osazení stojatého obrubníku,s opěrou,lože z B 12,5 </t>
  </si>
  <si>
    <t xml:space="preserve">Očištění vybour. obrubníků všech loží a výplní </t>
  </si>
  <si>
    <t>979024441R00</t>
  </si>
  <si>
    <t xml:space="preserve">Řezání stávajícího živičného krytu tl. 5 - 10 cm </t>
  </si>
  <si>
    <t>919735112R00</t>
  </si>
  <si>
    <t>Beton asfalt,do 3 m, tl.4 cm plochy 101-200 m2</t>
  </si>
  <si>
    <t>577141112RT3</t>
  </si>
  <si>
    <t xml:space="preserve">Klad zámk dl tl80 skB -50m2 vozov </t>
  </si>
  <si>
    <t>596212220U00</t>
  </si>
  <si>
    <t xml:space="preserve">Podklad z kameniva zpev.cementem KZC 1 tl.15 cm </t>
  </si>
  <si>
    <t>567132115R00</t>
  </si>
  <si>
    <t xml:space="preserve">Podklad ze štěrkopísku po zhutnění tloušťky 15 cm </t>
  </si>
  <si>
    <t>564251111R00</t>
  </si>
  <si>
    <t>Komunikace</t>
  </si>
  <si>
    <t xml:space="preserve">Lože pod potrubí z kameniva těženého 0-16 </t>
  </si>
  <si>
    <t>451572111R00</t>
  </si>
  <si>
    <t xml:space="preserve">Poplatek za skládku horniny 1- 4 </t>
  </si>
  <si>
    <t>Obsyp potrubí bez prohození sypaniny s dodáním štěrkopísku frakce 0 - 16 mm</t>
  </si>
  <si>
    <t xml:space="preserve">Zásyp jam, rýh, šachet se zhutněním </t>
  </si>
  <si>
    <t>174101101R00</t>
  </si>
  <si>
    <t xml:space="preserve">Nakládání výkopku z hor.1-4 v množství do 100 m3 </t>
  </si>
  <si>
    <t xml:space="preserve">Vodorovné přemístění výkopku z hor.1-4 do 10000 m </t>
  </si>
  <si>
    <t>162701105R00</t>
  </si>
  <si>
    <t xml:space="preserve">Odstranění pažení stěn rýh - příložné - hl. do 2 m </t>
  </si>
  <si>
    <t>151101111R00</t>
  </si>
  <si>
    <t xml:space="preserve">Pažení a rozepření stěn rýh - příložné - hl. do 2m </t>
  </si>
  <si>
    <t>151101101R00</t>
  </si>
  <si>
    <t xml:space="preserve">Příplatek za lepivost - hloubení rýh 60 cm v hor.3 </t>
  </si>
  <si>
    <t>132201109R00</t>
  </si>
  <si>
    <t xml:space="preserve">Hloubení rýh šířky do 60 cm v hor.3 do 100 m3 </t>
  </si>
  <si>
    <t>132201101R00</t>
  </si>
  <si>
    <t xml:space="preserve">Odstranění podkladu ze štěrkopísku stabil.cementem </t>
  </si>
  <si>
    <t>113153111R00</t>
  </si>
  <si>
    <t xml:space="preserve">Odstranění podkladu pl. 200 m2,kam.těžené tl.15 cm </t>
  </si>
  <si>
    <t>113107112R00</t>
  </si>
  <si>
    <t xml:space="preserve">Rozebr zámk dlažba pro pěší komun </t>
  </si>
  <si>
    <t>113106123U00</t>
  </si>
  <si>
    <t>celkem (Kč)</t>
  </si>
  <si>
    <t>SPECIFIKACE CELKEM</t>
  </si>
  <si>
    <t>Přirážka na přesun 1%</t>
  </si>
  <si>
    <t xml:space="preserve">Přirážka na dopravu  5,2% </t>
  </si>
  <si>
    <t>Specifikace -součet</t>
  </si>
  <si>
    <t>III. SPECIFIKACE</t>
  </si>
  <si>
    <t>HROMOSVOD A UZEMNĚNÍ - CELKEM</t>
  </si>
  <si>
    <t>PPV =2% z (A+B+C)</t>
  </si>
  <si>
    <t>HROMOSVOD A UZEMNĚNÍ- SOUČET (A+B+C)</t>
  </si>
  <si>
    <t>Materiál podružný =5% z B</t>
  </si>
  <si>
    <t>C.</t>
  </si>
  <si>
    <t xml:space="preserve">Materiál nosný </t>
  </si>
  <si>
    <t>B.</t>
  </si>
  <si>
    <t>A.</t>
  </si>
  <si>
    <t>II- HROMOSVOD A UZEMNĚNÍ</t>
  </si>
  <si>
    <t>ELEKTROINSTALACE - CELKEM</t>
  </si>
  <si>
    <t>PPV =6% z (A+B+C)</t>
  </si>
  <si>
    <t>ELEKTROINSTALACE - SOUČET (A+B+C)</t>
  </si>
  <si>
    <t>I. ELEKTROINSTALACE</t>
  </si>
  <si>
    <t>SPECIFIKACE</t>
  </si>
  <si>
    <t>III.</t>
  </si>
  <si>
    <t xml:space="preserve">HROMOSVOD A UZEMNĚNÍ </t>
  </si>
  <si>
    <t>II.</t>
  </si>
  <si>
    <t>ELEKTROINSTALACE</t>
  </si>
  <si>
    <t>I.</t>
  </si>
  <si>
    <t>REKAPITULACE  NÁKLADŮ</t>
  </si>
  <si>
    <t>ROZPOČET</t>
  </si>
  <si>
    <t>2020, červen</t>
  </si>
  <si>
    <t>Datum:</t>
  </si>
  <si>
    <t xml:space="preserve"> D.1.5 Zařízení silnoproudé elktrotechniky vč. ochrany před bleskem</t>
  </si>
  <si>
    <t>Stavební díl:</t>
  </si>
  <si>
    <t>k.ú. Tišnov</t>
  </si>
  <si>
    <t>Místo stavby:</t>
  </si>
  <si>
    <t>Město Tišnov, nám. Míru 111, Tišnov 666 19</t>
  </si>
  <si>
    <t>Investor:</t>
  </si>
  <si>
    <t>RE-USE centrum,Tišnov - novostavba haly</t>
  </si>
  <si>
    <t>Akce:</t>
  </si>
  <si>
    <t>specifikace - součet</t>
  </si>
  <si>
    <t>RS-. Hl. rozvaděč budovy-skříňový rozvaděč - 1 pole  dle PD včetně montáže</t>
  </si>
  <si>
    <t>Celk.cena</t>
  </si>
  <si>
    <t>Cena/MJ</t>
  </si>
  <si>
    <t>Množství</t>
  </si>
  <si>
    <t>Položka</t>
  </si>
  <si>
    <t>materiál - součet</t>
  </si>
  <si>
    <t>Držák ochranného uhelníku</t>
  </si>
  <si>
    <t>14.</t>
  </si>
  <si>
    <t>Ochranný uhelník 1,7m</t>
  </si>
  <si>
    <t>13.</t>
  </si>
  <si>
    <t xml:space="preserve">Jímací tyč AlMgSi1500mm vč. držáků do ocel. Konstr. </t>
  </si>
  <si>
    <t>12.</t>
  </si>
  <si>
    <t>Štítek pro označení svodů</t>
  </si>
  <si>
    <t>11.</t>
  </si>
  <si>
    <t>Svorka k jímací tyči</t>
  </si>
  <si>
    <t>10.</t>
  </si>
  <si>
    <t xml:space="preserve">Svorka křížová  </t>
  </si>
  <si>
    <t>9.</t>
  </si>
  <si>
    <t>Svorka okapová</t>
  </si>
  <si>
    <t>8.</t>
  </si>
  <si>
    <t xml:space="preserve">Svorka zkušební </t>
  </si>
  <si>
    <t>7.</t>
  </si>
  <si>
    <t xml:space="preserve">Svorka univezální </t>
  </si>
  <si>
    <t>6.</t>
  </si>
  <si>
    <t>podpěra vedení - stěna</t>
  </si>
  <si>
    <t>5.</t>
  </si>
  <si>
    <t>podpěra vedení na plechové střechy</t>
  </si>
  <si>
    <t>4.</t>
  </si>
  <si>
    <t>kg</t>
  </si>
  <si>
    <t>Zemnící páska FeZn 30 x 4mm</t>
  </si>
  <si>
    <t>3.</t>
  </si>
  <si>
    <t>vodič FeZn - 10mm</t>
  </si>
  <si>
    <t>2.</t>
  </si>
  <si>
    <t>Vodič AlMgSi - 8mm</t>
  </si>
  <si>
    <t>1.</t>
  </si>
  <si>
    <t>SPCM</t>
  </si>
  <si>
    <t>b) materiál nosný</t>
  </si>
  <si>
    <t>Položkový soupis nákladů - II Hromosvod a uzemnění</t>
  </si>
  <si>
    <t>montáže - součet</t>
  </si>
  <si>
    <t xml:space="preserve">Montáž jímacích tyčí do 3 m délky </t>
  </si>
  <si>
    <t>210 22-0231</t>
  </si>
  <si>
    <t>Nátěr zemnícího pásku FeZn do 120mm2</t>
  </si>
  <si>
    <t>210 22-0010</t>
  </si>
  <si>
    <t>Označení svodů štítky</t>
  </si>
  <si>
    <t>210 22-0401</t>
  </si>
  <si>
    <t xml:space="preserve">Svorka hromosvodová nad 2 štoubů </t>
  </si>
  <si>
    <t>210 22-0302</t>
  </si>
  <si>
    <t xml:space="preserve">Svorka hromosvodová do 2 štoubů </t>
  </si>
  <si>
    <t>210 22-0301</t>
  </si>
  <si>
    <t>Vodiče svodové do 10mm + podpěry</t>
  </si>
  <si>
    <t>210 22-0101</t>
  </si>
  <si>
    <t>Vedení uzem. V zemi do 120mm2</t>
  </si>
  <si>
    <t>210 22-0021</t>
  </si>
  <si>
    <t>C 21 M</t>
  </si>
  <si>
    <t>a) montáže</t>
  </si>
  <si>
    <t>Položkový soupis nákladů - II. Hromosvod a uzemnění</t>
  </si>
  <si>
    <t xml:space="preserve">Ovladač pom. Obvodů dvojtl. tlačítko v plast skříni, iP 54 </t>
  </si>
  <si>
    <t>31.</t>
  </si>
  <si>
    <t>Bezpečnostní tlačítko v plast skříni , IP 54</t>
  </si>
  <si>
    <t>30.</t>
  </si>
  <si>
    <t>Příchytka kabelová pro CYKY-J 5x16</t>
  </si>
  <si>
    <t>29.</t>
  </si>
  <si>
    <r>
      <rPr>
        <b/>
        <sz val="10"/>
        <rFont val="Arial"/>
        <family val="2"/>
        <charset val="238"/>
      </rPr>
      <t>B</t>
    </r>
    <r>
      <rPr>
        <sz val="10"/>
        <rFont val="Arial"/>
        <family val="2"/>
        <charset val="238"/>
      </rPr>
      <t>- Svíť.venkovní LED cca 50W IP 65, kompl.</t>
    </r>
  </si>
  <si>
    <t>28.</t>
  </si>
  <si>
    <r>
      <rPr>
        <b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>- Svíť.LED.prům 36W, IP 66 - 4680lm, 4000K, délka 120cm</t>
    </r>
  </si>
  <si>
    <t>27.</t>
  </si>
  <si>
    <t>Vodič CY 16mm2</t>
  </si>
  <si>
    <t>26.</t>
  </si>
  <si>
    <t>Vodič CY 6mm2</t>
  </si>
  <si>
    <t>25.</t>
  </si>
  <si>
    <t xml:space="preserve">Kabel prafladur 2x1,5 včetně požárních příchytek </t>
  </si>
  <si>
    <t>24.</t>
  </si>
  <si>
    <t xml:space="preserve">Kabel CYKY-J 5 x 16mm2 </t>
  </si>
  <si>
    <t>23.</t>
  </si>
  <si>
    <t xml:space="preserve">Kabel CYKY-J 5 x 10mm2 </t>
  </si>
  <si>
    <t>22.</t>
  </si>
  <si>
    <t xml:space="preserve">Kabel CYKY-J 5 x 6mm2 </t>
  </si>
  <si>
    <t>21.</t>
  </si>
  <si>
    <t xml:space="preserve">Kabel CYKY-J 3x2,5mm2 </t>
  </si>
  <si>
    <t>20.</t>
  </si>
  <si>
    <t xml:space="preserve">Kabel CYKY-J 3x1,5mm2 </t>
  </si>
  <si>
    <t>19.</t>
  </si>
  <si>
    <t xml:space="preserve">Kabel CYKY -O 3x1,5mm2 </t>
  </si>
  <si>
    <t>18.</t>
  </si>
  <si>
    <t xml:space="preserve">Svorka pro ochr. pospoj </t>
  </si>
  <si>
    <t>17.</t>
  </si>
  <si>
    <t>Zásuvka nástěnná dvojitá IP 44,   2P+PE, 250V, 16A-</t>
  </si>
  <si>
    <t>16.</t>
  </si>
  <si>
    <t>Zásuvka nástěnná  IP 44,  . 2P+PE, 250V, 16A-</t>
  </si>
  <si>
    <t>15.</t>
  </si>
  <si>
    <t>Jistič B 3x 50A</t>
  </si>
  <si>
    <t>Zásuvková skříň 400/230V ,1x zás 32A/5, 1x zás 16A/6  2x zás 230V, jist. 1x32/B/3,1x16/B/3,2x16/B/1</t>
  </si>
  <si>
    <t>Spínač střídavý. nástěn.  IP.44, 250V, 10A</t>
  </si>
  <si>
    <t>Spínač jednopól. nástěn. IP 44, 250V, 10A</t>
  </si>
  <si>
    <t xml:space="preserve">Výstražná tabulka </t>
  </si>
  <si>
    <t>Hutní materiál pro pomocné ocelové konstrukce pro pomocn</t>
  </si>
  <si>
    <t>Matice k závěsné tyči MZ</t>
  </si>
  <si>
    <t>Závěsná Tyč ZT 8 do1m</t>
  </si>
  <si>
    <t>Spojka pro dráť. Žlab DZS</t>
  </si>
  <si>
    <t>Drátěný žlab DZ 60 x200</t>
  </si>
  <si>
    <t>Drátěný žlab DZ 50x100</t>
  </si>
  <si>
    <t>Trubka tuhá 32mm  včetně příchytek</t>
  </si>
  <si>
    <t>Trubka tuhá 25mm  včetně příchytek</t>
  </si>
  <si>
    <t xml:space="preserve">b) materiál nosný </t>
  </si>
  <si>
    <t>Položkový soupis nákladů - I. Elektroinstalace</t>
  </si>
  <si>
    <t xml:space="preserve"> </t>
  </si>
  <si>
    <t>Přichycení kabelu CYKY.J 5x16 do stávající trasy - doplnění příchytných ok</t>
  </si>
  <si>
    <t>210 86-0222s</t>
  </si>
  <si>
    <t>Kabel CYKY-J 5x16mm2</t>
  </si>
  <si>
    <t>210 81-0054s</t>
  </si>
  <si>
    <t>Kabel CYKY-J 5x10mm2</t>
  </si>
  <si>
    <t>210 81-0053s</t>
  </si>
  <si>
    <t>Kabel CYKY-J 5x6mm2</t>
  </si>
  <si>
    <t>210 81-0052s</t>
  </si>
  <si>
    <t>210 81-0046</t>
  </si>
  <si>
    <t>210 81-0045</t>
  </si>
  <si>
    <t xml:space="preserve">Kabel CYKY-O 3x1,5mm2 </t>
  </si>
  <si>
    <t>Spojka ochranného uzemnění</t>
  </si>
  <si>
    <t>210 22-0451</t>
  </si>
  <si>
    <t>Montáž svítidel LED nástěnných</t>
  </si>
  <si>
    <t>210 20-2010</t>
  </si>
  <si>
    <t xml:space="preserve">Svítidlo LED prům  krytí IP 65 </t>
  </si>
  <si>
    <t>210 20-1025s</t>
  </si>
  <si>
    <t>Jistič B 3x50A včetnhě zapojení a úpravy stávajícího rozvaděče</t>
  </si>
  <si>
    <t>210 12-0102</t>
  </si>
  <si>
    <t>Montáž zásuvkové skříně závěsné</t>
  </si>
  <si>
    <t>210 19-2124</t>
  </si>
  <si>
    <t>Montáž oceloplechových skříňových rozvaděčů do 200kg</t>
  </si>
  <si>
    <t>210 19-0003</t>
  </si>
  <si>
    <t>Zásuvka nástěnná,   2P+PE</t>
  </si>
  <si>
    <t>210 11-1031</t>
  </si>
  <si>
    <t>spínač nástěnný střídavý</t>
  </si>
  <si>
    <t>210 11-0024</t>
  </si>
  <si>
    <t>spínač nástěnný jednopól.</t>
  </si>
  <si>
    <t>210 11-0021</t>
  </si>
  <si>
    <t>Ukončení kabelů do 5x16</t>
  </si>
  <si>
    <t>210 10-0213s</t>
  </si>
  <si>
    <t>Ukončení kabelů do 5x6</t>
  </si>
  <si>
    <t>210 10-0155</t>
  </si>
  <si>
    <t>Ukončení kabelů do 3x4</t>
  </si>
  <si>
    <t>210 10-0173</t>
  </si>
  <si>
    <t>210 02-0951</t>
  </si>
  <si>
    <t>Krabicová rozvodka IP 54.</t>
  </si>
  <si>
    <t>210 01-0351</t>
  </si>
  <si>
    <t xml:space="preserve">Zhotovení ocelových nosných konstrukcí </t>
  </si>
  <si>
    <t>210 02-0653</t>
  </si>
  <si>
    <t xml:space="preserve">Montáž. Závěsů pro kabel žlaby </t>
  </si>
  <si>
    <t>210 02-0203s</t>
  </si>
  <si>
    <t>Montáž. Kabel žlabu do 250mm bez víka vč. podpěr</t>
  </si>
  <si>
    <t>210 02-0310</t>
  </si>
  <si>
    <t>Montáž. Kabel žlabu do 200mm bez víka vč. podpěr</t>
  </si>
  <si>
    <t>210 02-0302</t>
  </si>
  <si>
    <t>210 01-0066</t>
  </si>
  <si>
    <t xml:space="preserve">Trubka tuhá 25mm </t>
  </si>
  <si>
    <t>210 01-0065</t>
  </si>
  <si>
    <t>Poznámky uchazeče k zadání</t>
  </si>
  <si>
    <t>POL1_9</t>
  </si>
  <si>
    <t>Indiv</t>
  </si>
  <si>
    <t>Vlastní</t>
  </si>
  <si>
    <t>hod</t>
  </si>
  <si>
    <t>Vypracování dokumentace skutečného provedení stavby  dle SoD, platné legislativy, podmínek a,, požadavků investora a uživatele a podmínek dotačního titulu.</t>
  </si>
  <si>
    <t>19</t>
  </si>
  <si>
    <t>revize elektroinstalace ( vnitřní elektroinstalace, hromosvod)</t>
  </si>
  <si>
    <t>tlaková zkouška vodovodu</t>
  </si>
  <si>
    <t>statické zkoušky podloží</t>
  </si>
  <si>
    <t>Výrobní a dílenská dokumentace - vazníková konstrukce</t>
  </si>
  <si>
    <t>Výrobní a dílenská dokumentace - armovací výkresy žb. Konstrukcí</t>
  </si>
  <si>
    <t>14</t>
  </si>
  <si>
    <t>Soubor</t>
  </si>
  <si>
    <t>Bezpečnostní, hygienická a protiprašná opatření na staveništi</t>
  </si>
  <si>
    <t>005211080R</t>
  </si>
  <si>
    <t>Předání a převzetí staveniště</t>
  </si>
  <si>
    <t>005211010R</t>
  </si>
  <si>
    <t>Odstranění zařízení staveniště</t>
  </si>
  <si>
    <t>005121030R</t>
  </si>
  <si>
    <t>měsíc</t>
  </si>
  <si>
    <t>Provoz zařízení staveniště -předpoklad 2 měsíců doba výstavby</t>
  </si>
  <si>
    <t>005121020R</t>
  </si>
  <si>
    <t>Vybudování zařízení staveniště</t>
  </si>
  <si>
    <t>005121010R</t>
  </si>
  <si>
    <t>Dodavatel</t>
  </si>
  <si>
    <t>Cenová úroveň</t>
  </si>
  <si>
    <t>Cen. soustava / platnost</t>
  </si>
  <si>
    <t>VRN</t>
  </si>
  <si>
    <t>29</t>
  </si>
  <si>
    <t>Re-use centrum - novostavba</t>
  </si>
</sst>
</file>

<file path=xl/styles.xml><?xml version="1.0" encoding="utf-8"?>
<styleSheet xmlns="http://schemas.openxmlformats.org/spreadsheetml/2006/main">
  <numFmts count="1">
    <numFmt numFmtId="164" formatCode="#,##0.00000"/>
  </numFmts>
  <fonts count="4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43"/>
      <name val="Arial"/>
      <charset val="238"/>
    </font>
    <font>
      <sz val="15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color indexed="9"/>
      <name val="Arial CE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 CE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9" fillId="0" borderId="0"/>
  </cellStyleXfs>
  <cellXfs count="54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9" xfId="0" applyFill="1" applyBorder="1" applyAlignment="1">
      <alignment vertical="top"/>
    </xf>
    <xf numFmtId="0" fontId="0" fillId="2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2" borderId="38" xfId="0" applyFill="1" applyBorder="1" applyAlignment="1">
      <alignment vertical="top" shrinkToFit="1"/>
    </xf>
    <xf numFmtId="0" fontId="0" fillId="2" borderId="39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2" borderId="39" xfId="0" applyNumberFormat="1" applyFill="1" applyBorder="1" applyAlignment="1">
      <alignment vertical="top" shrinkToFit="1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54" xfId="0" applyFill="1" applyBorder="1" applyAlignment="1">
      <alignment vertical="top"/>
    </xf>
    <xf numFmtId="164" fontId="0" fillId="2" borderId="49" xfId="0" applyNumberFormat="1" applyFill="1" applyBorder="1" applyAlignment="1">
      <alignment vertical="top"/>
    </xf>
    <xf numFmtId="4" fontId="0" fillId="2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2"/>
    <xf numFmtId="49" fontId="19" fillId="0" borderId="0" xfId="2" applyNumberFormat="1" applyAlignment="1">
      <alignment vertical="top"/>
    </xf>
    <xf numFmtId="49" fontId="20" fillId="0" borderId="0" xfId="2" applyNumberFormat="1" applyFont="1" applyAlignment="1">
      <alignment vertical="top"/>
    </xf>
    <xf numFmtId="4" fontId="21" fillId="5" borderId="13" xfId="2" applyNumberFormat="1" applyFont="1" applyFill="1" applyBorder="1" applyAlignment="1">
      <alignment horizontal="center" vertical="center"/>
    </xf>
    <xf numFmtId="4" fontId="21" fillId="5" borderId="55" xfId="2" applyNumberFormat="1" applyFont="1" applyFill="1" applyBorder="1" applyAlignment="1">
      <alignment horizontal="center" vertical="center"/>
    </xf>
    <xf numFmtId="4" fontId="21" fillId="5" borderId="56" xfId="2" applyNumberFormat="1" applyFont="1" applyFill="1" applyBorder="1" applyAlignment="1">
      <alignment horizontal="center" vertical="center"/>
    </xf>
    <xf numFmtId="4" fontId="23" fillId="0" borderId="5" xfId="2" applyNumberFormat="1" applyFont="1" applyFill="1" applyBorder="1" applyAlignment="1">
      <alignment horizontal="center" vertical="center"/>
    </xf>
    <xf numFmtId="4" fontId="23" fillId="0" borderId="55" xfId="2" applyNumberFormat="1" applyFont="1" applyFill="1" applyBorder="1" applyAlignment="1">
      <alignment horizontal="center" vertical="center"/>
    </xf>
    <xf numFmtId="4" fontId="23" fillId="0" borderId="60" xfId="2" applyNumberFormat="1" applyFont="1" applyFill="1" applyBorder="1" applyAlignment="1">
      <alignment horizontal="center" vertical="center"/>
    </xf>
    <xf numFmtId="4" fontId="23" fillId="0" borderId="61" xfId="2" applyNumberFormat="1" applyFont="1" applyBorder="1" applyAlignment="1">
      <alignment vertical="top"/>
    </xf>
    <xf numFmtId="4" fontId="23" fillId="0" borderId="62" xfId="2" applyNumberFormat="1" applyFont="1" applyBorder="1" applyAlignment="1">
      <alignment vertical="top"/>
    </xf>
    <xf numFmtId="4" fontId="23" fillId="0" borderId="63" xfId="2" applyNumberFormat="1" applyFont="1" applyBorder="1" applyAlignment="1">
      <alignment vertical="top"/>
    </xf>
    <xf numFmtId="4" fontId="23" fillId="0" borderId="64" xfId="2" applyNumberFormat="1" applyFont="1" applyBorder="1" applyAlignment="1">
      <alignment vertical="top"/>
    </xf>
    <xf numFmtId="4" fontId="23" fillId="0" borderId="25" xfId="2" applyNumberFormat="1" applyFont="1" applyBorder="1" applyAlignment="1">
      <alignment vertical="top"/>
    </xf>
    <xf numFmtId="4" fontId="23" fillId="0" borderId="67" xfId="2" applyNumberFormat="1" applyFont="1" applyBorder="1" applyAlignment="1">
      <alignment vertical="top"/>
    </xf>
    <xf numFmtId="4" fontId="23" fillId="0" borderId="23" xfId="2" applyNumberFormat="1" applyFont="1" applyBorder="1" applyAlignment="1">
      <alignment vertical="top"/>
    </xf>
    <xf numFmtId="49" fontId="23" fillId="0" borderId="0" xfId="2" applyNumberFormat="1" applyFont="1" applyAlignment="1">
      <alignment vertical="top"/>
    </xf>
    <xf numFmtId="0" fontId="25" fillId="0" borderId="0" xfId="2" applyFont="1"/>
    <xf numFmtId="4" fontId="25" fillId="0" borderId="0" xfId="2" applyNumberFormat="1" applyFont="1"/>
    <xf numFmtId="0" fontId="26" fillId="0" borderId="0" xfId="2" applyFont="1"/>
    <xf numFmtId="4" fontId="23" fillId="0" borderId="55" xfId="2" applyNumberFormat="1" applyFont="1" applyFill="1" applyBorder="1" applyAlignment="1">
      <alignment horizontal="center" vertical="top"/>
    </xf>
    <xf numFmtId="0" fontId="19" fillId="0" borderId="0" xfId="2" applyFill="1"/>
    <xf numFmtId="4" fontId="23" fillId="0" borderId="14" xfId="2" applyNumberFormat="1" applyFont="1" applyBorder="1" applyAlignment="1">
      <alignment vertical="top"/>
    </xf>
    <xf numFmtId="49" fontId="24" fillId="0" borderId="43" xfId="2" applyNumberFormat="1" applyFont="1" applyBorder="1" applyAlignment="1">
      <alignment horizontal="left" vertical="top"/>
    </xf>
    <xf numFmtId="49" fontId="24" fillId="0" borderId="14" xfId="2" applyNumberFormat="1" applyFont="1" applyBorder="1" applyAlignment="1">
      <alignment horizontal="left" vertical="top"/>
    </xf>
    <xf numFmtId="4" fontId="23" fillId="0" borderId="14" xfId="2" applyNumberFormat="1" applyFont="1" applyBorder="1" applyAlignment="1">
      <alignment horizontal="right" vertical="top"/>
    </xf>
    <xf numFmtId="0" fontId="24" fillId="0" borderId="59" xfId="2" applyFont="1" applyBorder="1" applyAlignment="1">
      <alignment horizontal="center" vertical="top" wrapText="1"/>
    </xf>
    <xf numFmtId="0" fontId="24" fillId="0" borderId="20" xfId="2" applyFont="1" applyBorder="1" applyAlignment="1">
      <alignment horizontal="center" vertical="top" wrapText="1"/>
    </xf>
    <xf numFmtId="0" fontId="24" fillId="0" borderId="58" xfId="2" applyFont="1" applyBorder="1" applyAlignment="1">
      <alignment horizontal="center" vertical="top" wrapText="1"/>
    </xf>
    <xf numFmtId="49" fontId="27" fillId="0" borderId="0" xfId="2" applyNumberFormat="1" applyFont="1" applyAlignment="1">
      <alignment vertical="top"/>
    </xf>
    <xf numFmtId="49" fontId="22" fillId="0" borderId="0" xfId="2" applyNumberFormat="1" applyFont="1" applyAlignment="1">
      <alignment vertical="center"/>
    </xf>
    <xf numFmtId="4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3" fontId="0" fillId="0" borderId="0" xfId="0" applyNumberFormat="1"/>
    <xf numFmtId="0" fontId="20" fillId="0" borderId="0" xfId="0" applyFont="1" applyBorder="1"/>
    <xf numFmtId="3" fontId="30" fillId="6" borderId="71" xfId="0" applyNumberFormat="1" applyFont="1" applyFill="1" applyBorder="1"/>
    <xf numFmtId="3" fontId="30" fillId="6" borderId="72" xfId="0" applyNumberFormat="1" applyFont="1" applyFill="1" applyBorder="1"/>
    <xf numFmtId="3" fontId="30" fillId="6" borderId="73" xfId="0" applyNumberFormat="1" applyFont="1" applyFill="1" applyBorder="1"/>
    <xf numFmtId="3" fontId="30" fillId="6" borderId="13" xfId="0" applyNumberFormat="1" applyFont="1" applyFill="1" applyBorder="1"/>
    <xf numFmtId="0" fontId="30" fillId="6" borderId="7" xfId="0" applyFont="1" applyFill="1" applyBorder="1"/>
    <xf numFmtId="0" fontId="30" fillId="6" borderId="11" xfId="0" applyFont="1" applyFill="1" applyBorder="1"/>
    <xf numFmtId="3" fontId="20" fillId="0" borderId="74" xfId="0" applyNumberFormat="1" applyFont="1" applyBorder="1"/>
    <xf numFmtId="3" fontId="20" fillId="0" borderId="33" xfId="0" applyNumberFormat="1" applyFont="1" applyBorder="1"/>
    <xf numFmtId="3" fontId="20" fillId="0" borderId="34" xfId="0" applyNumberFormat="1" applyFont="1" applyBorder="1"/>
    <xf numFmtId="3" fontId="20" fillId="0" borderId="2" xfId="0" applyNumberFormat="1" applyFont="1" applyBorder="1"/>
    <xf numFmtId="0" fontId="31" fillId="0" borderId="0" xfId="0" applyFont="1" applyBorder="1"/>
    <xf numFmtId="49" fontId="31" fillId="0" borderId="1" xfId="0" applyNumberFormat="1" applyFont="1" applyBorder="1"/>
    <xf numFmtId="0" fontId="30" fillId="6" borderId="71" xfId="0" applyFont="1" applyFill="1" applyBorder="1" applyAlignment="1">
      <alignment horizontal="center"/>
    </xf>
    <xf numFmtId="0" fontId="30" fillId="6" borderId="72" xfId="0" applyFont="1" applyFill="1" applyBorder="1" applyAlignment="1">
      <alignment horizontal="center"/>
    </xf>
    <xf numFmtId="0" fontId="30" fillId="6" borderId="73" xfId="0" applyFont="1" applyFill="1" applyBorder="1" applyAlignment="1">
      <alignment horizontal="center"/>
    </xf>
    <xf numFmtId="0" fontId="30" fillId="6" borderId="13" xfId="0" applyFont="1" applyFill="1" applyBorder="1" applyAlignment="1">
      <alignment horizontal="center"/>
    </xf>
    <xf numFmtId="0" fontId="30" fillId="6" borderId="7" xfId="0" applyFont="1" applyFill="1" applyBorder="1" applyAlignment="1">
      <alignment horizontal="center"/>
    </xf>
    <xf numFmtId="49" fontId="30" fillId="6" borderId="11" xfId="0" applyNumberFormat="1" applyFont="1" applyFill="1" applyBorder="1" applyAlignment="1">
      <alignment horizontal="center"/>
    </xf>
    <xf numFmtId="0" fontId="20" fillId="0" borderId="0" xfId="0" applyFont="1"/>
    <xf numFmtId="0" fontId="32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49" fontId="32" fillId="0" borderId="0" xfId="0" applyNumberFormat="1" applyFont="1" applyAlignment="1">
      <alignment horizontal="centerContinuous"/>
    </xf>
    <xf numFmtId="49" fontId="20" fillId="0" borderId="76" xfId="5" applyNumberFormat="1" applyFont="1" applyBorder="1"/>
    <xf numFmtId="49" fontId="20" fillId="0" borderId="76" xfId="5" applyNumberFormat="1" applyFont="1" applyBorder="1" applyAlignment="1">
      <alignment horizontal="right"/>
    </xf>
    <xf numFmtId="49" fontId="30" fillId="0" borderId="76" xfId="5" applyNumberFormat="1" applyFont="1" applyBorder="1"/>
    <xf numFmtId="0" fontId="20" fillId="0" borderId="80" xfId="0" applyNumberFormat="1" applyFont="1" applyBorder="1"/>
    <xf numFmtId="49" fontId="20" fillId="0" borderId="81" xfId="0" applyNumberFormat="1" applyFont="1" applyBorder="1" applyAlignment="1">
      <alignment horizontal="left"/>
    </xf>
    <xf numFmtId="0" fontId="20" fillId="0" borderId="82" xfId="5" applyFont="1" applyBorder="1"/>
    <xf numFmtId="49" fontId="20" fillId="0" borderId="81" xfId="5" applyNumberFormat="1" applyFont="1" applyBorder="1"/>
    <xf numFmtId="49" fontId="20" fillId="0" borderId="81" xfId="5" applyNumberFormat="1" applyFont="1" applyBorder="1" applyAlignment="1">
      <alignment horizontal="right"/>
    </xf>
    <xf numFmtId="49" fontId="30" fillId="0" borderId="81" xfId="5" applyNumberFormat="1" applyFont="1" applyBorder="1"/>
    <xf numFmtId="0" fontId="29" fillId="0" borderId="0" xfId="5"/>
    <xf numFmtId="0" fontId="29" fillId="0" borderId="0" xfId="5" applyAlignment="1">
      <alignment horizontal="right"/>
    </xf>
    <xf numFmtId="0" fontId="29" fillId="0" borderId="0" xfId="5" applyBorder="1"/>
    <xf numFmtId="0" fontId="29" fillId="0" borderId="0" xfId="5" applyBorder="1" applyAlignment="1">
      <alignment horizontal="right"/>
    </xf>
    <xf numFmtId="0" fontId="33" fillId="0" borderId="0" xfId="5" applyFont="1" applyBorder="1" applyAlignment="1"/>
    <xf numFmtId="4" fontId="34" fillId="0" borderId="0" xfId="5" applyNumberFormat="1" applyFont="1" applyBorder="1"/>
    <xf numFmtId="0" fontId="34" fillId="0" borderId="0" xfId="5" applyFont="1" applyBorder="1"/>
    <xf numFmtId="3" fontId="34" fillId="0" borderId="0" xfId="5" applyNumberFormat="1" applyFont="1" applyBorder="1" applyAlignment="1">
      <alignment horizontal="right"/>
    </xf>
    <xf numFmtId="0" fontId="33" fillId="0" borderId="0" xfId="5" applyFont="1" applyAlignment="1"/>
    <xf numFmtId="3" fontId="29" fillId="0" borderId="0" xfId="5" applyNumberFormat="1"/>
    <xf numFmtId="0" fontId="35" fillId="0" borderId="0" xfId="5" applyFont="1"/>
    <xf numFmtId="4" fontId="30" fillId="6" borderId="49" xfId="5" applyNumberFormat="1" applyFont="1" applyFill="1" applyBorder="1"/>
    <xf numFmtId="4" fontId="20" fillId="6" borderId="54" xfId="5" applyNumberFormat="1" applyFont="1" applyFill="1" applyBorder="1" applyAlignment="1">
      <alignment horizontal="right"/>
    </xf>
    <xf numFmtId="4" fontId="20" fillId="6" borderId="43" xfId="5" applyNumberFormat="1" applyFont="1" applyFill="1" applyBorder="1" applyAlignment="1">
      <alignment horizontal="right"/>
    </xf>
    <xf numFmtId="0" fontId="20" fillId="6" borderId="43" xfId="5" applyFont="1" applyFill="1" applyBorder="1" applyAlignment="1">
      <alignment horizontal="center"/>
    </xf>
    <xf numFmtId="0" fontId="36" fillId="6" borderId="53" xfId="5" applyFont="1" applyFill="1" applyBorder="1"/>
    <xf numFmtId="49" fontId="36" fillId="6" borderId="49" xfId="5" applyNumberFormat="1" applyFont="1" applyFill="1" applyBorder="1" applyAlignment="1">
      <alignment horizontal="left"/>
    </xf>
    <xf numFmtId="0" fontId="20" fillId="6" borderId="49" xfId="5" applyFont="1" applyFill="1" applyBorder="1" applyAlignment="1">
      <alignment horizontal="center"/>
    </xf>
    <xf numFmtId="0" fontId="37" fillId="0" borderId="0" xfId="5" applyFont="1"/>
    <xf numFmtId="4" fontId="38" fillId="0" borderId="52" xfId="5" applyNumberFormat="1" applyFont="1" applyBorder="1"/>
    <xf numFmtId="4" fontId="38" fillId="0" borderId="52" xfId="5" applyNumberFormat="1" applyFont="1" applyBorder="1" applyAlignment="1">
      <alignment horizontal="right"/>
    </xf>
    <xf numFmtId="49" fontId="38" fillId="0" borderId="52" xfId="5" applyNumberFormat="1" applyFont="1" applyBorder="1" applyAlignment="1">
      <alignment horizontal="center" shrinkToFit="1"/>
    </xf>
    <xf numFmtId="0" fontId="38" fillId="0" borderId="52" xfId="5" applyFont="1" applyBorder="1" applyAlignment="1">
      <alignment vertical="top" wrapText="1"/>
    </xf>
    <xf numFmtId="49" fontId="38" fillId="0" borderId="52" xfId="5" applyNumberFormat="1" applyFont="1" applyBorder="1" applyAlignment="1">
      <alignment horizontal="left" vertical="top"/>
    </xf>
    <xf numFmtId="0" fontId="38" fillId="0" borderId="52" xfId="5" applyFont="1" applyBorder="1" applyAlignment="1">
      <alignment horizontal="center" vertical="top"/>
    </xf>
    <xf numFmtId="0" fontId="29" fillId="0" borderId="0" xfId="5" applyNumberFormat="1"/>
    <xf numFmtId="0" fontId="20" fillId="0" borderId="54" xfId="5" applyNumberFormat="1" applyFont="1" applyBorder="1"/>
    <xf numFmtId="0" fontId="20" fillId="0" borderId="43" xfId="5" applyNumberFormat="1" applyFont="1" applyBorder="1" applyAlignment="1">
      <alignment horizontal="right"/>
    </xf>
    <xf numFmtId="0" fontId="20" fillId="0" borderId="43" xfId="5" applyFont="1" applyBorder="1" applyAlignment="1">
      <alignment horizontal="center"/>
    </xf>
    <xf numFmtId="0" fontId="30" fillId="0" borderId="53" xfId="5" applyFont="1" applyBorder="1"/>
    <xf numFmtId="49" fontId="30" fillId="0" borderId="33" xfId="5" applyNumberFormat="1" applyFont="1" applyBorder="1" applyAlignment="1">
      <alignment horizontal="left"/>
    </xf>
    <xf numFmtId="0" fontId="30" fillId="0" borderId="33" xfId="5" applyFont="1" applyBorder="1" applyAlignment="1">
      <alignment horizontal="center"/>
    </xf>
    <xf numFmtId="0" fontId="31" fillId="6" borderId="49" xfId="5" applyFont="1" applyFill="1" applyBorder="1" applyAlignment="1">
      <alignment horizontal="center"/>
    </xf>
    <xf numFmtId="0" fontId="31" fillId="6" borderId="54" xfId="5" applyFont="1" applyFill="1" applyBorder="1" applyAlignment="1">
      <alignment horizontal="center"/>
    </xf>
    <xf numFmtId="0" fontId="31" fillId="6" borderId="54" xfId="5" applyNumberFormat="1" applyFont="1" applyFill="1" applyBorder="1" applyAlignment="1">
      <alignment horizontal="center"/>
    </xf>
    <xf numFmtId="49" fontId="31" fillId="6" borderId="49" xfId="5" applyNumberFormat="1" applyFont="1" applyFill="1" applyBorder="1"/>
    <xf numFmtId="0" fontId="20" fillId="0" borderId="0" xfId="5" applyFont="1" applyAlignment="1"/>
    <xf numFmtId="0" fontId="20" fillId="0" borderId="0" xfId="5" applyFont="1"/>
    <xf numFmtId="0" fontId="20" fillId="0" borderId="0" xfId="5" applyFont="1" applyAlignment="1">
      <alignment horizontal="right"/>
    </xf>
    <xf numFmtId="0" fontId="31" fillId="0" borderId="0" xfId="5" applyFont="1"/>
    <xf numFmtId="0" fontId="20" fillId="0" borderId="76" xfId="5" applyFont="1" applyBorder="1"/>
    <xf numFmtId="0" fontId="20" fillId="0" borderId="80" xfId="5" applyFont="1" applyBorder="1"/>
    <xf numFmtId="49" fontId="20" fillId="0" borderId="81" xfId="5" applyNumberFormat="1" applyFont="1" applyBorder="1" applyAlignment="1">
      <alignment horizontal="left"/>
    </xf>
    <xf numFmtId="0" fontId="31" fillId="0" borderId="82" xfId="5" applyFont="1" applyBorder="1" applyAlignment="1">
      <alignment horizontal="right"/>
    </xf>
    <xf numFmtId="0" fontId="20" fillId="0" borderId="81" xfId="5" applyFont="1" applyBorder="1"/>
    <xf numFmtId="0" fontId="39" fillId="0" borderId="0" xfId="5" applyFont="1" applyAlignment="1">
      <alignment horizontal="centerContinuous"/>
    </xf>
    <xf numFmtId="0" fontId="39" fillId="0" borderId="0" xfId="5" applyFont="1" applyAlignment="1">
      <alignment horizontal="right"/>
    </xf>
    <xf numFmtId="0" fontId="40" fillId="0" borderId="0" xfId="5" applyFont="1" applyAlignment="1">
      <alignment horizontal="centerContinuous"/>
    </xf>
    <xf numFmtId="4" fontId="19" fillId="0" borderId="0" xfId="2" applyNumberFormat="1"/>
    <xf numFmtId="0" fontId="19" fillId="0" borderId="0" xfId="2" applyAlignment="1">
      <alignment horizontal="left"/>
    </xf>
    <xf numFmtId="0" fontId="19" fillId="0" borderId="0" xfId="2" applyAlignment="1">
      <alignment horizontal="right"/>
    </xf>
    <xf numFmtId="4" fontId="19" fillId="0" borderId="0" xfId="2" applyNumberFormat="1" applyAlignment="1">
      <alignment horizontal="right"/>
    </xf>
    <xf numFmtId="0" fontId="30" fillId="0" borderId="0" xfId="2" applyFont="1"/>
    <xf numFmtId="4" fontId="19" fillId="0" borderId="0" xfId="2" applyNumberFormat="1" applyBorder="1"/>
    <xf numFmtId="0" fontId="19" fillId="0" borderId="0" xfId="2" applyBorder="1"/>
    <xf numFmtId="0" fontId="30" fillId="0" borderId="0" xfId="2" applyFont="1" applyBorder="1"/>
    <xf numFmtId="0" fontId="19" fillId="0" borderId="0" xfId="2" applyBorder="1" applyAlignment="1">
      <alignment horizontal="right"/>
    </xf>
    <xf numFmtId="0" fontId="20" fillId="0" borderId="0" xfId="3"/>
    <xf numFmtId="0" fontId="20" fillId="0" borderId="0" xfId="2" applyFont="1"/>
    <xf numFmtId="0" fontId="19" fillId="0" borderId="85" xfId="2" applyBorder="1"/>
    <xf numFmtId="0" fontId="20" fillId="0" borderId="85" xfId="2" applyFont="1" applyBorder="1"/>
    <xf numFmtId="0" fontId="19" fillId="0" borderId="85" xfId="2" applyBorder="1" applyAlignment="1">
      <alignment horizontal="left"/>
    </xf>
    <xf numFmtId="0" fontId="19" fillId="0" borderId="85" xfId="2" applyBorder="1" applyAlignment="1">
      <alignment horizontal="right"/>
    </xf>
    <xf numFmtId="0" fontId="20" fillId="0" borderId="0" xfId="2" applyFont="1" applyAlignment="1">
      <alignment horizontal="right"/>
    </xf>
    <xf numFmtId="0" fontId="22" fillId="0" borderId="0" xfId="2" applyFont="1"/>
    <xf numFmtId="0" fontId="21" fillId="0" borderId="0" xfId="2" applyFont="1"/>
    <xf numFmtId="0" fontId="19" fillId="0" borderId="0" xfId="2" applyFont="1" applyAlignment="1">
      <alignment horizontal="right"/>
    </xf>
    <xf numFmtId="0" fontId="19" fillId="0" borderId="86" xfId="2" applyBorder="1"/>
    <xf numFmtId="4" fontId="19" fillId="0" borderId="85" xfId="2" applyNumberFormat="1" applyBorder="1"/>
    <xf numFmtId="0" fontId="20" fillId="0" borderId="0" xfId="2" applyFont="1" applyBorder="1"/>
    <xf numFmtId="4" fontId="19" fillId="0" borderId="86" xfId="2" applyNumberFormat="1" applyBorder="1"/>
    <xf numFmtId="0" fontId="19" fillId="0" borderId="0" xfId="2" applyAlignment="1">
      <alignment wrapText="1"/>
    </xf>
    <xf numFmtId="2" fontId="19" fillId="0" borderId="0" xfId="2" applyNumberFormat="1"/>
    <xf numFmtId="4" fontId="20" fillId="0" borderId="0" xfId="4" applyNumberFormat="1" applyFont="1" applyBorder="1" applyAlignment="1">
      <alignment vertical="center"/>
    </xf>
    <xf numFmtId="4" fontId="20" fillId="0" borderId="0" xfId="4" applyNumberFormat="1" applyFont="1" applyBorder="1" applyAlignment="1">
      <alignment horizontal="right" vertical="center"/>
    </xf>
    <xf numFmtId="0" fontId="20" fillId="0" borderId="0" xfId="4" applyFont="1" applyBorder="1" applyAlignment="1">
      <alignment vertical="center"/>
    </xf>
    <xf numFmtId="4" fontId="20" fillId="0" borderId="0" xfId="2" applyNumberFormat="1" applyFont="1"/>
    <xf numFmtId="0" fontId="19" fillId="0" borderId="0" xfId="2" applyNumberFormat="1"/>
    <xf numFmtId="0" fontId="22" fillId="0" borderId="0" xfId="2" applyFont="1" applyBorder="1"/>
    <xf numFmtId="0" fontId="21" fillId="0" borderId="0" xfId="2" applyFont="1" applyBorder="1"/>
    <xf numFmtId="3" fontId="30" fillId="0" borderId="0" xfId="2" applyNumberFormat="1" applyFont="1" applyBorder="1"/>
    <xf numFmtId="16" fontId="19" fillId="0" borderId="0" xfId="2" applyNumberFormat="1"/>
    <xf numFmtId="0" fontId="0" fillId="0" borderId="0" xfId="0" applyAlignment="1">
      <alignment horizontal="center"/>
    </xf>
    <xf numFmtId="4" fontId="5" fillId="7" borderId="54" xfId="0" applyNumberFormat="1" applyFont="1" applyFill="1" applyBorder="1" applyAlignment="1">
      <alignment vertical="top"/>
    </xf>
    <xf numFmtId="0" fontId="5" fillId="7" borderId="43" xfId="0" applyFont="1" applyFill="1" applyBorder="1" applyAlignment="1">
      <alignment vertical="top"/>
    </xf>
    <xf numFmtId="0" fontId="5" fillId="7" borderId="43" xfId="0" applyFont="1" applyFill="1" applyBorder="1" applyAlignment="1">
      <alignment horizontal="center" vertical="top"/>
    </xf>
    <xf numFmtId="49" fontId="5" fillId="7" borderId="43" xfId="0" applyNumberFormat="1" applyFont="1" applyFill="1" applyBorder="1" applyAlignment="1">
      <alignment horizontal="left" vertical="top" wrapText="1"/>
    </xf>
    <xf numFmtId="49" fontId="5" fillId="7" borderId="43" xfId="0" applyNumberFormat="1" applyFont="1" applyFill="1" applyBorder="1" applyAlignment="1">
      <alignment vertical="top"/>
    </xf>
    <xf numFmtId="0" fontId="5" fillId="7" borderId="53" xfId="0" applyFont="1" applyFill="1" applyBorder="1" applyAlignment="1">
      <alignment vertical="top"/>
    </xf>
    <xf numFmtId="0" fontId="42" fillId="0" borderId="0" xfId="0" applyFont="1"/>
    <xf numFmtId="4" fontId="42" fillId="0" borderId="0" xfId="0" applyNumberFormat="1" applyFont="1" applyBorder="1" applyAlignment="1">
      <alignment vertical="top" shrinkToFit="1"/>
    </xf>
    <xf numFmtId="4" fontId="42" fillId="0" borderId="87" xfId="0" applyNumberFormat="1" applyFont="1" applyBorder="1" applyAlignment="1">
      <alignment vertical="top" shrinkToFit="1"/>
    </xf>
    <xf numFmtId="4" fontId="42" fillId="0" borderId="88" xfId="0" applyNumberFormat="1" applyFont="1" applyBorder="1" applyAlignment="1">
      <alignment vertical="top" shrinkToFit="1"/>
    </xf>
    <xf numFmtId="4" fontId="42" fillId="3" borderId="88" xfId="0" applyNumberFormat="1" applyFont="1" applyFill="1" applyBorder="1" applyAlignment="1" applyProtection="1">
      <alignment vertical="top" shrinkToFit="1"/>
      <protection locked="0"/>
    </xf>
    <xf numFmtId="164" fontId="42" fillId="0" borderId="88" xfId="0" applyNumberFormat="1" applyFont="1" applyBorder="1" applyAlignment="1">
      <alignment vertical="top" shrinkToFit="1"/>
    </xf>
    <xf numFmtId="0" fontId="42" fillId="0" borderId="88" xfId="0" applyFont="1" applyBorder="1" applyAlignment="1">
      <alignment horizontal="center" vertical="top" shrinkToFit="1"/>
    </xf>
    <xf numFmtId="49" fontId="42" fillId="0" borderId="88" xfId="0" applyNumberFormat="1" applyFont="1" applyBorder="1" applyAlignment="1">
      <alignment horizontal="left" vertical="top" wrapText="1"/>
    </xf>
    <xf numFmtId="49" fontId="42" fillId="0" borderId="88" xfId="0" applyNumberFormat="1" applyFont="1" applyBorder="1" applyAlignment="1">
      <alignment vertical="top"/>
    </xf>
    <xf numFmtId="0" fontId="42" fillId="0" borderId="89" xfId="0" applyFont="1" applyBorder="1" applyAlignment="1">
      <alignment vertical="top"/>
    </xf>
    <xf numFmtId="4" fontId="42" fillId="0" borderId="90" xfId="0" applyNumberFormat="1" applyFont="1" applyBorder="1" applyAlignment="1">
      <alignment vertical="top" shrinkToFit="1"/>
    </xf>
    <xf numFmtId="4" fontId="42" fillId="0" borderId="91" xfId="0" applyNumberFormat="1" applyFont="1" applyBorder="1" applyAlignment="1">
      <alignment vertical="top" shrinkToFit="1"/>
    </xf>
    <xf numFmtId="4" fontId="42" fillId="3" borderId="91" xfId="0" applyNumberFormat="1" applyFont="1" applyFill="1" applyBorder="1" applyAlignment="1" applyProtection="1">
      <alignment vertical="top" shrinkToFit="1"/>
      <protection locked="0"/>
    </xf>
    <xf numFmtId="164" fontId="42" fillId="0" borderId="91" xfId="0" applyNumberFormat="1" applyFont="1" applyBorder="1" applyAlignment="1">
      <alignment vertical="top" shrinkToFit="1"/>
    </xf>
    <xf numFmtId="0" fontId="42" fillId="0" borderId="91" xfId="0" applyFont="1" applyBorder="1" applyAlignment="1">
      <alignment horizontal="center" vertical="top" shrinkToFit="1"/>
    </xf>
    <xf numFmtId="49" fontId="42" fillId="0" borderId="91" xfId="0" applyNumberFormat="1" applyFont="1" applyBorder="1" applyAlignment="1">
      <alignment horizontal="left" vertical="top" wrapText="1"/>
    </xf>
    <xf numFmtId="49" fontId="42" fillId="0" borderId="91" xfId="0" applyNumberFormat="1" applyFont="1" applyBorder="1" applyAlignment="1">
      <alignment vertical="top"/>
    </xf>
    <xf numFmtId="0" fontId="42" fillId="0" borderId="92" xfId="0" applyFont="1" applyBorder="1" applyAlignment="1">
      <alignment vertical="top"/>
    </xf>
    <xf numFmtId="4" fontId="5" fillId="7" borderId="0" xfId="0" applyNumberFormat="1" applyFont="1" applyFill="1" applyBorder="1" applyAlignment="1">
      <alignment vertical="top" shrinkToFit="1"/>
    </xf>
    <xf numFmtId="4" fontId="5" fillId="7" borderId="37" xfId="0" applyNumberFormat="1" applyFont="1" applyFill="1" applyBorder="1" applyAlignment="1">
      <alignment vertical="top" shrinkToFit="1"/>
    </xf>
    <xf numFmtId="4" fontId="5" fillId="7" borderId="18" xfId="0" applyNumberFormat="1" applyFont="1" applyFill="1" applyBorder="1" applyAlignment="1">
      <alignment vertical="top" shrinkToFit="1"/>
    </xf>
    <xf numFmtId="164" fontId="5" fillId="7" borderId="18" xfId="0" applyNumberFormat="1" applyFont="1" applyFill="1" applyBorder="1" applyAlignment="1">
      <alignment vertical="top" shrinkToFit="1"/>
    </xf>
    <xf numFmtId="0" fontId="5" fillId="7" borderId="18" xfId="0" applyFont="1" applyFill="1" applyBorder="1" applyAlignment="1">
      <alignment horizontal="center" vertical="top" shrinkToFit="1"/>
    </xf>
    <xf numFmtId="49" fontId="5" fillId="7" borderId="18" xfId="0" applyNumberFormat="1" applyFont="1" applyFill="1" applyBorder="1" applyAlignment="1">
      <alignment horizontal="left" vertical="top" wrapText="1"/>
    </xf>
    <xf numFmtId="49" fontId="5" fillId="7" borderId="18" xfId="0" applyNumberFormat="1" applyFont="1" applyFill="1" applyBorder="1" applyAlignment="1">
      <alignment vertical="top"/>
    </xf>
    <xf numFmtId="0" fontId="5" fillId="7" borderId="36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8" borderId="49" xfId="0" applyFill="1" applyBorder="1" applyAlignment="1">
      <alignment wrapText="1"/>
    </xf>
    <xf numFmtId="0" fontId="0" fillId="8" borderId="49" xfId="0" applyFill="1" applyBorder="1"/>
    <xf numFmtId="0" fontId="0" fillId="8" borderId="53" xfId="0" applyFill="1" applyBorder="1"/>
    <xf numFmtId="0" fontId="0" fillId="8" borderId="49" xfId="0" applyFill="1" applyBorder="1" applyAlignment="1">
      <alignment horizontal="center"/>
    </xf>
    <xf numFmtId="49" fontId="0" fillId="8" borderId="49" xfId="0" applyNumberFormat="1" applyFill="1" applyBorder="1"/>
    <xf numFmtId="49" fontId="0" fillId="7" borderId="43" xfId="0" applyNumberFormat="1" applyFill="1" applyBorder="1" applyAlignment="1">
      <alignment vertical="center"/>
    </xf>
    <xf numFmtId="0" fontId="1" fillId="7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1" fillId="0" borderId="49" xfId="0" applyFont="1" applyBorder="1" applyAlignment="1">
      <alignment vertical="center"/>
    </xf>
    <xf numFmtId="4" fontId="17" fillId="3" borderId="49" xfId="0" applyNumberFormat="1" applyFont="1" applyFill="1" applyBorder="1" applyAlignment="1" applyProtection="1">
      <alignment vertical="top" shrinkToFit="1"/>
      <protection locked="0"/>
    </xf>
    <xf numFmtId="4" fontId="19" fillId="9" borderId="0" xfId="2" applyNumberFormat="1" applyFill="1"/>
    <xf numFmtId="4" fontId="20" fillId="9" borderId="0" xfId="2" applyNumberFormat="1" applyFont="1" applyFill="1"/>
    <xf numFmtId="4" fontId="20" fillId="9" borderId="0" xfId="4" applyNumberFormat="1" applyFont="1" applyFill="1" applyBorder="1" applyAlignment="1">
      <alignment horizontal="right" vertical="center"/>
    </xf>
    <xf numFmtId="2" fontId="19" fillId="9" borderId="0" xfId="2" applyNumberFormat="1" applyFill="1"/>
    <xf numFmtId="0" fontId="30" fillId="9" borderId="0" xfId="2" applyFont="1" applyFill="1"/>
    <xf numFmtId="4" fontId="19" fillId="9" borderId="0" xfId="2" applyNumberFormat="1" applyFill="1" applyBorder="1"/>
    <xf numFmtId="0" fontId="19" fillId="9" borderId="85" xfId="2" applyFill="1" applyBorder="1"/>
    <xf numFmtId="0" fontId="19" fillId="9" borderId="0" xfId="2" applyFill="1"/>
    <xf numFmtId="49" fontId="21" fillId="0" borderId="0" xfId="2" applyNumberFormat="1" applyFont="1" applyAlignment="1">
      <alignment horizontal="center" vertical="center" wrapText="1"/>
    </xf>
    <xf numFmtId="0" fontId="0" fillId="0" borderId="20" xfId="0" applyFont="1" applyBorder="1" applyAlignment="1">
      <alignment horizontal="left" vertical="center" indent="1"/>
    </xf>
    <xf numFmtId="0" fontId="0" fillId="0" borderId="93" xfId="0" applyFont="1" applyBorder="1" applyAlignment="1">
      <alignment horizontal="right" vertical="center"/>
    </xf>
    <xf numFmtId="49" fontId="8" fillId="3" borderId="59" xfId="0" applyNumberFormat="1" applyFont="1" applyFill="1" applyBorder="1" applyAlignment="1" applyProtection="1">
      <alignment horizontal="left" vertical="center"/>
      <protection locked="0"/>
    </xf>
    <xf numFmtId="49" fontId="8" fillId="3" borderId="2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indent="1"/>
    </xf>
    <xf numFmtId="49" fontId="8" fillId="3" borderId="4" xfId="0" applyNumberFormat="1" applyFont="1" applyFill="1" applyBorder="1" applyAlignment="1" applyProtection="1">
      <alignment horizontal="right" vertical="center"/>
      <protection locked="0"/>
    </xf>
    <xf numFmtId="49" fontId="8" fillId="3" borderId="4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4" fontId="38" fillId="0" borderId="94" xfId="5" applyNumberFormat="1" applyFont="1" applyBorder="1"/>
    <xf numFmtId="49" fontId="28" fillId="0" borderId="0" xfId="2" applyNumberFormat="1" applyFont="1" applyAlignment="1">
      <alignment horizontal="center" vertical="center"/>
    </xf>
    <xf numFmtId="49" fontId="21" fillId="0" borderId="0" xfId="2" applyNumberFormat="1" applyFont="1" applyAlignment="1">
      <alignment horizontal="center" vertical="center" wrapText="1"/>
    </xf>
    <xf numFmtId="49" fontId="23" fillId="0" borderId="20" xfId="2" applyNumberFormat="1" applyFont="1" applyBorder="1" applyAlignment="1">
      <alignment horizontal="left" vertical="center"/>
    </xf>
    <xf numFmtId="49" fontId="23" fillId="0" borderId="59" xfId="2" applyNumberFormat="1" applyFont="1" applyBorder="1" applyAlignment="1">
      <alignment horizontal="left" vertical="center"/>
    </xf>
    <xf numFmtId="49" fontId="23" fillId="0" borderId="1" xfId="2" applyNumberFormat="1" applyFont="1" applyBorder="1" applyAlignment="1">
      <alignment horizontal="left" vertical="center"/>
    </xf>
    <xf numFmtId="49" fontId="23" fillId="0" borderId="2" xfId="2" applyNumberFormat="1" applyFont="1" applyBorder="1" applyAlignment="1">
      <alignment horizontal="left" vertical="center"/>
    </xf>
    <xf numFmtId="49" fontId="24" fillId="0" borderId="58" xfId="2" applyNumberFormat="1" applyFont="1" applyBorder="1" applyAlignment="1">
      <alignment horizontal="center" vertical="center" wrapText="1"/>
    </xf>
    <xf numFmtId="0" fontId="24" fillId="0" borderId="57" xfId="2" applyFont="1" applyBorder="1" applyAlignment="1">
      <alignment horizontal="center" vertical="center" wrapText="1"/>
    </xf>
    <xf numFmtId="49" fontId="24" fillId="0" borderId="57" xfId="2" applyNumberFormat="1" applyFont="1" applyBorder="1" applyAlignment="1">
      <alignment horizontal="center" vertical="center" wrapText="1"/>
    </xf>
    <xf numFmtId="49" fontId="8" fillId="3" borderId="93" xfId="0" applyNumberFormat="1" applyFont="1" applyFill="1" applyBorder="1" applyAlignment="1" applyProtection="1">
      <alignment horizontal="left" vertical="center"/>
      <protection locked="0"/>
    </xf>
    <xf numFmtId="0" fontId="0" fillId="0" borderId="93" xfId="0" applyBorder="1" applyAlignment="1"/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49" fontId="8" fillId="3" borderId="4" xfId="0" applyNumberFormat="1" applyFont="1" applyFill="1" applyBorder="1" applyAlignment="1" applyProtection="1">
      <alignment horizontal="left" vertical="center"/>
      <protection locked="0"/>
    </xf>
    <xf numFmtId="49" fontId="21" fillId="0" borderId="58" xfId="2" applyNumberFormat="1" applyFont="1" applyBorder="1" applyAlignment="1">
      <alignment horizontal="center" vertical="center" wrapText="1"/>
    </xf>
    <xf numFmtId="49" fontId="21" fillId="0" borderId="57" xfId="2" applyNumberFormat="1" applyFont="1" applyBorder="1" applyAlignment="1">
      <alignment horizontal="center" vertical="center" wrapText="1"/>
    </xf>
    <xf numFmtId="0" fontId="22" fillId="0" borderId="57" xfId="2" applyFont="1" applyBorder="1" applyAlignment="1">
      <alignment horizontal="center" vertical="center" wrapText="1"/>
    </xf>
    <xf numFmtId="49" fontId="21" fillId="0" borderId="11" xfId="2" applyNumberFormat="1" applyFont="1" applyBorder="1" applyAlignment="1">
      <alignment vertical="top"/>
    </xf>
    <xf numFmtId="49" fontId="21" fillId="0" borderId="13" xfId="2" applyNumberFormat="1" applyFont="1" applyBorder="1" applyAlignment="1">
      <alignment vertical="top"/>
    </xf>
    <xf numFmtId="49" fontId="24" fillId="0" borderId="69" xfId="2" applyNumberFormat="1" applyFont="1" applyBorder="1" applyAlignment="1">
      <alignment horizontal="left" vertical="top"/>
    </xf>
    <xf numFmtId="49" fontId="24" fillId="0" borderId="68" xfId="2" applyNumberFormat="1" applyFont="1" applyBorder="1" applyAlignment="1">
      <alignment horizontal="left" vertical="top"/>
    </xf>
    <xf numFmtId="49" fontId="24" fillId="0" borderId="66" xfId="2" applyNumberFormat="1" applyFont="1" applyBorder="1" applyAlignment="1">
      <alignment horizontal="left" vertical="top"/>
    </xf>
    <xf numFmtId="49" fontId="24" fillId="0" borderId="65" xfId="2" applyNumberFormat="1" applyFont="1" applyBorder="1" applyAlignment="1">
      <alignment horizontal="left" vertical="top"/>
    </xf>
    <xf numFmtId="49" fontId="23" fillId="0" borderId="3" xfId="2" applyNumberFormat="1" applyFont="1" applyBorder="1" applyAlignment="1">
      <alignment vertical="top"/>
    </xf>
    <xf numFmtId="49" fontId="23" fillId="0" borderId="5" xfId="2" applyNumberFormat="1" applyFont="1" applyBorder="1" applyAlignment="1">
      <alignment vertical="top"/>
    </xf>
    <xf numFmtId="49" fontId="21" fillId="0" borderId="20" xfId="2" applyNumberFormat="1" applyFont="1" applyBorder="1" applyAlignment="1">
      <alignment vertical="center"/>
    </xf>
    <xf numFmtId="49" fontId="21" fillId="0" borderId="59" xfId="2" applyNumberFormat="1" applyFont="1" applyBorder="1" applyAlignment="1">
      <alignment vertical="center"/>
    </xf>
    <xf numFmtId="49" fontId="21" fillId="0" borderId="3" xfId="2" applyNumberFormat="1" applyFont="1" applyBorder="1" applyAlignment="1">
      <alignment vertical="center"/>
    </xf>
    <xf numFmtId="49" fontId="21" fillId="0" borderId="5" xfId="2" applyNumberFormat="1" applyFont="1" applyBorder="1" applyAlignment="1">
      <alignment vertical="center"/>
    </xf>
    <xf numFmtId="49" fontId="24" fillId="0" borderId="23" xfId="2" applyNumberFormat="1" applyFont="1" applyBorder="1" applyAlignment="1">
      <alignment horizontal="left" vertical="top"/>
    </xf>
    <xf numFmtId="49" fontId="24" fillId="0" borderId="24" xfId="2" applyNumberFormat="1" applyFont="1" applyBorder="1" applyAlignment="1">
      <alignment horizontal="left" vertical="top"/>
    </xf>
    <xf numFmtId="49" fontId="24" fillId="0" borderId="14" xfId="2" applyNumberFormat="1" applyFont="1" applyBorder="1" applyAlignment="1">
      <alignment horizontal="left" vertical="top"/>
    </xf>
    <xf numFmtId="49" fontId="24" fillId="0" borderId="43" xfId="2" applyNumberFormat="1" applyFont="1" applyBorder="1" applyAlignment="1">
      <alignment horizontal="left" vertical="top"/>
    </xf>
    <xf numFmtId="49" fontId="24" fillId="0" borderId="64" xfId="2" applyNumberFormat="1" applyFont="1" applyBorder="1" applyAlignment="1">
      <alignment horizontal="left" vertical="top"/>
    </xf>
    <xf numFmtId="49" fontId="24" fillId="0" borderId="70" xfId="2" applyNumberFormat="1" applyFont="1" applyBorder="1" applyAlignment="1">
      <alignment horizontal="left" vertical="top"/>
    </xf>
    <xf numFmtId="49" fontId="23" fillId="0" borderId="11" xfId="2" applyNumberFormat="1" applyFont="1" applyBorder="1" applyAlignment="1">
      <alignment vertical="top"/>
    </xf>
    <xf numFmtId="0" fontId="24" fillId="0" borderId="13" xfId="2" applyFont="1" applyBorder="1" applyAlignment="1">
      <alignment vertical="top"/>
    </xf>
    <xf numFmtId="4" fontId="7" fillId="4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2" borderId="35" xfId="0" applyFont="1" applyFill="1" applyBorder="1" applyAlignment="1">
      <alignment horizontal="center" vertical="center" wrapText="1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84" xfId="5" applyFont="1" applyBorder="1" applyAlignment="1">
      <alignment horizontal="center"/>
    </xf>
    <xf numFmtId="0" fontId="20" fillId="0" borderId="83" xfId="5" applyFont="1" applyBorder="1" applyAlignment="1">
      <alignment horizontal="center"/>
    </xf>
    <xf numFmtId="0" fontId="20" fillId="0" borderId="79" xfId="5" applyFont="1" applyBorder="1" applyAlignment="1">
      <alignment horizontal="center"/>
    </xf>
    <xf numFmtId="0" fontId="20" fillId="0" borderId="78" xfId="5" applyFont="1" applyBorder="1" applyAlignment="1">
      <alignment horizontal="center"/>
    </xf>
    <xf numFmtId="0" fontId="20" fillId="0" borderId="77" xfId="5" applyFont="1" applyBorder="1" applyAlignment="1">
      <alignment horizontal="left"/>
    </xf>
    <xf numFmtId="0" fontId="20" fillId="0" borderId="76" xfId="5" applyFont="1" applyBorder="1" applyAlignment="1">
      <alignment horizontal="left"/>
    </xf>
    <xf numFmtId="0" fontId="20" fillId="0" borderId="75" xfId="5" applyFont="1" applyBorder="1" applyAlignment="1">
      <alignment horizontal="left"/>
    </xf>
    <xf numFmtId="0" fontId="41" fillId="0" borderId="0" xfId="5" applyFont="1" applyAlignment="1">
      <alignment horizontal="center"/>
    </xf>
    <xf numFmtId="49" fontId="20" fillId="0" borderId="79" xfId="5" applyNumberFormat="1" applyFont="1" applyBorder="1" applyAlignment="1">
      <alignment horizontal="center"/>
    </xf>
    <xf numFmtId="0" fontId="20" fillId="0" borderId="77" xfId="5" applyFont="1" applyBorder="1" applyAlignment="1">
      <alignment horizontal="center" shrinkToFit="1"/>
    </xf>
    <xf numFmtId="0" fontId="20" fillId="0" borderId="76" xfId="5" applyFont="1" applyBorder="1" applyAlignment="1">
      <alignment horizontal="center" shrinkToFit="1"/>
    </xf>
    <xf numFmtId="0" fontId="20" fillId="0" borderId="75" xfId="5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7" borderId="43" xfId="0" applyNumberFormat="1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54" xfId="0" applyFill="1" applyBorder="1" applyAlignment="1">
      <alignment vertical="center"/>
    </xf>
  </cellXfs>
  <cellStyles count="6">
    <cellStyle name="normální" xfId="0" builtinId="0"/>
    <cellStyle name="normální 2" xfId="1"/>
    <cellStyle name="normální 3" xfId="2"/>
    <cellStyle name="normální_Elektro_R_I 2 2" xfId="3"/>
    <cellStyle name="normální_Elektro_R_II 2 2" xfId="4"/>
    <cellStyle name="normální_POL.XLS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-PROJEKTY/17-01%20BD%20_ml&#233;k&#225;rna_Ti&#353;nov/PPS/Profese/Rozpo&#269;ty/Konec%20&#250;pravy%20Aigel/BD_mlekar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-PROJEKTY/19-07%20Hala%20ti&#353;nov%20RE-use/Novostavba/Profese/ZTI/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ykaz%20RE-USE%20centrum%20Ti&#353;nov%20-%20celkov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SO01 10 Pol"/>
      <sheetName val="SO01 11 Pol"/>
      <sheetName val="SO01 12 Pol"/>
      <sheetName val="SO01 13 Pol"/>
      <sheetName val="SO01 15 Pol"/>
      <sheetName val="SO01 17 Pol"/>
      <sheetName val="SO01 18 Pol"/>
      <sheetName val="SO01 19 Pol"/>
      <sheetName val="SO01 20 Pol"/>
      <sheetName val="SO01 3 Pol"/>
      <sheetName val="SO01 5 Pol"/>
      <sheetName val="SO01 6 Pol"/>
      <sheetName val="SO01 7 Pol"/>
      <sheetName val="SO01 8 Pol"/>
      <sheetName val="SO01 9 Pol"/>
      <sheetName val="SO02 22 Pol"/>
      <sheetName val="SO02 23 Pol"/>
      <sheetName val="SO02 24 Pol"/>
      <sheetName val="SO03 26 Pol"/>
      <sheetName val="SO04 28 Pol"/>
      <sheetName val="VRN 29 Pol"/>
    </sheetNames>
    <sheetDataSet>
      <sheetData sheetId="0"/>
      <sheetData sheetId="1">
        <row r="23">
          <cell r="G23">
            <v>12000577.799999997</v>
          </cell>
        </row>
        <row r="24">
          <cell r="G24">
            <v>1800087</v>
          </cell>
        </row>
        <row r="25">
          <cell r="G25">
            <v>464296.67000000004</v>
          </cell>
        </row>
        <row r="26">
          <cell r="G26">
            <v>97502</v>
          </cell>
        </row>
        <row r="29">
          <cell r="G29">
            <v>14362463</v>
          </cell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C5" t="str">
            <v>VODOVOD</v>
          </cell>
        </row>
        <row r="6">
          <cell r="G6">
            <v>0</v>
          </cell>
        </row>
        <row r="7">
          <cell r="A7" t="str">
            <v>2020-18</v>
          </cell>
          <cell r="C7" t="str">
            <v>RE-USE centrum, Tišnov-novostavba haly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1</v>
          </cell>
        </row>
        <row r="2">
          <cell r="G2" t="str">
            <v>VODOVOD</v>
          </cell>
        </row>
        <row r="15">
          <cell r="E15">
            <v>313231.19800000003</v>
          </cell>
          <cell r="F15">
            <v>813</v>
          </cell>
          <cell r="G15">
            <v>0</v>
          </cell>
          <cell r="H15">
            <v>0</v>
          </cell>
          <cell r="I15">
            <v>0</v>
          </cell>
        </row>
        <row r="25">
          <cell r="H25">
            <v>0</v>
          </cell>
        </row>
      </sheetData>
      <sheetData sheetId="2">
        <row r="7">
          <cell r="B7" t="str">
            <v>1</v>
          </cell>
          <cell r="C7" t="str">
            <v>Zemní práce</v>
          </cell>
        </row>
        <row r="21">
          <cell r="BB21">
            <v>0</v>
          </cell>
          <cell r="BC21">
            <v>0</v>
          </cell>
          <cell r="BD21">
            <v>0</v>
          </cell>
          <cell r="BE21">
            <v>0</v>
          </cell>
        </row>
        <row r="22">
          <cell r="B22" t="str">
            <v>5</v>
          </cell>
          <cell r="C22" t="str">
            <v>Komunikace</v>
          </cell>
        </row>
        <row r="31"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B32" t="str">
            <v>87</v>
          </cell>
          <cell r="C32" t="str">
            <v>Potrubí z trub z plastických hmot</v>
          </cell>
        </row>
        <row r="41">
          <cell r="BB41">
            <v>0</v>
          </cell>
          <cell r="BC41">
            <v>0</v>
          </cell>
          <cell r="BD41">
            <v>0</v>
          </cell>
          <cell r="BE41">
            <v>0</v>
          </cell>
        </row>
        <row r="42">
          <cell r="B42" t="str">
            <v>89</v>
          </cell>
          <cell r="C42" t="str">
            <v>Ostatní konstrukce na trubním vedení</v>
          </cell>
        </row>
        <row r="62">
          <cell r="BC62">
            <v>0</v>
          </cell>
          <cell r="BD62">
            <v>0</v>
          </cell>
          <cell r="BE62">
            <v>0</v>
          </cell>
        </row>
        <row r="63">
          <cell r="B63" t="str">
            <v>99</v>
          </cell>
          <cell r="C63" t="str">
            <v>Staveništní přesun hmot</v>
          </cell>
        </row>
        <row r="65">
          <cell r="BB65">
            <v>0</v>
          </cell>
          <cell r="BC65">
            <v>0</v>
          </cell>
          <cell r="BD65">
            <v>0</v>
          </cell>
          <cell r="BE65">
            <v>0</v>
          </cell>
        </row>
        <row r="66">
          <cell r="C66" t="str">
            <v>Izolace tepelné</v>
          </cell>
        </row>
        <row r="71">
          <cell r="C71" t="str">
            <v>Vnitřní vodovod</v>
          </cell>
        </row>
        <row r="80">
          <cell r="B80" t="str">
            <v>D96</v>
          </cell>
          <cell r="C80" t="str">
            <v>Přesuny suti a vybouraných hmot</v>
          </cell>
        </row>
        <row r="86">
          <cell r="BB86">
            <v>0</v>
          </cell>
          <cell r="BC86">
            <v>0</v>
          </cell>
          <cell r="BD86">
            <v>0</v>
          </cell>
          <cell r="BE8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VzorPolozky"/>
      <sheetName val="Rozpočet Pol"/>
    </sheetNames>
    <sheetDataSet>
      <sheetData sheetId="0">
        <row r="21">
          <cell r="I21">
            <v>4299318.25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4299318.2499999991</v>
          </cell>
        </row>
        <row r="26">
          <cell r="G26">
            <v>902856.8324999999</v>
          </cell>
        </row>
        <row r="27">
          <cell r="G27">
            <v>-0.32</v>
          </cell>
        </row>
        <row r="29">
          <cell r="J29" t="str">
            <v>CZK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M30"/>
  <sheetViews>
    <sheetView tabSelected="1" zoomScaleNormal="100" workbookViewId="0">
      <selection activeCell="F22" sqref="F22"/>
    </sheetView>
  </sheetViews>
  <sheetFormatPr defaultRowHeight="12.75"/>
  <cols>
    <col min="1" max="1" width="9.7109375" style="204" customWidth="1"/>
    <col min="2" max="2" width="45.28515625" style="204" customWidth="1"/>
    <col min="3" max="3" width="18.140625" style="204" customWidth="1"/>
    <col min="4" max="4" width="16.28515625" style="204" customWidth="1"/>
    <col min="5" max="5" width="20.5703125" style="204" customWidth="1"/>
    <col min="6" max="6" width="16.140625" style="204" customWidth="1"/>
    <col min="7" max="11" width="9.140625" style="203"/>
    <col min="12" max="13" width="12.7109375" style="203" bestFit="1" customWidth="1"/>
    <col min="14" max="16384" width="9.140625" style="203"/>
  </cols>
  <sheetData>
    <row r="1" spans="1:13" ht="43.9" customHeight="1">
      <c r="A1" s="415" t="s">
        <v>580</v>
      </c>
      <c r="B1" s="415"/>
      <c r="C1" s="415"/>
      <c r="D1" s="415"/>
      <c r="E1" s="415"/>
      <c r="F1" s="415"/>
    </row>
    <row r="2" spans="1:13" ht="24" customHeight="1">
      <c r="A2" s="233" t="s">
        <v>38</v>
      </c>
      <c r="B2" s="416" t="s">
        <v>579</v>
      </c>
      <c r="C2" s="416"/>
      <c r="D2" s="416"/>
      <c r="E2" s="416"/>
      <c r="F2" s="416"/>
    </row>
    <row r="3" spans="1:13" ht="18.95" customHeight="1" thickBot="1">
      <c r="A3" s="233"/>
      <c r="B3" s="405"/>
      <c r="C3" s="405"/>
      <c r="D3" s="405"/>
      <c r="E3" s="405"/>
      <c r="F3" s="405"/>
    </row>
    <row r="4" spans="1:13" customFormat="1" ht="24" customHeight="1">
      <c r="A4" s="406" t="s">
        <v>18</v>
      </c>
      <c r="B4" s="424"/>
      <c r="C4" s="425"/>
      <c r="D4" s="425"/>
      <c r="E4" s="407" t="s">
        <v>33</v>
      </c>
      <c r="F4" s="408"/>
    </row>
    <row r="5" spans="1:13" customFormat="1" ht="15.75" customHeight="1">
      <c r="A5" s="41"/>
      <c r="B5" s="426"/>
      <c r="C5" s="427"/>
      <c r="D5" s="427"/>
      <c r="E5" s="28" t="s">
        <v>34</v>
      </c>
      <c r="F5" s="409"/>
    </row>
    <row r="6" spans="1:13" customFormat="1" ht="15.75" customHeight="1" thickBot="1">
      <c r="A6" s="410"/>
      <c r="B6" s="411"/>
      <c r="C6" s="428"/>
      <c r="D6" s="428"/>
      <c r="E6" s="412"/>
      <c r="F6" s="413"/>
    </row>
    <row r="7" spans="1:13" ht="19.5" thickBot="1">
      <c r="A7" s="232"/>
      <c r="B7" s="232"/>
      <c r="C7" s="232"/>
      <c r="D7" s="232"/>
      <c r="E7" s="232"/>
      <c r="F7" s="232"/>
    </row>
    <row r="8" spans="1:13" ht="19.149999999999999" customHeight="1">
      <c r="A8" s="417" t="s">
        <v>578</v>
      </c>
      <c r="B8" s="418"/>
      <c r="C8" s="421" t="s">
        <v>568</v>
      </c>
      <c r="D8" s="421" t="s">
        <v>567</v>
      </c>
      <c r="E8" s="421" t="s">
        <v>566</v>
      </c>
      <c r="F8" s="421" t="s">
        <v>565</v>
      </c>
    </row>
    <row r="9" spans="1:13" ht="19.149999999999999" customHeight="1" thickBot="1">
      <c r="A9" s="419"/>
      <c r="B9" s="420"/>
      <c r="C9" s="422"/>
      <c r="D9" s="423"/>
      <c r="E9" s="423"/>
      <c r="F9" s="422"/>
    </row>
    <row r="10" spans="1:13" ht="19.149999999999999" customHeight="1">
      <c r="A10" s="444"/>
      <c r="B10" s="445"/>
      <c r="C10" s="230"/>
      <c r="D10" s="231"/>
      <c r="E10" s="230"/>
      <c r="F10" s="229"/>
    </row>
    <row r="11" spans="1:13" ht="19.149999999999999" customHeight="1">
      <c r="A11" s="446" t="s">
        <v>577</v>
      </c>
      <c r="B11" s="447"/>
      <c r="C11" s="228">
        <f>Stavba!I21</f>
        <v>0</v>
      </c>
      <c r="D11" s="213"/>
      <c r="E11" s="213">
        <f>ROUND(0.21*C11,2)</f>
        <v>0</v>
      </c>
      <c r="F11" s="213">
        <f>C11+E11</f>
        <v>0</v>
      </c>
    </row>
    <row r="12" spans="1:13" ht="19.149999999999999" customHeight="1">
      <c r="A12" s="446" t="s">
        <v>576</v>
      </c>
      <c r="B12" s="447"/>
      <c r="C12" s="225">
        <f>SUM('ZTI Rekapitulace'!E15:F15)</f>
        <v>0</v>
      </c>
      <c r="D12" s="213"/>
      <c r="E12" s="213">
        <f>ROUND(0.21*C12,2)</f>
        <v>0</v>
      </c>
      <c r="F12" s="213">
        <f>ROUND(C12+E12,2)</f>
        <v>0</v>
      </c>
    </row>
    <row r="13" spans="1:13" ht="19.149999999999999" customHeight="1">
      <c r="A13" s="446" t="s">
        <v>575</v>
      </c>
      <c r="B13" s="447"/>
      <c r="C13" s="225">
        <f>'EI rekapitulace'!G18</f>
        <v>0</v>
      </c>
      <c r="D13" s="213"/>
      <c r="E13" s="213">
        <f>ROUND(0.21*C13,2)</f>
        <v>0</v>
      </c>
      <c r="F13" s="213">
        <f>ROUND(C13+E13,2)</f>
        <v>0</v>
      </c>
    </row>
    <row r="14" spans="1:13" ht="19.149999999999999" customHeight="1">
      <c r="A14" s="227"/>
      <c r="B14" s="226"/>
      <c r="C14" s="225"/>
      <c r="D14" s="213"/>
      <c r="E14" s="213"/>
      <c r="F14" s="213"/>
    </row>
    <row r="15" spans="1:13" ht="19.149999999999999" customHeight="1" thickBot="1">
      <c r="A15" s="448"/>
      <c r="B15" s="449"/>
      <c r="C15" s="215"/>
      <c r="D15" s="214"/>
      <c r="E15" s="215"/>
      <c r="F15" s="212"/>
      <c r="H15" s="224"/>
    </row>
    <row r="16" spans="1:13" ht="19.149999999999999" customHeight="1" thickBot="1">
      <c r="A16" s="450" t="s">
        <v>574</v>
      </c>
      <c r="B16" s="451"/>
      <c r="C16" s="223">
        <f>SUM(C11:C13)</f>
        <v>0</v>
      </c>
      <c r="D16" s="223">
        <f>D10+D11+D14+D15</f>
        <v>0</v>
      </c>
      <c r="E16" s="223">
        <f>SUM(E11:E13)</f>
        <v>0</v>
      </c>
      <c r="F16" s="223">
        <f>SUM(F11:F13)</f>
        <v>0</v>
      </c>
      <c r="I16" s="222"/>
      <c r="L16" s="221">
        <f>SUM(C11:C14)</f>
        <v>0</v>
      </c>
      <c r="M16" s="221">
        <f>SUM(F11:F14)</f>
        <v>0</v>
      </c>
    </row>
    <row r="17" spans="1:13" ht="15">
      <c r="A17" s="219"/>
      <c r="B17" s="219"/>
      <c r="C17" s="219"/>
      <c r="D17" s="219"/>
      <c r="E17" s="219"/>
      <c r="F17" s="219"/>
      <c r="L17" s="220"/>
      <c r="M17" s="220"/>
    </row>
    <row r="18" spans="1:13" ht="15.75" thickBot="1">
      <c r="A18" s="219"/>
      <c r="B18" s="219"/>
      <c r="C18" s="219"/>
      <c r="D18" s="219"/>
      <c r="E18" s="219"/>
      <c r="F18" s="219"/>
    </row>
    <row r="19" spans="1:13" ht="23.25" customHeight="1">
      <c r="A19" s="417" t="s">
        <v>573</v>
      </c>
      <c r="B19" s="418"/>
      <c r="C19" s="421" t="s">
        <v>568</v>
      </c>
      <c r="D19" s="421" t="s">
        <v>567</v>
      </c>
      <c r="E19" s="421" t="s">
        <v>566</v>
      </c>
      <c r="F19" s="421" t="s">
        <v>565</v>
      </c>
    </row>
    <row r="20" spans="1:13" ht="19.149999999999999" customHeight="1" thickBot="1">
      <c r="A20" s="419"/>
      <c r="B20" s="420"/>
      <c r="C20" s="422"/>
      <c r="D20" s="423"/>
      <c r="E20" s="423"/>
      <c r="F20" s="422"/>
    </row>
    <row r="21" spans="1:13" ht="19.149999999999999" customHeight="1">
      <c r="A21" s="434" t="s">
        <v>572</v>
      </c>
      <c r="B21" s="435"/>
      <c r="C21" s="218">
        <f>'VRN Pol'!G8</f>
        <v>0</v>
      </c>
      <c r="D21" s="217"/>
      <c r="E21" s="213">
        <f>ROUND(0.21*C21,2)</f>
        <v>0</v>
      </c>
      <c r="F21" s="216">
        <f>C21+E21</f>
        <v>0</v>
      </c>
    </row>
    <row r="22" spans="1:13" ht="19.149999999999999" customHeight="1" thickBot="1">
      <c r="A22" s="436" t="s">
        <v>571</v>
      </c>
      <c r="B22" s="437"/>
      <c r="C22" s="215">
        <f>'VRN Pol'!G12</f>
        <v>0</v>
      </c>
      <c r="D22" s="214"/>
      <c r="E22" s="213">
        <f>ROUND(0.21*C22,2)</f>
        <v>0</v>
      </c>
      <c r="F22" s="212">
        <f>C22+E22</f>
        <v>0</v>
      </c>
    </row>
    <row r="23" spans="1:13" ht="19.149999999999999" customHeight="1" thickBot="1">
      <c r="A23" s="438" t="s">
        <v>570</v>
      </c>
      <c r="B23" s="439"/>
      <c r="C23" s="211">
        <f>C21+C22</f>
        <v>0</v>
      </c>
      <c r="D23" s="210">
        <f>D21+D22</f>
        <v>0</v>
      </c>
      <c r="E23" s="210">
        <f>E21+E22</f>
        <v>0</v>
      </c>
      <c r="F23" s="209">
        <f>F21+F22</f>
        <v>0</v>
      </c>
    </row>
    <row r="24" spans="1:13">
      <c r="A24" s="205"/>
      <c r="B24" s="205"/>
      <c r="C24" s="205"/>
      <c r="D24" s="205"/>
      <c r="E24" s="205"/>
      <c r="F24" s="205"/>
    </row>
    <row r="25" spans="1:13" ht="13.5" thickBot="1">
      <c r="A25" s="205"/>
      <c r="B25" s="205"/>
      <c r="C25" s="205"/>
      <c r="D25" s="205"/>
      <c r="E25" s="205"/>
      <c r="F25" s="205"/>
    </row>
    <row r="26" spans="1:13" ht="19.149999999999999" customHeight="1">
      <c r="A26" s="440" t="s">
        <v>569</v>
      </c>
      <c r="B26" s="441"/>
      <c r="C26" s="429" t="s">
        <v>568</v>
      </c>
      <c r="D26" s="429" t="s">
        <v>567</v>
      </c>
      <c r="E26" s="429" t="s">
        <v>566</v>
      </c>
      <c r="F26" s="429" t="s">
        <v>565</v>
      </c>
    </row>
    <row r="27" spans="1:13" ht="19.149999999999999" customHeight="1" thickBot="1">
      <c r="A27" s="442"/>
      <c r="B27" s="443"/>
      <c r="C27" s="431"/>
      <c r="D27" s="430"/>
      <c r="E27" s="430"/>
      <c r="F27" s="431"/>
    </row>
    <row r="28" spans="1:13" ht="19.5" customHeight="1" thickBot="1">
      <c r="A28" s="432" t="s">
        <v>564</v>
      </c>
      <c r="B28" s="433"/>
      <c r="C28" s="208">
        <f>C16+C23</f>
        <v>0</v>
      </c>
      <c r="D28" s="207">
        <f>D16+D23</f>
        <v>0</v>
      </c>
      <c r="E28" s="207">
        <f>E16+E23</f>
        <v>0</v>
      </c>
      <c r="F28" s="206">
        <f>F16+F23</f>
        <v>0</v>
      </c>
    </row>
    <row r="29" spans="1:13">
      <c r="A29" s="205"/>
      <c r="B29" s="205"/>
      <c r="C29" s="205"/>
      <c r="D29" s="205"/>
      <c r="E29" s="205"/>
      <c r="F29" s="205"/>
    </row>
    <row r="30" spans="1:13">
      <c r="A30" s="205"/>
      <c r="B30" s="205"/>
      <c r="C30" s="205"/>
      <c r="D30" s="205"/>
      <c r="E30" s="205"/>
      <c r="F30" s="205"/>
    </row>
  </sheetData>
  <mergeCells count="30">
    <mergeCell ref="A10:B10"/>
    <mergeCell ref="A11:B11"/>
    <mergeCell ref="A15:B15"/>
    <mergeCell ref="A16:B16"/>
    <mergeCell ref="A12:B12"/>
    <mergeCell ref="A13:B13"/>
    <mergeCell ref="E26:E27"/>
    <mergeCell ref="F26:F27"/>
    <mergeCell ref="A28:B28"/>
    <mergeCell ref="D26:D27"/>
    <mergeCell ref="E19:E20"/>
    <mergeCell ref="F19:F20"/>
    <mergeCell ref="A21:B21"/>
    <mergeCell ref="A22:B22"/>
    <mergeCell ref="A23:B23"/>
    <mergeCell ref="D19:D20"/>
    <mergeCell ref="C19:C20"/>
    <mergeCell ref="A19:B20"/>
    <mergeCell ref="A26:B27"/>
    <mergeCell ref="C26:C27"/>
    <mergeCell ref="A1:F1"/>
    <mergeCell ref="B2:F2"/>
    <mergeCell ref="A8:B9"/>
    <mergeCell ref="C8:C9"/>
    <mergeCell ref="E8:E9"/>
    <mergeCell ref="F8:F9"/>
    <mergeCell ref="D8:D9"/>
    <mergeCell ref="B4:D4"/>
    <mergeCell ref="B5:D5"/>
    <mergeCell ref="C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/>
  <dimension ref="A1:AZ81"/>
  <sheetViews>
    <sheetView showGridLines="0" topLeftCell="B24" zoomScaleNormal="100" zoomScaleSheetLayoutView="75" workbookViewId="0">
      <selection activeCell="B44" sqref="B42:J44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487" t="s">
        <v>40</v>
      </c>
      <c r="C1" s="488"/>
      <c r="D1" s="488"/>
      <c r="E1" s="488"/>
      <c r="F1" s="488"/>
      <c r="G1" s="488"/>
      <c r="H1" s="488"/>
      <c r="I1" s="488"/>
      <c r="J1" s="489"/>
    </row>
    <row r="2" spans="1:15" ht="23.25" customHeight="1">
      <c r="A2" s="4"/>
      <c r="B2" s="81" t="s">
        <v>38</v>
      </c>
      <c r="C2" s="82"/>
      <c r="D2" s="462" t="s">
        <v>43</v>
      </c>
      <c r="E2" s="463"/>
      <c r="F2" s="463"/>
      <c r="G2" s="463"/>
      <c r="H2" s="463"/>
      <c r="I2" s="463"/>
      <c r="J2" s="464"/>
      <c r="O2" s="2"/>
    </row>
    <row r="3" spans="1:15" ht="23.25" hidden="1" customHeight="1">
      <c r="A3" s="4"/>
      <c r="B3" s="83" t="s">
        <v>41</v>
      </c>
      <c r="C3" s="84"/>
      <c r="D3" s="496"/>
      <c r="E3" s="497"/>
      <c r="F3" s="497"/>
      <c r="G3" s="497"/>
      <c r="H3" s="497"/>
      <c r="I3" s="497"/>
      <c r="J3" s="498"/>
    </row>
    <row r="4" spans="1:15" ht="23.25" hidden="1" customHeight="1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69"/>
      <c r="E11" s="469"/>
      <c r="F11" s="469"/>
      <c r="G11" s="469"/>
      <c r="H11" s="28" t="s">
        <v>33</v>
      </c>
      <c r="I11" s="94"/>
      <c r="J11" s="11"/>
    </row>
    <row r="12" spans="1:15" ht="15.75" customHeight="1">
      <c r="A12" s="4"/>
      <c r="B12" s="41"/>
      <c r="C12" s="26"/>
      <c r="D12" s="426"/>
      <c r="E12" s="426"/>
      <c r="F12" s="426"/>
      <c r="G12" s="426"/>
      <c r="H12" s="28" t="s">
        <v>34</v>
      </c>
      <c r="I12" s="94"/>
      <c r="J12" s="11"/>
    </row>
    <row r="13" spans="1:15" ht="15.75" customHeight="1">
      <c r="A13" s="4"/>
      <c r="B13" s="42"/>
      <c r="C13" s="93"/>
      <c r="D13" s="495"/>
      <c r="E13" s="495"/>
      <c r="F13" s="495"/>
      <c r="G13" s="495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468"/>
      <c r="F15" s="468"/>
      <c r="G15" s="493"/>
      <c r="H15" s="493"/>
      <c r="I15" s="493" t="s">
        <v>28</v>
      </c>
      <c r="J15" s="494"/>
    </row>
    <row r="16" spans="1:15" ht="23.25" customHeight="1">
      <c r="A16" s="142" t="s">
        <v>23</v>
      </c>
      <c r="B16" s="143" t="s">
        <v>23</v>
      </c>
      <c r="C16" s="58"/>
      <c r="D16" s="59"/>
      <c r="E16" s="465"/>
      <c r="F16" s="466"/>
      <c r="G16" s="465"/>
      <c r="H16" s="466"/>
      <c r="I16" s="465">
        <f>SUMIF(F50:F77,A16,I50:I77)+SUMIF(F50:F77,"PSU",I50:I77)</f>
        <v>0</v>
      </c>
      <c r="J16" s="467"/>
    </row>
    <row r="17" spans="1:10" ht="23.25" customHeight="1">
      <c r="A17" s="142" t="s">
        <v>24</v>
      </c>
      <c r="B17" s="143" t="s">
        <v>24</v>
      </c>
      <c r="C17" s="58"/>
      <c r="D17" s="59"/>
      <c r="E17" s="465"/>
      <c r="F17" s="466"/>
      <c r="G17" s="465"/>
      <c r="H17" s="466"/>
      <c r="I17" s="465">
        <f>SUMIF(F50:F77,A17,I50:I77)</f>
        <v>0</v>
      </c>
      <c r="J17" s="467"/>
    </row>
    <row r="18" spans="1:10" ht="23.25" customHeight="1">
      <c r="A18" s="142" t="s">
        <v>25</v>
      </c>
      <c r="B18" s="143" t="s">
        <v>25</v>
      </c>
      <c r="C18" s="58"/>
      <c r="D18" s="59"/>
      <c r="E18" s="465"/>
      <c r="F18" s="466"/>
      <c r="G18" s="465"/>
      <c r="H18" s="466"/>
      <c r="I18" s="465">
        <f>SUMIF(F50:F77,A18,I50:I77)</f>
        <v>0</v>
      </c>
      <c r="J18" s="467"/>
    </row>
    <row r="19" spans="1:10" ht="23.25" customHeight="1">
      <c r="A19" s="142" t="s">
        <v>105</v>
      </c>
      <c r="B19" s="143" t="s">
        <v>26</v>
      </c>
      <c r="C19" s="58"/>
      <c r="D19" s="59"/>
      <c r="E19" s="465"/>
      <c r="F19" s="466"/>
      <c r="G19" s="465"/>
      <c r="H19" s="466"/>
      <c r="I19" s="465">
        <f>SUMIF(F50:F77,A19,I50:I77)</f>
        <v>0</v>
      </c>
      <c r="J19" s="467"/>
    </row>
    <row r="20" spans="1:10" ht="23.25" customHeight="1">
      <c r="A20" s="142" t="s">
        <v>106</v>
      </c>
      <c r="B20" s="143" t="s">
        <v>27</v>
      </c>
      <c r="C20" s="58"/>
      <c r="D20" s="59"/>
      <c r="E20" s="465"/>
      <c r="F20" s="466"/>
      <c r="G20" s="465"/>
      <c r="H20" s="466"/>
      <c r="I20" s="465">
        <f>SUMIF(F50:F77,A20,I50:I77)</f>
        <v>0</v>
      </c>
      <c r="J20" s="467"/>
    </row>
    <row r="21" spans="1:10" ht="23.25" customHeight="1">
      <c r="A21" s="4"/>
      <c r="B21" s="74" t="s">
        <v>28</v>
      </c>
      <c r="C21" s="75"/>
      <c r="D21" s="76"/>
      <c r="E21" s="483"/>
      <c r="F21" s="484"/>
      <c r="G21" s="483"/>
      <c r="H21" s="484"/>
      <c r="I21" s="483">
        <f>SUM(I16:J20)</f>
        <v>0</v>
      </c>
      <c r="J21" s="486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73">
        <f>ZakladDPHSniVypocet</f>
        <v>0</v>
      </c>
      <c r="H23" s="474"/>
      <c r="I23" s="474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71">
        <f>ZakladDPHSni*SazbaDPH1/100</f>
        <v>0</v>
      </c>
      <c r="H24" s="472"/>
      <c r="I24" s="472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73">
        <f>ZakladDPHZaklVypocet</f>
        <v>0</v>
      </c>
      <c r="H25" s="474"/>
      <c r="I25" s="474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490">
        <f>ZakladDPHZakl*SazbaDPH2/100</f>
        <v>0</v>
      </c>
      <c r="H26" s="491"/>
      <c r="I26" s="491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492">
        <f>0</f>
        <v>0</v>
      </c>
      <c r="H27" s="492"/>
      <c r="I27" s="492"/>
      <c r="J27" s="63" t="str">
        <f t="shared" si="0"/>
        <v>CZK</v>
      </c>
    </row>
    <row r="28" spans="1:10" ht="27.75" hidden="1" customHeight="1" thickBot="1">
      <c r="A28" s="4"/>
      <c r="B28" s="113" t="s">
        <v>22</v>
      </c>
      <c r="C28" s="114"/>
      <c r="D28" s="114"/>
      <c r="E28" s="115"/>
      <c r="F28" s="116"/>
      <c r="G28" s="485">
        <f>ZakladDPHSniVypocet+ZakladDPHZaklVypocet</f>
        <v>0</v>
      </c>
      <c r="H28" s="485"/>
      <c r="I28" s="485"/>
      <c r="J28" s="117" t="str">
        <f t="shared" si="0"/>
        <v>CZK</v>
      </c>
    </row>
    <row r="29" spans="1:10" ht="27.75" customHeight="1" thickBot="1">
      <c r="A29" s="4"/>
      <c r="B29" s="113" t="s">
        <v>35</v>
      </c>
      <c r="C29" s="118"/>
      <c r="D29" s="118"/>
      <c r="E29" s="118"/>
      <c r="F29" s="118"/>
      <c r="G29" s="482">
        <f>ZakladDPHSni+DPHSni+ZakladDPHZakl+DPHZakl+Zaokrouhleni</f>
        <v>0</v>
      </c>
      <c r="H29" s="482"/>
      <c r="I29" s="482"/>
      <c r="J29" s="119" t="s">
        <v>46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44018</v>
      </c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470" t="s">
        <v>2</v>
      </c>
      <c r="E35" s="470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>
      <c r="A39" s="97">
        <v>1</v>
      </c>
      <c r="B39" s="103" t="s">
        <v>44</v>
      </c>
      <c r="C39" s="475" t="s">
        <v>43</v>
      </c>
      <c r="D39" s="476"/>
      <c r="E39" s="476"/>
      <c r="F39" s="108">
        <f>'Rozpočet Pol'!AC377</f>
        <v>0</v>
      </c>
      <c r="G39" s="109">
        <f>'Rozpočet Pol'!AD377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>
      <c r="A40" s="97"/>
      <c r="B40" s="477" t="s">
        <v>45</v>
      </c>
      <c r="C40" s="478"/>
      <c r="D40" s="478"/>
      <c r="E40" s="47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3" spans="1:52">
      <c r="B43" s="480"/>
      <c r="C43" s="480"/>
      <c r="D43" s="480"/>
      <c r="E43" s="480"/>
      <c r="F43" s="480"/>
      <c r="G43" s="480"/>
      <c r="H43" s="480"/>
      <c r="I43" s="480"/>
      <c r="J43" s="480"/>
      <c r="AZ43" s="120">
        <f>B43</f>
        <v>0</v>
      </c>
    </row>
    <row r="44" spans="1:52">
      <c r="B44" s="480"/>
      <c r="C44" s="480"/>
      <c r="D44" s="480"/>
      <c r="E44" s="480"/>
      <c r="F44" s="480"/>
      <c r="G44" s="480"/>
      <c r="H44" s="480"/>
      <c r="I44" s="480"/>
      <c r="J44" s="480"/>
      <c r="AZ44" s="120">
        <f>B44</f>
        <v>0</v>
      </c>
    </row>
    <row r="47" spans="1:52" ht="15.75">
      <c r="B47" s="121" t="s">
        <v>47</v>
      </c>
    </row>
    <row r="49" spans="1:10" ht="25.5" customHeight="1">
      <c r="A49" s="122"/>
      <c r="B49" s="126" t="s">
        <v>16</v>
      </c>
      <c r="C49" s="126" t="s">
        <v>5</v>
      </c>
      <c r="D49" s="127"/>
      <c r="E49" s="127"/>
      <c r="F49" s="130" t="s">
        <v>48</v>
      </c>
      <c r="G49" s="130"/>
      <c r="H49" s="130"/>
      <c r="I49" s="481" t="s">
        <v>28</v>
      </c>
      <c r="J49" s="481"/>
    </row>
    <row r="50" spans="1:10" ht="25.5" customHeight="1">
      <c r="A50" s="123"/>
      <c r="B50" s="131" t="s">
        <v>49</v>
      </c>
      <c r="C50" s="460" t="s">
        <v>50</v>
      </c>
      <c r="D50" s="461"/>
      <c r="E50" s="461"/>
      <c r="F50" s="133" t="s">
        <v>23</v>
      </c>
      <c r="G50" s="134"/>
      <c r="H50" s="134"/>
      <c r="I50" s="459">
        <f>'Rozpočet Pol'!G8</f>
        <v>0</v>
      </c>
      <c r="J50" s="459"/>
    </row>
    <row r="51" spans="1:10" ht="25.5" customHeight="1">
      <c r="A51" s="123"/>
      <c r="B51" s="125" t="s">
        <v>51</v>
      </c>
      <c r="C51" s="454" t="s">
        <v>52</v>
      </c>
      <c r="D51" s="455"/>
      <c r="E51" s="455"/>
      <c r="F51" s="135" t="s">
        <v>23</v>
      </c>
      <c r="G51" s="136"/>
      <c r="H51" s="136"/>
      <c r="I51" s="453">
        <f>'Rozpočet Pol'!G36</f>
        <v>0</v>
      </c>
      <c r="J51" s="453"/>
    </row>
    <row r="52" spans="1:10" ht="25.5" customHeight="1">
      <c r="A52" s="123"/>
      <c r="B52" s="125" t="s">
        <v>53</v>
      </c>
      <c r="C52" s="454" t="s">
        <v>54</v>
      </c>
      <c r="D52" s="455"/>
      <c r="E52" s="455"/>
      <c r="F52" s="135" t="s">
        <v>23</v>
      </c>
      <c r="G52" s="136"/>
      <c r="H52" s="136"/>
      <c r="I52" s="453">
        <f>'Rozpočet Pol'!G45</f>
        <v>0</v>
      </c>
      <c r="J52" s="453"/>
    </row>
    <row r="53" spans="1:10" ht="25.5" customHeight="1">
      <c r="A53" s="123"/>
      <c r="B53" s="125" t="s">
        <v>55</v>
      </c>
      <c r="C53" s="454" t="s">
        <v>56</v>
      </c>
      <c r="D53" s="455"/>
      <c r="E53" s="455"/>
      <c r="F53" s="135" t="s">
        <v>23</v>
      </c>
      <c r="G53" s="136"/>
      <c r="H53" s="136"/>
      <c r="I53" s="453">
        <f>'Rozpočet Pol'!G65</f>
        <v>0</v>
      </c>
      <c r="J53" s="453"/>
    </row>
    <row r="54" spans="1:10" ht="25.5" customHeight="1">
      <c r="A54" s="123"/>
      <c r="B54" s="125" t="s">
        <v>57</v>
      </c>
      <c r="C54" s="454" t="s">
        <v>58</v>
      </c>
      <c r="D54" s="455"/>
      <c r="E54" s="455"/>
      <c r="F54" s="135" t="s">
        <v>23</v>
      </c>
      <c r="G54" s="136"/>
      <c r="H54" s="136"/>
      <c r="I54" s="453">
        <f>'Rozpočet Pol'!G74</f>
        <v>0</v>
      </c>
      <c r="J54" s="453"/>
    </row>
    <row r="55" spans="1:10" ht="25.5" customHeight="1">
      <c r="A55" s="123"/>
      <c r="B55" s="125" t="s">
        <v>59</v>
      </c>
      <c r="C55" s="454" t="s">
        <v>60</v>
      </c>
      <c r="D55" s="455"/>
      <c r="E55" s="455"/>
      <c r="F55" s="135" t="s">
        <v>23</v>
      </c>
      <c r="G55" s="136"/>
      <c r="H55" s="136"/>
      <c r="I55" s="453">
        <f>'Rozpočet Pol'!G79</f>
        <v>0</v>
      </c>
      <c r="J55" s="453"/>
    </row>
    <row r="56" spans="1:10" ht="25.5" customHeight="1">
      <c r="A56" s="123"/>
      <c r="B56" s="125" t="s">
        <v>61</v>
      </c>
      <c r="C56" s="454" t="s">
        <v>62</v>
      </c>
      <c r="D56" s="455"/>
      <c r="E56" s="455"/>
      <c r="F56" s="135" t="s">
        <v>23</v>
      </c>
      <c r="G56" s="136"/>
      <c r="H56" s="136"/>
      <c r="I56" s="453">
        <f>'Rozpočet Pol'!G112</f>
        <v>0</v>
      </c>
      <c r="J56" s="453"/>
    </row>
    <row r="57" spans="1:10" ht="25.5" customHeight="1">
      <c r="A57" s="123"/>
      <c r="B57" s="125" t="s">
        <v>63</v>
      </c>
      <c r="C57" s="454" t="s">
        <v>64</v>
      </c>
      <c r="D57" s="455"/>
      <c r="E57" s="455"/>
      <c r="F57" s="135" t="s">
        <v>23</v>
      </c>
      <c r="G57" s="136"/>
      <c r="H57" s="136"/>
      <c r="I57" s="453">
        <f>'Rozpočet Pol'!G140</f>
        <v>0</v>
      </c>
      <c r="J57" s="453"/>
    </row>
    <row r="58" spans="1:10" ht="25.5" customHeight="1">
      <c r="A58" s="123"/>
      <c r="B58" s="125" t="s">
        <v>65</v>
      </c>
      <c r="C58" s="454" t="s">
        <v>66</v>
      </c>
      <c r="D58" s="455"/>
      <c r="E58" s="455"/>
      <c r="F58" s="135" t="s">
        <v>23</v>
      </c>
      <c r="G58" s="136"/>
      <c r="H58" s="136"/>
      <c r="I58" s="453">
        <f>'Rozpočet Pol'!G172</f>
        <v>0</v>
      </c>
      <c r="J58" s="453"/>
    </row>
    <row r="59" spans="1:10" ht="25.5" customHeight="1">
      <c r="A59" s="123"/>
      <c r="B59" s="125" t="s">
        <v>67</v>
      </c>
      <c r="C59" s="454" t="s">
        <v>68</v>
      </c>
      <c r="D59" s="455"/>
      <c r="E59" s="455"/>
      <c r="F59" s="135" t="s">
        <v>23</v>
      </c>
      <c r="G59" s="136"/>
      <c r="H59" s="136"/>
      <c r="I59" s="453">
        <f>'Rozpočet Pol'!G189</f>
        <v>0</v>
      </c>
      <c r="J59" s="453"/>
    </row>
    <row r="60" spans="1:10" ht="25.5" customHeight="1">
      <c r="A60" s="123"/>
      <c r="B60" s="125" t="s">
        <v>69</v>
      </c>
      <c r="C60" s="454" t="s">
        <v>70</v>
      </c>
      <c r="D60" s="455"/>
      <c r="E60" s="455"/>
      <c r="F60" s="135" t="s">
        <v>23</v>
      </c>
      <c r="G60" s="136"/>
      <c r="H60" s="136"/>
      <c r="I60" s="453">
        <f>'Rozpočet Pol'!G196</f>
        <v>0</v>
      </c>
      <c r="J60" s="453"/>
    </row>
    <row r="61" spans="1:10" ht="25.5" customHeight="1">
      <c r="A61" s="123"/>
      <c r="B61" s="125" t="s">
        <v>71</v>
      </c>
      <c r="C61" s="454" t="s">
        <v>72</v>
      </c>
      <c r="D61" s="455"/>
      <c r="E61" s="455"/>
      <c r="F61" s="135" t="s">
        <v>23</v>
      </c>
      <c r="G61" s="136"/>
      <c r="H61" s="136"/>
      <c r="I61" s="453">
        <f>'Rozpočet Pol'!G205</f>
        <v>0</v>
      </c>
      <c r="J61" s="453"/>
    </row>
    <row r="62" spans="1:10" ht="25.5" customHeight="1">
      <c r="A62" s="123"/>
      <c r="B62" s="125" t="s">
        <v>73</v>
      </c>
      <c r="C62" s="454" t="s">
        <v>74</v>
      </c>
      <c r="D62" s="455"/>
      <c r="E62" s="455"/>
      <c r="F62" s="135" t="s">
        <v>23</v>
      </c>
      <c r="G62" s="136"/>
      <c r="H62" s="136"/>
      <c r="I62" s="453">
        <f>'Rozpočet Pol'!G212</f>
        <v>0</v>
      </c>
      <c r="J62" s="453"/>
    </row>
    <row r="63" spans="1:10" ht="25.5" customHeight="1">
      <c r="A63" s="123"/>
      <c r="B63" s="125" t="s">
        <v>75</v>
      </c>
      <c r="C63" s="454" t="s">
        <v>76</v>
      </c>
      <c r="D63" s="455"/>
      <c r="E63" s="455"/>
      <c r="F63" s="135" t="s">
        <v>23</v>
      </c>
      <c r="G63" s="136"/>
      <c r="H63" s="136"/>
      <c r="I63" s="453">
        <f>'Rozpočet Pol'!G215</f>
        <v>0</v>
      </c>
      <c r="J63" s="453"/>
    </row>
    <row r="64" spans="1:10" ht="25.5" customHeight="1">
      <c r="A64" s="123"/>
      <c r="B64" s="125" t="s">
        <v>77</v>
      </c>
      <c r="C64" s="454" t="s">
        <v>78</v>
      </c>
      <c r="D64" s="455"/>
      <c r="E64" s="455"/>
      <c r="F64" s="135" t="s">
        <v>23</v>
      </c>
      <c r="G64" s="136"/>
      <c r="H64" s="136"/>
      <c r="I64" s="453">
        <f>'Rozpočet Pol'!G226</f>
        <v>0</v>
      </c>
      <c r="J64" s="453"/>
    </row>
    <row r="65" spans="1:10" ht="25.5" customHeight="1">
      <c r="A65" s="123"/>
      <c r="B65" s="125" t="s">
        <v>79</v>
      </c>
      <c r="C65" s="454" t="s">
        <v>80</v>
      </c>
      <c r="D65" s="455"/>
      <c r="E65" s="455"/>
      <c r="F65" s="135" t="s">
        <v>24</v>
      </c>
      <c r="G65" s="136"/>
      <c r="H65" s="136"/>
      <c r="I65" s="453">
        <f>'Rozpočet Pol'!G230</f>
        <v>0</v>
      </c>
      <c r="J65" s="453"/>
    </row>
    <row r="66" spans="1:10" ht="25.5" customHeight="1">
      <c r="A66" s="123"/>
      <c r="B66" s="125" t="s">
        <v>81</v>
      </c>
      <c r="C66" s="454" t="s">
        <v>82</v>
      </c>
      <c r="D66" s="455"/>
      <c r="E66" s="455"/>
      <c r="F66" s="135" t="s">
        <v>24</v>
      </c>
      <c r="G66" s="136"/>
      <c r="H66" s="136"/>
      <c r="I66" s="453">
        <f>'Rozpočet Pol'!G253</f>
        <v>0</v>
      </c>
      <c r="J66" s="453"/>
    </row>
    <row r="67" spans="1:10" ht="25.5" customHeight="1">
      <c r="A67" s="123"/>
      <c r="B67" s="125" t="s">
        <v>83</v>
      </c>
      <c r="C67" s="454" t="s">
        <v>84</v>
      </c>
      <c r="D67" s="455"/>
      <c r="E67" s="455"/>
      <c r="F67" s="135" t="s">
        <v>24</v>
      </c>
      <c r="G67" s="136"/>
      <c r="H67" s="136"/>
      <c r="I67" s="453">
        <f>'Rozpočet Pol'!G273</f>
        <v>0</v>
      </c>
      <c r="J67" s="453"/>
    </row>
    <row r="68" spans="1:10" ht="25.5" customHeight="1">
      <c r="A68" s="123"/>
      <c r="B68" s="125" t="s">
        <v>85</v>
      </c>
      <c r="C68" s="454" t="s">
        <v>86</v>
      </c>
      <c r="D68" s="455"/>
      <c r="E68" s="455"/>
      <c r="F68" s="135" t="s">
        <v>24</v>
      </c>
      <c r="G68" s="136"/>
      <c r="H68" s="136"/>
      <c r="I68" s="453">
        <f>'Rozpočet Pol'!G285</f>
        <v>0</v>
      </c>
      <c r="J68" s="453"/>
    </row>
    <row r="69" spans="1:10" ht="25.5" customHeight="1">
      <c r="A69" s="123"/>
      <c r="B69" s="125" t="s">
        <v>87</v>
      </c>
      <c r="C69" s="454" t="s">
        <v>88</v>
      </c>
      <c r="D69" s="455"/>
      <c r="E69" s="455"/>
      <c r="F69" s="135" t="s">
        <v>24</v>
      </c>
      <c r="G69" s="136"/>
      <c r="H69" s="136"/>
      <c r="I69" s="453">
        <f>'Rozpočet Pol'!G303</f>
        <v>0</v>
      </c>
      <c r="J69" s="453"/>
    </row>
    <row r="70" spans="1:10" ht="25.5" customHeight="1">
      <c r="A70" s="123"/>
      <c r="B70" s="125" t="s">
        <v>89</v>
      </c>
      <c r="C70" s="454" t="s">
        <v>90</v>
      </c>
      <c r="D70" s="455"/>
      <c r="E70" s="455"/>
      <c r="F70" s="135" t="s">
        <v>24</v>
      </c>
      <c r="G70" s="136"/>
      <c r="H70" s="136"/>
      <c r="I70" s="453">
        <f>'Rozpočet Pol'!G319</f>
        <v>0</v>
      </c>
      <c r="J70" s="453"/>
    </row>
    <row r="71" spans="1:10" ht="25.5" customHeight="1">
      <c r="A71" s="123"/>
      <c r="B71" s="125" t="s">
        <v>91</v>
      </c>
      <c r="C71" s="454" t="s">
        <v>92</v>
      </c>
      <c r="D71" s="455"/>
      <c r="E71" s="455"/>
      <c r="F71" s="135" t="s">
        <v>24</v>
      </c>
      <c r="G71" s="136"/>
      <c r="H71" s="136"/>
      <c r="I71" s="453">
        <f>'Rozpočet Pol'!G325</f>
        <v>0</v>
      </c>
      <c r="J71" s="453"/>
    </row>
    <row r="72" spans="1:10" ht="25.5" customHeight="1">
      <c r="A72" s="123"/>
      <c r="B72" s="125" t="s">
        <v>93</v>
      </c>
      <c r="C72" s="454" t="s">
        <v>94</v>
      </c>
      <c r="D72" s="455"/>
      <c r="E72" s="455"/>
      <c r="F72" s="135" t="s">
        <v>24</v>
      </c>
      <c r="G72" s="136"/>
      <c r="H72" s="136"/>
      <c r="I72" s="453">
        <f>'Rozpočet Pol'!G341</f>
        <v>0</v>
      </c>
      <c r="J72" s="453"/>
    </row>
    <row r="73" spans="1:10" ht="25.5" customHeight="1">
      <c r="A73" s="123"/>
      <c r="B73" s="125" t="s">
        <v>95</v>
      </c>
      <c r="C73" s="454" t="s">
        <v>96</v>
      </c>
      <c r="D73" s="455"/>
      <c r="E73" s="455"/>
      <c r="F73" s="135" t="s">
        <v>24</v>
      </c>
      <c r="G73" s="136"/>
      <c r="H73" s="136"/>
      <c r="I73" s="453">
        <f>'Rozpočet Pol'!G351</f>
        <v>0</v>
      </c>
      <c r="J73" s="453"/>
    </row>
    <row r="74" spans="1:10" ht="25.5" customHeight="1">
      <c r="A74" s="123"/>
      <c r="B74" s="125" t="s">
        <v>97</v>
      </c>
      <c r="C74" s="454" t="s">
        <v>98</v>
      </c>
      <c r="D74" s="455"/>
      <c r="E74" s="455"/>
      <c r="F74" s="135" t="s">
        <v>24</v>
      </c>
      <c r="G74" s="136"/>
      <c r="H74" s="136"/>
      <c r="I74" s="453">
        <f>'Rozpočet Pol'!G356</f>
        <v>0</v>
      </c>
      <c r="J74" s="453"/>
    </row>
    <row r="75" spans="1:10" ht="25.5" customHeight="1">
      <c r="A75" s="123"/>
      <c r="B75" s="125" t="s">
        <v>99</v>
      </c>
      <c r="C75" s="454" t="s">
        <v>100</v>
      </c>
      <c r="D75" s="455"/>
      <c r="E75" s="455"/>
      <c r="F75" s="135" t="s">
        <v>24</v>
      </c>
      <c r="G75" s="136"/>
      <c r="H75" s="136"/>
      <c r="I75" s="453">
        <f>'Rozpočet Pol'!G359</f>
        <v>0</v>
      </c>
      <c r="J75" s="453"/>
    </row>
    <row r="76" spans="1:10" ht="25.5" customHeight="1">
      <c r="A76" s="123"/>
      <c r="B76" s="125" t="s">
        <v>101</v>
      </c>
      <c r="C76" s="454" t="s">
        <v>102</v>
      </c>
      <c r="D76" s="455"/>
      <c r="E76" s="455"/>
      <c r="F76" s="135" t="s">
        <v>24</v>
      </c>
      <c r="G76" s="136"/>
      <c r="H76" s="136"/>
      <c r="I76" s="453">
        <f>'Rozpočet Pol'!G366</f>
        <v>0</v>
      </c>
      <c r="J76" s="453"/>
    </row>
    <row r="77" spans="1:10" ht="25.5" customHeight="1">
      <c r="A77" s="123"/>
      <c r="B77" s="132" t="s">
        <v>103</v>
      </c>
      <c r="C77" s="457" t="s">
        <v>104</v>
      </c>
      <c r="D77" s="458"/>
      <c r="E77" s="458"/>
      <c r="F77" s="137" t="s">
        <v>25</v>
      </c>
      <c r="G77" s="138"/>
      <c r="H77" s="138"/>
      <c r="I77" s="456">
        <f>'Rozpočet Pol'!G371</f>
        <v>0</v>
      </c>
      <c r="J77" s="456"/>
    </row>
    <row r="78" spans="1:10" ht="25.5" customHeight="1">
      <c r="A78" s="124"/>
      <c r="B78" s="128" t="s">
        <v>1</v>
      </c>
      <c r="C78" s="128"/>
      <c r="D78" s="129"/>
      <c r="E78" s="129"/>
      <c r="F78" s="139"/>
      <c r="G78" s="140"/>
      <c r="H78" s="140"/>
      <c r="I78" s="452">
        <f>SUM(I50:I77)</f>
        <v>0</v>
      </c>
      <c r="J78" s="452"/>
    </row>
    <row r="79" spans="1:10">
      <c r="F79" s="141"/>
      <c r="G79" s="96"/>
      <c r="H79" s="141"/>
      <c r="I79" s="96"/>
      <c r="J79" s="96"/>
    </row>
    <row r="80" spans="1:10">
      <c r="F80" s="141"/>
      <c r="G80" s="96"/>
      <c r="H80" s="141"/>
      <c r="I80" s="96"/>
      <c r="J80" s="96"/>
    </row>
    <row r="81" spans="6:10">
      <c r="F81" s="141"/>
      <c r="G81" s="96"/>
      <c r="H81" s="141"/>
      <c r="I81" s="96"/>
      <c r="J81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B1:J1"/>
    <mergeCell ref="G26:I26"/>
    <mergeCell ref="G27:I27"/>
    <mergeCell ref="G15:H15"/>
    <mergeCell ref="I15:J15"/>
    <mergeCell ref="D12:G12"/>
    <mergeCell ref="D13:G13"/>
    <mergeCell ref="D3:J3"/>
    <mergeCell ref="G29:I29"/>
    <mergeCell ref="G25:I25"/>
    <mergeCell ref="I16:J16"/>
    <mergeCell ref="I19:J19"/>
    <mergeCell ref="E21:F21"/>
    <mergeCell ref="G21:H21"/>
    <mergeCell ref="G28:I28"/>
    <mergeCell ref="E16:F16"/>
    <mergeCell ref="E20:F20"/>
    <mergeCell ref="I20:J20"/>
    <mergeCell ref="I21:J21"/>
    <mergeCell ref="G19:H19"/>
    <mergeCell ref="G20:H20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9:J69"/>
    <mergeCell ref="C69:E69"/>
    <mergeCell ref="I70:J70"/>
    <mergeCell ref="C70:E70"/>
    <mergeCell ref="I77:J77"/>
    <mergeCell ref="C77:E77"/>
    <mergeCell ref="I71:J71"/>
    <mergeCell ref="C71:E71"/>
    <mergeCell ref="I72:J72"/>
    <mergeCell ref="C72:E72"/>
    <mergeCell ref="I73:J73"/>
    <mergeCell ref="C73:E73"/>
    <mergeCell ref="I78:J78"/>
    <mergeCell ref="I74:J74"/>
    <mergeCell ref="C74:E74"/>
    <mergeCell ref="I75:J75"/>
    <mergeCell ref="C75:E75"/>
    <mergeCell ref="I76:J76"/>
    <mergeCell ref="C76:E7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499" t="s">
        <v>6</v>
      </c>
      <c r="B1" s="499"/>
      <c r="C1" s="500"/>
      <c r="D1" s="499"/>
      <c r="E1" s="499"/>
      <c r="F1" s="499"/>
      <c r="G1" s="499"/>
    </row>
    <row r="2" spans="1:7" ht="24.95" customHeight="1">
      <c r="A2" s="79" t="s">
        <v>39</v>
      </c>
      <c r="B2" s="78"/>
      <c r="C2" s="501"/>
      <c r="D2" s="501"/>
      <c r="E2" s="501"/>
      <c r="F2" s="501"/>
      <c r="G2" s="502"/>
    </row>
    <row r="3" spans="1:7" ht="24.95" hidden="1" customHeight="1">
      <c r="A3" s="79" t="s">
        <v>7</v>
      </c>
      <c r="B3" s="78"/>
      <c r="C3" s="501"/>
      <c r="D3" s="501"/>
      <c r="E3" s="501"/>
      <c r="F3" s="501"/>
      <c r="G3" s="502"/>
    </row>
    <row r="4" spans="1:7" ht="24.95" hidden="1" customHeight="1">
      <c r="A4" s="79" t="s">
        <v>8</v>
      </c>
      <c r="B4" s="78"/>
      <c r="C4" s="501"/>
      <c r="D4" s="501"/>
      <c r="E4" s="501"/>
      <c r="F4" s="501"/>
      <c r="G4" s="50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387"/>
  <sheetViews>
    <sheetView topLeftCell="A348" workbookViewId="0">
      <selection activeCell="F374" sqref="F374"/>
    </sheetView>
  </sheetViews>
  <sheetFormatPr defaultRowHeight="12.75" outlineLevelRow="1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>
      <c r="A1" s="515" t="s">
        <v>6</v>
      </c>
      <c r="B1" s="515"/>
      <c r="C1" s="515"/>
      <c r="D1" s="515"/>
      <c r="E1" s="515"/>
      <c r="F1" s="515"/>
      <c r="G1" s="515"/>
      <c r="AE1" t="s">
        <v>108</v>
      </c>
    </row>
    <row r="2" spans="1:60" ht="24.95" customHeight="1">
      <c r="A2" s="146" t="s">
        <v>107</v>
      </c>
      <c r="B2" s="144"/>
      <c r="C2" s="516" t="s">
        <v>43</v>
      </c>
      <c r="D2" s="517"/>
      <c r="E2" s="517"/>
      <c r="F2" s="517"/>
      <c r="G2" s="518"/>
      <c r="AE2" t="s">
        <v>109</v>
      </c>
    </row>
    <row r="3" spans="1:60" ht="24.95" hidden="1" customHeight="1">
      <c r="A3" s="147" t="s">
        <v>7</v>
      </c>
      <c r="B3" s="145"/>
      <c r="C3" s="519"/>
      <c r="D3" s="520"/>
      <c r="E3" s="520"/>
      <c r="F3" s="520"/>
      <c r="G3" s="521"/>
      <c r="AE3" t="s">
        <v>110</v>
      </c>
    </row>
    <row r="4" spans="1:60" ht="24.95" hidden="1" customHeight="1">
      <c r="A4" s="147" t="s">
        <v>8</v>
      </c>
      <c r="B4" s="145"/>
      <c r="C4" s="519"/>
      <c r="D4" s="520"/>
      <c r="E4" s="520"/>
      <c r="F4" s="520"/>
      <c r="G4" s="521"/>
      <c r="AE4" t="s">
        <v>111</v>
      </c>
    </row>
    <row r="5" spans="1:60" hidden="1">
      <c r="A5" s="148" t="s">
        <v>112</v>
      </c>
      <c r="B5" s="149"/>
      <c r="C5" s="150"/>
      <c r="D5" s="151"/>
      <c r="E5" s="151"/>
      <c r="F5" s="151"/>
      <c r="G5" s="152"/>
      <c r="AE5" t="s">
        <v>113</v>
      </c>
    </row>
    <row r="7" spans="1:60" ht="38.25">
      <c r="A7" s="157" t="s">
        <v>114</v>
      </c>
      <c r="B7" s="158" t="s">
        <v>115</v>
      </c>
      <c r="C7" s="158" t="s">
        <v>116</v>
      </c>
      <c r="D7" s="157" t="s">
        <v>117</v>
      </c>
      <c r="E7" s="157" t="s">
        <v>118</v>
      </c>
      <c r="F7" s="153" t="s">
        <v>119</v>
      </c>
      <c r="G7" s="176" t="s">
        <v>28</v>
      </c>
      <c r="H7" s="177" t="s">
        <v>29</v>
      </c>
      <c r="I7" s="177" t="s">
        <v>120</v>
      </c>
      <c r="J7" s="177" t="s">
        <v>30</v>
      </c>
      <c r="K7" s="177" t="s">
        <v>121</v>
      </c>
      <c r="L7" s="177" t="s">
        <v>122</v>
      </c>
      <c r="M7" s="177" t="s">
        <v>123</v>
      </c>
      <c r="N7" s="177" t="s">
        <v>124</v>
      </c>
      <c r="O7" s="177" t="s">
        <v>125</v>
      </c>
      <c r="P7" s="177" t="s">
        <v>126</v>
      </c>
      <c r="Q7" s="177" t="s">
        <v>127</v>
      </c>
      <c r="R7" s="177" t="s">
        <v>128</v>
      </c>
      <c r="S7" s="177" t="s">
        <v>129</v>
      </c>
      <c r="T7" s="177" t="s">
        <v>130</v>
      </c>
      <c r="U7" s="160" t="s">
        <v>131</v>
      </c>
    </row>
    <row r="8" spans="1:60">
      <c r="A8" s="178" t="s">
        <v>132</v>
      </c>
      <c r="B8" s="179" t="s">
        <v>49</v>
      </c>
      <c r="C8" s="180" t="s">
        <v>50</v>
      </c>
      <c r="D8" s="181"/>
      <c r="E8" s="182"/>
      <c r="F8" s="183"/>
      <c r="G8" s="183">
        <f>SUMIF(AE9:AE35,"&lt;&gt;NOR",G9:G35)</f>
        <v>0</v>
      </c>
      <c r="H8" s="183"/>
      <c r="I8" s="183">
        <f>SUM(I9:I35)</f>
        <v>0</v>
      </c>
      <c r="J8" s="183"/>
      <c r="K8" s="183">
        <f>SUM(K9:K35)</f>
        <v>0</v>
      </c>
      <c r="L8" s="183"/>
      <c r="M8" s="183">
        <f>SUM(M9:M35)</f>
        <v>0</v>
      </c>
      <c r="N8" s="159"/>
      <c r="O8" s="159">
        <f>SUM(O9:O35)</f>
        <v>1.7</v>
      </c>
      <c r="P8" s="159"/>
      <c r="Q8" s="159">
        <f>SUM(Q9:Q35)</f>
        <v>0</v>
      </c>
      <c r="R8" s="159"/>
      <c r="S8" s="159"/>
      <c r="T8" s="178"/>
      <c r="U8" s="159">
        <f>SUM(U9:U35)</f>
        <v>117.19000000000001</v>
      </c>
      <c r="AE8" t="s">
        <v>133</v>
      </c>
    </row>
    <row r="9" spans="1:60" ht="22.5" outlineLevel="1">
      <c r="A9" s="155">
        <v>1</v>
      </c>
      <c r="B9" s="161" t="s">
        <v>134</v>
      </c>
      <c r="C9" s="196" t="s">
        <v>135</v>
      </c>
      <c r="D9" s="163" t="s">
        <v>136</v>
      </c>
      <c r="E9" s="170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0</v>
      </c>
      <c r="U9" s="164">
        <f>ROUND(E9*T9,2)</f>
        <v>0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137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>
      <c r="A10" s="155">
        <v>2</v>
      </c>
      <c r="B10" s="161" t="s">
        <v>138</v>
      </c>
      <c r="C10" s="196" t="s">
        <v>139</v>
      </c>
      <c r="D10" s="163" t="s">
        <v>140</v>
      </c>
      <c r="E10" s="170">
        <v>174.33875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64">
        <v>0</v>
      </c>
      <c r="O10" s="164">
        <f>ROUND(E10*N10,5)</f>
        <v>0</v>
      </c>
      <c r="P10" s="164">
        <v>0</v>
      </c>
      <c r="Q10" s="164">
        <f>ROUND(E10*P10,5)</f>
        <v>0</v>
      </c>
      <c r="R10" s="164"/>
      <c r="S10" s="164"/>
      <c r="T10" s="165">
        <v>0.11</v>
      </c>
      <c r="U10" s="164">
        <f>ROUND(E10*T10,2)</f>
        <v>19.18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137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>
      <c r="A11" s="155"/>
      <c r="B11" s="161"/>
      <c r="C11" s="197" t="s">
        <v>141</v>
      </c>
      <c r="D11" s="166"/>
      <c r="E11" s="171">
        <v>174.33875</v>
      </c>
      <c r="F11" s="174"/>
      <c r="G11" s="174"/>
      <c r="H11" s="174"/>
      <c r="I11" s="174"/>
      <c r="J11" s="174"/>
      <c r="K11" s="174"/>
      <c r="L11" s="174"/>
      <c r="M11" s="174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142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>
      <c r="A12" s="155">
        <v>3</v>
      </c>
      <c r="B12" s="161" t="s">
        <v>143</v>
      </c>
      <c r="C12" s="196" t="s">
        <v>144</v>
      </c>
      <c r="D12" s="163" t="s">
        <v>140</v>
      </c>
      <c r="E12" s="170">
        <v>174.33875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4.3099999999999999E-2</v>
      </c>
      <c r="U12" s="164">
        <f>ROUND(E12*T12,2)</f>
        <v>7.51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137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>
      <c r="A13" s="155"/>
      <c r="B13" s="161"/>
      <c r="C13" s="197" t="s">
        <v>141</v>
      </c>
      <c r="D13" s="166"/>
      <c r="E13" s="171">
        <v>174.33875</v>
      </c>
      <c r="F13" s="174"/>
      <c r="G13" s="174"/>
      <c r="H13" s="174"/>
      <c r="I13" s="174"/>
      <c r="J13" s="174"/>
      <c r="K13" s="174"/>
      <c r="L13" s="174"/>
      <c r="M13" s="174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142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>
      <c r="A14" s="155">
        <v>4</v>
      </c>
      <c r="B14" s="161" t="s">
        <v>145</v>
      </c>
      <c r="C14" s="196" t="s">
        <v>146</v>
      </c>
      <c r="D14" s="163" t="s">
        <v>140</v>
      </c>
      <c r="E14" s="170">
        <v>26.745000000000001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64">
        <v>0</v>
      </c>
      <c r="O14" s="164">
        <f>ROUND(E14*N14,5)</f>
        <v>0</v>
      </c>
      <c r="P14" s="164">
        <v>0</v>
      </c>
      <c r="Q14" s="164">
        <f>ROUND(E14*P14,5)</f>
        <v>0</v>
      </c>
      <c r="R14" s="164"/>
      <c r="S14" s="164"/>
      <c r="T14" s="165">
        <v>0.42</v>
      </c>
      <c r="U14" s="164">
        <f>ROUND(E14*T14,2)</f>
        <v>11.23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137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>
      <c r="A15" s="155"/>
      <c r="B15" s="161"/>
      <c r="C15" s="197" t="s">
        <v>147</v>
      </c>
      <c r="D15" s="166"/>
      <c r="E15" s="171">
        <v>26.745000000000001</v>
      </c>
      <c r="F15" s="174"/>
      <c r="G15" s="174"/>
      <c r="H15" s="174"/>
      <c r="I15" s="174"/>
      <c r="J15" s="174"/>
      <c r="K15" s="174"/>
      <c r="L15" s="174"/>
      <c r="M15" s="174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142</v>
      </c>
      <c r="AF15" s="154">
        <v>0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>
      <c r="A16" s="155">
        <v>5</v>
      </c>
      <c r="B16" s="161" t="s">
        <v>148</v>
      </c>
      <c r="C16" s="196" t="s">
        <v>149</v>
      </c>
      <c r="D16" s="163" t="s">
        <v>140</v>
      </c>
      <c r="E16" s="170">
        <v>26.745000000000001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64">
        <v>0</v>
      </c>
      <c r="O16" s="164">
        <f>ROUND(E16*N16,5)</f>
        <v>0</v>
      </c>
      <c r="P16" s="164">
        <v>0</v>
      </c>
      <c r="Q16" s="164">
        <f>ROUND(E16*P16,5)</f>
        <v>0</v>
      </c>
      <c r="R16" s="164"/>
      <c r="S16" s="164"/>
      <c r="T16" s="165">
        <v>0.65</v>
      </c>
      <c r="U16" s="164">
        <f>ROUND(E16*T16,2)</f>
        <v>17.38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137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>
      <c r="A17" s="155"/>
      <c r="B17" s="161"/>
      <c r="C17" s="197" t="s">
        <v>147</v>
      </c>
      <c r="D17" s="166"/>
      <c r="E17" s="171">
        <v>26.745000000000001</v>
      </c>
      <c r="F17" s="174"/>
      <c r="G17" s="174"/>
      <c r="H17" s="174"/>
      <c r="I17" s="174"/>
      <c r="J17" s="174"/>
      <c r="K17" s="174"/>
      <c r="L17" s="174"/>
      <c r="M17" s="174"/>
      <c r="N17" s="164"/>
      <c r="O17" s="164"/>
      <c r="P17" s="164"/>
      <c r="Q17" s="164"/>
      <c r="R17" s="164"/>
      <c r="S17" s="164"/>
      <c r="T17" s="165"/>
      <c r="U17" s="164"/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142</v>
      </c>
      <c r="AF17" s="154">
        <v>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>
      <c r="A18" s="155">
        <v>6</v>
      </c>
      <c r="B18" s="161" t="s">
        <v>150</v>
      </c>
      <c r="C18" s="196" t="s">
        <v>151</v>
      </c>
      <c r="D18" s="163" t="s">
        <v>140</v>
      </c>
      <c r="E18" s="170">
        <v>14.058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64">
        <v>0</v>
      </c>
      <c r="O18" s="164">
        <f>ROUND(E18*N18,5)</f>
        <v>0</v>
      </c>
      <c r="P18" s="164">
        <v>0</v>
      </c>
      <c r="Q18" s="164">
        <f>ROUND(E18*P18,5)</f>
        <v>0</v>
      </c>
      <c r="R18" s="164"/>
      <c r="S18" s="164"/>
      <c r="T18" s="165">
        <v>0.01</v>
      </c>
      <c r="U18" s="164">
        <f>ROUND(E18*T18,2)</f>
        <v>0.14000000000000001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137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>
      <c r="A19" s="155"/>
      <c r="B19" s="161"/>
      <c r="C19" s="197" t="s">
        <v>152</v>
      </c>
      <c r="D19" s="166"/>
      <c r="E19" s="171">
        <v>14.058</v>
      </c>
      <c r="F19" s="174"/>
      <c r="G19" s="174"/>
      <c r="H19" s="174"/>
      <c r="I19" s="174"/>
      <c r="J19" s="174"/>
      <c r="K19" s="174"/>
      <c r="L19" s="174"/>
      <c r="M19" s="174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142</v>
      </c>
      <c r="AF19" s="154">
        <v>0</v>
      </c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>
      <c r="A20" s="155">
        <v>7</v>
      </c>
      <c r="B20" s="161" t="s">
        <v>153</v>
      </c>
      <c r="C20" s="196" t="s">
        <v>154</v>
      </c>
      <c r="D20" s="163" t="s">
        <v>140</v>
      </c>
      <c r="E20" s="170">
        <v>14.058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64">
        <v>0</v>
      </c>
      <c r="O20" s="164">
        <f>ROUND(E20*N20,5)</f>
        <v>0</v>
      </c>
      <c r="P20" s="164">
        <v>0</v>
      </c>
      <c r="Q20" s="164">
        <f>ROUND(E20*P20,5)</f>
        <v>0</v>
      </c>
      <c r="R20" s="164"/>
      <c r="S20" s="164"/>
      <c r="T20" s="165">
        <v>0.03</v>
      </c>
      <c r="U20" s="164">
        <f>ROUND(E20*T20,2)</f>
        <v>0.42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137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>
      <c r="A21" s="155"/>
      <c r="B21" s="161"/>
      <c r="C21" s="197" t="s">
        <v>152</v>
      </c>
      <c r="D21" s="166"/>
      <c r="E21" s="171">
        <v>14.058</v>
      </c>
      <c r="F21" s="174"/>
      <c r="G21" s="174"/>
      <c r="H21" s="174"/>
      <c r="I21" s="174"/>
      <c r="J21" s="174"/>
      <c r="K21" s="174"/>
      <c r="L21" s="174"/>
      <c r="M21" s="174"/>
      <c r="N21" s="164"/>
      <c r="O21" s="164"/>
      <c r="P21" s="164"/>
      <c r="Q21" s="164"/>
      <c r="R21" s="164"/>
      <c r="S21" s="164"/>
      <c r="T21" s="165"/>
      <c r="U21" s="164"/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142</v>
      </c>
      <c r="AF21" s="154">
        <v>0</v>
      </c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>
      <c r="A22" s="155">
        <v>8</v>
      </c>
      <c r="B22" s="161" t="s">
        <v>155</v>
      </c>
      <c r="C22" s="196" t="s">
        <v>156</v>
      </c>
      <c r="D22" s="163" t="s">
        <v>157</v>
      </c>
      <c r="E22" s="170">
        <v>266.85250000000002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64">
        <v>0</v>
      </c>
      <c r="O22" s="164">
        <f>ROUND(E22*N22,5)</f>
        <v>0</v>
      </c>
      <c r="P22" s="164">
        <v>0</v>
      </c>
      <c r="Q22" s="164">
        <f>ROUND(E22*P22,5)</f>
        <v>0</v>
      </c>
      <c r="R22" s="164"/>
      <c r="S22" s="164"/>
      <c r="T22" s="165">
        <v>0.1</v>
      </c>
      <c r="U22" s="164">
        <f>ROUND(E22*T22,2)</f>
        <v>26.69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137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>
      <c r="A23" s="155"/>
      <c r="B23" s="161"/>
      <c r="C23" s="197" t="s">
        <v>158</v>
      </c>
      <c r="D23" s="166"/>
      <c r="E23" s="171">
        <v>266.85250000000002</v>
      </c>
      <c r="F23" s="174"/>
      <c r="G23" s="174"/>
      <c r="H23" s="174"/>
      <c r="I23" s="174"/>
      <c r="J23" s="174"/>
      <c r="K23" s="174"/>
      <c r="L23" s="174"/>
      <c r="M23" s="174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142</v>
      </c>
      <c r="AF23" s="154">
        <v>0</v>
      </c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>
      <c r="A24" s="155">
        <v>9</v>
      </c>
      <c r="B24" s="161" t="s">
        <v>159</v>
      </c>
      <c r="C24" s="196" t="s">
        <v>160</v>
      </c>
      <c r="D24" s="163" t="s">
        <v>161</v>
      </c>
      <c r="E24" s="170">
        <v>5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64">
        <v>0</v>
      </c>
      <c r="O24" s="164">
        <f>ROUND(E24*N24,5)</f>
        <v>0</v>
      </c>
      <c r="P24" s="164">
        <v>0</v>
      </c>
      <c r="Q24" s="164">
        <f>ROUND(E24*P24,5)</f>
        <v>0</v>
      </c>
      <c r="R24" s="164"/>
      <c r="S24" s="164"/>
      <c r="T24" s="165">
        <v>0</v>
      </c>
      <c r="U24" s="164">
        <f>ROUND(E24*T24,2)</f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137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>
      <c r="A25" s="155"/>
      <c r="B25" s="161"/>
      <c r="C25" s="197" t="s">
        <v>162</v>
      </c>
      <c r="D25" s="166"/>
      <c r="E25" s="171">
        <v>5</v>
      </c>
      <c r="F25" s="174"/>
      <c r="G25" s="174"/>
      <c r="H25" s="174"/>
      <c r="I25" s="174"/>
      <c r="J25" s="174"/>
      <c r="K25" s="174"/>
      <c r="L25" s="174"/>
      <c r="M25" s="174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142</v>
      </c>
      <c r="AF25" s="154">
        <v>0</v>
      </c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>
      <c r="A26" s="155">
        <v>10</v>
      </c>
      <c r="B26" s="161" t="s">
        <v>163</v>
      </c>
      <c r="C26" s="196" t="s">
        <v>164</v>
      </c>
      <c r="D26" s="163" t="s">
        <v>140</v>
      </c>
      <c r="E26" s="170">
        <v>14.058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64">
        <v>0</v>
      </c>
      <c r="O26" s="164">
        <f>ROUND(E26*N26,5)</f>
        <v>0</v>
      </c>
      <c r="P26" s="164">
        <v>0</v>
      </c>
      <c r="Q26" s="164">
        <f>ROUND(E26*P26,5)</f>
        <v>0</v>
      </c>
      <c r="R26" s="164"/>
      <c r="S26" s="164"/>
      <c r="T26" s="165">
        <v>0.65</v>
      </c>
      <c r="U26" s="164">
        <f>ROUND(E26*T26,2)</f>
        <v>9.14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137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>
      <c r="A27" s="155"/>
      <c r="B27" s="161"/>
      <c r="C27" s="197" t="s">
        <v>152</v>
      </c>
      <c r="D27" s="166"/>
      <c r="E27" s="171">
        <v>14.058</v>
      </c>
      <c r="F27" s="174"/>
      <c r="G27" s="174"/>
      <c r="H27" s="174"/>
      <c r="I27" s="174"/>
      <c r="J27" s="174"/>
      <c r="K27" s="174"/>
      <c r="L27" s="174"/>
      <c r="M27" s="174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142</v>
      </c>
      <c r="AF27" s="154">
        <v>0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>
      <c r="A28" s="155">
        <v>11</v>
      </c>
      <c r="B28" s="161" t="s">
        <v>165</v>
      </c>
      <c r="C28" s="196" t="s">
        <v>166</v>
      </c>
      <c r="D28" s="163" t="s">
        <v>140</v>
      </c>
      <c r="E28" s="170">
        <v>14.058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64">
        <v>0</v>
      </c>
      <c r="O28" s="164">
        <f>ROUND(E28*N28,5)</f>
        <v>0</v>
      </c>
      <c r="P28" s="164">
        <v>0</v>
      </c>
      <c r="Q28" s="164">
        <f>ROUND(E28*P28,5)</f>
        <v>0</v>
      </c>
      <c r="R28" s="164"/>
      <c r="S28" s="164"/>
      <c r="T28" s="165">
        <v>1.24</v>
      </c>
      <c r="U28" s="164">
        <f>ROUND(E28*T28,2)</f>
        <v>17.43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137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>
      <c r="A29" s="155"/>
      <c r="B29" s="161"/>
      <c r="C29" s="197" t="s">
        <v>152</v>
      </c>
      <c r="D29" s="166"/>
      <c r="E29" s="171">
        <v>14.058</v>
      </c>
      <c r="F29" s="174"/>
      <c r="G29" s="174"/>
      <c r="H29" s="174"/>
      <c r="I29" s="174"/>
      <c r="J29" s="174"/>
      <c r="K29" s="174"/>
      <c r="L29" s="174"/>
      <c r="M29" s="174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142</v>
      </c>
      <c r="AF29" s="154">
        <v>0</v>
      </c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>
      <c r="A30" s="155">
        <v>12</v>
      </c>
      <c r="B30" s="161" t="s">
        <v>167</v>
      </c>
      <c r="C30" s="196" t="s">
        <v>168</v>
      </c>
      <c r="D30" s="163" t="s">
        <v>140</v>
      </c>
      <c r="E30" s="170">
        <v>1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64">
        <v>0</v>
      </c>
      <c r="O30" s="164">
        <f>ROUND(E30*N30,5)</f>
        <v>0</v>
      </c>
      <c r="P30" s="164">
        <v>0</v>
      </c>
      <c r="Q30" s="164">
        <f>ROUND(E30*P30,5)</f>
        <v>0</v>
      </c>
      <c r="R30" s="164"/>
      <c r="S30" s="164"/>
      <c r="T30" s="165">
        <v>3.53</v>
      </c>
      <c r="U30" s="164">
        <f>ROUND(E30*T30,2)</f>
        <v>3.53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137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>
      <c r="A31" s="155"/>
      <c r="B31" s="161"/>
      <c r="C31" s="197" t="s">
        <v>169</v>
      </c>
      <c r="D31" s="166"/>
      <c r="E31" s="171">
        <v>1</v>
      </c>
      <c r="F31" s="174"/>
      <c r="G31" s="174"/>
      <c r="H31" s="174"/>
      <c r="I31" s="174"/>
      <c r="J31" s="174"/>
      <c r="K31" s="174"/>
      <c r="L31" s="174"/>
      <c r="M31" s="174"/>
      <c r="N31" s="164"/>
      <c r="O31" s="164"/>
      <c r="P31" s="164"/>
      <c r="Q31" s="164"/>
      <c r="R31" s="164"/>
      <c r="S31" s="164"/>
      <c r="T31" s="165"/>
      <c r="U31" s="164"/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142</v>
      </c>
      <c r="AF31" s="154">
        <v>0</v>
      </c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>
      <c r="A32" s="155">
        <v>13</v>
      </c>
      <c r="B32" s="161" t="s">
        <v>170</v>
      </c>
      <c r="C32" s="196" t="s">
        <v>171</v>
      </c>
      <c r="D32" s="163" t="s">
        <v>140</v>
      </c>
      <c r="E32" s="170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64">
        <v>1.7</v>
      </c>
      <c r="O32" s="164">
        <f>ROUND(E32*N32,5)</f>
        <v>1.7</v>
      </c>
      <c r="P32" s="164">
        <v>0</v>
      </c>
      <c r="Q32" s="164">
        <f>ROUND(E32*P32,5)</f>
        <v>0</v>
      </c>
      <c r="R32" s="164"/>
      <c r="S32" s="164"/>
      <c r="T32" s="165">
        <v>1.587</v>
      </c>
      <c r="U32" s="164">
        <f>ROUND(E32*T32,2)</f>
        <v>1.59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137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>
      <c r="A33" s="155"/>
      <c r="B33" s="161"/>
      <c r="C33" s="197" t="s">
        <v>169</v>
      </c>
      <c r="D33" s="166"/>
      <c r="E33" s="171">
        <v>1</v>
      </c>
      <c r="F33" s="174"/>
      <c r="G33" s="174"/>
      <c r="H33" s="174"/>
      <c r="I33" s="174"/>
      <c r="J33" s="174"/>
      <c r="K33" s="174"/>
      <c r="L33" s="174"/>
      <c r="M33" s="174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142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>
      <c r="A34" s="155">
        <v>14</v>
      </c>
      <c r="B34" s="161" t="s">
        <v>172</v>
      </c>
      <c r="C34" s="196" t="s">
        <v>173</v>
      </c>
      <c r="D34" s="163" t="s">
        <v>157</v>
      </c>
      <c r="E34" s="170">
        <v>20.75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64">
        <v>0</v>
      </c>
      <c r="O34" s="164">
        <f>ROUND(E34*N34,5)</f>
        <v>0</v>
      </c>
      <c r="P34" s="164">
        <v>0</v>
      </c>
      <c r="Q34" s="164">
        <f>ROUND(E34*P34,5)</f>
        <v>0</v>
      </c>
      <c r="R34" s="164"/>
      <c r="S34" s="164"/>
      <c r="T34" s="165">
        <v>0.14199999999999999</v>
      </c>
      <c r="U34" s="164">
        <f>ROUND(E34*T34,2)</f>
        <v>2.95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137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>
      <c r="A35" s="155"/>
      <c r="B35" s="161"/>
      <c r="C35" s="197" t="s">
        <v>174</v>
      </c>
      <c r="D35" s="166"/>
      <c r="E35" s="171">
        <v>20.75</v>
      </c>
      <c r="F35" s="174"/>
      <c r="G35" s="174"/>
      <c r="H35" s="174"/>
      <c r="I35" s="174"/>
      <c r="J35" s="174"/>
      <c r="K35" s="174"/>
      <c r="L35" s="174"/>
      <c r="M35" s="174"/>
      <c r="N35" s="164"/>
      <c r="O35" s="164"/>
      <c r="P35" s="164"/>
      <c r="Q35" s="164"/>
      <c r="R35" s="164"/>
      <c r="S35" s="164"/>
      <c r="T35" s="165"/>
      <c r="U35" s="164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142</v>
      </c>
      <c r="AF35" s="154">
        <v>0</v>
      </c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>
      <c r="A36" s="156" t="s">
        <v>132</v>
      </c>
      <c r="B36" s="162" t="s">
        <v>51</v>
      </c>
      <c r="C36" s="198" t="s">
        <v>52</v>
      </c>
      <c r="D36" s="167"/>
      <c r="E36" s="172"/>
      <c r="F36" s="175"/>
      <c r="G36" s="175">
        <f>SUMIF(AE37:AE44,"&lt;&gt;NOR",G37:G44)</f>
        <v>0</v>
      </c>
      <c r="H36" s="175"/>
      <c r="I36" s="175">
        <f>SUM(I37:I44)</f>
        <v>0</v>
      </c>
      <c r="J36" s="175"/>
      <c r="K36" s="175">
        <f>SUM(K37:K44)</f>
        <v>0</v>
      </c>
      <c r="L36" s="175"/>
      <c r="M36" s="175">
        <f>SUM(M37:M44)</f>
        <v>0</v>
      </c>
      <c r="N36" s="168"/>
      <c r="O36" s="168">
        <f>SUM(O37:O44)</f>
        <v>0</v>
      </c>
      <c r="P36" s="168"/>
      <c r="Q36" s="168">
        <f>SUM(Q37:Q44)</f>
        <v>0</v>
      </c>
      <c r="R36" s="168"/>
      <c r="S36" s="168"/>
      <c r="T36" s="169"/>
      <c r="U36" s="168">
        <f>SUM(U37:U44)</f>
        <v>7.48</v>
      </c>
      <c r="AE36" t="s">
        <v>133</v>
      </c>
    </row>
    <row r="37" spans="1:60" outlineLevel="1">
      <c r="A37" s="155">
        <v>15</v>
      </c>
      <c r="B37" s="161" t="s">
        <v>175</v>
      </c>
      <c r="C37" s="196" t="s">
        <v>176</v>
      </c>
      <c r="D37" s="163" t="s">
        <v>140</v>
      </c>
      <c r="E37" s="170">
        <v>187.02574999999999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64">
        <v>0</v>
      </c>
      <c r="O37" s="164">
        <f>ROUND(E37*N37,5)</f>
        <v>0</v>
      </c>
      <c r="P37" s="164">
        <v>0</v>
      </c>
      <c r="Q37" s="164">
        <f>ROUND(E37*P37,5)</f>
        <v>0</v>
      </c>
      <c r="R37" s="164"/>
      <c r="S37" s="164"/>
      <c r="T37" s="165">
        <v>0.01</v>
      </c>
      <c r="U37" s="164">
        <f>ROUND(E37*T37,2)</f>
        <v>1.87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137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>
      <c r="A38" s="155"/>
      <c r="B38" s="161"/>
      <c r="C38" s="197" t="s">
        <v>177</v>
      </c>
      <c r="D38" s="166"/>
      <c r="E38" s="171">
        <v>187.02574999999999</v>
      </c>
      <c r="F38" s="174"/>
      <c r="G38" s="174"/>
      <c r="H38" s="174"/>
      <c r="I38" s="174"/>
      <c r="J38" s="174"/>
      <c r="K38" s="174"/>
      <c r="L38" s="174"/>
      <c r="M38" s="174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142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>
      <c r="A39" s="155">
        <v>16</v>
      </c>
      <c r="B39" s="161" t="s">
        <v>178</v>
      </c>
      <c r="C39" s="196" t="s">
        <v>179</v>
      </c>
      <c r="D39" s="163" t="s">
        <v>140</v>
      </c>
      <c r="E39" s="170">
        <v>1683.2317499999999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64">
        <v>0</v>
      </c>
      <c r="O39" s="164">
        <f>ROUND(E39*N39,5)</f>
        <v>0</v>
      </c>
      <c r="P39" s="164">
        <v>0</v>
      </c>
      <c r="Q39" s="164">
        <f>ROUND(E39*P39,5)</f>
        <v>0</v>
      </c>
      <c r="R39" s="164"/>
      <c r="S39" s="164"/>
      <c r="T39" s="165">
        <v>0</v>
      </c>
      <c r="U39" s="164">
        <f>ROUND(E39*T39,2)</f>
        <v>0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137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>
      <c r="A40" s="155"/>
      <c r="B40" s="161"/>
      <c r="C40" s="197" t="s">
        <v>180</v>
      </c>
      <c r="D40" s="166"/>
      <c r="E40" s="171">
        <v>1683.2317499999999</v>
      </c>
      <c r="F40" s="174"/>
      <c r="G40" s="174"/>
      <c r="H40" s="174"/>
      <c r="I40" s="174"/>
      <c r="J40" s="174"/>
      <c r="K40" s="174"/>
      <c r="L40" s="174"/>
      <c r="M40" s="174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142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>
      <c r="A41" s="155">
        <v>17</v>
      </c>
      <c r="B41" s="161" t="s">
        <v>153</v>
      </c>
      <c r="C41" s="196" t="s">
        <v>154</v>
      </c>
      <c r="D41" s="163" t="s">
        <v>140</v>
      </c>
      <c r="E41" s="170">
        <v>187.02574999999999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64">
        <v>0</v>
      </c>
      <c r="O41" s="164">
        <f>ROUND(E41*N41,5)</f>
        <v>0</v>
      </c>
      <c r="P41" s="164">
        <v>0</v>
      </c>
      <c r="Q41" s="164">
        <f>ROUND(E41*P41,5)</f>
        <v>0</v>
      </c>
      <c r="R41" s="164"/>
      <c r="S41" s="164"/>
      <c r="T41" s="165">
        <v>0.03</v>
      </c>
      <c r="U41" s="164">
        <f>ROUND(E41*T41,2)</f>
        <v>5.61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137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>
      <c r="A42" s="155"/>
      <c r="B42" s="161"/>
      <c r="C42" s="197" t="s">
        <v>177</v>
      </c>
      <c r="D42" s="166"/>
      <c r="E42" s="171">
        <v>187.02574999999999</v>
      </c>
      <c r="F42" s="174"/>
      <c r="G42" s="174"/>
      <c r="H42" s="174"/>
      <c r="I42" s="174"/>
      <c r="J42" s="174"/>
      <c r="K42" s="174"/>
      <c r="L42" s="174"/>
      <c r="M42" s="174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142</v>
      </c>
      <c r="AF42" s="154">
        <v>0</v>
      </c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>
      <c r="A43" s="155">
        <v>18</v>
      </c>
      <c r="B43" s="161" t="s">
        <v>181</v>
      </c>
      <c r="C43" s="196" t="s">
        <v>182</v>
      </c>
      <c r="D43" s="163" t="s">
        <v>140</v>
      </c>
      <c r="E43" s="170">
        <v>187.02574999999999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64">
        <v>0</v>
      </c>
      <c r="O43" s="164">
        <f>ROUND(E43*N43,5)</f>
        <v>0</v>
      </c>
      <c r="P43" s="164">
        <v>0</v>
      </c>
      <c r="Q43" s="164">
        <f>ROUND(E43*P43,5)</f>
        <v>0</v>
      </c>
      <c r="R43" s="164"/>
      <c r="S43" s="164"/>
      <c r="T43" s="165">
        <v>0</v>
      </c>
      <c r="U43" s="164">
        <f>ROUND(E43*T43,2)</f>
        <v>0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137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>
      <c r="A44" s="155"/>
      <c r="B44" s="161"/>
      <c r="C44" s="197" t="s">
        <v>177</v>
      </c>
      <c r="D44" s="166"/>
      <c r="E44" s="171">
        <v>187.02574999999999</v>
      </c>
      <c r="F44" s="174"/>
      <c r="G44" s="174"/>
      <c r="H44" s="174"/>
      <c r="I44" s="174"/>
      <c r="J44" s="174"/>
      <c r="K44" s="174"/>
      <c r="L44" s="174"/>
      <c r="M44" s="174"/>
      <c r="N44" s="164"/>
      <c r="O44" s="164"/>
      <c r="P44" s="164"/>
      <c r="Q44" s="164"/>
      <c r="R44" s="164"/>
      <c r="S44" s="164"/>
      <c r="T44" s="165"/>
      <c r="U44" s="164"/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142</v>
      </c>
      <c r="AF44" s="154">
        <v>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>
      <c r="A45" s="156" t="s">
        <v>132</v>
      </c>
      <c r="B45" s="162" t="s">
        <v>53</v>
      </c>
      <c r="C45" s="198" t="s">
        <v>54</v>
      </c>
      <c r="D45" s="167"/>
      <c r="E45" s="172"/>
      <c r="F45" s="175"/>
      <c r="G45" s="175">
        <f>SUMIF(AE46:AE64,"&lt;&gt;NOR",G46:G64)</f>
        <v>0</v>
      </c>
      <c r="H45" s="175"/>
      <c r="I45" s="175">
        <f>SUM(I46:I64)</f>
        <v>0</v>
      </c>
      <c r="J45" s="175"/>
      <c r="K45" s="175">
        <f>SUM(K46:K64)</f>
        <v>0</v>
      </c>
      <c r="L45" s="175"/>
      <c r="M45" s="175">
        <f>SUM(M46:M64)</f>
        <v>0</v>
      </c>
      <c r="N45" s="168"/>
      <c r="O45" s="168">
        <f>SUM(O46:O64)</f>
        <v>309.44962999999996</v>
      </c>
      <c r="P45" s="168"/>
      <c r="Q45" s="168">
        <f>SUM(Q46:Q64)</f>
        <v>0</v>
      </c>
      <c r="R45" s="168"/>
      <c r="S45" s="168"/>
      <c r="T45" s="169"/>
      <c r="U45" s="168">
        <f>SUM(U46:U64)</f>
        <v>200.77</v>
      </c>
      <c r="AE45" t="s">
        <v>133</v>
      </c>
    </row>
    <row r="46" spans="1:60" outlineLevel="1">
      <c r="A46" s="155">
        <v>19</v>
      </c>
      <c r="B46" s="161" t="s">
        <v>183</v>
      </c>
      <c r="C46" s="196" t="s">
        <v>184</v>
      </c>
      <c r="D46" s="163" t="s">
        <v>140</v>
      </c>
      <c r="E46" s="170">
        <v>35.303400000000003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64">
        <v>2.5249999999999999</v>
      </c>
      <c r="O46" s="164">
        <f>ROUND(E46*N46,5)</f>
        <v>89.141090000000005</v>
      </c>
      <c r="P46" s="164">
        <v>0</v>
      </c>
      <c r="Q46" s="164">
        <f>ROUND(E46*P46,5)</f>
        <v>0</v>
      </c>
      <c r="R46" s="164"/>
      <c r="S46" s="164"/>
      <c r="T46" s="165">
        <v>0.47699999999999998</v>
      </c>
      <c r="U46" s="164">
        <f>ROUND(E46*T46,2)</f>
        <v>16.84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137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>
      <c r="A47" s="155"/>
      <c r="B47" s="161"/>
      <c r="C47" s="197" t="s">
        <v>185</v>
      </c>
      <c r="D47" s="166"/>
      <c r="E47" s="171">
        <v>35.303400000000003</v>
      </c>
      <c r="F47" s="174"/>
      <c r="G47" s="174"/>
      <c r="H47" s="174"/>
      <c r="I47" s="174"/>
      <c r="J47" s="174"/>
      <c r="K47" s="174"/>
      <c r="L47" s="174"/>
      <c r="M47" s="174"/>
      <c r="N47" s="164"/>
      <c r="O47" s="164"/>
      <c r="P47" s="164"/>
      <c r="Q47" s="164"/>
      <c r="R47" s="164"/>
      <c r="S47" s="164"/>
      <c r="T47" s="165"/>
      <c r="U47" s="164"/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142</v>
      </c>
      <c r="AF47" s="154">
        <v>0</v>
      </c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>
      <c r="A48" s="155">
        <v>20</v>
      </c>
      <c r="B48" s="161" t="s">
        <v>186</v>
      </c>
      <c r="C48" s="196" t="s">
        <v>187</v>
      </c>
      <c r="D48" s="163" t="s">
        <v>157</v>
      </c>
      <c r="E48" s="170">
        <v>35.659999999999997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64">
        <v>3.916E-2</v>
      </c>
      <c r="O48" s="164">
        <f>ROUND(E48*N48,5)</f>
        <v>1.39645</v>
      </c>
      <c r="P48" s="164">
        <v>0</v>
      </c>
      <c r="Q48" s="164">
        <f>ROUND(E48*P48,5)</f>
        <v>0</v>
      </c>
      <c r="R48" s="164"/>
      <c r="S48" s="164"/>
      <c r="T48" s="165">
        <v>1.05</v>
      </c>
      <c r="U48" s="164">
        <f>ROUND(E48*T48,2)</f>
        <v>37.44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137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>
      <c r="A49" s="155"/>
      <c r="B49" s="161"/>
      <c r="C49" s="197" t="s">
        <v>188</v>
      </c>
      <c r="D49" s="166"/>
      <c r="E49" s="171">
        <v>35.659999999999997</v>
      </c>
      <c r="F49" s="174"/>
      <c r="G49" s="174"/>
      <c r="H49" s="174"/>
      <c r="I49" s="174"/>
      <c r="J49" s="174"/>
      <c r="K49" s="174"/>
      <c r="L49" s="174"/>
      <c r="M49" s="174"/>
      <c r="N49" s="164"/>
      <c r="O49" s="164"/>
      <c r="P49" s="164"/>
      <c r="Q49" s="164"/>
      <c r="R49" s="164"/>
      <c r="S49" s="164"/>
      <c r="T49" s="165"/>
      <c r="U49" s="164"/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142</v>
      </c>
      <c r="AF49" s="154">
        <v>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>
      <c r="A50" s="155">
        <v>21</v>
      </c>
      <c r="B50" s="161" t="s">
        <v>189</v>
      </c>
      <c r="C50" s="196" t="s">
        <v>190</v>
      </c>
      <c r="D50" s="163" t="s">
        <v>157</v>
      </c>
      <c r="E50" s="170">
        <v>35.659999999999997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64">
        <v>0</v>
      </c>
      <c r="O50" s="164">
        <f>ROUND(E50*N50,5)</f>
        <v>0</v>
      </c>
      <c r="P50" s="164">
        <v>0</v>
      </c>
      <c r="Q50" s="164">
        <f>ROUND(E50*P50,5)</f>
        <v>0</v>
      </c>
      <c r="R50" s="164"/>
      <c r="S50" s="164"/>
      <c r="T50" s="165">
        <v>0.32</v>
      </c>
      <c r="U50" s="164">
        <f>ROUND(E50*T50,2)</f>
        <v>11.41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137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>
      <c r="A51" s="155"/>
      <c r="B51" s="161"/>
      <c r="C51" s="197" t="s">
        <v>188</v>
      </c>
      <c r="D51" s="166"/>
      <c r="E51" s="171">
        <v>35.659999999999997</v>
      </c>
      <c r="F51" s="174"/>
      <c r="G51" s="174"/>
      <c r="H51" s="174"/>
      <c r="I51" s="174"/>
      <c r="J51" s="174"/>
      <c r="K51" s="174"/>
      <c r="L51" s="174"/>
      <c r="M51" s="174"/>
      <c r="N51" s="164"/>
      <c r="O51" s="164"/>
      <c r="P51" s="164"/>
      <c r="Q51" s="164"/>
      <c r="R51" s="164"/>
      <c r="S51" s="164"/>
      <c r="T51" s="165"/>
      <c r="U51" s="164"/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142</v>
      </c>
      <c r="AF51" s="154">
        <v>0</v>
      </c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>
      <c r="A52" s="155">
        <v>22</v>
      </c>
      <c r="B52" s="161" t="s">
        <v>191</v>
      </c>
      <c r="C52" s="196" t="s">
        <v>192</v>
      </c>
      <c r="D52" s="163" t="s">
        <v>193</v>
      </c>
      <c r="E52" s="170">
        <v>2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64">
        <v>2.4199999999999998E-3</v>
      </c>
      <c r="O52" s="164">
        <f>ROUND(E52*N52,5)</f>
        <v>4.8399999999999997E-3</v>
      </c>
      <c r="P52" s="164">
        <v>0</v>
      </c>
      <c r="Q52" s="164">
        <f>ROUND(E52*P52,5)</f>
        <v>0</v>
      </c>
      <c r="R52" s="164"/>
      <c r="S52" s="164"/>
      <c r="T52" s="165">
        <v>0.4</v>
      </c>
      <c r="U52" s="164">
        <f>ROUND(E52*T52,2)</f>
        <v>0.8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137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>
      <c r="A53" s="155"/>
      <c r="B53" s="161"/>
      <c r="C53" s="197" t="s">
        <v>169</v>
      </c>
      <c r="D53" s="166"/>
      <c r="E53" s="171">
        <v>1</v>
      </c>
      <c r="F53" s="174"/>
      <c r="G53" s="174"/>
      <c r="H53" s="174"/>
      <c r="I53" s="174"/>
      <c r="J53" s="174"/>
      <c r="K53" s="174"/>
      <c r="L53" s="174"/>
      <c r="M53" s="174"/>
      <c r="N53" s="164"/>
      <c r="O53" s="164"/>
      <c r="P53" s="164"/>
      <c r="Q53" s="164"/>
      <c r="R53" s="164"/>
      <c r="S53" s="164"/>
      <c r="T53" s="165"/>
      <c r="U53" s="164"/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142</v>
      </c>
      <c r="AF53" s="154">
        <v>0</v>
      </c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>
      <c r="A54" s="155"/>
      <c r="B54" s="161"/>
      <c r="C54" s="197" t="s">
        <v>194</v>
      </c>
      <c r="D54" s="166"/>
      <c r="E54" s="171">
        <v>1</v>
      </c>
      <c r="F54" s="174"/>
      <c r="G54" s="174"/>
      <c r="H54" s="174"/>
      <c r="I54" s="174"/>
      <c r="J54" s="174"/>
      <c r="K54" s="174"/>
      <c r="L54" s="174"/>
      <c r="M54" s="174"/>
      <c r="N54" s="164"/>
      <c r="O54" s="164"/>
      <c r="P54" s="164"/>
      <c r="Q54" s="164"/>
      <c r="R54" s="164"/>
      <c r="S54" s="164"/>
      <c r="T54" s="165"/>
      <c r="U54" s="164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142</v>
      </c>
      <c r="AF54" s="154">
        <v>0</v>
      </c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ht="22.5" outlineLevel="1">
      <c r="A55" s="155">
        <v>23</v>
      </c>
      <c r="B55" s="161" t="s">
        <v>195</v>
      </c>
      <c r="C55" s="196" t="s">
        <v>196</v>
      </c>
      <c r="D55" s="163" t="s">
        <v>157</v>
      </c>
      <c r="E55" s="170">
        <v>22.362500000000001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64">
        <v>0.74</v>
      </c>
      <c r="O55" s="164">
        <f>ROUND(E55*N55,5)</f>
        <v>16.548249999999999</v>
      </c>
      <c r="P55" s="164">
        <v>0</v>
      </c>
      <c r="Q55" s="164">
        <f>ROUND(E55*P55,5)</f>
        <v>0</v>
      </c>
      <c r="R55" s="164"/>
      <c r="S55" s="164"/>
      <c r="T55" s="165">
        <v>1.1000000000000001</v>
      </c>
      <c r="U55" s="164">
        <f>ROUND(E55*T55,2)</f>
        <v>24.6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137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>
      <c r="A56" s="155"/>
      <c r="B56" s="161"/>
      <c r="C56" s="197" t="s">
        <v>197</v>
      </c>
      <c r="D56" s="166"/>
      <c r="E56" s="171">
        <v>22.362500000000001</v>
      </c>
      <c r="F56" s="174"/>
      <c r="G56" s="174"/>
      <c r="H56" s="174"/>
      <c r="I56" s="174"/>
      <c r="J56" s="174"/>
      <c r="K56" s="174"/>
      <c r="L56" s="174"/>
      <c r="M56" s="174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142</v>
      </c>
      <c r="AF56" s="154">
        <v>0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>
      <c r="A57" s="155">
        <v>24</v>
      </c>
      <c r="B57" s="161" t="s">
        <v>198</v>
      </c>
      <c r="C57" s="196" t="s">
        <v>199</v>
      </c>
      <c r="D57" s="163" t="s">
        <v>200</v>
      </c>
      <c r="E57" s="170">
        <v>0.1118125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64">
        <v>1.0210999999999999</v>
      </c>
      <c r="O57" s="164">
        <f>ROUND(E57*N57,5)</f>
        <v>0.11416999999999999</v>
      </c>
      <c r="P57" s="164">
        <v>0</v>
      </c>
      <c r="Q57" s="164">
        <f>ROUND(E57*P57,5)</f>
        <v>0</v>
      </c>
      <c r="R57" s="164"/>
      <c r="S57" s="164"/>
      <c r="T57" s="165">
        <v>29.292000000000002</v>
      </c>
      <c r="U57" s="164">
        <f>ROUND(E57*T57,2)</f>
        <v>3.28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137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>
      <c r="A58" s="155"/>
      <c r="B58" s="161"/>
      <c r="C58" s="197" t="s">
        <v>201</v>
      </c>
      <c r="D58" s="166"/>
      <c r="E58" s="171">
        <v>0.1118125</v>
      </c>
      <c r="F58" s="174"/>
      <c r="G58" s="174"/>
      <c r="H58" s="174"/>
      <c r="I58" s="174"/>
      <c r="J58" s="174"/>
      <c r="K58" s="174"/>
      <c r="L58" s="174"/>
      <c r="M58" s="174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142</v>
      </c>
      <c r="AF58" s="154">
        <v>0</v>
      </c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>
      <c r="A59" s="155">
        <v>25</v>
      </c>
      <c r="B59" s="161" t="s">
        <v>202</v>
      </c>
      <c r="C59" s="196" t="s">
        <v>203</v>
      </c>
      <c r="D59" s="163" t="s">
        <v>140</v>
      </c>
      <c r="E59" s="170">
        <v>14.009756250000001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64">
        <v>2.16</v>
      </c>
      <c r="O59" s="164">
        <f>ROUND(E59*N59,5)</f>
        <v>30.26107</v>
      </c>
      <c r="P59" s="164">
        <v>0</v>
      </c>
      <c r="Q59" s="164">
        <f>ROUND(E59*P59,5)</f>
        <v>0</v>
      </c>
      <c r="R59" s="164"/>
      <c r="S59" s="164"/>
      <c r="T59" s="165">
        <v>1.085</v>
      </c>
      <c r="U59" s="164">
        <f>ROUND(E59*T59,2)</f>
        <v>15.2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137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>
      <c r="A60" s="155"/>
      <c r="B60" s="161"/>
      <c r="C60" s="197" t="s">
        <v>204</v>
      </c>
      <c r="D60" s="166"/>
      <c r="E60" s="171">
        <v>14.009756250000001</v>
      </c>
      <c r="F60" s="174"/>
      <c r="G60" s="174"/>
      <c r="H60" s="174"/>
      <c r="I60" s="174"/>
      <c r="J60" s="174"/>
      <c r="K60" s="174"/>
      <c r="L60" s="174"/>
      <c r="M60" s="174"/>
      <c r="N60" s="164"/>
      <c r="O60" s="164"/>
      <c r="P60" s="164"/>
      <c r="Q60" s="164"/>
      <c r="R60" s="164"/>
      <c r="S60" s="164"/>
      <c r="T60" s="165"/>
      <c r="U60" s="164"/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142</v>
      </c>
      <c r="AF60" s="154">
        <v>0</v>
      </c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>
      <c r="A61" s="155">
        <v>26</v>
      </c>
      <c r="B61" s="161" t="s">
        <v>205</v>
      </c>
      <c r="C61" s="196" t="s">
        <v>206</v>
      </c>
      <c r="D61" s="163" t="s">
        <v>140</v>
      </c>
      <c r="E61" s="170">
        <v>56.039025000000002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64">
        <v>2.16</v>
      </c>
      <c r="O61" s="164">
        <f>ROUND(E61*N61,5)</f>
        <v>121.04429</v>
      </c>
      <c r="P61" s="164">
        <v>0</v>
      </c>
      <c r="Q61" s="164">
        <f>ROUND(E61*P61,5)</f>
        <v>0</v>
      </c>
      <c r="R61" s="164"/>
      <c r="S61" s="164"/>
      <c r="T61" s="165">
        <v>1.085</v>
      </c>
      <c r="U61" s="164">
        <f>ROUND(E61*T61,2)</f>
        <v>60.8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137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>
      <c r="A62" s="155"/>
      <c r="B62" s="161"/>
      <c r="C62" s="197" t="s">
        <v>207</v>
      </c>
      <c r="D62" s="166"/>
      <c r="E62" s="171">
        <v>56.039025000000002</v>
      </c>
      <c r="F62" s="174"/>
      <c r="G62" s="174"/>
      <c r="H62" s="174"/>
      <c r="I62" s="174"/>
      <c r="J62" s="174"/>
      <c r="K62" s="174"/>
      <c r="L62" s="174"/>
      <c r="M62" s="174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142</v>
      </c>
      <c r="AF62" s="154"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>
      <c r="A63" s="155">
        <v>27</v>
      </c>
      <c r="B63" s="161" t="s">
        <v>208</v>
      </c>
      <c r="C63" s="196" t="s">
        <v>209</v>
      </c>
      <c r="D63" s="163" t="s">
        <v>140</v>
      </c>
      <c r="E63" s="170">
        <v>28.019512500000001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64">
        <v>1.8180000000000001</v>
      </c>
      <c r="O63" s="164">
        <f>ROUND(E63*N63,5)</f>
        <v>50.93947</v>
      </c>
      <c r="P63" s="164">
        <v>0</v>
      </c>
      <c r="Q63" s="164">
        <f>ROUND(E63*P63,5)</f>
        <v>0</v>
      </c>
      <c r="R63" s="164"/>
      <c r="S63" s="164"/>
      <c r="T63" s="165">
        <v>1.085</v>
      </c>
      <c r="U63" s="164">
        <f>ROUND(E63*T63,2)</f>
        <v>30.4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137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>
      <c r="A64" s="155"/>
      <c r="B64" s="161"/>
      <c r="C64" s="197" t="s">
        <v>210</v>
      </c>
      <c r="D64" s="166"/>
      <c r="E64" s="171">
        <v>28.019512500000001</v>
      </c>
      <c r="F64" s="174"/>
      <c r="G64" s="174"/>
      <c r="H64" s="174"/>
      <c r="I64" s="174"/>
      <c r="J64" s="174"/>
      <c r="K64" s="174"/>
      <c r="L64" s="174"/>
      <c r="M64" s="174"/>
      <c r="N64" s="164"/>
      <c r="O64" s="164"/>
      <c r="P64" s="164"/>
      <c r="Q64" s="164"/>
      <c r="R64" s="164"/>
      <c r="S64" s="164"/>
      <c r="T64" s="165"/>
      <c r="U64" s="164"/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142</v>
      </c>
      <c r="AF64" s="154">
        <v>0</v>
      </c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>
      <c r="A65" s="156" t="s">
        <v>132</v>
      </c>
      <c r="B65" s="162" t="s">
        <v>55</v>
      </c>
      <c r="C65" s="198" t="s">
        <v>56</v>
      </c>
      <c r="D65" s="167"/>
      <c r="E65" s="172"/>
      <c r="F65" s="175"/>
      <c r="G65" s="175">
        <f>SUMIF(AE66:AE73,"&lt;&gt;NOR",G66:G73)</f>
        <v>0</v>
      </c>
      <c r="H65" s="175"/>
      <c r="I65" s="175">
        <f>SUM(I66:I73)</f>
        <v>0</v>
      </c>
      <c r="J65" s="175"/>
      <c r="K65" s="175">
        <f>SUM(K66:K73)</f>
        <v>0</v>
      </c>
      <c r="L65" s="175"/>
      <c r="M65" s="175">
        <f>SUM(M66:M73)</f>
        <v>0</v>
      </c>
      <c r="N65" s="168"/>
      <c r="O65" s="168">
        <f>SUM(O66:O73)</f>
        <v>108.24738000000001</v>
      </c>
      <c r="P65" s="168"/>
      <c r="Q65" s="168">
        <f>SUM(Q66:Q73)</f>
        <v>0</v>
      </c>
      <c r="R65" s="168"/>
      <c r="S65" s="168"/>
      <c r="T65" s="169"/>
      <c r="U65" s="168">
        <f>SUM(U66:U73)</f>
        <v>302.04000000000002</v>
      </c>
      <c r="AE65" t="s">
        <v>133</v>
      </c>
    </row>
    <row r="66" spans="1:60" ht="22.5" outlineLevel="1">
      <c r="A66" s="155">
        <v>28</v>
      </c>
      <c r="B66" s="161" t="s">
        <v>211</v>
      </c>
      <c r="C66" s="196" t="s">
        <v>212</v>
      </c>
      <c r="D66" s="163" t="s">
        <v>157</v>
      </c>
      <c r="E66" s="170">
        <v>286.49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64">
        <v>0.37784000000000001</v>
      </c>
      <c r="O66" s="164">
        <f>ROUND(E66*N66,5)</f>
        <v>108.24738000000001</v>
      </c>
      <c r="P66" s="164">
        <v>0</v>
      </c>
      <c r="Q66" s="164">
        <f>ROUND(E66*P66,5)</f>
        <v>0</v>
      </c>
      <c r="R66" s="164"/>
      <c r="S66" s="164"/>
      <c r="T66" s="165">
        <v>1.0088999999999999</v>
      </c>
      <c r="U66" s="164">
        <f>ROUND(E66*T66,2)</f>
        <v>289.04000000000002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137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>
      <c r="A67" s="155"/>
      <c r="B67" s="161"/>
      <c r="C67" s="197" t="s">
        <v>213</v>
      </c>
      <c r="D67" s="166"/>
      <c r="E67" s="171">
        <v>282.61</v>
      </c>
      <c r="F67" s="174"/>
      <c r="G67" s="174"/>
      <c r="H67" s="174"/>
      <c r="I67" s="174"/>
      <c r="J67" s="174"/>
      <c r="K67" s="174"/>
      <c r="L67" s="174"/>
      <c r="M67" s="174"/>
      <c r="N67" s="164"/>
      <c r="O67" s="164"/>
      <c r="P67" s="164"/>
      <c r="Q67" s="164"/>
      <c r="R67" s="164"/>
      <c r="S67" s="164"/>
      <c r="T67" s="165"/>
      <c r="U67" s="164"/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142</v>
      </c>
      <c r="AF67" s="154">
        <v>0</v>
      </c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>
      <c r="A68" s="155"/>
      <c r="B68" s="161"/>
      <c r="C68" s="197" t="s">
        <v>214</v>
      </c>
      <c r="D68" s="166"/>
      <c r="E68" s="171">
        <v>-22.02</v>
      </c>
      <c r="F68" s="174"/>
      <c r="G68" s="174"/>
      <c r="H68" s="174"/>
      <c r="I68" s="174"/>
      <c r="J68" s="174"/>
      <c r="K68" s="174"/>
      <c r="L68" s="174"/>
      <c r="M68" s="174"/>
      <c r="N68" s="164"/>
      <c r="O68" s="164"/>
      <c r="P68" s="164"/>
      <c r="Q68" s="164"/>
      <c r="R68" s="164"/>
      <c r="S68" s="164"/>
      <c r="T68" s="165"/>
      <c r="U68" s="164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142</v>
      </c>
      <c r="AF68" s="154">
        <v>0</v>
      </c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>
      <c r="A69" s="155"/>
      <c r="B69" s="161"/>
      <c r="C69" s="197" t="s">
        <v>215</v>
      </c>
      <c r="D69" s="166"/>
      <c r="E69" s="171">
        <v>25.9</v>
      </c>
      <c r="F69" s="174"/>
      <c r="G69" s="174"/>
      <c r="H69" s="174"/>
      <c r="I69" s="174"/>
      <c r="J69" s="174"/>
      <c r="K69" s="174"/>
      <c r="L69" s="174"/>
      <c r="M69" s="174"/>
      <c r="N69" s="164"/>
      <c r="O69" s="164"/>
      <c r="P69" s="164"/>
      <c r="Q69" s="164"/>
      <c r="R69" s="164"/>
      <c r="S69" s="164"/>
      <c r="T69" s="165"/>
      <c r="U69" s="164"/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142</v>
      </c>
      <c r="AF69" s="154">
        <v>0</v>
      </c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>
      <c r="A70" s="155">
        <v>29</v>
      </c>
      <c r="B70" s="161" t="s">
        <v>216</v>
      </c>
      <c r="C70" s="196" t="s">
        <v>217</v>
      </c>
      <c r="D70" s="163" t="s">
        <v>193</v>
      </c>
      <c r="E70" s="170">
        <v>104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64">
        <v>0</v>
      </c>
      <c r="O70" s="164">
        <f>ROUND(E70*N70,5)</f>
        <v>0</v>
      </c>
      <c r="P70" s="164">
        <v>0</v>
      </c>
      <c r="Q70" s="164">
        <f>ROUND(E70*P70,5)</f>
        <v>0</v>
      </c>
      <c r="R70" s="164"/>
      <c r="S70" s="164"/>
      <c r="T70" s="165">
        <v>0.125</v>
      </c>
      <c r="U70" s="164">
        <f>ROUND(E70*T70,2)</f>
        <v>13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137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>
      <c r="A71" s="155"/>
      <c r="B71" s="161"/>
      <c r="C71" s="197" t="s">
        <v>218</v>
      </c>
      <c r="D71" s="166"/>
      <c r="E71" s="171">
        <v>104</v>
      </c>
      <c r="F71" s="174"/>
      <c r="G71" s="174"/>
      <c r="H71" s="174"/>
      <c r="I71" s="174"/>
      <c r="J71" s="174"/>
      <c r="K71" s="174"/>
      <c r="L71" s="174"/>
      <c r="M71" s="174"/>
      <c r="N71" s="164"/>
      <c r="O71" s="164"/>
      <c r="P71" s="164"/>
      <c r="Q71" s="164"/>
      <c r="R71" s="164"/>
      <c r="S71" s="164"/>
      <c r="T71" s="165"/>
      <c r="U71" s="164"/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142</v>
      </c>
      <c r="AF71" s="154">
        <v>0</v>
      </c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2.5" outlineLevel="1">
      <c r="A72" s="155">
        <v>30</v>
      </c>
      <c r="B72" s="161" t="s">
        <v>219</v>
      </c>
      <c r="C72" s="196" t="s">
        <v>220</v>
      </c>
      <c r="D72" s="163" t="s">
        <v>161</v>
      </c>
      <c r="E72" s="170">
        <v>32.75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64">
        <v>0</v>
      </c>
      <c r="O72" s="164">
        <f>ROUND(E72*N72,5)</f>
        <v>0</v>
      </c>
      <c r="P72" s="164">
        <v>0</v>
      </c>
      <c r="Q72" s="164">
        <f>ROUND(E72*P72,5)</f>
        <v>0</v>
      </c>
      <c r="R72" s="164"/>
      <c r="S72" s="164"/>
      <c r="T72" s="165">
        <v>0</v>
      </c>
      <c r="U72" s="164">
        <f>ROUND(E72*T72,2)</f>
        <v>0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137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>
      <c r="A73" s="155"/>
      <c r="B73" s="161"/>
      <c r="C73" s="197" t="s">
        <v>221</v>
      </c>
      <c r="D73" s="166"/>
      <c r="E73" s="171">
        <v>32.75</v>
      </c>
      <c r="F73" s="174"/>
      <c r="G73" s="174"/>
      <c r="H73" s="174"/>
      <c r="I73" s="174"/>
      <c r="J73" s="174"/>
      <c r="K73" s="174"/>
      <c r="L73" s="174"/>
      <c r="M73" s="174"/>
      <c r="N73" s="164"/>
      <c r="O73" s="164"/>
      <c r="P73" s="164"/>
      <c r="Q73" s="164"/>
      <c r="R73" s="164"/>
      <c r="S73" s="164"/>
      <c r="T73" s="165"/>
      <c r="U73" s="164"/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142</v>
      </c>
      <c r="AF73" s="154">
        <v>0</v>
      </c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>
      <c r="A74" s="156" t="s">
        <v>132</v>
      </c>
      <c r="B74" s="162" t="s">
        <v>57</v>
      </c>
      <c r="C74" s="198" t="s">
        <v>58</v>
      </c>
      <c r="D74" s="167"/>
      <c r="E74" s="172"/>
      <c r="F74" s="175"/>
      <c r="G74" s="175">
        <f>SUMIF(AE75:AE78,"&lt;&gt;NOR",G75:G78)</f>
        <v>0</v>
      </c>
      <c r="H74" s="175"/>
      <c r="I74" s="175">
        <f>SUM(I75:I78)</f>
        <v>0</v>
      </c>
      <c r="J74" s="175"/>
      <c r="K74" s="175">
        <f>SUM(K75:K78)</f>
        <v>0</v>
      </c>
      <c r="L74" s="175"/>
      <c r="M74" s="175">
        <f>SUM(M75:M78)</f>
        <v>0</v>
      </c>
      <c r="N74" s="168"/>
      <c r="O74" s="168">
        <f>SUM(O75:O78)</f>
        <v>13.54583</v>
      </c>
      <c r="P74" s="168"/>
      <c r="Q74" s="168">
        <f>SUM(Q75:Q78)</f>
        <v>0</v>
      </c>
      <c r="R74" s="168"/>
      <c r="S74" s="168"/>
      <c r="T74" s="169"/>
      <c r="U74" s="168">
        <f>SUM(U75:U78)</f>
        <v>71.66</v>
      </c>
      <c r="AE74" t="s">
        <v>133</v>
      </c>
    </row>
    <row r="75" spans="1:60" ht="22.5" outlineLevel="1">
      <c r="A75" s="155">
        <v>31</v>
      </c>
      <c r="B75" s="161" t="s">
        <v>222</v>
      </c>
      <c r="C75" s="196" t="s">
        <v>223</v>
      </c>
      <c r="D75" s="163" t="s">
        <v>161</v>
      </c>
      <c r="E75" s="170">
        <v>89.75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64">
        <v>0.11674</v>
      </c>
      <c r="O75" s="164">
        <f>ROUND(E75*N75,5)</f>
        <v>10.47742</v>
      </c>
      <c r="P75" s="164">
        <v>0</v>
      </c>
      <c r="Q75" s="164">
        <f>ROUND(E75*P75,5)</f>
        <v>0</v>
      </c>
      <c r="R75" s="164"/>
      <c r="S75" s="164"/>
      <c r="T75" s="165">
        <v>0.51917000000000002</v>
      </c>
      <c r="U75" s="164">
        <f>ROUND(E75*T75,2)</f>
        <v>46.6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224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>
      <c r="A76" s="155"/>
      <c r="B76" s="161"/>
      <c r="C76" s="197" t="s">
        <v>225</v>
      </c>
      <c r="D76" s="166"/>
      <c r="E76" s="171">
        <v>89.75</v>
      </c>
      <c r="F76" s="174"/>
      <c r="G76" s="174"/>
      <c r="H76" s="174"/>
      <c r="I76" s="174"/>
      <c r="J76" s="174"/>
      <c r="K76" s="174"/>
      <c r="L76" s="174"/>
      <c r="M76" s="174"/>
      <c r="N76" s="164"/>
      <c r="O76" s="164"/>
      <c r="P76" s="164"/>
      <c r="Q76" s="164"/>
      <c r="R76" s="164"/>
      <c r="S76" s="164"/>
      <c r="T76" s="165"/>
      <c r="U76" s="164"/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142</v>
      </c>
      <c r="AF76" s="154">
        <v>0</v>
      </c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>
      <c r="A77" s="155">
        <v>32</v>
      </c>
      <c r="B77" s="161" t="s">
        <v>226</v>
      </c>
      <c r="C77" s="196" t="s">
        <v>227</v>
      </c>
      <c r="D77" s="163" t="s">
        <v>161</v>
      </c>
      <c r="E77" s="170">
        <v>18.5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64">
        <v>0.16586000000000001</v>
      </c>
      <c r="O77" s="164">
        <f>ROUND(E77*N77,5)</f>
        <v>3.0684100000000001</v>
      </c>
      <c r="P77" s="164">
        <v>0</v>
      </c>
      <c r="Q77" s="164">
        <f>ROUND(E77*P77,5)</f>
        <v>0</v>
      </c>
      <c r="R77" s="164"/>
      <c r="S77" s="164"/>
      <c r="T77" s="165">
        <v>1.35443</v>
      </c>
      <c r="U77" s="164">
        <f>ROUND(E77*T77,2)</f>
        <v>25.06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224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>
      <c r="A78" s="155"/>
      <c r="B78" s="161"/>
      <c r="C78" s="197" t="s">
        <v>228</v>
      </c>
      <c r="D78" s="166"/>
      <c r="E78" s="171">
        <v>18.5</v>
      </c>
      <c r="F78" s="174"/>
      <c r="G78" s="174"/>
      <c r="H78" s="174"/>
      <c r="I78" s="174"/>
      <c r="J78" s="174"/>
      <c r="K78" s="174"/>
      <c r="L78" s="174"/>
      <c r="M78" s="174"/>
      <c r="N78" s="164"/>
      <c r="O78" s="164"/>
      <c r="P78" s="164"/>
      <c r="Q78" s="164"/>
      <c r="R78" s="164"/>
      <c r="S78" s="164"/>
      <c r="T78" s="165"/>
      <c r="U78" s="164"/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142</v>
      </c>
      <c r="AF78" s="154">
        <v>0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>
      <c r="A79" s="156" t="s">
        <v>132</v>
      </c>
      <c r="B79" s="162" t="s">
        <v>59</v>
      </c>
      <c r="C79" s="198" t="s">
        <v>60</v>
      </c>
      <c r="D79" s="167"/>
      <c r="E79" s="172"/>
      <c r="F79" s="175"/>
      <c r="G79" s="175">
        <f>SUMIF(AE80:AE111,"&lt;&gt;NOR",G80:G111)</f>
        <v>0</v>
      </c>
      <c r="H79" s="175"/>
      <c r="I79" s="175">
        <f>SUM(I80:I111)</f>
        <v>0</v>
      </c>
      <c r="J79" s="175"/>
      <c r="K79" s="175">
        <f>SUM(K80:K111)</f>
        <v>0</v>
      </c>
      <c r="L79" s="175"/>
      <c r="M79" s="175">
        <f>SUM(M80:M111)</f>
        <v>0</v>
      </c>
      <c r="N79" s="168"/>
      <c r="O79" s="168">
        <f>SUM(O80:O111)</f>
        <v>49.924260000000011</v>
      </c>
      <c r="P79" s="168"/>
      <c r="Q79" s="168">
        <f>SUM(Q80:Q111)</f>
        <v>0</v>
      </c>
      <c r="R79" s="168"/>
      <c r="S79" s="168"/>
      <c r="T79" s="169"/>
      <c r="U79" s="168">
        <f>SUM(U80:U111)</f>
        <v>56.750000000000007</v>
      </c>
      <c r="AE79" t="s">
        <v>133</v>
      </c>
    </row>
    <row r="80" spans="1:60" outlineLevel="1">
      <c r="A80" s="155">
        <v>33</v>
      </c>
      <c r="B80" s="161" t="s">
        <v>229</v>
      </c>
      <c r="C80" s="196" t="s">
        <v>230</v>
      </c>
      <c r="D80" s="163" t="s">
        <v>157</v>
      </c>
      <c r="E80" s="170">
        <v>33.25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64">
        <v>0.378</v>
      </c>
      <c r="O80" s="164">
        <f>ROUND(E80*N80,5)</f>
        <v>12.5685</v>
      </c>
      <c r="P80" s="164">
        <v>0</v>
      </c>
      <c r="Q80" s="164">
        <f>ROUND(E80*P80,5)</f>
        <v>0</v>
      </c>
      <c r="R80" s="164"/>
      <c r="S80" s="164"/>
      <c r="T80" s="165">
        <v>2.5999999999999999E-2</v>
      </c>
      <c r="U80" s="164">
        <f>ROUND(E80*T80,2)</f>
        <v>0.86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137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>
      <c r="A81" s="155"/>
      <c r="B81" s="161"/>
      <c r="C81" s="197" t="s">
        <v>231</v>
      </c>
      <c r="D81" s="166"/>
      <c r="E81" s="171">
        <v>12.5</v>
      </c>
      <c r="F81" s="174"/>
      <c r="G81" s="174"/>
      <c r="H81" s="174"/>
      <c r="I81" s="174"/>
      <c r="J81" s="174"/>
      <c r="K81" s="174"/>
      <c r="L81" s="174"/>
      <c r="M81" s="174"/>
      <c r="N81" s="164"/>
      <c r="O81" s="164"/>
      <c r="P81" s="164"/>
      <c r="Q81" s="164"/>
      <c r="R81" s="164"/>
      <c r="S81" s="164"/>
      <c r="T81" s="165"/>
      <c r="U81" s="164"/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142</v>
      </c>
      <c r="AF81" s="154">
        <v>0</v>
      </c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>
      <c r="A82" s="155"/>
      <c r="B82" s="161"/>
      <c r="C82" s="197" t="s">
        <v>232</v>
      </c>
      <c r="D82" s="166"/>
      <c r="E82" s="171">
        <v>20.75</v>
      </c>
      <c r="F82" s="174"/>
      <c r="G82" s="174"/>
      <c r="H82" s="174"/>
      <c r="I82" s="174"/>
      <c r="J82" s="174"/>
      <c r="K82" s="174"/>
      <c r="L82" s="174"/>
      <c r="M82" s="174"/>
      <c r="N82" s="164"/>
      <c r="O82" s="164"/>
      <c r="P82" s="164"/>
      <c r="Q82" s="164"/>
      <c r="R82" s="164"/>
      <c r="S82" s="164"/>
      <c r="T82" s="165"/>
      <c r="U82" s="164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142</v>
      </c>
      <c r="AF82" s="154">
        <v>0</v>
      </c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>
      <c r="A83" s="155">
        <v>34</v>
      </c>
      <c r="B83" s="161" t="s">
        <v>233</v>
      </c>
      <c r="C83" s="196" t="s">
        <v>234</v>
      </c>
      <c r="D83" s="163" t="s">
        <v>157</v>
      </c>
      <c r="E83" s="170">
        <v>13.875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64">
        <v>0.441</v>
      </c>
      <c r="O83" s="164">
        <f>ROUND(E83*N83,5)</f>
        <v>6.1188799999999999</v>
      </c>
      <c r="P83" s="164">
        <v>0</v>
      </c>
      <c r="Q83" s="164">
        <f>ROUND(E83*P83,5)</f>
        <v>0</v>
      </c>
      <c r="R83" s="164"/>
      <c r="S83" s="164"/>
      <c r="T83" s="165">
        <v>2.9000000000000001E-2</v>
      </c>
      <c r="U83" s="164">
        <f>ROUND(E83*T83,2)</f>
        <v>0.4</v>
      </c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137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>
      <c r="A84" s="155"/>
      <c r="B84" s="161"/>
      <c r="C84" s="197" t="s">
        <v>235</v>
      </c>
      <c r="D84" s="166"/>
      <c r="E84" s="171">
        <v>13.875</v>
      </c>
      <c r="F84" s="174"/>
      <c r="G84" s="174"/>
      <c r="H84" s="174"/>
      <c r="I84" s="174"/>
      <c r="J84" s="174"/>
      <c r="K84" s="174"/>
      <c r="L84" s="174"/>
      <c r="M84" s="174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142</v>
      </c>
      <c r="AF84" s="154">
        <v>0</v>
      </c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>
      <c r="A85" s="155">
        <v>35</v>
      </c>
      <c r="B85" s="161" t="s">
        <v>236</v>
      </c>
      <c r="C85" s="196" t="s">
        <v>237</v>
      </c>
      <c r="D85" s="163" t="s">
        <v>157</v>
      </c>
      <c r="E85" s="170">
        <v>33.25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64">
        <v>0.55125000000000002</v>
      </c>
      <c r="O85" s="164">
        <f>ROUND(E85*N85,5)</f>
        <v>18.329059999999998</v>
      </c>
      <c r="P85" s="164">
        <v>0</v>
      </c>
      <c r="Q85" s="164">
        <f>ROUND(E85*P85,5)</f>
        <v>0</v>
      </c>
      <c r="R85" s="164"/>
      <c r="S85" s="164"/>
      <c r="T85" s="165">
        <v>2.7E-2</v>
      </c>
      <c r="U85" s="164">
        <f>ROUND(E85*T85,2)</f>
        <v>0.9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137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>
      <c r="A86" s="155"/>
      <c r="B86" s="161"/>
      <c r="C86" s="197" t="s">
        <v>231</v>
      </c>
      <c r="D86" s="166"/>
      <c r="E86" s="171">
        <v>12.5</v>
      </c>
      <c r="F86" s="174"/>
      <c r="G86" s="174"/>
      <c r="H86" s="174"/>
      <c r="I86" s="174"/>
      <c r="J86" s="174"/>
      <c r="K86" s="174"/>
      <c r="L86" s="174"/>
      <c r="M86" s="174"/>
      <c r="N86" s="164"/>
      <c r="O86" s="164"/>
      <c r="P86" s="164"/>
      <c r="Q86" s="164"/>
      <c r="R86" s="164"/>
      <c r="S86" s="164"/>
      <c r="T86" s="165"/>
      <c r="U86" s="164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142</v>
      </c>
      <c r="AF86" s="154">
        <v>0</v>
      </c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>
      <c r="A87" s="155"/>
      <c r="B87" s="161"/>
      <c r="C87" s="197" t="s">
        <v>232</v>
      </c>
      <c r="D87" s="166"/>
      <c r="E87" s="171">
        <v>20.75</v>
      </c>
      <c r="F87" s="174"/>
      <c r="G87" s="174"/>
      <c r="H87" s="174"/>
      <c r="I87" s="174"/>
      <c r="J87" s="174"/>
      <c r="K87" s="174"/>
      <c r="L87" s="174"/>
      <c r="M87" s="174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142</v>
      </c>
      <c r="AF87" s="154">
        <v>0</v>
      </c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>
      <c r="A88" s="155">
        <v>36</v>
      </c>
      <c r="B88" s="161" t="s">
        <v>238</v>
      </c>
      <c r="C88" s="196" t="s">
        <v>239</v>
      </c>
      <c r="D88" s="163" t="s">
        <v>161</v>
      </c>
      <c r="E88" s="170">
        <v>10.4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64">
        <v>0.14424000000000001</v>
      </c>
      <c r="O88" s="164">
        <f>ROUND(E88*N88,5)</f>
        <v>1.5001</v>
      </c>
      <c r="P88" s="164">
        <v>0</v>
      </c>
      <c r="Q88" s="164">
        <f>ROUND(E88*P88,5)</f>
        <v>0</v>
      </c>
      <c r="R88" s="164"/>
      <c r="S88" s="164"/>
      <c r="T88" s="165">
        <v>0.22</v>
      </c>
      <c r="U88" s="164">
        <f>ROUND(E88*T88,2)</f>
        <v>2.29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137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>
      <c r="A89" s="155"/>
      <c r="B89" s="161"/>
      <c r="C89" s="197" t="s">
        <v>240</v>
      </c>
      <c r="D89" s="166"/>
      <c r="E89" s="171">
        <v>10.4</v>
      </c>
      <c r="F89" s="174"/>
      <c r="G89" s="174"/>
      <c r="H89" s="174"/>
      <c r="I89" s="174"/>
      <c r="J89" s="174"/>
      <c r="K89" s="174"/>
      <c r="L89" s="174"/>
      <c r="M89" s="174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142</v>
      </c>
      <c r="AF89" s="154">
        <v>0</v>
      </c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>
      <c r="A90" s="155">
        <v>37</v>
      </c>
      <c r="B90" s="161" t="s">
        <v>241</v>
      </c>
      <c r="C90" s="196" t="s">
        <v>242</v>
      </c>
      <c r="D90" s="163" t="s">
        <v>140</v>
      </c>
      <c r="E90" s="170">
        <v>0.624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64">
        <v>2.5249999999999999</v>
      </c>
      <c r="O90" s="164">
        <f>ROUND(E90*N90,5)</f>
        <v>1.5755999999999999</v>
      </c>
      <c r="P90" s="164">
        <v>0</v>
      </c>
      <c r="Q90" s="164">
        <f>ROUND(E90*P90,5)</f>
        <v>0</v>
      </c>
      <c r="R90" s="164"/>
      <c r="S90" s="164"/>
      <c r="T90" s="165">
        <v>1.44</v>
      </c>
      <c r="U90" s="164">
        <f>ROUND(E90*T90,2)</f>
        <v>0.9</v>
      </c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137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>
      <c r="A91" s="155"/>
      <c r="B91" s="161"/>
      <c r="C91" s="197" t="s">
        <v>243</v>
      </c>
      <c r="D91" s="166"/>
      <c r="E91" s="171">
        <v>0.624</v>
      </c>
      <c r="F91" s="174"/>
      <c r="G91" s="174"/>
      <c r="H91" s="174"/>
      <c r="I91" s="174"/>
      <c r="J91" s="174"/>
      <c r="K91" s="174"/>
      <c r="L91" s="174"/>
      <c r="M91" s="174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142</v>
      </c>
      <c r="AF91" s="154">
        <v>0</v>
      </c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>
      <c r="A92" s="155">
        <v>38</v>
      </c>
      <c r="B92" s="161" t="s">
        <v>244</v>
      </c>
      <c r="C92" s="196" t="s">
        <v>245</v>
      </c>
      <c r="D92" s="163" t="s">
        <v>193</v>
      </c>
      <c r="E92" s="170">
        <v>6.93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64">
        <v>8.1970000000000001E-2</v>
      </c>
      <c r="O92" s="164">
        <f>ROUND(E92*N92,5)</f>
        <v>0.56805000000000005</v>
      </c>
      <c r="P92" s="164">
        <v>0</v>
      </c>
      <c r="Q92" s="164">
        <f>ROUND(E92*P92,5)</f>
        <v>0</v>
      </c>
      <c r="R92" s="164"/>
      <c r="S92" s="164"/>
      <c r="T92" s="165">
        <v>0</v>
      </c>
      <c r="U92" s="164">
        <f>ROUND(E92*T92,2)</f>
        <v>0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246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>
      <c r="A93" s="155"/>
      <c r="B93" s="161"/>
      <c r="C93" s="197" t="s">
        <v>247</v>
      </c>
      <c r="D93" s="166"/>
      <c r="E93" s="171">
        <v>6.93</v>
      </c>
      <c r="F93" s="174"/>
      <c r="G93" s="174"/>
      <c r="H93" s="174"/>
      <c r="I93" s="174"/>
      <c r="J93" s="174"/>
      <c r="K93" s="174"/>
      <c r="L93" s="174"/>
      <c r="M93" s="174"/>
      <c r="N93" s="164"/>
      <c r="O93" s="164"/>
      <c r="P93" s="164"/>
      <c r="Q93" s="164"/>
      <c r="R93" s="164"/>
      <c r="S93" s="164"/>
      <c r="T93" s="165"/>
      <c r="U93" s="164"/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142</v>
      </c>
      <c r="AF93" s="154">
        <v>0</v>
      </c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ht="22.5" outlineLevel="1">
      <c r="A94" s="155">
        <v>39</v>
      </c>
      <c r="B94" s="161" t="s">
        <v>248</v>
      </c>
      <c r="C94" s="196" t="s">
        <v>249</v>
      </c>
      <c r="D94" s="163" t="s">
        <v>193</v>
      </c>
      <c r="E94" s="170">
        <v>4.51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64">
        <v>4.2099999999999999E-2</v>
      </c>
      <c r="O94" s="164">
        <f>ROUND(E94*N94,5)</f>
        <v>0.18987000000000001</v>
      </c>
      <c r="P94" s="164">
        <v>0</v>
      </c>
      <c r="Q94" s="164">
        <f>ROUND(E94*P94,5)</f>
        <v>0</v>
      </c>
      <c r="R94" s="164"/>
      <c r="S94" s="164"/>
      <c r="T94" s="165">
        <v>0</v>
      </c>
      <c r="U94" s="164">
        <f>ROUND(E94*T94,2)</f>
        <v>0</v>
      </c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246</v>
      </c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>
      <c r="A95" s="155"/>
      <c r="B95" s="161"/>
      <c r="C95" s="197" t="s">
        <v>250</v>
      </c>
      <c r="D95" s="166"/>
      <c r="E95" s="171">
        <v>4.51</v>
      </c>
      <c r="F95" s="174"/>
      <c r="G95" s="174"/>
      <c r="H95" s="174"/>
      <c r="I95" s="174"/>
      <c r="J95" s="174"/>
      <c r="K95" s="174"/>
      <c r="L95" s="174"/>
      <c r="M95" s="174"/>
      <c r="N95" s="164"/>
      <c r="O95" s="164"/>
      <c r="P95" s="164"/>
      <c r="Q95" s="164"/>
      <c r="R95" s="164"/>
      <c r="S95" s="164"/>
      <c r="T95" s="165"/>
      <c r="U95" s="164"/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142</v>
      </c>
      <c r="AF95" s="154">
        <v>0</v>
      </c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>
      <c r="A96" s="155">
        <v>40</v>
      </c>
      <c r="B96" s="161" t="s">
        <v>251</v>
      </c>
      <c r="C96" s="196" t="s">
        <v>252</v>
      </c>
      <c r="D96" s="163" t="s">
        <v>157</v>
      </c>
      <c r="E96" s="170">
        <v>33.25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64">
        <v>7.4099999999999999E-2</v>
      </c>
      <c r="O96" s="164">
        <f>ROUND(E96*N96,5)</f>
        <v>2.4638300000000002</v>
      </c>
      <c r="P96" s="164">
        <v>0</v>
      </c>
      <c r="Q96" s="164">
        <f>ROUND(E96*P96,5)</f>
        <v>0</v>
      </c>
      <c r="R96" s="164"/>
      <c r="S96" s="164"/>
      <c r="T96" s="165">
        <v>0.54800000000000004</v>
      </c>
      <c r="U96" s="164">
        <f>ROUND(E96*T96,2)</f>
        <v>18.22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137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>
      <c r="A97" s="155"/>
      <c r="B97" s="161"/>
      <c r="C97" s="197" t="s">
        <v>231</v>
      </c>
      <c r="D97" s="166"/>
      <c r="E97" s="171">
        <v>12.5</v>
      </c>
      <c r="F97" s="174"/>
      <c r="G97" s="174"/>
      <c r="H97" s="174"/>
      <c r="I97" s="174"/>
      <c r="J97" s="174"/>
      <c r="K97" s="174"/>
      <c r="L97" s="174"/>
      <c r="M97" s="174"/>
      <c r="N97" s="164"/>
      <c r="O97" s="164"/>
      <c r="P97" s="164"/>
      <c r="Q97" s="164"/>
      <c r="R97" s="164"/>
      <c r="S97" s="164"/>
      <c r="T97" s="165"/>
      <c r="U97" s="164"/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142</v>
      </c>
      <c r="AF97" s="154">
        <v>0</v>
      </c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>
      <c r="A98" s="155"/>
      <c r="B98" s="161"/>
      <c r="C98" s="197" t="s">
        <v>232</v>
      </c>
      <c r="D98" s="166"/>
      <c r="E98" s="171">
        <v>20.75</v>
      </c>
      <c r="F98" s="174"/>
      <c r="G98" s="174"/>
      <c r="H98" s="174"/>
      <c r="I98" s="174"/>
      <c r="J98" s="174"/>
      <c r="K98" s="174"/>
      <c r="L98" s="174"/>
      <c r="M98" s="174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142</v>
      </c>
      <c r="AF98" s="154">
        <v>0</v>
      </c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>
      <c r="A99" s="155">
        <v>41</v>
      </c>
      <c r="B99" s="161" t="s">
        <v>253</v>
      </c>
      <c r="C99" s="196" t="s">
        <v>254</v>
      </c>
      <c r="D99" s="163" t="s">
        <v>161</v>
      </c>
      <c r="E99" s="170">
        <v>54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64">
        <v>3.6999999999999999E-4</v>
      </c>
      <c r="O99" s="164">
        <f>ROUND(E99*N99,5)</f>
        <v>1.9980000000000001E-2</v>
      </c>
      <c r="P99" s="164">
        <v>0</v>
      </c>
      <c r="Q99" s="164">
        <f>ROUND(E99*P99,5)</f>
        <v>0</v>
      </c>
      <c r="R99" s="164"/>
      <c r="S99" s="164"/>
      <c r="T99" s="165">
        <v>0.45</v>
      </c>
      <c r="U99" s="164">
        <f>ROUND(E99*T99,2)</f>
        <v>24.3</v>
      </c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137</v>
      </c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>
      <c r="A100" s="155"/>
      <c r="B100" s="161"/>
      <c r="C100" s="197" t="s">
        <v>231</v>
      </c>
      <c r="D100" s="166"/>
      <c r="E100" s="171">
        <v>12.5</v>
      </c>
      <c r="F100" s="174"/>
      <c r="G100" s="174"/>
      <c r="H100" s="174"/>
      <c r="I100" s="174"/>
      <c r="J100" s="174"/>
      <c r="K100" s="174"/>
      <c r="L100" s="174"/>
      <c r="M100" s="174"/>
      <c r="N100" s="164"/>
      <c r="O100" s="164"/>
      <c r="P100" s="164"/>
      <c r="Q100" s="164"/>
      <c r="R100" s="164"/>
      <c r="S100" s="164"/>
      <c r="T100" s="165"/>
      <c r="U100" s="16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142</v>
      </c>
      <c r="AF100" s="154">
        <v>0</v>
      </c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>
      <c r="A101" s="155"/>
      <c r="B101" s="161"/>
      <c r="C101" s="197" t="s">
        <v>255</v>
      </c>
      <c r="D101" s="166"/>
      <c r="E101" s="171">
        <v>41.5</v>
      </c>
      <c r="F101" s="174"/>
      <c r="G101" s="174"/>
      <c r="H101" s="174"/>
      <c r="I101" s="174"/>
      <c r="J101" s="174"/>
      <c r="K101" s="174"/>
      <c r="L101" s="174"/>
      <c r="M101" s="174"/>
      <c r="N101" s="164"/>
      <c r="O101" s="164"/>
      <c r="P101" s="164"/>
      <c r="Q101" s="164"/>
      <c r="R101" s="164"/>
      <c r="S101" s="164"/>
      <c r="T101" s="165"/>
      <c r="U101" s="16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142</v>
      </c>
      <c r="AF101" s="154">
        <v>0</v>
      </c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>
      <c r="A102" s="155">
        <v>42</v>
      </c>
      <c r="B102" s="161" t="s">
        <v>256</v>
      </c>
      <c r="C102" s="196" t="s">
        <v>257</v>
      </c>
      <c r="D102" s="163" t="s">
        <v>157</v>
      </c>
      <c r="E102" s="170">
        <v>13.125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64">
        <v>0.20699999999999999</v>
      </c>
      <c r="O102" s="164">
        <f>ROUND(E102*N102,5)</f>
        <v>2.7168800000000002</v>
      </c>
      <c r="P102" s="164">
        <v>0</v>
      </c>
      <c r="Q102" s="164">
        <f>ROUND(E102*P102,5)</f>
        <v>0</v>
      </c>
      <c r="R102" s="164"/>
      <c r="S102" s="164"/>
      <c r="T102" s="165">
        <v>0</v>
      </c>
      <c r="U102" s="164">
        <f>ROUND(E102*T102,2)</f>
        <v>0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246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>
      <c r="A103" s="155"/>
      <c r="B103" s="161"/>
      <c r="C103" s="197" t="s">
        <v>258</v>
      </c>
      <c r="D103" s="166"/>
      <c r="E103" s="171">
        <v>13.125</v>
      </c>
      <c r="F103" s="174"/>
      <c r="G103" s="174"/>
      <c r="H103" s="174"/>
      <c r="I103" s="174"/>
      <c r="J103" s="174"/>
      <c r="K103" s="174"/>
      <c r="L103" s="174"/>
      <c r="M103" s="174"/>
      <c r="N103" s="164"/>
      <c r="O103" s="164"/>
      <c r="P103" s="164"/>
      <c r="Q103" s="164"/>
      <c r="R103" s="164"/>
      <c r="S103" s="164"/>
      <c r="T103" s="165"/>
      <c r="U103" s="16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142</v>
      </c>
      <c r="AF103" s="154">
        <v>0</v>
      </c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>
      <c r="A104" s="155">
        <v>43</v>
      </c>
      <c r="B104" s="161" t="s">
        <v>259</v>
      </c>
      <c r="C104" s="196" t="s">
        <v>260</v>
      </c>
      <c r="D104" s="163" t="s">
        <v>157</v>
      </c>
      <c r="E104" s="170">
        <v>13.875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64">
        <v>7.1999999999999995E-2</v>
      </c>
      <c r="O104" s="164">
        <f>ROUND(E104*N104,5)</f>
        <v>0.999</v>
      </c>
      <c r="P104" s="164">
        <v>0</v>
      </c>
      <c r="Q104" s="164">
        <f>ROUND(E104*P104,5)</f>
        <v>0</v>
      </c>
      <c r="R104" s="164"/>
      <c r="S104" s="164"/>
      <c r="T104" s="165">
        <v>0.375</v>
      </c>
      <c r="U104" s="164">
        <f>ROUND(E104*T104,2)</f>
        <v>5.2</v>
      </c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137</v>
      </c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>
      <c r="A105" s="155"/>
      <c r="B105" s="161"/>
      <c r="C105" s="197" t="s">
        <v>235</v>
      </c>
      <c r="D105" s="166"/>
      <c r="E105" s="171">
        <v>13.875</v>
      </c>
      <c r="F105" s="174"/>
      <c r="G105" s="174"/>
      <c r="H105" s="174"/>
      <c r="I105" s="174"/>
      <c r="J105" s="174"/>
      <c r="K105" s="174"/>
      <c r="L105" s="174"/>
      <c r="M105" s="174"/>
      <c r="N105" s="164"/>
      <c r="O105" s="164"/>
      <c r="P105" s="164"/>
      <c r="Q105" s="164"/>
      <c r="R105" s="164"/>
      <c r="S105" s="164"/>
      <c r="T105" s="165"/>
      <c r="U105" s="16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142</v>
      </c>
      <c r="AF105" s="154">
        <v>0</v>
      </c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ht="22.5" outlineLevel="1">
      <c r="A106" s="155">
        <v>44</v>
      </c>
      <c r="B106" s="161" t="s">
        <v>261</v>
      </c>
      <c r="C106" s="196" t="s">
        <v>262</v>
      </c>
      <c r="D106" s="163" t="s">
        <v>157</v>
      </c>
      <c r="E106" s="170">
        <v>14.56875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64">
        <v>0.11</v>
      </c>
      <c r="O106" s="164">
        <f>ROUND(E106*N106,5)</f>
        <v>1.60256</v>
      </c>
      <c r="P106" s="164">
        <v>0</v>
      </c>
      <c r="Q106" s="164">
        <f>ROUND(E106*P106,5)</f>
        <v>0</v>
      </c>
      <c r="R106" s="164"/>
      <c r="S106" s="164"/>
      <c r="T106" s="165">
        <v>0</v>
      </c>
      <c r="U106" s="164">
        <f>ROUND(E106*T106,2)</f>
        <v>0</v>
      </c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246</v>
      </c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>
      <c r="A107" s="155"/>
      <c r="B107" s="161"/>
      <c r="C107" s="197" t="s">
        <v>263</v>
      </c>
      <c r="D107" s="166"/>
      <c r="E107" s="171">
        <v>14.56875</v>
      </c>
      <c r="F107" s="174"/>
      <c r="G107" s="174"/>
      <c r="H107" s="174"/>
      <c r="I107" s="174"/>
      <c r="J107" s="174"/>
      <c r="K107" s="174"/>
      <c r="L107" s="174"/>
      <c r="M107" s="174"/>
      <c r="N107" s="164"/>
      <c r="O107" s="164"/>
      <c r="P107" s="164"/>
      <c r="Q107" s="164"/>
      <c r="R107" s="164"/>
      <c r="S107" s="164"/>
      <c r="T107" s="165"/>
      <c r="U107" s="16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142</v>
      </c>
      <c r="AF107" s="154">
        <v>0</v>
      </c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>
      <c r="A108" s="155">
        <v>45</v>
      </c>
      <c r="B108" s="161" t="s">
        <v>264</v>
      </c>
      <c r="C108" s="196" t="s">
        <v>265</v>
      </c>
      <c r="D108" s="163" t="s">
        <v>161</v>
      </c>
      <c r="E108" s="170">
        <v>4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64">
        <v>0.27693000000000001</v>
      </c>
      <c r="O108" s="164">
        <f>ROUND(E108*N108,5)</f>
        <v>1.10772</v>
      </c>
      <c r="P108" s="164">
        <v>0</v>
      </c>
      <c r="Q108" s="164">
        <f>ROUND(E108*P108,5)</f>
        <v>0</v>
      </c>
      <c r="R108" s="164"/>
      <c r="S108" s="164"/>
      <c r="T108" s="165">
        <v>0.74960000000000004</v>
      </c>
      <c r="U108" s="164">
        <f>ROUND(E108*T108,2)</f>
        <v>3</v>
      </c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224</v>
      </c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>
      <c r="A109" s="155"/>
      <c r="B109" s="161"/>
      <c r="C109" s="197" t="s">
        <v>57</v>
      </c>
      <c r="D109" s="166"/>
      <c r="E109" s="171">
        <v>4</v>
      </c>
      <c r="F109" s="174"/>
      <c r="G109" s="174"/>
      <c r="H109" s="174"/>
      <c r="I109" s="174"/>
      <c r="J109" s="174"/>
      <c r="K109" s="174"/>
      <c r="L109" s="174"/>
      <c r="M109" s="174"/>
      <c r="N109" s="164"/>
      <c r="O109" s="164"/>
      <c r="P109" s="164"/>
      <c r="Q109" s="164"/>
      <c r="R109" s="164"/>
      <c r="S109" s="164"/>
      <c r="T109" s="165"/>
      <c r="U109" s="16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142</v>
      </c>
      <c r="AF109" s="154">
        <v>0</v>
      </c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>
      <c r="A110" s="155">
        <v>46</v>
      </c>
      <c r="B110" s="161" t="s">
        <v>266</v>
      </c>
      <c r="C110" s="196" t="s">
        <v>267</v>
      </c>
      <c r="D110" s="163" t="s">
        <v>193</v>
      </c>
      <c r="E110" s="170">
        <v>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64">
        <v>0.16422999999999999</v>
      </c>
      <c r="O110" s="164">
        <f>ROUND(E110*N110,5)</f>
        <v>0.16422999999999999</v>
      </c>
      <c r="P110" s="164">
        <v>0</v>
      </c>
      <c r="Q110" s="164">
        <f>ROUND(E110*P110,5)</f>
        <v>0</v>
      </c>
      <c r="R110" s="164"/>
      <c r="S110" s="164"/>
      <c r="T110" s="165">
        <v>0.67972999999999995</v>
      </c>
      <c r="U110" s="164">
        <f>ROUND(E110*T110,2)</f>
        <v>0.68</v>
      </c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224</v>
      </c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>
      <c r="A111" s="155"/>
      <c r="B111" s="161"/>
      <c r="C111" s="197" t="s">
        <v>49</v>
      </c>
      <c r="D111" s="166"/>
      <c r="E111" s="171">
        <v>1</v>
      </c>
      <c r="F111" s="174"/>
      <c r="G111" s="174"/>
      <c r="H111" s="174"/>
      <c r="I111" s="174"/>
      <c r="J111" s="174"/>
      <c r="K111" s="174"/>
      <c r="L111" s="174"/>
      <c r="M111" s="174"/>
      <c r="N111" s="164"/>
      <c r="O111" s="164"/>
      <c r="P111" s="164"/>
      <c r="Q111" s="164"/>
      <c r="R111" s="164"/>
      <c r="S111" s="164"/>
      <c r="T111" s="165"/>
      <c r="U111" s="16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 t="s">
        <v>142</v>
      </c>
      <c r="AF111" s="154">
        <v>0</v>
      </c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>
      <c r="A112" s="156" t="s">
        <v>132</v>
      </c>
      <c r="B112" s="162" t="s">
        <v>61</v>
      </c>
      <c r="C112" s="198" t="s">
        <v>62</v>
      </c>
      <c r="D112" s="167"/>
      <c r="E112" s="172"/>
      <c r="F112" s="175"/>
      <c r="G112" s="175">
        <f>SUMIF(AE113:AE139,"&lt;&gt;NOR",G113:G139)</f>
        <v>0</v>
      </c>
      <c r="H112" s="175"/>
      <c r="I112" s="175">
        <f>SUM(I113:I139)</f>
        <v>0</v>
      </c>
      <c r="J112" s="175"/>
      <c r="K112" s="175">
        <f>SUM(K113:K139)</f>
        <v>0</v>
      </c>
      <c r="L112" s="175"/>
      <c r="M112" s="175">
        <f>SUM(M113:M139)</f>
        <v>0</v>
      </c>
      <c r="N112" s="168"/>
      <c r="O112" s="168">
        <f>SUM(O113:O139)</f>
        <v>1.3342399999999999</v>
      </c>
      <c r="P112" s="168"/>
      <c r="Q112" s="168">
        <f>SUM(Q113:Q139)</f>
        <v>0</v>
      </c>
      <c r="R112" s="168"/>
      <c r="S112" s="168"/>
      <c r="T112" s="169"/>
      <c r="U112" s="168">
        <f>SUM(U113:U139)</f>
        <v>104.27000000000001</v>
      </c>
      <c r="AE112" t="s">
        <v>133</v>
      </c>
    </row>
    <row r="113" spans="1:60" outlineLevel="1">
      <c r="A113" s="155">
        <v>47</v>
      </c>
      <c r="B113" s="161" t="s">
        <v>268</v>
      </c>
      <c r="C113" s="196" t="s">
        <v>269</v>
      </c>
      <c r="D113" s="163" t="s">
        <v>157</v>
      </c>
      <c r="E113" s="170">
        <v>14.02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64">
        <v>0</v>
      </c>
      <c r="O113" s="164">
        <f>ROUND(E113*N113,5)</f>
        <v>0</v>
      </c>
      <c r="P113" s="164">
        <v>0</v>
      </c>
      <c r="Q113" s="164">
        <f>ROUND(E113*P113,5)</f>
        <v>0</v>
      </c>
      <c r="R113" s="164"/>
      <c r="S113" s="164"/>
      <c r="T113" s="165">
        <v>0.08</v>
      </c>
      <c r="U113" s="164">
        <f>ROUND(E113*T113,2)</f>
        <v>1.1200000000000001</v>
      </c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137</v>
      </c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>
      <c r="A114" s="155"/>
      <c r="B114" s="161"/>
      <c r="C114" s="197" t="s">
        <v>270</v>
      </c>
      <c r="D114" s="166"/>
      <c r="E114" s="171">
        <v>14.02</v>
      </c>
      <c r="F114" s="174"/>
      <c r="G114" s="174"/>
      <c r="H114" s="174"/>
      <c r="I114" s="174"/>
      <c r="J114" s="174"/>
      <c r="K114" s="174"/>
      <c r="L114" s="174"/>
      <c r="M114" s="174"/>
      <c r="N114" s="164"/>
      <c r="O114" s="164"/>
      <c r="P114" s="164"/>
      <c r="Q114" s="164"/>
      <c r="R114" s="164"/>
      <c r="S114" s="164"/>
      <c r="T114" s="165"/>
      <c r="U114" s="16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142</v>
      </c>
      <c r="AF114" s="154">
        <v>0</v>
      </c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>
      <c r="A115" s="155">
        <v>48</v>
      </c>
      <c r="B115" s="161" t="s">
        <v>271</v>
      </c>
      <c r="C115" s="196" t="s">
        <v>272</v>
      </c>
      <c r="D115" s="163" t="s">
        <v>157</v>
      </c>
      <c r="E115" s="170">
        <v>111.51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64">
        <v>2.9999999999999997E-4</v>
      </c>
      <c r="O115" s="164">
        <f>ROUND(E115*N115,5)</f>
        <v>3.3450000000000001E-2</v>
      </c>
      <c r="P115" s="164">
        <v>0</v>
      </c>
      <c r="Q115" s="164">
        <f>ROUND(E115*P115,5)</f>
        <v>0</v>
      </c>
      <c r="R115" s="164"/>
      <c r="S115" s="164"/>
      <c r="T115" s="165">
        <v>7.0000000000000007E-2</v>
      </c>
      <c r="U115" s="164">
        <f>ROUND(E115*T115,2)</f>
        <v>7.81</v>
      </c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137</v>
      </c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>
      <c r="A116" s="155"/>
      <c r="B116" s="161"/>
      <c r="C116" s="197" t="s">
        <v>273</v>
      </c>
      <c r="D116" s="166"/>
      <c r="E116" s="171">
        <v>125.53</v>
      </c>
      <c r="F116" s="174"/>
      <c r="G116" s="174"/>
      <c r="H116" s="174"/>
      <c r="I116" s="174"/>
      <c r="J116" s="174"/>
      <c r="K116" s="174"/>
      <c r="L116" s="174"/>
      <c r="M116" s="174"/>
      <c r="N116" s="164"/>
      <c r="O116" s="164"/>
      <c r="P116" s="164"/>
      <c r="Q116" s="164"/>
      <c r="R116" s="164"/>
      <c r="S116" s="164"/>
      <c r="T116" s="165"/>
      <c r="U116" s="16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142</v>
      </c>
      <c r="AF116" s="154">
        <v>0</v>
      </c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>
      <c r="A117" s="155"/>
      <c r="B117" s="161"/>
      <c r="C117" s="197" t="s">
        <v>274</v>
      </c>
      <c r="D117" s="166"/>
      <c r="E117" s="171">
        <v>-14.02</v>
      </c>
      <c r="F117" s="174"/>
      <c r="G117" s="174"/>
      <c r="H117" s="174"/>
      <c r="I117" s="174"/>
      <c r="J117" s="174"/>
      <c r="K117" s="174"/>
      <c r="L117" s="174"/>
      <c r="M117" s="174"/>
      <c r="N117" s="164"/>
      <c r="O117" s="164"/>
      <c r="P117" s="164"/>
      <c r="Q117" s="164"/>
      <c r="R117" s="164"/>
      <c r="S117" s="164"/>
      <c r="T117" s="165"/>
      <c r="U117" s="16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142</v>
      </c>
      <c r="AF117" s="154">
        <v>0</v>
      </c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ht="22.5" outlineLevel="1">
      <c r="A118" s="155">
        <v>49</v>
      </c>
      <c r="B118" s="161" t="s">
        <v>275</v>
      </c>
      <c r="C118" s="196" t="s">
        <v>276</v>
      </c>
      <c r="D118" s="163" t="s">
        <v>157</v>
      </c>
      <c r="E118" s="170">
        <v>111.51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64">
        <v>4.3099999999999996E-3</v>
      </c>
      <c r="O118" s="164">
        <f>ROUND(E118*N118,5)</f>
        <v>0.48060999999999998</v>
      </c>
      <c r="P118" s="164">
        <v>0</v>
      </c>
      <c r="Q118" s="164">
        <f>ROUND(E118*P118,5)</f>
        <v>0</v>
      </c>
      <c r="R118" s="164"/>
      <c r="S118" s="164"/>
      <c r="T118" s="165">
        <v>0.36199999999999999</v>
      </c>
      <c r="U118" s="164">
        <f>ROUND(E118*T118,2)</f>
        <v>40.369999999999997</v>
      </c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137</v>
      </c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>
      <c r="A119" s="155"/>
      <c r="B119" s="161"/>
      <c r="C119" s="197" t="s">
        <v>273</v>
      </c>
      <c r="D119" s="166"/>
      <c r="E119" s="171">
        <v>125.53</v>
      </c>
      <c r="F119" s="174"/>
      <c r="G119" s="174"/>
      <c r="H119" s="174"/>
      <c r="I119" s="174"/>
      <c r="J119" s="174"/>
      <c r="K119" s="174"/>
      <c r="L119" s="174"/>
      <c r="M119" s="174"/>
      <c r="N119" s="164"/>
      <c r="O119" s="164"/>
      <c r="P119" s="164"/>
      <c r="Q119" s="164"/>
      <c r="R119" s="164"/>
      <c r="S119" s="164"/>
      <c r="T119" s="165"/>
      <c r="U119" s="16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142</v>
      </c>
      <c r="AF119" s="154">
        <v>0</v>
      </c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>
      <c r="A120" s="155"/>
      <c r="B120" s="161"/>
      <c r="C120" s="197" t="s">
        <v>274</v>
      </c>
      <c r="D120" s="166"/>
      <c r="E120" s="171">
        <v>-14.02</v>
      </c>
      <c r="F120" s="174"/>
      <c r="G120" s="174"/>
      <c r="H120" s="174"/>
      <c r="I120" s="174"/>
      <c r="J120" s="174"/>
      <c r="K120" s="174"/>
      <c r="L120" s="174"/>
      <c r="M120" s="174"/>
      <c r="N120" s="164"/>
      <c r="O120" s="164"/>
      <c r="P120" s="164"/>
      <c r="Q120" s="164"/>
      <c r="R120" s="164"/>
      <c r="S120" s="164"/>
      <c r="T120" s="165"/>
      <c r="U120" s="16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142</v>
      </c>
      <c r="AF120" s="154">
        <v>0</v>
      </c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>
      <c r="A121" s="155">
        <v>50</v>
      </c>
      <c r="B121" s="161" t="s">
        <v>277</v>
      </c>
      <c r="C121" s="196" t="s">
        <v>278</v>
      </c>
      <c r="D121" s="163" t="s">
        <v>157</v>
      </c>
      <c r="E121" s="170">
        <v>111.51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64">
        <v>6.5799999999999999E-3</v>
      </c>
      <c r="O121" s="164">
        <f>ROUND(E121*N121,5)</f>
        <v>0.73373999999999995</v>
      </c>
      <c r="P121" s="164">
        <v>0</v>
      </c>
      <c r="Q121" s="164">
        <f>ROUND(E121*P121,5)</f>
        <v>0</v>
      </c>
      <c r="R121" s="164"/>
      <c r="S121" s="164"/>
      <c r="T121" s="165">
        <v>0.31900000000000001</v>
      </c>
      <c r="U121" s="164">
        <f>ROUND(E121*T121,2)</f>
        <v>35.57</v>
      </c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137</v>
      </c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>
      <c r="A122" s="155"/>
      <c r="B122" s="161"/>
      <c r="C122" s="197" t="s">
        <v>273</v>
      </c>
      <c r="D122" s="166"/>
      <c r="E122" s="171">
        <v>125.53</v>
      </c>
      <c r="F122" s="174"/>
      <c r="G122" s="174"/>
      <c r="H122" s="174"/>
      <c r="I122" s="174"/>
      <c r="J122" s="174"/>
      <c r="K122" s="174"/>
      <c r="L122" s="174"/>
      <c r="M122" s="174"/>
      <c r="N122" s="164"/>
      <c r="O122" s="164"/>
      <c r="P122" s="164"/>
      <c r="Q122" s="164"/>
      <c r="R122" s="164"/>
      <c r="S122" s="164"/>
      <c r="T122" s="165"/>
      <c r="U122" s="16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142</v>
      </c>
      <c r="AF122" s="154">
        <v>0</v>
      </c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>
      <c r="A123" s="155"/>
      <c r="B123" s="161"/>
      <c r="C123" s="197" t="s">
        <v>274</v>
      </c>
      <c r="D123" s="166"/>
      <c r="E123" s="171">
        <v>-14.02</v>
      </c>
      <c r="F123" s="174"/>
      <c r="G123" s="174"/>
      <c r="H123" s="174"/>
      <c r="I123" s="174"/>
      <c r="J123" s="174"/>
      <c r="K123" s="174"/>
      <c r="L123" s="174"/>
      <c r="M123" s="174"/>
      <c r="N123" s="164"/>
      <c r="O123" s="164"/>
      <c r="P123" s="164"/>
      <c r="Q123" s="164"/>
      <c r="R123" s="164"/>
      <c r="S123" s="164"/>
      <c r="T123" s="165"/>
      <c r="U123" s="16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142</v>
      </c>
      <c r="AF123" s="154">
        <v>0</v>
      </c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>
      <c r="A124" s="155">
        <v>51</v>
      </c>
      <c r="B124" s="161" t="s">
        <v>279</v>
      </c>
      <c r="C124" s="196" t="s">
        <v>280</v>
      </c>
      <c r="D124" s="163" t="s">
        <v>161</v>
      </c>
      <c r="E124" s="170">
        <v>59.33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64">
        <v>0</v>
      </c>
      <c r="O124" s="164">
        <f>ROUND(E124*N124,5)</f>
        <v>0</v>
      </c>
      <c r="P124" s="164">
        <v>0</v>
      </c>
      <c r="Q124" s="164">
        <f>ROUND(E124*P124,5)</f>
        <v>0</v>
      </c>
      <c r="R124" s="164"/>
      <c r="S124" s="164"/>
      <c r="T124" s="165">
        <v>0</v>
      </c>
      <c r="U124" s="164">
        <f>ROUND(E124*T124,2)</f>
        <v>0</v>
      </c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137</v>
      </c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>
      <c r="A125" s="155"/>
      <c r="B125" s="161"/>
      <c r="C125" s="197" t="s">
        <v>281</v>
      </c>
      <c r="D125" s="166"/>
      <c r="E125" s="171">
        <v>31.39</v>
      </c>
      <c r="F125" s="174"/>
      <c r="G125" s="174"/>
      <c r="H125" s="174"/>
      <c r="I125" s="174"/>
      <c r="J125" s="174"/>
      <c r="K125" s="174"/>
      <c r="L125" s="174"/>
      <c r="M125" s="174"/>
      <c r="N125" s="164"/>
      <c r="O125" s="164"/>
      <c r="P125" s="164"/>
      <c r="Q125" s="164"/>
      <c r="R125" s="164"/>
      <c r="S125" s="164"/>
      <c r="T125" s="165"/>
      <c r="U125" s="16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142</v>
      </c>
      <c r="AF125" s="154">
        <v>0</v>
      </c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>
      <c r="A126" s="155"/>
      <c r="B126" s="161"/>
      <c r="C126" s="197" t="s">
        <v>282</v>
      </c>
      <c r="D126" s="166"/>
      <c r="E126" s="171">
        <v>9.94</v>
      </c>
      <c r="F126" s="174"/>
      <c r="G126" s="174"/>
      <c r="H126" s="174"/>
      <c r="I126" s="174"/>
      <c r="J126" s="174"/>
      <c r="K126" s="174"/>
      <c r="L126" s="174"/>
      <c r="M126" s="174"/>
      <c r="N126" s="164"/>
      <c r="O126" s="164"/>
      <c r="P126" s="164"/>
      <c r="Q126" s="164"/>
      <c r="R126" s="164"/>
      <c r="S126" s="164"/>
      <c r="T126" s="165"/>
      <c r="U126" s="16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142</v>
      </c>
      <c r="AF126" s="154">
        <v>0</v>
      </c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>
      <c r="A127" s="155"/>
      <c r="B127" s="161"/>
      <c r="C127" s="197" t="s">
        <v>283</v>
      </c>
      <c r="D127" s="166"/>
      <c r="E127" s="171">
        <v>18</v>
      </c>
      <c r="F127" s="174"/>
      <c r="G127" s="174"/>
      <c r="H127" s="174"/>
      <c r="I127" s="174"/>
      <c r="J127" s="174"/>
      <c r="K127" s="174"/>
      <c r="L127" s="174"/>
      <c r="M127" s="174"/>
      <c r="N127" s="164"/>
      <c r="O127" s="164"/>
      <c r="P127" s="164"/>
      <c r="Q127" s="164"/>
      <c r="R127" s="164"/>
      <c r="S127" s="164"/>
      <c r="T127" s="165"/>
      <c r="U127" s="16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142</v>
      </c>
      <c r="AF127" s="154">
        <v>0</v>
      </c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>
      <c r="A128" s="155">
        <v>52</v>
      </c>
      <c r="B128" s="161" t="s">
        <v>284</v>
      </c>
      <c r="C128" s="196" t="s">
        <v>285</v>
      </c>
      <c r="D128" s="163" t="s">
        <v>161</v>
      </c>
      <c r="E128" s="170">
        <v>49.39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64">
        <v>0</v>
      </c>
      <c r="O128" s="164">
        <f>ROUND(E128*N128,5)</f>
        <v>0</v>
      </c>
      <c r="P128" s="164">
        <v>0</v>
      </c>
      <c r="Q128" s="164">
        <f>ROUND(E128*P128,5)</f>
        <v>0</v>
      </c>
      <c r="R128" s="164"/>
      <c r="S128" s="164"/>
      <c r="T128" s="165">
        <v>0</v>
      </c>
      <c r="U128" s="164">
        <f>ROUND(E128*T128,2)</f>
        <v>0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137</v>
      </c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>
      <c r="A129" s="155"/>
      <c r="B129" s="161"/>
      <c r="C129" s="197" t="s">
        <v>286</v>
      </c>
      <c r="D129" s="166"/>
      <c r="E129" s="171">
        <v>15.75</v>
      </c>
      <c r="F129" s="174"/>
      <c r="G129" s="174"/>
      <c r="H129" s="174"/>
      <c r="I129" s="174"/>
      <c r="J129" s="174"/>
      <c r="K129" s="174"/>
      <c r="L129" s="174"/>
      <c r="M129" s="174"/>
      <c r="N129" s="164"/>
      <c r="O129" s="164"/>
      <c r="P129" s="164"/>
      <c r="Q129" s="164"/>
      <c r="R129" s="164"/>
      <c r="S129" s="164"/>
      <c r="T129" s="165"/>
      <c r="U129" s="16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142</v>
      </c>
      <c r="AF129" s="154">
        <v>0</v>
      </c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>
      <c r="A130" s="155"/>
      <c r="B130" s="161"/>
      <c r="C130" s="197" t="s">
        <v>287</v>
      </c>
      <c r="D130" s="166"/>
      <c r="E130" s="171">
        <v>15.64</v>
      </c>
      <c r="F130" s="174"/>
      <c r="G130" s="174"/>
      <c r="H130" s="174"/>
      <c r="I130" s="174"/>
      <c r="J130" s="174"/>
      <c r="K130" s="174"/>
      <c r="L130" s="174"/>
      <c r="M130" s="174"/>
      <c r="N130" s="164"/>
      <c r="O130" s="164"/>
      <c r="P130" s="164"/>
      <c r="Q130" s="164"/>
      <c r="R130" s="164"/>
      <c r="S130" s="164"/>
      <c r="T130" s="165"/>
      <c r="U130" s="16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 t="s">
        <v>142</v>
      </c>
      <c r="AF130" s="154">
        <v>0</v>
      </c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>
      <c r="A131" s="155"/>
      <c r="B131" s="161"/>
      <c r="C131" s="197" t="s">
        <v>283</v>
      </c>
      <c r="D131" s="166"/>
      <c r="E131" s="171">
        <v>18</v>
      </c>
      <c r="F131" s="174"/>
      <c r="G131" s="174"/>
      <c r="H131" s="174"/>
      <c r="I131" s="174"/>
      <c r="J131" s="174"/>
      <c r="K131" s="174"/>
      <c r="L131" s="174"/>
      <c r="M131" s="174"/>
      <c r="N131" s="164"/>
      <c r="O131" s="164"/>
      <c r="P131" s="164"/>
      <c r="Q131" s="164"/>
      <c r="R131" s="164"/>
      <c r="S131" s="164"/>
      <c r="T131" s="165"/>
      <c r="U131" s="16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 t="s">
        <v>142</v>
      </c>
      <c r="AF131" s="154">
        <v>0</v>
      </c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>
      <c r="A132" s="155">
        <v>53</v>
      </c>
      <c r="B132" s="161" t="s">
        <v>288</v>
      </c>
      <c r="C132" s="196" t="s">
        <v>289</v>
      </c>
      <c r="D132" s="163" t="s">
        <v>136</v>
      </c>
      <c r="E132" s="170">
        <v>1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64">
        <v>0</v>
      </c>
      <c r="O132" s="164">
        <f>ROUND(E132*N132,5)</f>
        <v>0</v>
      </c>
      <c r="P132" s="164">
        <v>0</v>
      </c>
      <c r="Q132" s="164">
        <f>ROUND(E132*P132,5)</f>
        <v>0</v>
      </c>
      <c r="R132" s="164"/>
      <c r="S132" s="164"/>
      <c r="T132" s="165">
        <v>0</v>
      </c>
      <c r="U132" s="164">
        <f>ROUND(E132*T132,2)</f>
        <v>0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137</v>
      </c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>
      <c r="A133" s="155"/>
      <c r="B133" s="161"/>
      <c r="C133" s="197" t="s">
        <v>49</v>
      </c>
      <c r="D133" s="166"/>
      <c r="E133" s="171">
        <v>1</v>
      </c>
      <c r="F133" s="174"/>
      <c r="G133" s="174"/>
      <c r="H133" s="174"/>
      <c r="I133" s="174"/>
      <c r="J133" s="174"/>
      <c r="K133" s="174"/>
      <c r="L133" s="174"/>
      <c r="M133" s="174"/>
      <c r="N133" s="164"/>
      <c r="O133" s="164"/>
      <c r="P133" s="164"/>
      <c r="Q133" s="164"/>
      <c r="R133" s="164"/>
      <c r="S133" s="164"/>
      <c r="T133" s="165"/>
      <c r="U133" s="16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142</v>
      </c>
      <c r="AF133" s="154">
        <v>0</v>
      </c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ht="22.5" outlineLevel="1">
      <c r="A134" s="155">
        <v>54</v>
      </c>
      <c r="B134" s="161" t="s">
        <v>290</v>
      </c>
      <c r="C134" s="196" t="s">
        <v>291</v>
      </c>
      <c r="D134" s="163" t="s">
        <v>157</v>
      </c>
      <c r="E134" s="170">
        <v>3.1389999999999998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64">
        <v>1.363E-2</v>
      </c>
      <c r="O134" s="164">
        <f>ROUND(E134*N134,5)</f>
        <v>4.2779999999999999E-2</v>
      </c>
      <c r="P134" s="164">
        <v>0</v>
      </c>
      <c r="Q134" s="164">
        <f>ROUND(E134*P134,5)</f>
        <v>0</v>
      </c>
      <c r="R134" s="164"/>
      <c r="S134" s="164"/>
      <c r="T134" s="165">
        <v>2.9020000000000001</v>
      </c>
      <c r="U134" s="164">
        <f>ROUND(E134*T134,2)</f>
        <v>9.11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137</v>
      </c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>
      <c r="A135" s="155"/>
      <c r="B135" s="161"/>
      <c r="C135" s="197" t="s">
        <v>292</v>
      </c>
      <c r="D135" s="166"/>
      <c r="E135" s="171">
        <v>1.575</v>
      </c>
      <c r="F135" s="174"/>
      <c r="G135" s="174"/>
      <c r="H135" s="174"/>
      <c r="I135" s="174"/>
      <c r="J135" s="174"/>
      <c r="K135" s="174"/>
      <c r="L135" s="174"/>
      <c r="M135" s="174"/>
      <c r="N135" s="164"/>
      <c r="O135" s="164"/>
      <c r="P135" s="164"/>
      <c r="Q135" s="164"/>
      <c r="R135" s="164"/>
      <c r="S135" s="164"/>
      <c r="T135" s="165"/>
      <c r="U135" s="16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142</v>
      </c>
      <c r="AF135" s="154">
        <v>0</v>
      </c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>
      <c r="A136" s="155"/>
      <c r="B136" s="161"/>
      <c r="C136" s="197" t="s">
        <v>293</v>
      </c>
      <c r="D136" s="166"/>
      <c r="E136" s="171">
        <v>1.5640000000000001</v>
      </c>
      <c r="F136" s="174"/>
      <c r="G136" s="174"/>
      <c r="H136" s="174"/>
      <c r="I136" s="174"/>
      <c r="J136" s="174"/>
      <c r="K136" s="174"/>
      <c r="L136" s="174"/>
      <c r="M136" s="174"/>
      <c r="N136" s="164"/>
      <c r="O136" s="164"/>
      <c r="P136" s="164"/>
      <c r="Q136" s="164"/>
      <c r="R136" s="164"/>
      <c r="S136" s="164"/>
      <c r="T136" s="165"/>
      <c r="U136" s="16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142</v>
      </c>
      <c r="AF136" s="154">
        <v>0</v>
      </c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ht="22.5" outlineLevel="1">
      <c r="A137" s="155">
        <v>55</v>
      </c>
      <c r="B137" s="161" t="s">
        <v>294</v>
      </c>
      <c r="C137" s="196" t="s">
        <v>295</v>
      </c>
      <c r="D137" s="163" t="s">
        <v>157</v>
      </c>
      <c r="E137" s="170">
        <v>4.375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64">
        <v>9.9799999999999993E-3</v>
      </c>
      <c r="O137" s="164">
        <f>ROUND(E137*N137,5)</f>
        <v>4.3659999999999997E-2</v>
      </c>
      <c r="P137" s="164">
        <v>0</v>
      </c>
      <c r="Q137" s="164">
        <f>ROUND(E137*P137,5)</f>
        <v>0</v>
      </c>
      <c r="R137" s="164"/>
      <c r="S137" s="164"/>
      <c r="T137" s="165">
        <v>2.3519999999999999</v>
      </c>
      <c r="U137" s="164">
        <f>ROUND(E137*T137,2)</f>
        <v>10.29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137</v>
      </c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>
      <c r="A138" s="155"/>
      <c r="B138" s="161"/>
      <c r="C138" s="197" t="s">
        <v>296</v>
      </c>
      <c r="D138" s="166"/>
      <c r="E138" s="171">
        <v>1.575</v>
      </c>
      <c r="F138" s="174"/>
      <c r="G138" s="174"/>
      <c r="H138" s="174"/>
      <c r="I138" s="174"/>
      <c r="J138" s="174"/>
      <c r="K138" s="174"/>
      <c r="L138" s="174"/>
      <c r="M138" s="174"/>
      <c r="N138" s="164"/>
      <c r="O138" s="164"/>
      <c r="P138" s="164"/>
      <c r="Q138" s="164"/>
      <c r="R138" s="164"/>
      <c r="S138" s="164"/>
      <c r="T138" s="165"/>
      <c r="U138" s="16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142</v>
      </c>
      <c r="AF138" s="154">
        <v>0</v>
      </c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>
      <c r="A139" s="155"/>
      <c r="B139" s="161"/>
      <c r="C139" s="197" t="s">
        <v>297</v>
      </c>
      <c r="D139" s="166"/>
      <c r="E139" s="171">
        <v>2.8</v>
      </c>
      <c r="F139" s="174"/>
      <c r="G139" s="174"/>
      <c r="H139" s="174"/>
      <c r="I139" s="174"/>
      <c r="J139" s="174"/>
      <c r="K139" s="174"/>
      <c r="L139" s="174"/>
      <c r="M139" s="174"/>
      <c r="N139" s="164"/>
      <c r="O139" s="164"/>
      <c r="P139" s="164"/>
      <c r="Q139" s="164"/>
      <c r="R139" s="164"/>
      <c r="S139" s="164"/>
      <c r="T139" s="165"/>
      <c r="U139" s="16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142</v>
      </c>
      <c r="AF139" s="154">
        <v>0</v>
      </c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>
      <c r="A140" s="156" t="s">
        <v>132</v>
      </c>
      <c r="B140" s="162" t="s">
        <v>63</v>
      </c>
      <c r="C140" s="198" t="s">
        <v>64</v>
      </c>
      <c r="D140" s="167"/>
      <c r="E140" s="172"/>
      <c r="F140" s="175"/>
      <c r="G140" s="175">
        <f>SUMIF(AE141:AE171,"&lt;&gt;NOR",G141:G171)</f>
        <v>0</v>
      </c>
      <c r="H140" s="175"/>
      <c r="I140" s="175">
        <f>SUM(I141:I171)</f>
        <v>0</v>
      </c>
      <c r="J140" s="175"/>
      <c r="K140" s="175">
        <f>SUM(K141:K171)</f>
        <v>0</v>
      </c>
      <c r="L140" s="175"/>
      <c r="M140" s="175">
        <f>SUM(M141:M171)</f>
        <v>0</v>
      </c>
      <c r="N140" s="168"/>
      <c r="O140" s="168">
        <f>SUM(O141:O171)</f>
        <v>3.1988599999999998</v>
      </c>
      <c r="P140" s="168"/>
      <c r="Q140" s="168">
        <f>SUM(Q141:Q171)</f>
        <v>0</v>
      </c>
      <c r="R140" s="168"/>
      <c r="S140" s="168"/>
      <c r="T140" s="169"/>
      <c r="U140" s="168">
        <f>SUM(U141:U171)</f>
        <v>349.54</v>
      </c>
      <c r="AE140" t="s">
        <v>133</v>
      </c>
    </row>
    <row r="141" spans="1:60" outlineLevel="1">
      <c r="A141" s="155">
        <v>56</v>
      </c>
      <c r="B141" s="161" t="s">
        <v>298</v>
      </c>
      <c r="C141" s="196" t="s">
        <v>299</v>
      </c>
      <c r="D141" s="163" t="s">
        <v>157</v>
      </c>
      <c r="E141" s="170">
        <v>19.8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64">
        <v>1E-4</v>
      </c>
      <c r="O141" s="164">
        <f>ROUND(E141*N141,5)</f>
        <v>1.98E-3</v>
      </c>
      <c r="P141" s="164">
        <v>0</v>
      </c>
      <c r="Q141" s="164">
        <f>ROUND(E141*P141,5)</f>
        <v>0</v>
      </c>
      <c r="R141" s="164"/>
      <c r="S141" s="164"/>
      <c r="T141" s="165">
        <v>0.08</v>
      </c>
      <c r="U141" s="164">
        <f>ROUND(E141*T141,2)</f>
        <v>1.58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137</v>
      </c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>
      <c r="A142" s="155"/>
      <c r="B142" s="161"/>
      <c r="C142" s="197" t="s">
        <v>300</v>
      </c>
      <c r="D142" s="166"/>
      <c r="E142" s="171">
        <v>19.8</v>
      </c>
      <c r="F142" s="174"/>
      <c r="G142" s="174"/>
      <c r="H142" s="174"/>
      <c r="I142" s="174"/>
      <c r="J142" s="174"/>
      <c r="K142" s="174"/>
      <c r="L142" s="174"/>
      <c r="M142" s="174"/>
      <c r="N142" s="164"/>
      <c r="O142" s="164"/>
      <c r="P142" s="164"/>
      <c r="Q142" s="164"/>
      <c r="R142" s="164"/>
      <c r="S142" s="164"/>
      <c r="T142" s="165"/>
      <c r="U142" s="16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142</v>
      </c>
      <c r="AF142" s="154">
        <v>0</v>
      </c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ht="22.5" outlineLevel="1">
      <c r="A143" s="155">
        <v>57</v>
      </c>
      <c r="B143" s="161" t="s">
        <v>301</v>
      </c>
      <c r="C143" s="196" t="s">
        <v>302</v>
      </c>
      <c r="D143" s="163" t="s">
        <v>157</v>
      </c>
      <c r="E143" s="170">
        <v>4.3949999999999996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64">
        <v>1.363E-2</v>
      </c>
      <c r="O143" s="164">
        <f>ROUND(E143*N143,5)</f>
        <v>5.9900000000000002E-2</v>
      </c>
      <c r="P143" s="164">
        <v>0</v>
      </c>
      <c r="Q143" s="164">
        <f>ROUND(E143*P143,5)</f>
        <v>0</v>
      </c>
      <c r="R143" s="164"/>
      <c r="S143" s="164"/>
      <c r="T143" s="165">
        <v>2.9</v>
      </c>
      <c r="U143" s="164">
        <f>ROUND(E143*T143,2)</f>
        <v>12.75</v>
      </c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137</v>
      </c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>
      <c r="A144" s="155"/>
      <c r="B144" s="161"/>
      <c r="C144" s="197" t="s">
        <v>303</v>
      </c>
      <c r="D144" s="166"/>
      <c r="E144" s="171">
        <v>4.3949999999999996</v>
      </c>
      <c r="F144" s="174"/>
      <c r="G144" s="174"/>
      <c r="H144" s="174"/>
      <c r="I144" s="174"/>
      <c r="J144" s="174"/>
      <c r="K144" s="174"/>
      <c r="L144" s="174"/>
      <c r="M144" s="174"/>
      <c r="N144" s="164"/>
      <c r="O144" s="164"/>
      <c r="P144" s="164"/>
      <c r="Q144" s="164"/>
      <c r="R144" s="164"/>
      <c r="S144" s="164"/>
      <c r="T144" s="165"/>
      <c r="U144" s="16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142</v>
      </c>
      <c r="AF144" s="154">
        <v>0</v>
      </c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2.5" outlineLevel="1">
      <c r="A145" s="155">
        <v>58</v>
      </c>
      <c r="B145" s="161" t="s">
        <v>304</v>
      </c>
      <c r="C145" s="196" t="s">
        <v>305</v>
      </c>
      <c r="D145" s="163" t="s">
        <v>157</v>
      </c>
      <c r="E145" s="170">
        <v>5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64">
        <v>1.1690000000000001E-2</v>
      </c>
      <c r="O145" s="164">
        <f>ROUND(E145*N145,5)</f>
        <v>5.8450000000000002E-2</v>
      </c>
      <c r="P145" s="164">
        <v>0</v>
      </c>
      <c r="Q145" s="164">
        <f>ROUND(E145*P145,5)</f>
        <v>0</v>
      </c>
      <c r="R145" s="164"/>
      <c r="S145" s="164"/>
      <c r="T145" s="165">
        <v>2.19</v>
      </c>
      <c r="U145" s="164">
        <f>ROUND(E145*T145,2)</f>
        <v>10.95</v>
      </c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137</v>
      </c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>
      <c r="A146" s="155"/>
      <c r="B146" s="161"/>
      <c r="C146" s="197" t="s">
        <v>306</v>
      </c>
      <c r="D146" s="166"/>
      <c r="E146" s="171">
        <v>5</v>
      </c>
      <c r="F146" s="174"/>
      <c r="G146" s="174"/>
      <c r="H146" s="174"/>
      <c r="I146" s="174"/>
      <c r="J146" s="174"/>
      <c r="K146" s="174"/>
      <c r="L146" s="174"/>
      <c r="M146" s="174"/>
      <c r="N146" s="164"/>
      <c r="O146" s="164"/>
      <c r="P146" s="164"/>
      <c r="Q146" s="164"/>
      <c r="R146" s="164"/>
      <c r="S146" s="164"/>
      <c r="T146" s="165"/>
      <c r="U146" s="16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142</v>
      </c>
      <c r="AF146" s="154">
        <v>0</v>
      </c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>
      <c r="A147" s="155">
        <v>59</v>
      </c>
      <c r="B147" s="161" t="s">
        <v>307</v>
      </c>
      <c r="C147" s="196" t="s">
        <v>308</v>
      </c>
      <c r="D147" s="163" t="s">
        <v>157</v>
      </c>
      <c r="E147" s="170">
        <v>2.4750000000000001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64">
        <v>9.0299999999999998E-3</v>
      </c>
      <c r="O147" s="164">
        <f>ROUND(E147*N147,5)</f>
        <v>2.2349999999999998E-2</v>
      </c>
      <c r="P147" s="164">
        <v>0</v>
      </c>
      <c r="Q147" s="164">
        <f>ROUND(E147*P147,5)</f>
        <v>0</v>
      </c>
      <c r="R147" s="164"/>
      <c r="S147" s="164"/>
      <c r="T147" s="165">
        <v>1.56</v>
      </c>
      <c r="U147" s="164">
        <f>ROUND(E147*T147,2)</f>
        <v>3.86</v>
      </c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137</v>
      </c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>
      <c r="A148" s="155"/>
      <c r="B148" s="161"/>
      <c r="C148" s="197" t="s">
        <v>309</v>
      </c>
      <c r="D148" s="166"/>
      <c r="E148" s="171">
        <v>2.4750000000000001</v>
      </c>
      <c r="F148" s="174"/>
      <c r="G148" s="174"/>
      <c r="H148" s="174"/>
      <c r="I148" s="174"/>
      <c r="J148" s="174"/>
      <c r="K148" s="174"/>
      <c r="L148" s="174"/>
      <c r="M148" s="174"/>
      <c r="N148" s="164"/>
      <c r="O148" s="164"/>
      <c r="P148" s="164"/>
      <c r="Q148" s="164"/>
      <c r="R148" s="164"/>
      <c r="S148" s="164"/>
      <c r="T148" s="165"/>
      <c r="U148" s="16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142</v>
      </c>
      <c r="AF148" s="154">
        <v>0</v>
      </c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>
      <c r="A149" s="155">
        <v>60</v>
      </c>
      <c r="B149" s="161" t="s">
        <v>310</v>
      </c>
      <c r="C149" s="196" t="s">
        <v>311</v>
      </c>
      <c r="D149" s="163" t="s">
        <v>161</v>
      </c>
      <c r="E149" s="170">
        <v>101.95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64">
        <v>1.1E-4</v>
      </c>
      <c r="O149" s="164">
        <f>ROUND(E149*N149,5)</f>
        <v>1.1209999999999999E-2</v>
      </c>
      <c r="P149" s="164">
        <v>0</v>
      </c>
      <c r="Q149" s="164">
        <f>ROUND(E149*P149,5)</f>
        <v>0</v>
      </c>
      <c r="R149" s="164"/>
      <c r="S149" s="164"/>
      <c r="T149" s="165">
        <v>0.08</v>
      </c>
      <c r="U149" s="164">
        <f>ROUND(E149*T149,2)</f>
        <v>8.16</v>
      </c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137</v>
      </c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>
      <c r="A150" s="155"/>
      <c r="B150" s="161"/>
      <c r="C150" s="197" t="s">
        <v>312</v>
      </c>
      <c r="D150" s="166"/>
      <c r="E150" s="171">
        <v>43.95</v>
      </c>
      <c r="F150" s="174"/>
      <c r="G150" s="174"/>
      <c r="H150" s="174"/>
      <c r="I150" s="174"/>
      <c r="J150" s="174"/>
      <c r="K150" s="174"/>
      <c r="L150" s="174"/>
      <c r="M150" s="174"/>
      <c r="N150" s="164"/>
      <c r="O150" s="164"/>
      <c r="P150" s="164"/>
      <c r="Q150" s="164"/>
      <c r="R150" s="164"/>
      <c r="S150" s="164"/>
      <c r="T150" s="165"/>
      <c r="U150" s="16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142</v>
      </c>
      <c r="AF150" s="154">
        <v>0</v>
      </c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>
      <c r="A151" s="155"/>
      <c r="B151" s="161"/>
      <c r="C151" s="197" t="s">
        <v>313</v>
      </c>
      <c r="D151" s="166"/>
      <c r="E151" s="171">
        <v>40</v>
      </c>
      <c r="F151" s="174"/>
      <c r="G151" s="174"/>
      <c r="H151" s="174"/>
      <c r="I151" s="174"/>
      <c r="J151" s="174"/>
      <c r="K151" s="174"/>
      <c r="L151" s="174"/>
      <c r="M151" s="174"/>
      <c r="N151" s="164"/>
      <c r="O151" s="164"/>
      <c r="P151" s="164"/>
      <c r="Q151" s="164"/>
      <c r="R151" s="164"/>
      <c r="S151" s="164"/>
      <c r="T151" s="165"/>
      <c r="U151" s="16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 t="s">
        <v>142</v>
      </c>
      <c r="AF151" s="154">
        <v>0</v>
      </c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>
      <c r="A152" s="155"/>
      <c r="B152" s="161"/>
      <c r="C152" s="197" t="s">
        <v>314</v>
      </c>
      <c r="D152" s="166"/>
      <c r="E152" s="171">
        <v>18</v>
      </c>
      <c r="F152" s="174"/>
      <c r="G152" s="174"/>
      <c r="H152" s="174"/>
      <c r="I152" s="174"/>
      <c r="J152" s="174"/>
      <c r="K152" s="174"/>
      <c r="L152" s="174"/>
      <c r="M152" s="174"/>
      <c r="N152" s="164"/>
      <c r="O152" s="164"/>
      <c r="P152" s="164"/>
      <c r="Q152" s="164"/>
      <c r="R152" s="164"/>
      <c r="S152" s="164"/>
      <c r="T152" s="165"/>
      <c r="U152" s="16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142</v>
      </c>
      <c r="AF152" s="154">
        <v>0</v>
      </c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>
      <c r="A153" s="155">
        <v>61</v>
      </c>
      <c r="B153" s="161" t="s">
        <v>315</v>
      </c>
      <c r="C153" s="196" t="s">
        <v>316</v>
      </c>
      <c r="D153" s="163" t="s">
        <v>161</v>
      </c>
      <c r="E153" s="170">
        <v>43.95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64">
        <v>0</v>
      </c>
      <c r="O153" s="164">
        <f>ROUND(E153*N153,5)</f>
        <v>0</v>
      </c>
      <c r="P153" s="164">
        <v>0</v>
      </c>
      <c r="Q153" s="164">
        <f>ROUND(E153*P153,5)</f>
        <v>0</v>
      </c>
      <c r="R153" s="164"/>
      <c r="S153" s="164"/>
      <c r="T153" s="165">
        <v>0.12</v>
      </c>
      <c r="U153" s="164">
        <f>ROUND(E153*T153,2)</f>
        <v>5.27</v>
      </c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 t="s">
        <v>137</v>
      </c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>
      <c r="A154" s="155"/>
      <c r="B154" s="161"/>
      <c r="C154" s="197" t="s">
        <v>317</v>
      </c>
      <c r="D154" s="166"/>
      <c r="E154" s="171">
        <v>24.75</v>
      </c>
      <c r="F154" s="174"/>
      <c r="G154" s="174"/>
      <c r="H154" s="174"/>
      <c r="I154" s="174"/>
      <c r="J154" s="174"/>
      <c r="K154" s="174"/>
      <c r="L154" s="174"/>
      <c r="M154" s="174"/>
      <c r="N154" s="164"/>
      <c r="O154" s="164"/>
      <c r="P154" s="164"/>
      <c r="Q154" s="164"/>
      <c r="R154" s="164"/>
      <c r="S154" s="164"/>
      <c r="T154" s="165"/>
      <c r="U154" s="16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142</v>
      </c>
      <c r="AF154" s="154">
        <v>0</v>
      </c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>
      <c r="A155" s="155"/>
      <c r="B155" s="161"/>
      <c r="C155" s="197" t="s">
        <v>318</v>
      </c>
      <c r="D155" s="166"/>
      <c r="E155" s="171">
        <v>19.2</v>
      </c>
      <c r="F155" s="174"/>
      <c r="G155" s="174"/>
      <c r="H155" s="174"/>
      <c r="I155" s="174"/>
      <c r="J155" s="174"/>
      <c r="K155" s="174"/>
      <c r="L155" s="174"/>
      <c r="M155" s="174"/>
      <c r="N155" s="164"/>
      <c r="O155" s="164"/>
      <c r="P155" s="164"/>
      <c r="Q155" s="164"/>
      <c r="R155" s="164"/>
      <c r="S155" s="164"/>
      <c r="T155" s="165"/>
      <c r="U155" s="16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142</v>
      </c>
      <c r="AF155" s="154">
        <v>0</v>
      </c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>
      <c r="A156" s="155">
        <v>62</v>
      </c>
      <c r="B156" s="161" t="s">
        <v>319</v>
      </c>
      <c r="C156" s="196" t="s">
        <v>320</v>
      </c>
      <c r="D156" s="163" t="s">
        <v>161</v>
      </c>
      <c r="E156" s="170">
        <v>24.75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64">
        <v>0</v>
      </c>
      <c r="O156" s="164">
        <f>ROUND(E156*N156,5)</f>
        <v>0</v>
      </c>
      <c r="P156" s="164">
        <v>0</v>
      </c>
      <c r="Q156" s="164">
        <f>ROUND(E156*P156,5)</f>
        <v>0</v>
      </c>
      <c r="R156" s="164"/>
      <c r="S156" s="164"/>
      <c r="T156" s="165">
        <v>0.12</v>
      </c>
      <c r="U156" s="164">
        <f>ROUND(E156*T156,2)</f>
        <v>2.97</v>
      </c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137</v>
      </c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>
      <c r="A157" s="155"/>
      <c r="B157" s="161"/>
      <c r="C157" s="197" t="s">
        <v>317</v>
      </c>
      <c r="D157" s="166"/>
      <c r="E157" s="171">
        <v>24.75</v>
      </c>
      <c r="F157" s="174"/>
      <c r="G157" s="174"/>
      <c r="H157" s="174"/>
      <c r="I157" s="174"/>
      <c r="J157" s="174"/>
      <c r="K157" s="174"/>
      <c r="L157" s="174"/>
      <c r="M157" s="174"/>
      <c r="N157" s="164"/>
      <c r="O157" s="164"/>
      <c r="P157" s="164"/>
      <c r="Q157" s="164"/>
      <c r="R157" s="164"/>
      <c r="S157" s="164"/>
      <c r="T157" s="165"/>
      <c r="U157" s="16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142</v>
      </c>
      <c r="AF157" s="154">
        <v>0</v>
      </c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ht="22.5" outlineLevel="1">
      <c r="A158" s="155">
        <v>63</v>
      </c>
      <c r="B158" s="161" t="s">
        <v>321</v>
      </c>
      <c r="C158" s="196" t="s">
        <v>322</v>
      </c>
      <c r="D158" s="163" t="s">
        <v>157</v>
      </c>
      <c r="E158" s="170">
        <v>331.07499999999999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64">
        <v>4.9100000000000003E-3</v>
      </c>
      <c r="O158" s="164">
        <f>ROUND(E158*N158,5)</f>
        <v>1.62558</v>
      </c>
      <c r="P158" s="164">
        <v>0</v>
      </c>
      <c r="Q158" s="164">
        <f>ROUND(E158*P158,5)</f>
        <v>0</v>
      </c>
      <c r="R158" s="164"/>
      <c r="S158" s="164"/>
      <c r="T158" s="165">
        <v>0.48</v>
      </c>
      <c r="U158" s="164">
        <f>ROUND(E158*T158,2)</f>
        <v>158.91999999999999</v>
      </c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137</v>
      </c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>
      <c r="A159" s="155"/>
      <c r="B159" s="161"/>
      <c r="C159" s="197" t="s">
        <v>323</v>
      </c>
      <c r="D159" s="166"/>
      <c r="E159" s="171">
        <v>373.625</v>
      </c>
      <c r="F159" s="174"/>
      <c r="G159" s="174"/>
      <c r="H159" s="174"/>
      <c r="I159" s="174"/>
      <c r="J159" s="174"/>
      <c r="K159" s="174"/>
      <c r="L159" s="174"/>
      <c r="M159" s="174"/>
      <c r="N159" s="164"/>
      <c r="O159" s="164"/>
      <c r="P159" s="164"/>
      <c r="Q159" s="164"/>
      <c r="R159" s="164"/>
      <c r="S159" s="164"/>
      <c r="T159" s="165"/>
      <c r="U159" s="16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142</v>
      </c>
      <c r="AF159" s="154">
        <v>0</v>
      </c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>
      <c r="A160" s="155"/>
      <c r="B160" s="161"/>
      <c r="C160" s="197" t="s">
        <v>324</v>
      </c>
      <c r="D160" s="166"/>
      <c r="E160" s="171">
        <v>-42.55</v>
      </c>
      <c r="F160" s="174"/>
      <c r="G160" s="174"/>
      <c r="H160" s="174"/>
      <c r="I160" s="174"/>
      <c r="J160" s="174"/>
      <c r="K160" s="174"/>
      <c r="L160" s="174"/>
      <c r="M160" s="174"/>
      <c r="N160" s="164"/>
      <c r="O160" s="164"/>
      <c r="P160" s="164"/>
      <c r="Q160" s="164"/>
      <c r="R160" s="164"/>
      <c r="S160" s="164"/>
      <c r="T160" s="165"/>
      <c r="U160" s="16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142</v>
      </c>
      <c r="AF160" s="154">
        <v>0</v>
      </c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>
      <c r="A161" s="155">
        <v>64</v>
      </c>
      <c r="B161" s="161" t="s">
        <v>325</v>
      </c>
      <c r="C161" s="196" t="s">
        <v>326</v>
      </c>
      <c r="D161" s="163" t="s">
        <v>157</v>
      </c>
      <c r="E161" s="170">
        <v>331.07499999999999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64">
        <v>1.9000000000000001E-4</v>
      </c>
      <c r="O161" s="164">
        <f>ROUND(E161*N161,5)</f>
        <v>6.2899999999999998E-2</v>
      </c>
      <c r="P161" s="164">
        <v>0</v>
      </c>
      <c r="Q161" s="164">
        <f>ROUND(E161*P161,5)</f>
        <v>0</v>
      </c>
      <c r="R161" s="164"/>
      <c r="S161" s="164"/>
      <c r="T161" s="165">
        <v>7.0000000000000007E-2</v>
      </c>
      <c r="U161" s="164">
        <f>ROUND(E161*T161,2)</f>
        <v>23.18</v>
      </c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137</v>
      </c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>
      <c r="A162" s="155"/>
      <c r="B162" s="161"/>
      <c r="C162" s="197" t="s">
        <v>323</v>
      </c>
      <c r="D162" s="166"/>
      <c r="E162" s="171">
        <v>373.625</v>
      </c>
      <c r="F162" s="174"/>
      <c r="G162" s="174"/>
      <c r="H162" s="174"/>
      <c r="I162" s="174"/>
      <c r="J162" s="174"/>
      <c r="K162" s="174"/>
      <c r="L162" s="174"/>
      <c r="M162" s="174"/>
      <c r="N162" s="164"/>
      <c r="O162" s="164"/>
      <c r="P162" s="164"/>
      <c r="Q162" s="164"/>
      <c r="R162" s="164"/>
      <c r="S162" s="164"/>
      <c r="T162" s="165"/>
      <c r="U162" s="16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142</v>
      </c>
      <c r="AF162" s="154">
        <v>0</v>
      </c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>
      <c r="A163" s="155"/>
      <c r="B163" s="161"/>
      <c r="C163" s="197" t="s">
        <v>324</v>
      </c>
      <c r="D163" s="166"/>
      <c r="E163" s="171">
        <v>-42.55</v>
      </c>
      <c r="F163" s="174"/>
      <c r="G163" s="174"/>
      <c r="H163" s="174"/>
      <c r="I163" s="174"/>
      <c r="J163" s="174"/>
      <c r="K163" s="174"/>
      <c r="L163" s="174"/>
      <c r="M163" s="174"/>
      <c r="N163" s="164"/>
      <c r="O163" s="164"/>
      <c r="P163" s="164"/>
      <c r="Q163" s="164"/>
      <c r="R163" s="164"/>
      <c r="S163" s="164"/>
      <c r="T163" s="165"/>
      <c r="U163" s="16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 t="s">
        <v>142</v>
      </c>
      <c r="AF163" s="154">
        <v>0</v>
      </c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ht="22.5" outlineLevel="1">
      <c r="A164" s="155">
        <v>65</v>
      </c>
      <c r="B164" s="161" t="s">
        <v>327</v>
      </c>
      <c r="C164" s="196" t="s">
        <v>328</v>
      </c>
      <c r="D164" s="163" t="s">
        <v>157</v>
      </c>
      <c r="E164" s="170">
        <v>315.875</v>
      </c>
      <c r="F164" s="173"/>
      <c r="G164" s="174">
        <f>ROUND(E164*F164,2)</f>
        <v>0</v>
      </c>
      <c r="H164" s="173"/>
      <c r="I164" s="174">
        <f>ROUND(E164*H164,2)</f>
        <v>0</v>
      </c>
      <c r="J164" s="173"/>
      <c r="K164" s="174">
        <f>ROUND(E164*J164,2)</f>
        <v>0</v>
      </c>
      <c r="L164" s="174">
        <v>21</v>
      </c>
      <c r="M164" s="174">
        <f>G164*(1+L164/100)</f>
        <v>0</v>
      </c>
      <c r="N164" s="164">
        <v>2.63E-3</v>
      </c>
      <c r="O164" s="164">
        <f>ROUND(E164*N164,5)</f>
        <v>0.83074999999999999</v>
      </c>
      <c r="P164" s="164">
        <v>0</v>
      </c>
      <c r="Q164" s="164">
        <f>ROUND(E164*P164,5)</f>
        <v>0</v>
      </c>
      <c r="R164" s="164"/>
      <c r="S164" s="164"/>
      <c r="T164" s="165">
        <v>0.22400999999999999</v>
      </c>
      <c r="U164" s="164">
        <f>ROUND(E164*T164,2)</f>
        <v>70.760000000000005</v>
      </c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137</v>
      </c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>
      <c r="A165" s="155"/>
      <c r="B165" s="161"/>
      <c r="C165" s="197" t="s">
        <v>323</v>
      </c>
      <c r="D165" s="166"/>
      <c r="E165" s="171">
        <v>373.625</v>
      </c>
      <c r="F165" s="174"/>
      <c r="G165" s="174"/>
      <c r="H165" s="174"/>
      <c r="I165" s="174"/>
      <c r="J165" s="174"/>
      <c r="K165" s="174"/>
      <c r="L165" s="174"/>
      <c r="M165" s="174"/>
      <c r="N165" s="164"/>
      <c r="O165" s="164"/>
      <c r="P165" s="164"/>
      <c r="Q165" s="164"/>
      <c r="R165" s="164"/>
      <c r="S165" s="164"/>
      <c r="T165" s="165"/>
      <c r="U165" s="16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 t="s">
        <v>142</v>
      </c>
      <c r="AF165" s="154">
        <v>0</v>
      </c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>
      <c r="A166" s="155"/>
      <c r="B166" s="161"/>
      <c r="C166" s="197" t="s">
        <v>324</v>
      </c>
      <c r="D166" s="166"/>
      <c r="E166" s="171">
        <v>-42.55</v>
      </c>
      <c r="F166" s="174"/>
      <c r="G166" s="174"/>
      <c r="H166" s="174"/>
      <c r="I166" s="174"/>
      <c r="J166" s="174"/>
      <c r="K166" s="174"/>
      <c r="L166" s="174"/>
      <c r="M166" s="174"/>
      <c r="N166" s="164"/>
      <c r="O166" s="164"/>
      <c r="P166" s="164"/>
      <c r="Q166" s="164"/>
      <c r="R166" s="164"/>
      <c r="S166" s="164"/>
      <c r="T166" s="165"/>
      <c r="U166" s="16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 t="s">
        <v>142</v>
      </c>
      <c r="AF166" s="154">
        <v>0</v>
      </c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>
      <c r="A167" s="155"/>
      <c r="B167" s="161"/>
      <c r="C167" s="197" t="s">
        <v>329</v>
      </c>
      <c r="D167" s="166"/>
      <c r="E167" s="171">
        <v>-15.2</v>
      </c>
      <c r="F167" s="174"/>
      <c r="G167" s="174"/>
      <c r="H167" s="174"/>
      <c r="I167" s="174"/>
      <c r="J167" s="174"/>
      <c r="K167" s="174"/>
      <c r="L167" s="174"/>
      <c r="M167" s="174"/>
      <c r="N167" s="164"/>
      <c r="O167" s="164"/>
      <c r="P167" s="164"/>
      <c r="Q167" s="164"/>
      <c r="R167" s="164"/>
      <c r="S167" s="164"/>
      <c r="T167" s="165"/>
      <c r="U167" s="16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 t="s">
        <v>142</v>
      </c>
      <c r="AF167" s="154">
        <v>0</v>
      </c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>
      <c r="A168" s="155">
        <v>66</v>
      </c>
      <c r="B168" s="161" t="s">
        <v>330</v>
      </c>
      <c r="C168" s="196" t="s">
        <v>331</v>
      </c>
      <c r="D168" s="163" t="s">
        <v>157</v>
      </c>
      <c r="E168" s="170">
        <v>15.2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64">
        <v>6.1799999999999997E-3</v>
      </c>
      <c r="O168" s="164">
        <f>ROUND(E168*N168,5)</f>
        <v>9.3939999999999996E-2</v>
      </c>
      <c r="P168" s="164">
        <v>0</v>
      </c>
      <c r="Q168" s="164">
        <f>ROUND(E168*P168,5)</f>
        <v>0</v>
      </c>
      <c r="R168" s="164"/>
      <c r="S168" s="164"/>
      <c r="T168" s="165">
        <v>0.5</v>
      </c>
      <c r="U168" s="164">
        <f>ROUND(E168*T168,2)</f>
        <v>7.6</v>
      </c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 t="s">
        <v>137</v>
      </c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>
      <c r="A169" s="155"/>
      <c r="B169" s="161"/>
      <c r="C169" s="197" t="s">
        <v>332</v>
      </c>
      <c r="D169" s="166"/>
      <c r="E169" s="171">
        <v>15.2</v>
      </c>
      <c r="F169" s="174"/>
      <c r="G169" s="174"/>
      <c r="H169" s="174"/>
      <c r="I169" s="174"/>
      <c r="J169" s="174"/>
      <c r="K169" s="174"/>
      <c r="L169" s="174"/>
      <c r="M169" s="174"/>
      <c r="N169" s="164"/>
      <c r="O169" s="164"/>
      <c r="P169" s="164"/>
      <c r="Q169" s="164"/>
      <c r="R169" s="164"/>
      <c r="S169" s="164"/>
      <c r="T169" s="165"/>
      <c r="U169" s="16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 t="s">
        <v>142</v>
      </c>
      <c r="AF169" s="154">
        <v>0</v>
      </c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ht="22.5" outlineLevel="1">
      <c r="A170" s="155">
        <v>67</v>
      </c>
      <c r="B170" s="161" t="s">
        <v>333</v>
      </c>
      <c r="C170" s="196" t="s">
        <v>334</v>
      </c>
      <c r="D170" s="163" t="s">
        <v>157</v>
      </c>
      <c r="E170" s="170">
        <v>50.8</v>
      </c>
      <c r="F170" s="173"/>
      <c r="G170" s="174">
        <f>ROUND(E170*F170,2)</f>
        <v>0</v>
      </c>
      <c r="H170" s="173"/>
      <c r="I170" s="174">
        <f>ROUND(E170*H170,2)</f>
        <v>0</v>
      </c>
      <c r="J170" s="173"/>
      <c r="K170" s="174">
        <f>ROUND(E170*J170,2)</f>
        <v>0</v>
      </c>
      <c r="L170" s="174">
        <v>21</v>
      </c>
      <c r="M170" s="174">
        <f>G170*(1+L170/100)</f>
        <v>0</v>
      </c>
      <c r="N170" s="164">
        <v>8.5000000000000006E-3</v>
      </c>
      <c r="O170" s="164">
        <f>ROUND(E170*N170,5)</f>
        <v>0.43180000000000002</v>
      </c>
      <c r="P170" s="164">
        <v>0</v>
      </c>
      <c r="Q170" s="164">
        <f>ROUND(E170*P170,5)</f>
        <v>0</v>
      </c>
      <c r="R170" s="164"/>
      <c r="S170" s="164"/>
      <c r="T170" s="165">
        <v>0.85699999999999998</v>
      </c>
      <c r="U170" s="164">
        <f>ROUND(E170*T170,2)</f>
        <v>43.54</v>
      </c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 t="s">
        <v>137</v>
      </c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>
      <c r="A171" s="155"/>
      <c r="B171" s="161"/>
      <c r="C171" s="197" t="s">
        <v>335</v>
      </c>
      <c r="D171" s="166"/>
      <c r="E171" s="171">
        <v>50.8</v>
      </c>
      <c r="F171" s="174"/>
      <c r="G171" s="174"/>
      <c r="H171" s="174"/>
      <c r="I171" s="174"/>
      <c r="J171" s="174"/>
      <c r="K171" s="174"/>
      <c r="L171" s="174"/>
      <c r="M171" s="174"/>
      <c r="N171" s="164"/>
      <c r="O171" s="164"/>
      <c r="P171" s="164"/>
      <c r="Q171" s="164"/>
      <c r="R171" s="164"/>
      <c r="S171" s="164"/>
      <c r="T171" s="165"/>
      <c r="U171" s="16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 t="s">
        <v>142</v>
      </c>
      <c r="AF171" s="154">
        <v>0</v>
      </c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>
      <c r="A172" s="156" t="s">
        <v>132</v>
      </c>
      <c r="B172" s="162" t="s">
        <v>65</v>
      </c>
      <c r="C172" s="198" t="s">
        <v>66</v>
      </c>
      <c r="D172" s="167"/>
      <c r="E172" s="172"/>
      <c r="F172" s="175"/>
      <c r="G172" s="175">
        <f>SUMIF(AE173:AE188,"&lt;&gt;NOR",G173:G188)</f>
        <v>0</v>
      </c>
      <c r="H172" s="175"/>
      <c r="I172" s="175">
        <f>SUM(I173:I188)</f>
        <v>0</v>
      </c>
      <c r="J172" s="175"/>
      <c r="K172" s="175">
        <f>SUM(K173:K188)</f>
        <v>0</v>
      </c>
      <c r="L172" s="175"/>
      <c r="M172" s="175">
        <f>SUM(M173:M188)</f>
        <v>0</v>
      </c>
      <c r="N172" s="168"/>
      <c r="O172" s="168">
        <f>SUM(O173:O188)</f>
        <v>132.93301000000002</v>
      </c>
      <c r="P172" s="168"/>
      <c r="Q172" s="168">
        <f>SUM(Q173:Q188)</f>
        <v>0</v>
      </c>
      <c r="R172" s="168"/>
      <c r="S172" s="168"/>
      <c r="T172" s="169"/>
      <c r="U172" s="168">
        <f>SUM(U173:U188)</f>
        <v>210.39000000000004</v>
      </c>
      <c r="AE172" t="s">
        <v>133</v>
      </c>
    </row>
    <row r="173" spans="1:60" ht="22.5" outlineLevel="1">
      <c r="A173" s="155">
        <v>68</v>
      </c>
      <c r="B173" s="161" t="s">
        <v>336</v>
      </c>
      <c r="C173" s="196" t="s">
        <v>337</v>
      </c>
      <c r="D173" s="163" t="s">
        <v>140</v>
      </c>
      <c r="E173" s="170">
        <v>51.328620000000001</v>
      </c>
      <c r="F173" s="173"/>
      <c r="G173" s="174">
        <f>ROUND(E173*F173,2)</f>
        <v>0</v>
      </c>
      <c r="H173" s="173"/>
      <c r="I173" s="174">
        <f>ROUND(E173*H173,2)</f>
        <v>0</v>
      </c>
      <c r="J173" s="173"/>
      <c r="K173" s="174">
        <f>ROUND(E173*J173,2)</f>
        <v>0</v>
      </c>
      <c r="L173" s="174">
        <v>21</v>
      </c>
      <c r="M173" s="174">
        <f>G173*(1+L173/100)</f>
        <v>0</v>
      </c>
      <c r="N173" s="164">
        <v>2.5499999999999998</v>
      </c>
      <c r="O173" s="164">
        <f>ROUND(E173*N173,5)</f>
        <v>130.88798</v>
      </c>
      <c r="P173" s="164">
        <v>0</v>
      </c>
      <c r="Q173" s="164">
        <f>ROUND(E173*P173,5)</f>
        <v>0</v>
      </c>
      <c r="R173" s="164"/>
      <c r="S173" s="164"/>
      <c r="T173" s="165">
        <v>2.3170000000000002</v>
      </c>
      <c r="U173" s="164">
        <f>ROUND(E173*T173,2)</f>
        <v>118.93</v>
      </c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 t="s">
        <v>137</v>
      </c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>
      <c r="A174" s="155"/>
      <c r="B174" s="161"/>
      <c r="C174" s="197" t="s">
        <v>338</v>
      </c>
      <c r="D174" s="166"/>
      <c r="E174" s="171">
        <v>51.328620000000001</v>
      </c>
      <c r="F174" s="174"/>
      <c r="G174" s="174"/>
      <c r="H174" s="174"/>
      <c r="I174" s="174"/>
      <c r="J174" s="174"/>
      <c r="K174" s="174"/>
      <c r="L174" s="174"/>
      <c r="M174" s="174"/>
      <c r="N174" s="164"/>
      <c r="O174" s="164"/>
      <c r="P174" s="164"/>
      <c r="Q174" s="164"/>
      <c r="R174" s="164"/>
      <c r="S174" s="164"/>
      <c r="T174" s="165"/>
      <c r="U174" s="16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142</v>
      </c>
      <c r="AF174" s="154">
        <v>0</v>
      </c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>
      <c r="A175" s="155">
        <v>69</v>
      </c>
      <c r="B175" s="161" t="s">
        <v>339</v>
      </c>
      <c r="C175" s="196" t="s">
        <v>340</v>
      </c>
      <c r="D175" s="163" t="s">
        <v>140</v>
      </c>
      <c r="E175" s="170">
        <v>51.328620000000001</v>
      </c>
      <c r="F175" s="173"/>
      <c r="G175" s="174">
        <f>ROUND(E175*F175,2)</f>
        <v>0</v>
      </c>
      <c r="H175" s="173"/>
      <c r="I175" s="174">
        <f>ROUND(E175*H175,2)</f>
        <v>0</v>
      </c>
      <c r="J175" s="173"/>
      <c r="K175" s="174">
        <f>ROUND(E175*J175,2)</f>
        <v>0</v>
      </c>
      <c r="L175" s="174">
        <v>21</v>
      </c>
      <c r="M175" s="174">
        <f>G175*(1+L175/100)</f>
        <v>0</v>
      </c>
      <c r="N175" s="164">
        <v>0.01</v>
      </c>
      <c r="O175" s="164">
        <f>ROUND(E175*N175,5)</f>
        <v>0.51329000000000002</v>
      </c>
      <c r="P175" s="164">
        <v>0</v>
      </c>
      <c r="Q175" s="164">
        <f>ROUND(E175*P175,5)</f>
        <v>0</v>
      </c>
      <c r="R175" s="164"/>
      <c r="S175" s="164"/>
      <c r="T175" s="165">
        <v>0.67500000000000004</v>
      </c>
      <c r="U175" s="164">
        <f>ROUND(E175*T175,2)</f>
        <v>34.65</v>
      </c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 t="s">
        <v>137</v>
      </c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>
      <c r="A176" s="155"/>
      <c r="B176" s="161"/>
      <c r="C176" s="197" t="s">
        <v>338</v>
      </c>
      <c r="D176" s="166"/>
      <c r="E176" s="171">
        <v>51.328620000000001</v>
      </c>
      <c r="F176" s="174"/>
      <c r="G176" s="174"/>
      <c r="H176" s="174"/>
      <c r="I176" s="174"/>
      <c r="J176" s="174"/>
      <c r="K176" s="174"/>
      <c r="L176" s="174"/>
      <c r="M176" s="174"/>
      <c r="N176" s="164"/>
      <c r="O176" s="164"/>
      <c r="P176" s="164"/>
      <c r="Q176" s="164"/>
      <c r="R176" s="164"/>
      <c r="S176" s="164"/>
      <c r="T176" s="165"/>
      <c r="U176" s="16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 t="s">
        <v>142</v>
      </c>
      <c r="AF176" s="154">
        <v>0</v>
      </c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>
      <c r="A177" s="155">
        <v>70</v>
      </c>
      <c r="B177" s="161" t="s">
        <v>341</v>
      </c>
      <c r="C177" s="196" t="s">
        <v>342</v>
      </c>
      <c r="D177" s="163" t="s">
        <v>157</v>
      </c>
      <c r="E177" s="170">
        <v>271.58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64">
        <v>5.0000000000000001E-3</v>
      </c>
      <c r="O177" s="164">
        <f>ROUND(E177*N177,5)</f>
        <v>1.3579000000000001</v>
      </c>
      <c r="P177" s="164">
        <v>0</v>
      </c>
      <c r="Q177" s="164">
        <f>ROUND(E177*P177,5)</f>
        <v>0</v>
      </c>
      <c r="R177" s="164"/>
      <c r="S177" s="164"/>
      <c r="T177" s="165">
        <v>0.15</v>
      </c>
      <c r="U177" s="164">
        <f>ROUND(E177*T177,2)</f>
        <v>40.74</v>
      </c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 t="s">
        <v>137</v>
      </c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>
      <c r="A178" s="155"/>
      <c r="B178" s="161"/>
      <c r="C178" s="197" t="s">
        <v>343</v>
      </c>
      <c r="D178" s="166"/>
      <c r="E178" s="171">
        <v>271.58</v>
      </c>
      <c r="F178" s="174"/>
      <c r="G178" s="174"/>
      <c r="H178" s="174"/>
      <c r="I178" s="174"/>
      <c r="J178" s="174"/>
      <c r="K178" s="174"/>
      <c r="L178" s="174"/>
      <c r="M178" s="174"/>
      <c r="N178" s="164"/>
      <c r="O178" s="164"/>
      <c r="P178" s="164"/>
      <c r="Q178" s="164"/>
      <c r="R178" s="164"/>
      <c r="S178" s="164"/>
      <c r="T178" s="165"/>
      <c r="U178" s="16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 t="s">
        <v>142</v>
      </c>
      <c r="AF178" s="154">
        <v>0</v>
      </c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>
      <c r="A179" s="155">
        <v>71</v>
      </c>
      <c r="B179" s="161" t="s">
        <v>344</v>
      </c>
      <c r="C179" s="196" t="s">
        <v>345</v>
      </c>
      <c r="D179" s="163" t="s">
        <v>157</v>
      </c>
      <c r="E179" s="170">
        <v>271.58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64">
        <v>2.2000000000000001E-4</v>
      </c>
      <c r="O179" s="164">
        <f>ROUND(E179*N179,5)</f>
        <v>5.9749999999999998E-2</v>
      </c>
      <c r="P179" s="164">
        <v>0</v>
      </c>
      <c r="Q179" s="164">
        <f>ROUND(E179*P179,5)</f>
        <v>0</v>
      </c>
      <c r="R179" s="164"/>
      <c r="S179" s="164"/>
      <c r="T179" s="165">
        <v>0.02</v>
      </c>
      <c r="U179" s="164">
        <f>ROUND(E179*T179,2)</f>
        <v>5.43</v>
      </c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 t="s">
        <v>137</v>
      </c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>
      <c r="A180" s="155"/>
      <c r="B180" s="161"/>
      <c r="C180" s="197" t="s">
        <v>343</v>
      </c>
      <c r="D180" s="166"/>
      <c r="E180" s="171">
        <v>271.58</v>
      </c>
      <c r="F180" s="174"/>
      <c r="G180" s="174"/>
      <c r="H180" s="174"/>
      <c r="I180" s="174"/>
      <c r="J180" s="174"/>
      <c r="K180" s="174"/>
      <c r="L180" s="174"/>
      <c r="M180" s="174"/>
      <c r="N180" s="164"/>
      <c r="O180" s="164"/>
      <c r="P180" s="164"/>
      <c r="Q180" s="164"/>
      <c r="R180" s="164"/>
      <c r="S180" s="164"/>
      <c r="T180" s="165"/>
      <c r="U180" s="16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 t="s">
        <v>142</v>
      </c>
      <c r="AF180" s="154">
        <v>0</v>
      </c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>
      <c r="A181" s="155">
        <v>72</v>
      </c>
      <c r="B181" s="161" t="s">
        <v>346</v>
      </c>
      <c r="C181" s="196" t="s">
        <v>347</v>
      </c>
      <c r="D181" s="163" t="s">
        <v>161</v>
      </c>
      <c r="E181" s="170">
        <v>66</v>
      </c>
      <c r="F181" s="173"/>
      <c r="G181" s="174">
        <f>ROUND(E181*F181,2)</f>
        <v>0</v>
      </c>
      <c r="H181" s="173"/>
      <c r="I181" s="174">
        <f>ROUND(E181*H181,2)</f>
        <v>0</v>
      </c>
      <c r="J181" s="173"/>
      <c r="K181" s="174">
        <f>ROUND(E181*J181,2)</f>
        <v>0</v>
      </c>
      <c r="L181" s="174">
        <v>21</v>
      </c>
      <c r="M181" s="174">
        <f>G181*(1+L181/100)</f>
        <v>0</v>
      </c>
      <c r="N181" s="164">
        <v>0</v>
      </c>
      <c r="O181" s="164">
        <f>ROUND(E181*N181,5)</f>
        <v>0</v>
      </c>
      <c r="P181" s="164">
        <v>0</v>
      </c>
      <c r="Q181" s="164">
        <f>ROUND(E181*P181,5)</f>
        <v>0</v>
      </c>
      <c r="R181" s="164"/>
      <c r="S181" s="164"/>
      <c r="T181" s="165">
        <v>5.0999999999999997E-2</v>
      </c>
      <c r="U181" s="164">
        <f>ROUND(E181*T181,2)</f>
        <v>3.37</v>
      </c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 t="s">
        <v>137</v>
      </c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>
      <c r="A182" s="155"/>
      <c r="B182" s="161"/>
      <c r="C182" s="197" t="s">
        <v>348</v>
      </c>
      <c r="D182" s="166"/>
      <c r="E182" s="171">
        <v>66</v>
      </c>
      <c r="F182" s="174"/>
      <c r="G182" s="174"/>
      <c r="H182" s="174"/>
      <c r="I182" s="174"/>
      <c r="J182" s="174"/>
      <c r="K182" s="174"/>
      <c r="L182" s="174"/>
      <c r="M182" s="174"/>
      <c r="N182" s="164"/>
      <c r="O182" s="164"/>
      <c r="P182" s="164"/>
      <c r="Q182" s="164"/>
      <c r="R182" s="164"/>
      <c r="S182" s="164"/>
      <c r="T182" s="165"/>
      <c r="U182" s="16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 t="s">
        <v>142</v>
      </c>
      <c r="AF182" s="154">
        <v>0</v>
      </c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>
      <c r="A183" s="155">
        <v>73</v>
      </c>
      <c r="B183" s="161" t="s">
        <v>349</v>
      </c>
      <c r="C183" s="196" t="s">
        <v>350</v>
      </c>
      <c r="D183" s="163" t="s">
        <v>161</v>
      </c>
      <c r="E183" s="170">
        <v>66</v>
      </c>
      <c r="F183" s="173"/>
      <c r="G183" s="174">
        <f>ROUND(E183*F183,2)</f>
        <v>0</v>
      </c>
      <c r="H183" s="173"/>
      <c r="I183" s="174">
        <f>ROUND(E183*H183,2)</f>
        <v>0</v>
      </c>
      <c r="J183" s="173"/>
      <c r="K183" s="174">
        <f>ROUND(E183*J183,2)</f>
        <v>0</v>
      </c>
      <c r="L183" s="174">
        <v>21</v>
      </c>
      <c r="M183" s="174">
        <f>G183*(1+L183/100)</f>
        <v>0</v>
      </c>
      <c r="N183" s="164">
        <v>1.2800000000000001E-3</v>
      </c>
      <c r="O183" s="164">
        <f>ROUND(E183*N183,5)</f>
        <v>8.448E-2</v>
      </c>
      <c r="P183" s="164">
        <v>0</v>
      </c>
      <c r="Q183" s="164">
        <f>ROUND(E183*P183,5)</f>
        <v>0</v>
      </c>
      <c r="R183" s="164"/>
      <c r="S183" s="164"/>
      <c r="T183" s="165">
        <v>0.09</v>
      </c>
      <c r="U183" s="164">
        <f>ROUND(E183*T183,2)</f>
        <v>5.94</v>
      </c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137</v>
      </c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>
      <c r="A184" s="155"/>
      <c r="B184" s="161"/>
      <c r="C184" s="197" t="s">
        <v>348</v>
      </c>
      <c r="D184" s="166"/>
      <c r="E184" s="171">
        <v>66</v>
      </c>
      <c r="F184" s="174"/>
      <c r="G184" s="174"/>
      <c r="H184" s="174"/>
      <c r="I184" s="174"/>
      <c r="J184" s="174"/>
      <c r="K184" s="174"/>
      <c r="L184" s="174"/>
      <c r="M184" s="174"/>
      <c r="N184" s="164"/>
      <c r="O184" s="164"/>
      <c r="P184" s="164"/>
      <c r="Q184" s="164"/>
      <c r="R184" s="164"/>
      <c r="S184" s="164"/>
      <c r="T184" s="165"/>
      <c r="U184" s="16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 t="s">
        <v>142</v>
      </c>
      <c r="AF184" s="154">
        <v>0</v>
      </c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>
      <c r="A185" s="155">
        <v>74</v>
      </c>
      <c r="B185" s="161" t="s">
        <v>351</v>
      </c>
      <c r="C185" s="196" t="s">
        <v>352</v>
      </c>
      <c r="D185" s="163" t="s">
        <v>157</v>
      </c>
      <c r="E185" s="170">
        <v>2.1</v>
      </c>
      <c r="F185" s="173"/>
      <c r="G185" s="174">
        <f>ROUND(E185*F185,2)</f>
        <v>0</v>
      </c>
      <c r="H185" s="173"/>
      <c r="I185" s="174">
        <f>ROUND(E185*H185,2)</f>
        <v>0</v>
      </c>
      <c r="J185" s="173"/>
      <c r="K185" s="174">
        <f>ROUND(E185*J185,2)</f>
        <v>0</v>
      </c>
      <c r="L185" s="174">
        <v>21</v>
      </c>
      <c r="M185" s="174">
        <f>G185*(1+L185/100)</f>
        <v>0</v>
      </c>
      <c r="N185" s="164">
        <v>1.41E-2</v>
      </c>
      <c r="O185" s="164">
        <f>ROUND(E185*N185,5)</f>
        <v>2.9610000000000001E-2</v>
      </c>
      <c r="P185" s="164">
        <v>0</v>
      </c>
      <c r="Q185" s="164">
        <f>ROUND(E185*P185,5)</f>
        <v>0</v>
      </c>
      <c r="R185" s="164"/>
      <c r="S185" s="164"/>
      <c r="T185" s="165">
        <v>0.39600000000000002</v>
      </c>
      <c r="U185" s="164">
        <f>ROUND(E185*T185,2)</f>
        <v>0.83</v>
      </c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 t="s">
        <v>137</v>
      </c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>
      <c r="A186" s="155"/>
      <c r="B186" s="161"/>
      <c r="C186" s="197" t="s">
        <v>353</v>
      </c>
      <c r="D186" s="166"/>
      <c r="E186" s="171">
        <v>2.1</v>
      </c>
      <c r="F186" s="174"/>
      <c r="G186" s="174"/>
      <c r="H186" s="174"/>
      <c r="I186" s="174"/>
      <c r="J186" s="174"/>
      <c r="K186" s="174"/>
      <c r="L186" s="174"/>
      <c r="M186" s="174"/>
      <c r="N186" s="164"/>
      <c r="O186" s="164"/>
      <c r="P186" s="164"/>
      <c r="Q186" s="164"/>
      <c r="R186" s="164"/>
      <c r="S186" s="164"/>
      <c r="T186" s="165"/>
      <c r="U186" s="16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 t="s">
        <v>142</v>
      </c>
      <c r="AF186" s="154">
        <v>0</v>
      </c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>
      <c r="A187" s="155">
        <v>75</v>
      </c>
      <c r="B187" s="161" t="s">
        <v>354</v>
      </c>
      <c r="C187" s="196" t="s">
        <v>355</v>
      </c>
      <c r="D187" s="163" t="s">
        <v>157</v>
      </c>
      <c r="E187" s="170">
        <v>2.1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21</v>
      </c>
      <c r="M187" s="174">
        <f>G187*(1+L187/100)</f>
        <v>0</v>
      </c>
      <c r="N187" s="164">
        <v>0</v>
      </c>
      <c r="O187" s="164">
        <f>ROUND(E187*N187,5)</f>
        <v>0</v>
      </c>
      <c r="P187" s="164">
        <v>0</v>
      </c>
      <c r="Q187" s="164">
        <f>ROUND(E187*P187,5)</f>
        <v>0</v>
      </c>
      <c r="R187" s="164"/>
      <c r="S187" s="164"/>
      <c r="T187" s="165">
        <v>0.24</v>
      </c>
      <c r="U187" s="164">
        <f>ROUND(E187*T187,2)</f>
        <v>0.5</v>
      </c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 t="s">
        <v>137</v>
      </c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>
      <c r="A188" s="155"/>
      <c r="B188" s="161"/>
      <c r="C188" s="197" t="s">
        <v>353</v>
      </c>
      <c r="D188" s="166"/>
      <c r="E188" s="171">
        <v>2.1</v>
      </c>
      <c r="F188" s="174"/>
      <c r="G188" s="174"/>
      <c r="H188" s="174"/>
      <c r="I188" s="174"/>
      <c r="J188" s="174"/>
      <c r="K188" s="174"/>
      <c r="L188" s="174"/>
      <c r="M188" s="174"/>
      <c r="N188" s="164"/>
      <c r="O188" s="164"/>
      <c r="P188" s="164"/>
      <c r="Q188" s="164"/>
      <c r="R188" s="164"/>
      <c r="S188" s="164"/>
      <c r="T188" s="165"/>
      <c r="U188" s="16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 t="s">
        <v>142</v>
      </c>
      <c r="AF188" s="154">
        <v>0</v>
      </c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>
      <c r="A189" s="156" t="s">
        <v>132</v>
      </c>
      <c r="B189" s="162" t="s">
        <v>67</v>
      </c>
      <c r="C189" s="198" t="s">
        <v>68</v>
      </c>
      <c r="D189" s="167"/>
      <c r="E189" s="172"/>
      <c r="F189" s="175"/>
      <c r="G189" s="175">
        <f>SUMIF(AE190:AE195,"&lt;&gt;NOR",G190:G195)</f>
        <v>0</v>
      </c>
      <c r="H189" s="175"/>
      <c r="I189" s="175">
        <f>SUM(I190:I195)</f>
        <v>0</v>
      </c>
      <c r="J189" s="175"/>
      <c r="K189" s="175">
        <f>SUM(K190:K195)</f>
        <v>0</v>
      </c>
      <c r="L189" s="175"/>
      <c r="M189" s="175">
        <f>SUM(M190:M195)</f>
        <v>0</v>
      </c>
      <c r="N189" s="168"/>
      <c r="O189" s="168">
        <f>SUM(O190:O195)</f>
        <v>0.26827999999999996</v>
      </c>
      <c r="P189" s="168"/>
      <c r="Q189" s="168">
        <f>SUM(Q190:Q195)</f>
        <v>0</v>
      </c>
      <c r="R189" s="168"/>
      <c r="S189" s="168"/>
      <c r="T189" s="169"/>
      <c r="U189" s="168">
        <f>SUM(U190:U195)</f>
        <v>9.16</v>
      </c>
      <c r="AE189" t="s">
        <v>133</v>
      </c>
    </row>
    <row r="190" spans="1:60" outlineLevel="1">
      <c r="A190" s="155">
        <v>76</v>
      </c>
      <c r="B190" s="161" t="s">
        <v>356</v>
      </c>
      <c r="C190" s="196" t="s">
        <v>357</v>
      </c>
      <c r="D190" s="163" t="s">
        <v>161</v>
      </c>
      <c r="E190" s="170">
        <v>24.75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64">
        <v>8.9999999999999993E-3</v>
      </c>
      <c r="O190" s="164">
        <f>ROUND(E190*N190,5)</f>
        <v>0.22275</v>
      </c>
      <c r="P190" s="164">
        <v>0</v>
      </c>
      <c r="Q190" s="164">
        <f>ROUND(E190*P190,5)</f>
        <v>0</v>
      </c>
      <c r="R190" s="164"/>
      <c r="S190" s="164"/>
      <c r="T190" s="165">
        <v>0.37</v>
      </c>
      <c r="U190" s="164">
        <f>ROUND(E190*T190,2)</f>
        <v>9.16</v>
      </c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 t="s">
        <v>137</v>
      </c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>
      <c r="A191" s="155"/>
      <c r="B191" s="161"/>
      <c r="C191" s="197" t="s">
        <v>358</v>
      </c>
      <c r="D191" s="166"/>
      <c r="E191" s="171">
        <v>24.75</v>
      </c>
      <c r="F191" s="174"/>
      <c r="G191" s="174"/>
      <c r="H191" s="174"/>
      <c r="I191" s="174"/>
      <c r="J191" s="174"/>
      <c r="K191" s="174"/>
      <c r="L191" s="174"/>
      <c r="M191" s="174"/>
      <c r="N191" s="164"/>
      <c r="O191" s="164"/>
      <c r="P191" s="164"/>
      <c r="Q191" s="164"/>
      <c r="R191" s="164"/>
      <c r="S191" s="164"/>
      <c r="T191" s="165"/>
      <c r="U191" s="16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 t="s">
        <v>142</v>
      </c>
      <c r="AF191" s="154">
        <v>0</v>
      </c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ht="22.5" outlineLevel="1">
      <c r="A192" s="155">
        <v>77</v>
      </c>
      <c r="B192" s="161" t="s">
        <v>359</v>
      </c>
      <c r="C192" s="196" t="s">
        <v>360</v>
      </c>
      <c r="D192" s="163" t="s">
        <v>161</v>
      </c>
      <c r="E192" s="170">
        <v>24.75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64">
        <v>1.82E-3</v>
      </c>
      <c r="O192" s="164">
        <f>ROUND(E192*N192,5)</f>
        <v>4.505E-2</v>
      </c>
      <c r="P192" s="164">
        <v>0</v>
      </c>
      <c r="Q192" s="164">
        <f>ROUND(E192*P192,5)</f>
        <v>0</v>
      </c>
      <c r="R192" s="164"/>
      <c r="S192" s="164"/>
      <c r="T192" s="165">
        <v>0</v>
      </c>
      <c r="U192" s="164">
        <f>ROUND(E192*T192,2)</f>
        <v>0</v>
      </c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 t="s">
        <v>246</v>
      </c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>
      <c r="A193" s="155"/>
      <c r="B193" s="161"/>
      <c r="C193" s="197" t="s">
        <v>358</v>
      </c>
      <c r="D193" s="166"/>
      <c r="E193" s="171">
        <v>24.75</v>
      </c>
      <c r="F193" s="174"/>
      <c r="G193" s="174"/>
      <c r="H193" s="174"/>
      <c r="I193" s="174"/>
      <c r="J193" s="174"/>
      <c r="K193" s="174"/>
      <c r="L193" s="174"/>
      <c r="M193" s="174"/>
      <c r="N193" s="164"/>
      <c r="O193" s="164"/>
      <c r="P193" s="164"/>
      <c r="Q193" s="164"/>
      <c r="R193" s="164"/>
      <c r="S193" s="164"/>
      <c r="T193" s="165"/>
      <c r="U193" s="16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 t="s">
        <v>142</v>
      </c>
      <c r="AF193" s="154">
        <v>0</v>
      </c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>
      <c r="A194" s="155">
        <v>78</v>
      </c>
      <c r="B194" s="161" t="s">
        <v>361</v>
      </c>
      <c r="C194" s="196" t="s">
        <v>362</v>
      </c>
      <c r="D194" s="163" t="s">
        <v>193</v>
      </c>
      <c r="E194" s="170">
        <v>24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64">
        <v>2.0000000000000002E-5</v>
      </c>
      <c r="O194" s="164">
        <f>ROUND(E194*N194,5)</f>
        <v>4.8000000000000001E-4</v>
      </c>
      <c r="P194" s="164">
        <v>0</v>
      </c>
      <c r="Q194" s="164">
        <f>ROUND(E194*P194,5)</f>
        <v>0</v>
      </c>
      <c r="R194" s="164"/>
      <c r="S194" s="164"/>
      <c r="T194" s="165">
        <v>0</v>
      </c>
      <c r="U194" s="164">
        <f>ROUND(E194*T194,2)</f>
        <v>0</v>
      </c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 t="s">
        <v>246</v>
      </c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>
      <c r="A195" s="155"/>
      <c r="B195" s="161"/>
      <c r="C195" s="197" t="s">
        <v>363</v>
      </c>
      <c r="D195" s="166"/>
      <c r="E195" s="171">
        <v>24</v>
      </c>
      <c r="F195" s="174"/>
      <c r="G195" s="174"/>
      <c r="H195" s="174"/>
      <c r="I195" s="174"/>
      <c r="J195" s="174"/>
      <c r="K195" s="174"/>
      <c r="L195" s="174"/>
      <c r="M195" s="174"/>
      <c r="N195" s="164"/>
      <c r="O195" s="164"/>
      <c r="P195" s="164"/>
      <c r="Q195" s="164"/>
      <c r="R195" s="164"/>
      <c r="S195" s="164"/>
      <c r="T195" s="165"/>
      <c r="U195" s="16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 t="s">
        <v>142</v>
      </c>
      <c r="AF195" s="154">
        <v>0</v>
      </c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>
      <c r="A196" s="156" t="s">
        <v>132</v>
      </c>
      <c r="B196" s="162" t="s">
        <v>69</v>
      </c>
      <c r="C196" s="198" t="s">
        <v>70</v>
      </c>
      <c r="D196" s="167"/>
      <c r="E196" s="172"/>
      <c r="F196" s="175"/>
      <c r="G196" s="175">
        <f>SUMIF(AE197:AE204,"&lt;&gt;NOR",G197:G204)</f>
        <v>0</v>
      </c>
      <c r="H196" s="175"/>
      <c r="I196" s="175">
        <f>SUM(I197:I204)</f>
        <v>0</v>
      </c>
      <c r="J196" s="175"/>
      <c r="K196" s="175">
        <f>SUM(K197:K204)</f>
        <v>0</v>
      </c>
      <c r="L196" s="175"/>
      <c r="M196" s="175">
        <f>SUM(M197:M204)</f>
        <v>0</v>
      </c>
      <c r="N196" s="168"/>
      <c r="O196" s="168">
        <f>SUM(O197:O204)</f>
        <v>7.3705400000000001</v>
      </c>
      <c r="P196" s="168"/>
      <c r="Q196" s="168">
        <f>SUM(Q197:Q204)</f>
        <v>0</v>
      </c>
      <c r="R196" s="168"/>
      <c r="S196" s="168"/>
      <c r="T196" s="169"/>
      <c r="U196" s="168">
        <f>SUM(U197:U204)</f>
        <v>144.71</v>
      </c>
      <c r="AE196" t="s">
        <v>133</v>
      </c>
    </row>
    <row r="197" spans="1:60" outlineLevel="1">
      <c r="A197" s="155">
        <v>79</v>
      </c>
      <c r="B197" s="161" t="s">
        <v>364</v>
      </c>
      <c r="C197" s="196" t="s">
        <v>365</v>
      </c>
      <c r="D197" s="163" t="s">
        <v>157</v>
      </c>
      <c r="E197" s="170">
        <v>352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64">
        <v>1.8380000000000001E-2</v>
      </c>
      <c r="O197" s="164">
        <f>ROUND(E197*N197,5)</f>
        <v>6.46976</v>
      </c>
      <c r="P197" s="164">
        <v>0</v>
      </c>
      <c r="Q197" s="164">
        <f>ROUND(E197*P197,5)</f>
        <v>0</v>
      </c>
      <c r="R197" s="164"/>
      <c r="S197" s="164"/>
      <c r="T197" s="165">
        <v>0.13</v>
      </c>
      <c r="U197" s="164">
        <f>ROUND(E197*T197,2)</f>
        <v>45.76</v>
      </c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 t="s">
        <v>137</v>
      </c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>
      <c r="A198" s="155"/>
      <c r="B198" s="161"/>
      <c r="C198" s="197" t="s">
        <v>366</v>
      </c>
      <c r="D198" s="166"/>
      <c r="E198" s="171">
        <v>352</v>
      </c>
      <c r="F198" s="174"/>
      <c r="G198" s="174"/>
      <c r="H198" s="174"/>
      <c r="I198" s="174"/>
      <c r="J198" s="174"/>
      <c r="K198" s="174"/>
      <c r="L198" s="174"/>
      <c r="M198" s="174"/>
      <c r="N198" s="164"/>
      <c r="O198" s="164"/>
      <c r="P198" s="164"/>
      <c r="Q198" s="164"/>
      <c r="R198" s="164"/>
      <c r="S198" s="164"/>
      <c r="T198" s="165"/>
      <c r="U198" s="16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 t="s">
        <v>142</v>
      </c>
      <c r="AF198" s="154">
        <v>0</v>
      </c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ht="22.5" outlineLevel="1">
      <c r="A199" s="155">
        <v>80</v>
      </c>
      <c r="B199" s="161" t="s">
        <v>367</v>
      </c>
      <c r="C199" s="196" t="s">
        <v>368</v>
      </c>
      <c r="D199" s="163" t="s">
        <v>157</v>
      </c>
      <c r="E199" s="170">
        <v>352</v>
      </c>
      <c r="F199" s="173"/>
      <c r="G199" s="174">
        <f>ROUND(E199*F199,2)</f>
        <v>0</v>
      </c>
      <c r="H199" s="173"/>
      <c r="I199" s="174">
        <f>ROUND(E199*H199,2)</f>
        <v>0</v>
      </c>
      <c r="J199" s="173"/>
      <c r="K199" s="174">
        <f>ROUND(E199*J199,2)</f>
        <v>0</v>
      </c>
      <c r="L199" s="174">
        <v>21</v>
      </c>
      <c r="M199" s="174">
        <f>G199*(1+L199/100)</f>
        <v>0</v>
      </c>
      <c r="N199" s="164">
        <v>1.34E-3</v>
      </c>
      <c r="O199" s="164">
        <f>ROUND(E199*N199,5)</f>
        <v>0.47167999999999999</v>
      </c>
      <c r="P199" s="164">
        <v>0</v>
      </c>
      <c r="Q199" s="164">
        <f>ROUND(E199*P199,5)</f>
        <v>0</v>
      </c>
      <c r="R199" s="164"/>
      <c r="S199" s="164"/>
      <c r="T199" s="165">
        <v>6.0000000000000001E-3</v>
      </c>
      <c r="U199" s="164">
        <f>ROUND(E199*T199,2)</f>
        <v>2.11</v>
      </c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 t="s">
        <v>137</v>
      </c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>
      <c r="A200" s="155"/>
      <c r="B200" s="161"/>
      <c r="C200" s="197" t="s">
        <v>366</v>
      </c>
      <c r="D200" s="166"/>
      <c r="E200" s="171">
        <v>352</v>
      </c>
      <c r="F200" s="174"/>
      <c r="G200" s="174"/>
      <c r="H200" s="174"/>
      <c r="I200" s="174"/>
      <c r="J200" s="174"/>
      <c r="K200" s="174"/>
      <c r="L200" s="174"/>
      <c r="M200" s="174"/>
      <c r="N200" s="164"/>
      <c r="O200" s="164"/>
      <c r="P200" s="164"/>
      <c r="Q200" s="164"/>
      <c r="R200" s="164"/>
      <c r="S200" s="164"/>
      <c r="T200" s="165"/>
      <c r="U200" s="16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 t="s">
        <v>142</v>
      </c>
      <c r="AF200" s="154">
        <v>0</v>
      </c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>
      <c r="A201" s="155">
        <v>81</v>
      </c>
      <c r="B201" s="161" t="s">
        <v>369</v>
      </c>
      <c r="C201" s="196" t="s">
        <v>370</v>
      </c>
      <c r="D201" s="163" t="s">
        <v>157</v>
      </c>
      <c r="E201" s="170">
        <v>352</v>
      </c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64">
        <v>0</v>
      </c>
      <c r="O201" s="164">
        <f>ROUND(E201*N201,5)</f>
        <v>0</v>
      </c>
      <c r="P201" s="164">
        <v>0</v>
      </c>
      <c r="Q201" s="164">
        <f>ROUND(E201*P201,5)</f>
        <v>0</v>
      </c>
      <c r="R201" s="164"/>
      <c r="S201" s="164"/>
      <c r="T201" s="165">
        <v>0.11</v>
      </c>
      <c r="U201" s="164">
        <f>ROUND(E201*T201,2)</f>
        <v>38.72</v>
      </c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 t="s">
        <v>137</v>
      </c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>
      <c r="A202" s="155"/>
      <c r="B202" s="161"/>
      <c r="C202" s="197" t="s">
        <v>366</v>
      </c>
      <c r="D202" s="166"/>
      <c r="E202" s="171">
        <v>352</v>
      </c>
      <c r="F202" s="174"/>
      <c r="G202" s="174"/>
      <c r="H202" s="174"/>
      <c r="I202" s="174"/>
      <c r="J202" s="174"/>
      <c r="K202" s="174"/>
      <c r="L202" s="174"/>
      <c r="M202" s="174"/>
      <c r="N202" s="164"/>
      <c r="O202" s="164"/>
      <c r="P202" s="164"/>
      <c r="Q202" s="164"/>
      <c r="R202" s="164"/>
      <c r="S202" s="164"/>
      <c r="T202" s="165"/>
      <c r="U202" s="16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 t="s">
        <v>142</v>
      </c>
      <c r="AF202" s="154">
        <v>0</v>
      </c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>
      <c r="A203" s="155">
        <v>82</v>
      </c>
      <c r="B203" s="161" t="s">
        <v>371</v>
      </c>
      <c r="C203" s="196" t="s">
        <v>372</v>
      </c>
      <c r="D203" s="163" t="s">
        <v>157</v>
      </c>
      <c r="E203" s="170">
        <v>271.58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64">
        <v>1.58E-3</v>
      </c>
      <c r="O203" s="164">
        <f>ROUND(E203*N203,5)</f>
        <v>0.42909999999999998</v>
      </c>
      <c r="P203" s="164">
        <v>0</v>
      </c>
      <c r="Q203" s="164">
        <f>ROUND(E203*P203,5)</f>
        <v>0</v>
      </c>
      <c r="R203" s="164"/>
      <c r="S203" s="164"/>
      <c r="T203" s="165">
        <v>0.214</v>
      </c>
      <c r="U203" s="164">
        <f>ROUND(E203*T203,2)</f>
        <v>58.12</v>
      </c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 t="s">
        <v>137</v>
      </c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>
      <c r="A204" s="155"/>
      <c r="B204" s="161"/>
      <c r="C204" s="197" t="s">
        <v>343</v>
      </c>
      <c r="D204" s="166"/>
      <c r="E204" s="171">
        <v>271.58</v>
      </c>
      <c r="F204" s="174"/>
      <c r="G204" s="174"/>
      <c r="H204" s="174"/>
      <c r="I204" s="174"/>
      <c r="J204" s="174"/>
      <c r="K204" s="174"/>
      <c r="L204" s="174"/>
      <c r="M204" s="174"/>
      <c r="N204" s="164"/>
      <c r="O204" s="164"/>
      <c r="P204" s="164"/>
      <c r="Q204" s="164"/>
      <c r="R204" s="164"/>
      <c r="S204" s="164"/>
      <c r="T204" s="165"/>
      <c r="U204" s="16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 t="s">
        <v>142</v>
      </c>
      <c r="AF204" s="154">
        <v>0</v>
      </c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>
      <c r="A205" s="156" t="s">
        <v>132</v>
      </c>
      <c r="B205" s="162" t="s">
        <v>71</v>
      </c>
      <c r="C205" s="198" t="s">
        <v>72</v>
      </c>
      <c r="D205" s="167"/>
      <c r="E205" s="172"/>
      <c r="F205" s="175"/>
      <c r="G205" s="175">
        <f>SUMIF(AE206:AE211,"&lt;&gt;NOR",G206:G211)</f>
        <v>0</v>
      </c>
      <c r="H205" s="175"/>
      <c r="I205" s="175">
        <f>SUM(I206:I211)</f>
        <v>0</v>
      </c>
      <c r="J205" s="175"/>
      <c r="K205" s="175">
        <f>SUM(K206:K211)</f>
        <v>0</v>
      </c>
      <c r="L205" s="175"/>
      <c r="M205" s="175">
        <f>SUM(M206:M211)</f>
        <v>0</v>
      </c>
      <c r="N205" s="168"/>
      <c r="O205" s="168">
        <f>SUM(O206:O211)</f>
        <v>1.086E-2</v>
      </c>
      <c r="P205" s="168"/>
      <c r="Q205" s="168">
        <f>SUM(Q206:Q211)</f>
        <v>0</v>
      </c>
      <c r="R205" s="168"/>
      <c r="S205" s="168"/>
      <c r="T205" s="169"/>
      <c r="U205" s="168">
        <f>SUM(U206:U211)</f>
        <v>71.430000000000007</v>
      </c>
      <c r="AE205" t="s">
        <v>133</v>
      </c>
    </row>
    <row r="206" spans="1:60" outlineLevel="1">
      <c r="A206" s="155">
        <v>83</v>
      </c>
      <c r="B206" s="161" t="s">
        <v>373</v>
      </c>
      <c r="C206" s="196" t="s">
        <v>374</v>
      </c>
      <c r="D206" s="163" t="s">
        <v>157</v>
      </c>
      <c r="E206" s="170">
        <v>271.58</v>
      </c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64">
        <v>4.0000000000000003E-5</v>
      </c>
      <c r="O206" s="164">
        <f>ROUND(E206*N206,5)</f>
        <v>1.086E-2</v>
      </c>
      <c r="P206" s="164">
        <v>0</v>
      </c>
      <c r="Q206" s="164">
        <f>ROUND(E206*P206,5)</f>
        <v>0</v>
      </c>
      <c r="R206" s="164"/>
      <c r="S206" s="164"/>
      <c r="T206" s="165">
        <v>0.26300000000000001</v>
      </c>
      <c r="U206" s="164">
        <f>ROUND(E206*T206,2)</f>
        <v>71.430000000000007</v>
      </c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 t="s">
        <v>137</v>
      </c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>
      <c r="A207" s="155"/>
      <c r="B207" s="161"/>
      <c r="C207" s="197" t="s">
        <v>343</v>
      </c>
      <c r="D207" s="166"/>
      <c r="E207" s="171">
        <v>271.58</v>
      </c>
      <c r="F207" s="174"/>
      <c r="G207" s="174"/>
      <c r="H207" s="174"/>
      <c r="I207" s="174"/>
      <c r="J207" s="174"/>
      <c r="K207" s="174"/>
      <c r="L207" s="174"/>
      <c r="M207" s="174"/>
      <c r="N207" s="164"/>
      <c r="O207" s="164"/>
      <c r="P207" s="164"/>
      <c r="Q207" s="164"/>
      <c r="R207" s="164"/>
      <c r="S207" s="164"/>
      <c r="T207" s="165"/>
      <c r="U207" s="16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 t="s">
        <v>142</v>
      </c>
      <c r="AF207" s="154">
        <v>0</v>
      </c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ht="22.5" outlineLevel="1">
      <c r="A208" s="155">
        <v>84</v>
      </c>
      <c r="B208" s="161" t="s">
        <v>375</v>
      </c>
      <c r="C208" s="196" t="s">
        <v>376</v>
      </c>
      <c r="D208" s="163" t="s">
        <v>136</v>
      </c>
      <c r="E208" s="170">
        <v>1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64">
        <v>0</v>
      </c>
      <c r="O208" s="164">
        <f>ROUND(E208*N208,5)</f>
        <v>0</v>
      </c>
      <c r="P208" s="164">
        <v>0</v>
      </c>
      <c r="Q208" s="164">
        <f>ROUND(E208*P208,5)</f>
        <v>0</v>
      </c>
      <c r="R208" s="164"/>
      <c r="S208" s="164"/>
      <c r="T208" s="165">
        <v>0</v>
      </c>
      <c r="U208" s="164">
        <f>ROUND(E208*T208,2)</f>
        <v>0</v>
      </c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 t="s">
        <v>137</v>
      </c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>
      <c r="A209" s="155"/>
      <c r="B209" s="161"/>
      <c r="C209" s="197" t="s">
        <v>49</v>
      </c>
      <c r="D209" s="166"/>
      <c r="E209" s="171">
        <v>1</v>
      </c>
      <c r="F209" s="174"/>
      <c r="G209" s="174"/>
      <c r="H209" s="174"/>
      <c r="I209" s="174"/>
      <c r="J209" s="174"/>
      <c r="K209" s="174"/>
      <c r="L209" s="174"/>
      <c r="M209" s="174"/>
      <c r="N209" s="164"/>
      <c r="O209" s="164"/>
      <c r="P209" s="164"/>
      <c r="Q209" s="164"/>
      <c r="R209" s="164"/>
      <c r="S209" s="164"/>
      <c r="T209" s="165"/>
      <c r="U209" s="16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 t="s">
        <v>142</v>
      </c>
      <c r="AF209" s="154">
        <v>0</v>
      </c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ht="22.5" outlineLevel="1">
      <c r="A210" s="155">
        <v>85</v>
      </c>
      <c r="B210" s="161" t="s">
        <v>377</v>
      </c>
      <c r="C210" s="196" t="s">
        <v>378</v>
      </c>
      <c r="D210" s="163" t="s">
        <v>193</v>
      </c>
      <c r="E210" s="170">
        <v>10</v>
      </c>
      <c r="F210" s="173"/>
      <c r="G210" s="174">
        <f>ROUND(E210*F210,2)</f>
        <v>0</v>
      </c>
      <c r="H210" s="173"/>
      <c r="I210" s="174">
        <f>ROUND(E210*H210,2)</f>
        <v>0</v>
      </c>
      <c r="J210" s="173"/>
      <c r="K210" s="174">
        <f>ROUND(E210*J210,2)</f>
        <v>0</v>
      </c>
      <c r="L210" s="174">
        <v>21</v>
      </c>
      <c r="M210" s="174">
        <f>G210*(1+L210/100)</f>
        <v>0</v>
      </c>
      <c r="N210" s="164">
        <v>0</v>
      </c>
      <c r="O210" s="164">
        <f>ROUND(E210*N210,5)</f>
        <v>0</v>
      </c>
      <c r="P210" s="164">
        <v>0</v>
      </c>
      <c r="Q210" s="164">
        <f>ROUND(E210*P210,5)</f>
        <v>0</v>
      </c>
      <c r="R210" s="164"/>
      <c r="S210" s="164"/>
      <c r="T210" s="165">
        <v>0</v>
      </c>
      <c r="U210" s="164">
        <f>ROUND(E210*T210,2)</f>
        <v>0</v>
      </c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 t="s">
        <v>137</v>
      </c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>
      <c r="A211" s="155"/>
      <c r="B211" s="161"/>
      <c r="C211" s="197" t="s">
        <v>379</v>
      </c>
      <c r="D211" s="166"/>
      <c r="E211" s="171">
        <v>10</v>
      </c>
      <c r="F211" s="174"/>
      <c r="G211" s="174"/>
      <c r="H211" s="174"/>
      <c r="I211" s="174"/>
      <c r="J211" s="174"/>
      <c r="K211" s="174"/>
      <c r="L211" s="174"/>
      <c r="M211" s="174"/>
      <c r="N211" s="164"/>
      <c r="O211" s="164"/>
      <c r="P211" s="164"/>
      <c r="Q211" s="164"/>
      <c r="R211" s="164"/>
      <c r="S211" s="164"/>
      <c r="T211" s="165"/>
      <c r="U211" s="16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 t="s">
        <v>142</v>
      </c>
      <c r="AF211" s="154">
        <v>0</v>
      </c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>
      <c r="A212" s="156" t="s">
        <v>132</v>
      </c>
      <c r="B212" s="162" t="s">
        <v>73</v>
      </c>
      <c r="C212" s="198" t="s">
        <v>74</v>
      </c>
      <c r="D212" s="167"/>
      <c r="E212" s="172"/>
      <c r="F212" s="175"/>
      <c r="G212" s="175">
        <f>SUMIF(AE213:AE214,"&lt;&gt;NOR",G213:G214)</f>
        <v>0</v>
      </c>
      <c r="H212" s="175"/>
      <c r="I212" s="175">
        <f>SUM(I213:I214)</f>
        <v>0</v>
      </c>
      <c r="J212" s="175"/>
      <c r="K212" s="175">
        <f>SUM(K213:K214)</f>
        <v>0</v>
      </c>
      <c r="L212" s="175"/>
      <c r="M212" s="175">
        <f>SUM(M213:M214)</f>
        <v>0</v>
      </c>
      <c r="N212" s="168"/>
      <c r="O212" s="168">
        <f>SUM(O213:O214)</f>
        <v>0</v>
      </c>
      <c r="P212" s="168"/>
      <c r="Q212" s="168">
        <f>SUM(Q213:Q214)</f>
        <v>1.107</v>
      </c>
      <c r="R212" s="168"/>
      <c r="S212" s="168"/>
      <c r="T212" s="169"/>
      <c r="U212" s="168">
        <f>SUM(U213:U214)</f>
        <v>0.5</v>
      </c>
      <c r="AE212" t="s">
        <v>133</v>
      </c>
    </row>
    <row r="213" spans="1:60" ht="22.5" outlineLevel="1">
      <c r="A213" s="155">
        <v>86</v>
      </c>
      <c r="B213" s="161" t="s">
        <v>380</v>
      </c>
      <c r="C213" s="196" t="s">
        <v>381</v>
      </c>
      <c r="D213" s="163" t="s">
        <v>161</v>
      </c>
      <c r="E213" s="170">
        <v>4.0999999999999996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64">
        <v>0</v>
      </c>
      <c r="O213" s="164">
        <f>ROUND(E213*N213,5)</f>
        <v>0</v>
      </c>
      <c r="P213" s="164">
        <v>0.27</v>
      </c>
      <c r="Q213" s="164">
        <f>ROUND(E213*P213,5)</f>
        <v>1.107</v>
      </c>
      <c r="R213" s="164"/>
      <c r="S213" s="164"/>
      <c r="T213" s="165">
        <v>0.123</v>
      </c>
      <c r="U213" s="164">
        <f>ROUND(E213*T213,2)</f>
        <v>0.5</v>
      </c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 t="s">
        <v>224</v>
      </c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>
      <c r="A214" s="155"/>
      <c r="B214" s="161"/>
      <c r="C214" s="197" t="s">
        <v>382</v>
      </c>
      <c r="D214" s="166"/>
      <c r="E214" s="171">
        <v>4.0999999999999996</v>
      </c>
      <c r="F214" s="174"/>
      <c r="G214" s="174"/>
      <c r="H214" s="174"/>
      <c r="I214" s="174"/>
      <c r="J214" s="174"/>
      <c r="K214" s="174"/>
      <c r="L214" s="174"/>
      <c r="M214" s="174"/>
      <c r="N214" s="164"/>
      <c r="O214" s="164"/>
      <c r="P214" s="164"/>
      <c r="Q214" s="164"/>
      <c r="R214" s="164"/>
      <c r="S214" s="164"/>
      <c r="T214" s="165"/>
      <c r="U214" s="16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 t="s">
        <v>142</v>
      </c>
      <c r="AF214" s="154">
        <v>0</v>
      </c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>
      <c r="A215" s="156" t="s">
        <v>132</v>
      </c>
      <c r="B215" s="162" t="s">
        <v>75</v>
      </c>
      <c r="C215" s="198" t="s">
        <v>76</v>
      </c>
      <c r="D215" s="167"/>
      <c r="E215" s="172"/>
      <c r="F215" s="175"/>
      <c r="G215" s="175">
        <f>SUMIF(AE216:AE225,"&lt;&gt;NOR",G216:G225)</f>
        <v>0</v>
      </c>
      <c r="H215" s="175"/>
      <c r="I215" s="175">
        <f>SUM(I216:I225)</f>
        <v>0</v>
      </c>
      <c r="J215" s="175"/>
      <c r="K215" s="175">
        <f>SUM(K216:K225)</f>
        <v>0</v>
      </c>
      <c r="L215" s="175"/>
      <c r="M215" s="175">
        <f>SUM(M216:M225)</f>
        <v>0</v>
      </c>
      <c r="N215" s="168"/>
      <c r="O215" s="168">
        <f>SUM(O216:O225)</f>
        <v>0</v>
      </c>
      <c r="P215" s="168"/>
      <c r="Q215" s="168">
        <f>SUM(Q216:Q225)</f>
        <v>0</v>
      </c>
      <c r="R215" s="168"/>
      <c r="S215" s="168"/>
      <c r="T215" s="169"/>
      <c r="U215" s="168">
        <f>SUM(U216:U225)</f>
        <v>2.04</v>
      </c>
      <c r="AE215" t="s">
        <v>133</v>
      </c>
    </row>
    <row r="216" spans="1:60" outlineLevel="1">
      <c r="A216" s="155">
        <v>87</v>
      </c>
      <c r="B216" s="161" t="s">
        <v>383</v>
      </c>
      <c r="C216" s="196" t="s">
        <v>384</v>
      </c>
      <c r="D216" s="163" t="s">
        <v>200</v>
      </c>
      <c r="E216" s="170">
        <v>1.107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64">
        <v>0</v>
      </c>
      <c r="O216" s="164">
        <f>ROUND(E216*N216,5)</f>
        <v>0</v>
      </c>
      <c r="P216" s="164">
        <v>0</v>
      </c>
      <c r="Q216" s="164">
        <f>ROUND(E216*P216,5)</f>
        <v>0</v>
      </c>
      <c r="R216" s="164"/>
      <c r="S216" s="164"/>
      <c r="T216" s="165">
        <v>0.94199999999999995</v>
      </c>
      <c r="U216" s="164">
        <f>ROUND(E216*T216,2)</f>
        <v>1.04</v>
      </c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 t="s">
        <v>137</v>
      </c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>
      <c r="A217" s="155"/>
      <c r="B217" s="161"/>
      <c r="C217" s="197" t="s">
        <v>385</v>
      </c>
      <c r="D217" s="166"/>
      <c r="E217" s="171">
        <v>1.107</v>
      </c>
      <c r="F217" s="174"/>
      <c r="G217" s="174"/>
      <c r="H217" s="174"/>
      <c r="I217" s="174"/>
      <c r="J217" s="174"/>
      <c r="K217" s="174"/>
      <c r="L217" s="174"/>
      <c r="M217" s="174"/>
      <c r="N217" s="164"/>
      <c r="O217" s="164"/>
      <c r="P217" s="164"/>
      <c r="Q217" s="164"/>
      <c r="R217" s="164"/>
      <c r="S217" s="164"/>
      <c r="T217" s="165"/>
      <c r="U217" s="16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 t="s">
        <v>142</v>
      </c>
      <c r="AF217" s="154">
        <v>0</v>
      </c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>
      <c r="A218" s="155">
        <v>88</v>
      </c>
      <c r="B218" s="161" t="s">
        <v>386</v>
      </c>
      <c r="C218" s="196" t="s">
        <v>387</v>
      </c>
      <c r="D218" s="163" t="s">
        <v>200</v>
      </c>
      <c r="E218" s="170">
        <v>4.4279999999999999</v>
      </c>
      <c r="F218" s="173"/>
      <c r="G218" s="174">
        <f>ROUND(E218*F218,2)</f>
        <v>0</v>
      </c>
      <c r="H218" s="173"/>
      <c r="I218" s="174">
        <f>ROUND(E218*H218,2)</f>
        <v>0</v>
      </c>
      <c r="J218" s="173"/>
      <c r="K218" s="174">
        <f>ROUND(E218*J218,2)</f>
        <v>0</v>
      </c>
      <c r="L218" s="174">
        <v>21</v>
      </c>
      <c r="M218" s="174">
        <f>G218*(1+L218/100)</f>
        <v>0</v>
      </c>
      <c r="N218" s="164">
        <v>0</v>
      </c>
      <c r="O218" s="164">
        <f>ROUND(E218*N218,5)</f>
        <v>0</v>
      </c>
      <c r="P218" s="164">
        <v>0</v>
      </c>
      <c r="Q218" s="164">
        <f>ROUND(E218*P218,5)</f>
        <v>0</v>
      </c>
      <c r="R218" s="164"/>
      <c r="S218" s="164"/>
      <c r="T218" s="165">
        <v>0.105</v>
      </c>
      <c r="U218" s="164">
        <f>ROUND(E218*T218,2)</f>
        <v>0.46</v>
      </c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 t="s">
        <v>137</v>
      </c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>
      <c r="A219" s="155"/>
      <c r="B219" s="161"/>
      <c r="C219" s="197" t="s">
        <v>388</v>
      </c>
      <c r="D219" s="166"/>
      <c r="E219" s="171">
        <v>4.4279999999999999</v>
      </c>
      <c r="F219" s="174"/>
      <c r="G219" s="174"/>
      <c r="H219" s="174"/>
      <c r="I219" s="174"/>
      <c r="J219" s="174"/>
      <c r="K219" s="174"/>
      <c r="L219" s="174"/>
      <c r="M219" s="174"/>
      <c r="N219" s="164"/>
      <c r="O219" s="164"/>
      <c r="P219" s="164"/>
      <c r="Q219" s="164"/>
      <c r="R219" s="164"/>
      <c r="S219" s="164"/>
      <c r="T219" s="165"/>
      <c r="U219" s="16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 t="s">
        <v>142</v>
      </c>
      <c r="AF219" s="154">
        <v>0</v>
      </c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>
      <c r="A220" s="155">
        <v>89</v>
      </c>
      <c r="B220" s="161" t="s">
        <v>389</v>
      </c>
      <c r="C220" s="196" t="s">
        <v>390</v>
      </c>
      <c r="D220" s="163" t="s">
        <v>200</v>
      </c>
      <c r="E220" s="170">
        <v>1.107</v>
      </c>
      <c r="F220" s="173"/>
      <c r="G220" s="174">
        <f>ROUND(E220*F220,2)</f>
        <v>0</v>
      </c>
      <c r="H220" s="173"/>
      <c r="I220" s="174">
        <f>ROUND(E220*H220,2)</f>
        <v>0</v>
      </c>
      <c r="J220" s="173"/>
      <c r="K220" s="174">
        <f>ROUND(E220*J220,2)</f>
        <v>0</v>
      </c>
      <c r="L220" s="174">
        <v>21</v>
      </c>
      <c r="M220" s="174">
        <f>G220*(1+L220/100)</f>
        <v>0</v>
      </c>
      <c r="N220" s="164">
        <v>0</v>
      </c>
      <c r="O220" s="164">
        <f>ROUND(E220*N220,5)</f>
        <v>0</v>
      </c>
      <c r="P220" s="164">
        <v>0</v>
      </c>
      <c r="Q220" s="164">
        <f>ROUND(E220*P220,5)</f>
        <v>0</v>
      </c>
      <c r="R220" s="164"/>
      <c r="S220" s="164"/>
      <c r="T220" s="165">
        <v>0.49</v>
      </c>
      <c r="U220" s="164">
        <f>ROUND(E220*T220,2)</f>
        <v>0.54</v>
      </c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 t="s">
        <v>137</v>
      </c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>
      <c r="A221" s="155"/>
      <c r="B221" s="161"/>
      <c r="C221" s="197" t="s">
        <v>385</v>
      </c>
      <c r="D221" s="166"/>
      <c r="E221" s="171">
        <v>1.107</v>
      </c>
      <c r="F221" s="174"/>
      <c r="G221" s="174"/>
      <c r="H221" s="174"/>
      <c r="I221" s="174"/>
      <c r="J221" s="174"/>
      <c r="K221" s="174"/>
      <c r="L221" s="174"/>
      <c r="M221" s="174"/>
      <c r="N221" s="164"/>
      <c r="O221" s="164"/>
      <c r="P221" s="164"/>
      <c r="Q221" s="164"/>
      <c r="R221" s="164"/>
      <c r="S221" s="164"/>
      <c r="T221" s="165"/>
      <c r="U221" s="16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 t="s">
        <v>142</v>
      </c>
      <c r="AF221" s="154">
        <v>0</v>
      </c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>
      <c r="A222" s="155">
        <v>90</v>
      </c>
      <c r="B222" s="161" t="s">
        <v>391</v>
      </c>
      <c r="C222" s="196" t="s">
        <v>392</v>
      </c>
      <c r="D222" s="163" t="s">
        <v>200</v>
      </c>
      <c r="E222" s="170">
        <v>9.9629999999999992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64">
        <v>0</v>
      </c>
      <c r="O222" s="164">
        <f>ROUND(E222*N222,5)</f>
        <v>0</v>
      </c>
      <c r="P222" s="164">
        <v>0</v>
      </c>
      <c r="Q222" s="164">
        <f>ROUND(E222*P222,5)</f>
        <v>0</v>
      </c>
      <c r="R222" s="164"/>
      <c r="S222" s="164"/>
      <c r="T222" s="165">
        <v>0</v>
      </c>
      <c r="U222" s="164">
        <f>ROUND(E222*T222,2)</f>
        <v>0</v>
      </c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 t="s">
        <v>137</v>
      </c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>
      <c r="A223" s="155"/>
      <c r="B223" s="161"/>
      <c r="C223" s="197" t="s">
        <v>393</v>
      </c>
      <c r="D223" s="166"/>
      <c r="E223" s="171">
        <v>9.9629999999999992</v>
      </c>
      <c r="F223" s="174"/>
      <c r="G223" s="174"/>
      <c r="H223" s="174"/>
      <c r="I223" s="174"/>
      <c r="J223" s="174"/>
      <c r="K223" s="174"/>
      <c r="L223" s="174"/>
      <c r="M223" s="174"/>
      <c r="N223" s="164"/>
      <c r="O223" s="164"/>
      <c r="P223" s="164"/>
      <c r="Q223" s="164"/>
      <c r="R223" s="164"/>
      <c r="S223" s="164"/>
      <c r="T223" s="165"/>
      <c r="U223" s="16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 t="s">
        <v>142</v>
      </c>
      <c r="AF223" s="154">
        <v>0</v>
      </c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>
      <c r="A224" s="155">
        <v>91</v>
      </c>
      <c r="B224" s="161" t="s">
        <v>394</v>
      </c>
      <c r="C224" s="196" t="s">
        <v>395</v>
      </c>
      <c r="D224" s="163" t="s">
        <v>200</v>
      </c>
      <c r="E224" s="170">
        <v>1.107</v>
      </c>
      <c r="F224" s="173"/>
      <c r="G224" s="174">
        <f>ROUND(E224*F224,2)</f>
        <v>0</v>
      </c>
      <c r="H224" s="173"/>
      <c r="I224" s="174">
        <f>ROUND(E224*H224,2)</f>
        <v>0</v>
      </c>
      <c r="J224" s="173"/>
      <c r="K224" s="174">
        <f>ROUND(E224*J224,2)</f>
        <v>0</v>
      </c>
      <c r="L224" s="174">
        <v>21</v>
      </c>
      <c r="M224" s="174">
        <f>G224*(1+L224/100)</f>
        <v>0</v>
      </c>
      <c r="N224" s="164">
        <v>0</v>
      </c>
      <c r="O224" s="164">
        <f>ROUND(E224*N224,5)</f>
        <v>0</v>
      </c>
      <c r="P224" s="164">
        <v>0</v>
      </c>
      <c r="Q224" s="164">
        <f>ROUND(E224*P224,5)</f>
        <v>0</v>
      </c>
      <c r="R224" s="164"/>
      <c r="S224" s="164"/>
      <c r="T224" s="165">
        <v>0</v>
      </c>
      <c r="U224" s="164">
        <f>ROUND(E224*T224,2)</f>
        <v>0</v>
      </c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 t="s">
        <v>137</v>
      </c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>
      <c r="A225" s="155"/>
      <c r="B225" s="161"/>
      <c r="C225" s="197" t="s">
        <v>385</v>
      </c>
      <c r="D225" s="166"/>
      <c r="E225" s="171">
        <v>1.107</v>
      </c>
      <c r="F225" s="174"/>
      <c r="G225" s="174"/>
      <c r="H225" s="174"/>
      <c r="I225" s="174"/>
      <c r="J225" s="174"/>
      <c r="K225" s="174"/>
      <c r="L225" s="174"/>
      <c r="M225" s="174"/>
      <c r="N225" s="164"/>
      <c r="O225" s="164"/>
      <c r="P225" s="164"/>
      <c r="Q225" s="164"/>
      <c r="R225" s="164"/>
      <c r="S225" s="164"/>
      <c r="T225" s="165"/>
      <c r="U225" s="16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 t="s">
        <v>142</v>
      </c>
      <c r="AF225" s="154">
        <v>0</v>
      </c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>
      <c r="A226" s="156" t="s">
        <v>132</v>
      </c>
      <c r="B226" s="162" t="s">
        <v>77</v>
      </c>
      <c r="C226" s="198" t="s">
        <v>78</v>
      </c>
      <c r="D226" s="167"/>
      <c r="E226" s="172"/>
      <c r="F226" s="175"/>
      <c r="G226" s="175">
        <f>SUMIF(AE227:AE229,"&lt;&gt;NOR",G227:G229)</f>
        <v>0</v>
      </c>
      <c r="H226" s="175"/>
      <c r="I226" s="175">
        <f>SUM(I227:I229)</f>
        <v>0</v>
      </c>
      <c r="J226" s="175"/>
      <c r="K226" s="175">
        <f>SUM(K227:K229)</f>
        <v>0</v>
      </c>
      <c r="L226" s="175"/>
      <c r="M226" s="175">
        <f>SUM(M227:M229)</f>
        <v>0</v>
      </c>
      <c r="N226" s="168"/>
      <c r="O226" s="168">
        <f>SUM(O227:O229)</f>
        <v>0</v>
      </c>
      <c r="P226" s="168"/>
      <c r="Q226" s="168">
        <f>SUM(Q227:Q229)</f>
        <v>0</v>
      </c>
      <c r="R226" s="168"/>
      <c r="S226" s="168"/>
      <c r="T226" s="169"/>
      <c r="U226" s="168">
        <f>SUM(U227:U229)</f>
        <v>211</v>
      </c>
      <c r="AE226" t="s">
        <v>133</v>
      </c>
    </row>
    <row r="227" spans="1:60" outlineLevel="1">
      <c r="A227" s="155">
        <v>92</v>
      </c>
      <c r="B227" s="161" t="s">
        <v>396</v>
      </c>
      <c r="C227" s="196" t="s">
        <v>397</v>
      </c>
      <c r="D227" s="163" t="s">
        <v>200</v>
      </c>
      <c r="E227" s="170">
        <v>627.98288000000002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64">
        <v>0</v>
      </c>
      <c r="O227" s="164">
        <f>ROUND(E227*N227,5)</f>
        <v>0</v>
      </c>
      <c r="P227" s="164">
        <v>0</v>
      </c>
      <c r="Q227" s="164">
        <f>ROUND(E227*P227,5)</f>
        <v>0</v>
      </c>
      <c r="R227" s="164"/>
      <c r="S227" s="164"/>
      <c r="T227" s="165">
        <v>0.33600000000000002</v>
      </c>
      <c r="U227" s="164">
        <f>ROUND(E227*T227,2)</f>
        <v>211</v>
      </c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 t="s">
        <v>137</v>
      </c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ht="22.5" outlineLevel="1">
      <c r="A228" s="155"/>
      <c r="B228" s="161"/>
      <c r="C228" s="197" t="s">
        <v>398</v>
      </c>
      <c r="D228" s="166"/>
      <c r="E228" s="171">
        <v>484.20132999999998</v>
      </c>
      <c r="F228" s="174"/>
      <c r="G228" s="174"/>
      <c r="H228" s="174"/>
      <c r="I228" s="174"/>
      <c r="J228" s="174"/>
      <c r="K228" s="174"/>
      <c r="L228" s="174"/>
      <c r="M228" s="174"/>
      <c r="N228" s="164"/>
      <c r="O228" s="164"/>
      <c r="P228" s="164"/>
      <c r="Q228" s="164"/>
      <c r="R228" s="164"/>
      <c r="S228" s="164"/>
      <c r="T228" s="165"/>
      <c r="U228" s="16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 t="s">
        <v>142</v>
      </c>
      <c r="AF228" s="154">
        <v>0</v>
      </c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>
      <c r="A229" s="155"/>
      <c r="B229" s="161"/>
      <c r="C229" s="197" t="s">
        <v>399</v>
      </c>
      <c r="D229" s="166"/>
      <c r="E229" s="171">
        <v>143.78155000000001</v>
      </c>
      <c r="F229" s="174"/>
      <c r="G229" s="174"/>
      <c r="H229" s="174"/>
      <c r="I229" s="174"/>
      <c r="J229" s="174"/>
      <c r="K229" s="174"/>
      <c r="L229" s="174"/>
      <c r="M229" s="174"/>
      <c r="N229" s="164"/>
      <c r="O229" s="164"/>
      <c r="P229" s="164"/>
      <c r="Q229" s="164"/>
      <c r="R229" s="164"/>
      <c r="S229" s="164"/>
      <c r="T229" s="165"/>
      <c r="U229" s="16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 t="s">
        <v>142</v>
      </c>
      <c r="AF229" s="154">
        <v>0</v>
      </c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>
      <c r="A230" s="156" t="s">
        <v>132</v>
      </c>
      <c r="B230" s="162" t="s">
        <v>79</v>
      </c>
      <c r="C230" s="198" t="s">
        <v>80</v>
      </c>
      <c r="D230" s="167"/>
      <c r="E230" s="172"/>
      <c r="F230" s="175"/>
      <c r="G230" s="175">
        <f>SUMIF(AE231:AE252,"&lt;&gt;NOR",G231:G252)</f>
        <v>0</v>
      </c>
      <c r="H230" s="175"/>
      <c r="I230" s="175">
        <f>SUM(I231:I252)</f>
        <v>0</v>
      </c>
      <c r="J230" s="175"/>
      <c r="K230" s="175">
        <f>SUM(K231:K252)</f>
        <v>0</v>
      </c>
      <c r="L230" s="175"/>
      <c r="M230" s="175">
        <f>SUM(M231:M252)</f>
        <v>0</v>
      </c>
      <c r="N230" s="168"/>
      <c r="O230" s="168">
        <f>SUM(O231:O252)</f>
        <v>0.92272000000000021</v>
      </c>
      <c r="P230" s="168"/>
      <c r="Q230" s="168">
        <f>SUM(Q231:Q252)</f>
        <v>0</v>
      </c>
      <c r="R230" s="168"/>
      <c r="S230" s="168"/>
      <c r="T230" s="169"/>
      <c r="U230" s="168">
        <f>SUM(U231:U252)</f>
        <v>160.34</v>
      </c>
      <c r="AE230" t="s">
        <v>133</v>
      </c>
    </row>
    <row r="231" spans="1:60" ht="22.5" outlineLevel="1">
      <c r="A231" s="155">
        <v>93</v>
      </c>
      <c r="B231" s="161" t="s">
        <v>400</v>
      </c>
      <c r="C231" s="196" t="s">
        <v>401</v>
      </c>
      <c r="D231" s="163" t="s">
        <v>157</v>
      </c>
      <c r="E231" s="170">
        <v>271.58</v>
      </c>
      <c r="F231" s="173"/>
      <c r="G231" s="174">
        <f>ROUND(E231*F231,2)</f>
        <v>0</v>
      </c>
      <c r="H231" s="173"/>
      <c r="I231" s="174">
        <f>ROUND(E231*H231,2)</f>
        <v>0</v>
      </c>
      <c r="J231" s="173"/>
      <c r="K231" s="174">
        <f>ROUND(E231*J231,2)</f>
        <v>0</v>
      </c>
      <c r="L231" s="174">
        <v>21</v>
      </c>
      <c r="M231" s="174">
        <f>G231*(1+L231/100)</f>
        <v>0</v>
      </c>
      <c r="N231" s="164">
        <v>3.2000000000000003E-4</v>
      </c>
      <c r="O231" s="164">
        <f>ROUND(E231*N231,5)</f>
        <v>8.6910000000000001E-2</v>
      </c>
      <c r="P231" s="164">
        <v>0</v>
      </c>
      <c r="Q231" s="164">
        <f>ROUND(E231*P231,5)</f>
        <v>0</v>
      </c>
      <c r="R231" s="164"/>
      <c r="S231" s="164"/>
      <c r="T231" s="165">
        <v>0.05</v>
      </c>
      <c r="U231" s="164">
        <f>ROUND(E231*T231,2)</f>
        <v>13.58</v>
      </c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 t="s">
        <v>137</v>
      </c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>
      <c r="A232" s="155"/>
      <c r="B232" s="161"/>
      <c r="C232" s="197" t="s">
        <v>343</v>
      </c>
      <c r="D232" s="166"/>
      <c r="E232" s="171">
        <v>271.58</v>
      </c>
      <c r="F232" s="174"/>
      <c r="G232" s="174"/>
      <c r="H232" s="174"/>
      <c r="I232" s="174"/>
      <c r="J232" s="174"/>
      <c r="K232" s="174"/>
      <c r="L232" s="174"/>
      <c r="M232" s="174"/>
      <c r="N232" s="164"/>
      <c r="O232" s="164"/>
      <c r="P232" s="164"/>
      <c r="Q232" s="164"/>
      <c r="R232" s="164"/>
      <c r="S232" s="164"/>
      <c r="T232" s="165"/>
      <c r="U232" s="16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 t="s">
        <v>142</v>
      </c>
      <c r="AF232" s="154">
        <v>0</v>
      </c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ht="22.5" outlineLevel="1">
      <c r="A233" s="155">
        <v>94</v>
      </c>
      <c r="B233" s="161" t="s">
        <v>402</v>
      </c>
      <c r="C233" s="196" t="s">
        <v>403</v>
      </c>
      <c r="D233" s="163" t="s">
        <v>157</v>
      </c>
      <c r="E233" s="170">
        <v>271.58</v>
      </c>
      <c r="F233" s="173"/>
      <c r="G233" s="174">
        <f>ROUND(E233*F233,2)</f>
        <v>0</v>
      </c>
      <c r="H233" s="173"/>
      <c r="I233" s="174">
        <f>ROUND(E233*H233,2)</f>
        <v>0</v>
      </c>
      <c r="J233" s="173"/>
      <c r="K233" s="174">
        <f>ROUND(E233*J233,2)</f>
        <v>0</v>
      </c>
      <c r="L233" s="174">
        <v>21</v>
      </c>
      <c r="M233" s="174">
        <f>G233*(1+L233/100)</f>
        <v>0</v>
      </c>
      <c r="N233" s="164">
        <v>2.15E-3</v>
      </c>
      <c r="O233" s="164">
        <f>ROUND(E233*N233,5)</f>
        <v>0.58389999999999997</v>
      </c>
      <c r="P233" s="164">
        <v>0</v>
      </c>
      <c r="Q233" s="164">
        <f>ROUND(E233*P233,5)</f>
        <v>0</v>
      </c>
      <c r="R233" s="164"/>
      <c r="S233" s="164"/>
      <c r="T233" s="165">
        <v>0.31</v>
      </c>
      <c r="U233" s="164">
        <f>ROUND(E233*T233,2)</f>
        <v>84.19</v>
      </c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 t="s">
        <v>137</v>
      </c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>
      <c r="A234" s="155"/>
      <c r="B234" s="161"/>
      <c r="C234" s="197" t="s">
        <v>343</v>
      </c>
      <c r="D234" s="166"/>
      <c r="E234" s="171">
        <v>271.58</v>
      </c>
      <c r="F234" s="174"/>
      <c r="G234" s="174"/>
      <c r="H234" s="174"/>
      <c r="I234" s="174"/>
      <c r="J234" s="174"/>
      <c r="K234" s="174"/>
      <c r="L234" s="174"/>
      <c r="M234" s="174"/>
      <c r="N234" s="164"/>
      <c r="O234" s="164"/>
      <c r="P234" s="164"/>
      <c r="Q234" s="164"/>
      <c r="R234" s="164"/>
      <c r="S234" s="164"/>
      <c r="T234" s="165"/>
      <c r="U234" s="16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 t="s">
        <v>142</v>
      </c>
      <c r="AF234" s="154">
        <v>0</v>
      </c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ht="22.5" outlineLevel="1">
      <c r="A235" s="155">
        <v>95</v>
      </c>
      <c r="B235" s="161" t="s">
        <v>404</v>
      </c>
      <c r="C235" s="196" t="s">
        <v>405</v>
      </c>
      <c r="D235" s="163" t="s">
        <v>157</v>
      </c>
      <c r="E235" s="170">
        <v>271.58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64">
        <v>3.2000000000000003E-4</v>
      </c>
      <c r="O235" s="164">
        <f>ROUND(E235*N235,5)</f>
        <v>8.6910000000000001E-2</v>
      </c>
      <c r="P235" s="164">
        <v>0</v>
      </c>
      <c r="Q235" s="164">
        <f>ROUND(E235*P235,5)</f>
        <v>0</v>
      </c>
      <c r="R235" s="164"/>
      <c r="S235" s="164"/>
      <c r="T235" s="165">
        <v>7.1999999999999995E-2</v>
      </c>
      <c r="U235" s="164">
        <f>ROUND(E235*T235,2)</f>
        <v>19.55</v>
      </c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 t="s">
        <v>137</v>
      </c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>
      <c r="A236" s="155"/>
      <c r="B236" s="161"/>
      <c r="C236" s="197" t="s">
        <v>343</v>
      </c>
      <c r="D236" s="166"/>
      <c r="E236" s="171">
        <v>271.58</v>
      </c>
      <c r="F236" s="174"/>
      <c r="G236" s="174"/>
      <c r="H236" s="174"/>
      <c r="I236" s="174"/>
      <c r="J236" s="174"/>
      <c r="K236" s="174"/>
      <c r="L236" s="174"/>
      <c r="M236" s="174"/>
      <c r="N236" s="164"/>
      <c r="O236" s="164"/>
      <c r="P236" s="164"/>
      <c r="Q236" s="164"/>
      <c r="R236" s="164"/>
      <c r="S236" s="164"/>
      <c r="T236" s="165"/>
      <c r="U236" s="16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 t="s">
        <v>142</v>
      </c>
      <c r="AF236" s="154">
        <v>0</v>
      </c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ht="22.5" outlineLevel="1">
      <c r="A237" s="155">
        <v>96</v>
      </c>
      <c r="B237" s="161" t="s">
        <v>406</v>
      </c>
      <c r="C237" s="196" t="s">
        <v>407</v>
      </c>
      <c r="D237" s="163" t="s">
        <v>157</v>
      </c>
      <c r="E237" s="170">
        <v>19.399999999999999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64">
        <v>3.2000000000000003E-4</v>
      </c>
      <c r="O237" s="164">
        <f>ROUND(E237*N237,5)</f>
        <v>6.2100000000000002E-3</v>
      </c>
      <c r="P237" s="164">
        <v>0</v>
      </c>
      <c r="Q237" s="164">
        <f>ROUND(E237*P237,5)</f>
        <v>0</v>
      </c>
      <c r="R237" s="164"/>
      <c r="S237" s="164"/>
      <c r="T237" s="165">
        <v>0.11</v>
      </c>
      <c r="U237" s="164">
        <f>ROUND(E237*T237,2)</f>
        <v>2.13</v>
      </c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 t="s">
        <v>137</v>
      </c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>
      <c r="A238" s="155"/>
      <c r="B238" s="161"/>
      <c r="C238" s="197" t="s">
        <v>408</v>
      </c>
      <c r="D238" s="166"/>
      <c r="E238" s="171">
        <v>19.399999999999999</v>
      </c>
      <c r="F238" s="174"/>
      <c r="G238" s="174"/>
      <c r="H238" s="174"/>
      <c r="I238" s="174"/>
      <c r="J238" s="174"/>
      <c r="K238" s="174"/>
      <c r="L238" s="174"/>
      <c r="M238" s="174"/>
      <c r="N238" s="164"/>
      <c r="O238" s="164"/>
      <c r="P238" s="164"/>
      <c r="Q238" s="164"/>
      <c r="R238" s="164"/>
      <c r="S238" s="164"/>
      <c r="T238" s="165"/>
      <c r="U238" s="16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 t="s">
        <v>142</v>
      </c>
      <c r="AF238" s="154">
        <v>0</v>
      </c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ht="22.5" outlineLevel="1">
      <c r="A239" s="155">
        <v>97</v>
      </c>
      <c r="B239" s="161" t="s">
        <v>409</v>
      </c>
      <c r="C239" s="196" t="s">
        <v>410</v>
      </c>
      <c r="D239" s="163" t="s">
        <v>157</v>
      </c>
      <c r="E239" s="170">
        <v>19.399999999999999</v>
      </c>
      <c r="F239" s="173"/>
      <c r="G239" s="174">
        <f>ROUND(E239*F239,2)</f>
        <v>0</v>
      </c>
      <c r="H239" s="173"/>
      <c r="I239" s="174">
        <f>ROUND(E239*H239,2)</f>
        <v>0</v>
      </c>
      <c r="J239" s="173"/>
      <c r="K239" s="174">
        <f>ROUND(E239*J239,2)</f>
        <v>0</v>
      </c>
      <c r="L239" s="174">
        <v>21</v>
      </c>
      <c r="M239" s="174">
        <f>G239*(1+L239/100)</f>
        <v>0</v>
      </c>
      <c r="N239" s="164">
        <v>2.2000000000000001E-3</v>
      </c>
      <c r="O239" s="164">
        <f>ROUND(E239*N239,5)</f>
        <v>4.2680000000000003E-2</v>
      </c>
      <c r="P239" s="164">
        <v>0</v>
      </c>
      <c r="Q239" s="164">
        <f>ROUND(E239*P239,5)</f>
        <v>0</v>
      </c>
      <c r="R239" s="164"/>
      <c r="S239" s="164"/>
      <c r="T239" s="165">
        <v>0.39</v>
      </c>
      <c r="U239" s="164">
        <f>ROUND(E239*T239,2)</f>
        <v>7.57</v>
      </c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 t="s">
        <v>137</v>
      </c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outlineLevel="1">
      <c r="A240" s="155"/>
      <c r="B240" s="161"/>
      <c r="C240" s="197" t="s">
        <v>408</v>
      </c>
      <c r="D240" s="166"/>
      <c r="E240" s="171">
        <v>19.399999999999999</v>
      </c>
      <c r="F240" s="174"/>
      <c r="G240" s="174"/>
      <c r="H240" s="174"/>
      <c r="I240" s="174"/>
      <c r="J240" s="174"/>
      <c r="K240" s="174"/>
      <c r="L240" s="174"/>
      <c r="M240" s="174"/>
      <c r="N240" s="164"/>
      <c r="O240" s="164"/>
      <c r="P240" s="164"/>
      <c r="Q240" s="164"/>
      <c r="R240" s="164"/>
      <c r="S240" s="164"/>
      <c r="T240" s="165"/>
      <c r="U240" s="16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 t="s">
        <v>142</v>
      </c>
      <c r="AF240" s="154">
        <v>0</v>
      </c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ht="22.5" outlineLevel="1">
      <c r="A241" s="155">
        <v>98</v>
      </c>
      <c r="B241" s="161" t="s">
        <v>411</v>
      </c>
      <c r="C241" s="196" t="s">
        <v>412</v>
      </c>
      <c r="D241" s="163" t="s">
        <v>157</v>
      </c>
      <c r="E241" s="170">
        <v>19.399999999999999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64">
        <v>3.2000000000000003E-4</v>
      </c>
      <c r="O241" s="164">
        <f>ROUND(E241*N241,5)</f>
        <v>6.2100000000000002E-3</v>
      </c>
      <c r="P241" s="164">
        <v>0</v>
      </c>
      <c r="Q241" s="164">
        <f>ROUND(E241*P241,5)</f>
        <v>0</v>
      </c>
      <c r="R241" s="164"/>
      <c r="S241" s="164"/>
      <c r="T241" s="165">
        <v>0.14000000000000001</v>
      </c>
      <c r="U241" s="164">
        <f>ROUND(E241*T241,2)</f>
        <v>2.72</v>
      </c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 t="s">
        <v>137</v>
      </c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>
      <c r="A242" s="155"/>
      <c r="B242" s="161"/>
      <c r="C242" s="197" t="s">
        <v>408</v>
      </c>
      <c r="D242" s="166"/>
      <c r="E242" s="171">
        <v>19.399999999999999</v>
      </c>
      <c r="F242" s="174"/>
      <c r="G242" s="174"/>
      <c r="H242" s="174"/>
      <c r="I242" s="174"/>
      <c r="J242" s="174"/>
      <c r="K242" s="174"/>
      <c r="L242" s="174"/>
      <c r="M242" s="174"/>
      <c r="N242" s="164"/>
      <c r="O242" s="164"/>
      <c r="P242" s="164"/>
      <c r="Q242" s="164"/>
      <c r="R242" s="164"/>
      <c r="S242" s="164"/>
      <c r="T242" s="165"/>
      <c r="U242" s="16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 t="s">
        <v>142</v>
      </c>
      <c r="AF242" s="154">
        <v>0</v>
      </c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>
      <c r="A243" s="155">
        <v>99</v>
      </c>
      <c r="B243" s="161" t="s">
        <v>413</v>
      </c>
      <c r="C243" s="196" t="s">
        <v>414</v>
      </c>
      <c r="D243" s="163" t="s">
        <v>161</v>
      </c>
      <c r="E243" s="170">
        <v>97</v>
      </c>
      <c r="F243" s="173"/>
      <c r="G243" s="174">
        <f>ROUND(E243*F243,2)</f>
        <v>0</v>
      </c>
      <c r="H243" s="173"/>
      <c r="I243" s="174">
        <f>ROUND(E243*H243,2)</f>
        <v>0</v>
      </c>
      <c r="J243" s="173"/>
      <c r="K243" s="174">
        <f>ROUND(E243*J243,2)</f>
        <v>0</v>
      </c>
      <c r="L243" s="174">
        <v>21</v>
      </c>
      <c r="M243" s="174">
        <f>G243*(1+L243/100)</f>
        <v>0</v>
      </c>
      <c r="N243" s="164">
        <v>5.8E-4</v>
      </c>
      <c r="O243" s="164">
        <f>ROUND(E243*N243,5)</f>
        <v>5.6259999999999998E-2</v>
      </c>
      <c r="P243" s="164">
        <v>0</v>
      </c>
      <c r="Q243" s="164">
        <f>ROUND(E243*P243,5)</f>
        <v>0</v>
      </c>
      <c r="R243" s="164"/>
      <c r="S243" s="164"/>
      <c r="T243" s="165">
        <v>0.189</v>
      </c>
      <c r="U243" s="164">
        <f>ROUND(E243*T243,2)</f>
        <v>18.329999999999998</v>
      </c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 t="s">
        <v>137</v>
      </c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>
      <c r="A244" s="155"/>
      <c r="B244" s="161"/>
      <c r="C244" s="197" t="s">
        <v>415</v>
      </c>
      <c r="D244" s="166"/>
      <c r="E244" s="171">
        <v>97</v>
      </c>
      <c r="F244" s="174"/>
      <c r="G244" s="174"/>
      <c r="H244" s="174"/>
      <c r="I244" s="174"/>
      <c r="J244" s="174"/>
      <c r="K244" s="174"/>
      <c r="L244" s="174"/>
      <c r="M244" s="174"/>
      <c r="N244" s="164"/>
      <c r="O244" s="164"/>
      <c r="P244" s="164"/>
      <c r="Q244" s="164"/>
      <c r="R244" s="164"/>
      <c r="S244" s="164"/>
      <c r="T244" s="165"/>
      <c r="U244" s="16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 t="s">
        <v>142</v>
      </c>
      <c r="AF244" s="154">
        <v>0</v>
      </c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>
      <c r="A245" s="155">
        <v>100</v>
      </c>
      <c r="B245" s="161" t="s">
        <v>416</v>
      </c>
      <c r="C245" s="196" t="s">
        <v>417</v>
      </c>
      <c r="D245" s="163" t="s">
        <v>193</v>
      </c>
      <c r="E245" s="170">
        <v>2</v>
      </c>
      <c r="F245" s="173"/>
      <c r="G245" s="174">
        <f>ROUND(E245*F245,2)</f>
        <v>0</v>
      </c>
      <c r="H245" s="173"/>
      <c r="I245" s="174">
        <f>ROUND(E245*H245,2)</f>
        <v>0</v>
      </c>
      <c r="J245" s="173"/>
      <c r="K245" s="174">
        <f>ROUND(E245*J245,2)</f>
        <v>0</v>
      </c>
      <c r="L245" s="174">
        <v>21</v>
      </c>
      <c r="M245" s="174">
        <f>G245*(1+L245/100)</f>
        <v>0</v>
      </c>
      <c r="N245" s="164">
        <v>1.7000000000000001E-4</v>
      </c>
      <c r="O245" s="164">
        <f>ROUND(E245*N245,5)</f>
        <v>3.4000000000000002E-4</v>
      </c>
      <c r="P245" s="164">
        <v>0</v>
      </c>
      <c r="Q245" s="164">
        <f>ROUND(E245*P245,5)</f>
        <v>0</v>
      </c>
      <c r="R245" s="164"/>
      <c r="S245" s="164"/>
      <c r="T245" s="165">
        <v>0.9</v>
      </c>
      <c r="U245" s="164">
        <f>ROUND(E245*T245,2)</f>
        <v>1.8</v>
      </c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 t="s">
        <v>137</v>
      </c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>
      <c r="A246" s="155"/>
      <c r="B246" s="161"/>
      <c r="C246" s="197" t="s">
        <v>169</v>
      </c>
      <c r="D246" s="166"/>
      <c r="E246" s="171">
        <v>1</v>
      </c>
      <c r="F246" s="174"/>
      <c r="G246" s="174"/>
      <c r="H246" s="174"/>
      <c r="I246" s="174"/>
      <c r="J246" s="174"/>
      <c r="K246" s="174"/>
      <c r="L246" s="174"/>
      <c r="M246" s="174"/>
      <c r="N246" s="164"/>
      <c r="O246" s="164"/>
      <c r="P246" s="164"/>
      <c r="Q246" s="164"/>
      <c r="R246" s="164"/>
      <c r="S246" s="164"/>
      <c r="T246" s="165"/>
      <c r="U246" s="16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 t="s">
        <v>142</v>
      </c>
      <c r="AF246" s="154">
        <v>0</v>
      </c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>
      <c r="A247" s="155"/>
      <c r="B247" s="161"/>
      <c r="C247" s="197" t="s">
        <v>194</v>
      </c>
      <c r="D247" s="166"/>
      <c r="E247" s="171">
        <v>1</v>
      </c>
      <c r="F247" s="174"/>
      <c r="G247" s="174"/>
      <c r="H247" s="174"/>
      <c r="I247" s="174"/>
      <c r="J247" s="174"/>
      <c r="K247" s="174"/>
      <c r="L247" s="174"/>
      <c r="M247" s="174"/>
      <c r="N247" s="164"/>
      <c r="O247" s="164"/>
      <c r="P247" s="164"/>
      <c r="Q247" s="164"/>
      <c r="R247" s="164"/>
      <c r="S247" s="164"/>
      <c r="T247" s="165"/>
      <c r="U247" s="16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 t="s">
        <v>142</v>
      </c>
      <c r="AF247" s="154">
        <v>0</v>
      </c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ht="22.5" outlineLevel="1">
      <c r="A248" s="155">
        <v>101</v>
      </c>
      <c r="B248" s="161" t="s">
        <v>418</v>
      </c>
      <c r="C248" s="196" t="s">
        <v>419</v>
      </c>
      <c r="D248" s="163" t="s">
        <v>157</v>
      </c>
      <c r="E248" s="170">
        <v>41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64">
        <v>6.7000000000000002E-4</v>
      </c>
      <c r="O248" s="164">
        <f>ROUND(E248*N248,5)</f>
        <v>2.7470000000000001E-2</v>
      </c>
      <c r="P248" s="164">
        <v>0</v>
      </c>
      <c r="Q248" s="164">
        <f>ROUND(E248*P248,5)</f>
        <v>0</v>
      </c>
      <c r="R248" s="164"/>
      <c r="S248" s="164"/>
      <c r="T248" s="165">
        <v>0.06</v>
      </c>
      <c r="U248" s="164">
        <f>ROUND(E248*T248,2)</f>
        <v>2.46</v>
      </c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 t="s">
        <v>137</v>
      </c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>
      <c r="A249" s="155"/>
      <c r="B249" s="161"/>
      <c r="C249" s="197" t="s">
        <v>420</v>
      </c>
      <c r="D249" s="166"/>
      <c r="E249" s="171">
        <v>41</v>
      </c>
      <c r="F249" s="174"/>
      <c r="G249" s="174"/>
      <c r="H249" s="174"/>
      <c r="I249" s="174"/>
      <c r="J249" s="174"/>
      <c r="K249" s="174"/>
      <c r="L249" s="174"/>
      <c r="M249" s="174"/>
      <c r="N249" s="164"/>
      <c r="O249" s="164"/>
      <c r="P249" s="164"/>
      <c r="Q249" s="164"/>
      <c r="R249" s="164"/>
      <c r="S249" s="164"/>
      <c r="T249" s="165"/>
      <c r="U249" s="16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 t="s">
        <v>142</v>
      </c>
      <c r="AF249" s="154">
        <v>0</v>
      </c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ht="22.5" outlineLevel="1">
      <c r="A250" s="155">
        <v>102</v>
      </c>
      <c r="B250" s="161" t="s">
        <v>421</v>
      </c>
      <c r="C250" s="196" t="s">
        <v>422</v>
      </c>
      <c r="D250" s="163" t="s">
        <v>157</v>
      </c>
      <c r="E250" s="170">
        <v>41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64">
        <v>6.3000000000000003E-4</v>
      </c>
      <c r="O250" s="164">
        <f>ROUND(E250*N250,5)</f>
        <v>2.5829999999999999E-2</v>
      </c>
      <c r="P250" s="164">
        <v>0</v>
      </c>
      <c r="Q250" s="164">
        <f>ROUND(E250*P250,5)</f>
        <v>0</v>
      </c>
      <c r="R250" s="164"/>
      <c r="S250" s="164"/>
      <c r="T250" s="165">
        <v>0.16</v>
      </c>
      <c r="U250" s="164">
        <f>ROUND(E250*T250,2)</f>
        <v>6.56</v>
      </c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 t="s">
        <v>137</v>
      </c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>
      <c r="A251" s="155"/>
      <c r="B251" s="161"/>
      <c r="C251" s="197" t="s">
        <v>420</v>
      </c>
      <c r="D251" s="166"/>
      <c r="E251" s="171">
        <v>41</v>
      </c>
      <c r="F251" s="174"/>
      <c r="G251" s="174"/>
      <c r="H251" s="174"/>
      <c r="I251" s="174"/>
      <c r="J251" s="174"/>
      <c r="K251" s="174"/>
      <c r="L251" s="174"/>
      <c r="M251" s="174"/>
      <c r="N251" s="164"/>
      <c r="O251" s="164"/>
      <c r="P251" s="164"/>
      <c r="Q251" s="164"/>
      <c r="R251" s="164"/>
      <c r="S251" s="164"/>
      <c r="T251" s="165"/>
      <c r="U251" s="16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 t="s">
        <v>142</v>
      </c>
      <c r="AF251" s="154">
        <v>0</v>
      </c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>
      <c r="A252" s="155">
        <v>103</v>
      </c>
      <c r="B252" s="161" t="s">
        <v>423</v>
      </c>
      <c r="C252" s="196" t="s">
        <v>424</v>
      </c>
      <c r="D252" s="163" t="s">
        <v>200</v>
      </c>
      <c r="E252" s="170">
        <v>0.92271999999999998</v>
      </c>
      <c r="F252" s="173"/>
      <c r="G252" s="174">
        <f>ROUND(E252*F252,2)</f>
        <v>0</v>
      </c>
      <c r="H252" s="173"/>
      <c r="I252" s="174">
        <f>ROUND(E252*H252,2)</f>
        <v>0</v>
      </c>
      <c r="J252" s="173"/>
      <c r="K252" s="174">
        <f>ROUND(E252*J252,2)</f>
        <v>0</v>
      </c>
      <c r="L252" s="174">
        <v>21</v>
      </c>
      <c r="M252" s="174">
        <f>G252*(1+L252/100)</f>
        <v>0</v>
      </c>
      <c r="N252" s="164">
        <v>0</v>
      </c>
      <c r="O252" s="164">
        <f>ROUND(E252*N252,5)</f>
        <v>0</v>
      </c>
      <c r="P252" s="164">
        <v>0</v>
      </c>
      <c r="Q252" s="164">
        <f>ROUND(E252*P252,5)</f>
        <v>0</v>
      </c>
      <c r="R252" s="164"/>
      <c r="S252" s="164"/>
      <c r="T252" s="165">
        <v>1.5669999999999999</v>
      </c>
      <c r="U252" s="164">
        <f>ROUND(E252*T252,2)</f>
        <v>1.45</v>
      </c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 t="s">
        <v>137</v>
      </c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>
      <c r="A253" s="156" t="s">
        <v>132</v>
      </c>
      <c r="B253" s="162" t="s">
        <v>81</v>
      </c>
      <c r="C253" s="198" t="s">
        <v>82</v>
      </c>
      <c r="D253" s="167"/>
      <c r="E253" s="172"/>
      <c r="F253" s="175"/>
      <c r="G253" s="175">
        <f>SUMIF(AE254:AE272,"&lt;&gt;NOR",G254:G272)</f>
        <v>0</v>
      </c>
      <c r="H253" s="175"/>
      <c r="I253" s="175">
        <f>SUM(I254:I272)</f>
        <v>0</v>
      </c>
      <c r="J253" s="175"/>
      <c r="K253" s="175">
        <f>SUM(K254:K272)</f>
        <v>0</v>
      </c>
      <c r="L253" s="175"/>
      <c r="M253" s="175">
        <f>SUM(M254:M272)</f>
        <v>0</v>
      </c>
      <c r="N253" s="168"/>
      <c r="O253" s="168">
        <f>SUM(O254:O272)</f>
        <v>1.2912200000000003</v>
      </c>
      <c r="P253" s="168"/>
      <c r="Q253" s="168">
        <f>SUM(Q254:Q272)</f>
        <v>0</v>
      </c>
      <c r="R253" s="168"/>
      <c r="S253" s="168"/>
      <c r="T253" s="169"/>
      <c r="U253" s="168">
        <f>SUM(U254:U272)</f>
        <v>116.89</v>
      </c>
      <c r="AE253" t="s">
        <v>133</v>
      </c>
    </row>
    <row r="254" spans="1:60" ht="22.5" outlineLevel="1">
      <c r="A254" s="155">
        <v>104</v>
      </c>
      <c r="B254" s="161" t="s">
        <v>425</v>
      </c>
      <c r="C254" s="196" t="s">
        <v>426</v>
      </c>
      <c r="D254" s="163" t="s">
        <v>157</v>
      </c>
      <c r="E254" s="170">
        <v>314.041</v>
      </c>
      <c r="F254" s="173"/>
      <c r="G254" s="174">
        <f>ROUND(E254*F254,2)</f>
        <v>0</v>
      </c>
      <c r="H254" s="173"/>
      <c r="I254" s="174">
        <f>ROUND(E254*H254,2)</f>
        <v>0</v>
      </c>
      <c r="J254" s="173"/>
      <c r="K254" s="174">
        <f>ROUND(E254*J254,2)</f>
        <v>0</v>
      </c>
      <c r="L254" s="174">
        <v>21</v>
      </c>
      <c r="M254" s="174">
        <f>G254*(1+L254/100)</f>
        <v>0</v>
      </c>
      <c r="N254" s="164">
        <v>2.1000000000000001E-4</v>
      </c>
      <c r="O254" s="164">
        <f>ROUND(E254*N254,5)</f>
        <v>6.5949999999999995E-2</v>
      </c>
      <c r="P254" s="164">
        <v>0</v>
      </c>
      <c r="Q254" s="164">
        <f>ROUND(E254*P254,5)</f>
        <v>0</v>
      </c>
      <c r="R254" s="164"/>
      <c r="S254" s="164"/>
      <c r="T254" s="165">
        <v>0.06</v>
      </c>
      <c r="U254" s="164">
        <f>ROUND(E254*T254,2)</f>
        <v>18.84</v>
      </c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 t="s">
        <v>137</v>
      </c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>
      <c r="A255" s="155"/>
      <c r="B255" s="161"/>
      <c r="C255" s="197" t="s">
        <v>427</v>
      </c>
      <c r="D255" s="166"/>
      <c r="E255" s="171">
        <v>314.041</v>
      </c>
      <c r="F255" s="174"/>
      <c r="G255" s="174"/>
      <c r="H255" s="174"/>
      <c r="I255" s="174"/>
      <c r="J255" s="174"/>
      <c r="K255" s="174"/>
      <c r="L255" s="174"/>
      <c r="M255" s="174"/>
      <c r="N255" s="164"/>
      <c r="O255" s="164"/>
      <c r="P255" s="164"/>
      <c r="Q255" s="164"/>
      <c r="R255" s="164"/>
      <c r="S255" s="164"/>
      <c r="T255" s="165"/>
      <c r="U255" s="16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 t="s">
        <v>142</v>
      </c>
      <c r="AF255" s="154">
        <v>0</v>
      </c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ht="22.5" outlineLevel="1">
      <c r="A256" s="155">
        <v>105</v>
      </c>
      <c r="B256" s="161" t="s">
        <v>428</v>
      </c>
      <c r="C256" s="196" t="s">
        <v>429</v>
      </c>
      <c r="D256" s="163" t="s">
        <v>157</v>
      </c>
      <c r="E256" s="170">
        <v>361.14715000000001</v>
      </c>
      <c r="F256" s="173"/>
      <c r="G256" s="174">
        <f>ROUND(E256*F256,2)</f>
        <v>0</v>
      </c>
      <c r="H256" s="173"/>
      <c r="I256" s="174">
        <f>ROUND(E256*H256,2)</f>
        <v>0</v>
      </c>
      <c r="J256" s="173"/>
      <c r="K256" s="174">
        <f>ROUND(E256*J256,2)</f>
        <v>0</v>
      </c>
      <c r="L256" s="174">
        <v>21</v>
      </c>
      <c r="M256" s="174">
        <f>G256*(1+L256/100)</f>
        <v>0</v>
      </c>
      <c r="N256" s="164">
        <v>2.3E-3</v>
      </c>
      <c r="O256" s="164">
        <f>ROUND(E256*N256,5)</f>
        <v>0.83064000000000004</v>
      </c>
      <c r="P256" s="164">
        <v>0</v>
      </c>
      <c r="Q256" s="164">
        <f>ROUND(E256*P256,5)</f>
        <v>0</v>
      </c>
      <c r="R256" s="164"/>
      <c r="S256" s="164"/>
      <c r="T256" s="165">
        <v>0</v>
      </c>
      <c r="U256" s="164">
        <f>ROUND(E256*T256,2)</f>
        <v>0</v>
      </c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 t="s">
        <v>246</v>
      </c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outlineLevel="1">
      <c r="A257" s="155"/>
      <c r="B257" s="161"/>
      <c r="C257" s="197" t="s">
        <v>430</v>
      </c>
      <c r="D257" s="166"/>
      <c r="E257" s="171">
        <v>361.14715000000001</v>
      </c>
      <c r="F257" s="174"/>
      <c r="G257" s="174"/>
      <c r="H257" s="174"/>
      <c r="I257" s="174"/>
      <c r="J257" s="174"/>
      <c r="K257" s="174"/>
      <c r="L257" s="174"/>
      <c r="M257" s="174"/>
      <c r="N257" s="164"/>
      <c r="O257" s="164"/>
      <c r="P257" s="164"/>
      <c r="Q257" s="164"/>
      <c r="R257" s="164"/>
      <c r="S257" s="164"/>
      <c r="T257" s="165"/>
      <c r="U257" s="16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 t="s">
        <v>142</v>
      </c>
      <c r="AF257" s="154">
        <v>0</v>
      </c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ht="22.5" outlineLevel="1">
      <c r="A258" s="155">
        <v>106</v>
      </c>
      <c r="B258" s="161" t="s">
        <v>431</v>
      </c>
      <c r="C258" s="196" t="s">
        <v>432</v>
      </c>
      <c r="D258" s="163" t="s">
        <v>157</v>
      </c>
      <c r="E258" s="170">
        <v>314.041</v>
      </c>
      <c r="F258" s="173"/>
      <c r="G258" s="174">
        <f>ROUND(E258*F258,2)</f>
        <v>0</v>
      </c>
      <c r="H258" s="173"/>
      <c r="I258" s="174">
        <f>ROUND(E258*H258,2)</f>
        <v>0</v>
      </c>
      <c r="J258" s="173"/>
      <c r="K258" s="174">
        <f>ROUND(E258*J258,2)</f>
        <v>0</v>
      </c>
      <c r="L258" s="174">
        <v>21</v>
      </c>
      <c r="M258" s="174">
        <f>G258*(1+L258/100)</f>
        <v>0</v>
      </c>
      <c r="N258" s="164">
        <v>0</v>
      </c>
      <c r="O258" s="164">
        <f>ROUND(E258*N258,5)</f>
        <v>0</v>
      </c>
      <c r="P258" s="164">
        <v>0</v>
      </c>
      <c r="Q258" s="164">
        <f>ROUND(E258*P258,5)</f>
        <v>0</v>
      </c>
      <c r="R258" s="164"/>
      <c r="S258" s="164"/>
      <c r="T258" s="165">
        <v>0.1</v>
      </c>
      <c r="U258" s="164">
        <f>ROUND(E258*T258,2)</f>
        <v>31.4</v>
      </c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 t="s">
        <v>137</v>
      </c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>
      <c r="A259" s="155"/>
      <c r="B259" s="161"/>
      <c r="C259" s="197" t="s">
        <v>427</v>
      </c>
      <c r="D259" s="166"/>
      <c r="E259" s="171">
        <v>314.041</v>
      </c>
      <c r="F259" s="174"/>
      <c r="G259" s="174"/>
      <c r="H259" s="174"/>
      <c r="I259" s="174"/>
      <c r="J259" s="174"/>
      <c r="K259" s="174"/>
      <c r="L259" s="174"/>
      <c r="M259" s="174"/>
      <c r="N259" s="164"/>
      <c r="O259" s="164"/>
      <c r="P259" s="164"/>
      <c r="Q259" s="164"/>
      <c r="R259" s="164"/>
      <c r="S259" s="164"/>
      <c r="T259" s="165"/>
      <c r="U259" s="16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 t="s">
        <v>142</v>
      </c>
      <c r="AF259" s="154">
        <v>0</v>
      </c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>
      <c r="A260" s="155">
        <v>107</v>
      </c>
      <c r="B260" s="161" t="s">
        <v>433</v>
      </c>
      <c r="C260" s="196" t="s">
        <v>434</v>
      </c>
      <c r="D260" s="163" t="s">
        <v>157</v>
      </c>
      <c r="E260" s="170">
        <v>361.14715000000001</v>
      </c>
      <c r="F260" s="173"/>
      <c r="G260" s="174">
        <f>ROUND(E260*F260,2)</f>
        <v>0</v>
      </c>
      <c r="H260" s="173"/>
      <c r="I260" s="174">
        <f>ROUND(E260*H260,2)</f>
        <v>0</v>
      </c>
      <c r="J260" s="173"/>
      <c r="K260" s="174">
        <f>ROUND(E260*J260,2)</f>
        <v>0</v>
      </c>
      <c r="L260" s="174">
        <v>21</v>
      </c>
      <c r="M260" s="174">
        <f>G260*(1+L260/100)</f>
        <v>0</v>
      </c>
      <c r="N260" s="164">
        <v>2.9999999999999997E-4</v>
      </c>
      <c r="O260" s="164">
        <f>ROUND(E260*N260,5)</f>
        <v>0.10834000000000001</v>
      </c>
      <c r="P260" s="164">
        <v>0</v>
      </c>
      <c r="Q260" s="164">
        <f>ROUND(E260*P260,5)</f>
        <v>0</v>
      </c>
      <c r="R260" s="164"/>
      <c r="S260" s="164"/>
      <c r="T260" s="165">
        <v>0</v>
      </c>
      <c r="U260" s="164">
        <f>ROUND(E260*T260,2)</f>
        <v>0</v>
      </c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 t="s">
        <v>246</v>
      </c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>
      <c r="A261" s="155"/>
      <c r="B261" s="161"/>
      <c r="C261" s="197" t="s">
        <v>430</v>
      </c>
      <c r="D261" s="166"/>
      <c r="E261" s="171">
        <v>361.14715000000001</v>
      </c>
      <c r="F261" s="174"/>
      <c r="G261" s="174"/>
      <c r="H261" s="174"/>
      <c r="I261" s="174"/>
      <c r="J261" s="174"/>
      <c r="K261" s="174"/>
      <c r="L261" s="174"/>
      <c r="M261" s="174"/>
      <c r="N261" s="164"/>
      <c r="O261" s="164"/>
      <c r="P261" s="164"/>
      <c r="Q261" s="164"/>
      <c r="R261" s="164"/>
      <c r="S261" s="164"/>
      <c r="T261" s="165"/>
      <c r="U261" s="16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 t="s">
        <v>142</v>
      </c>
      <c r="AF261" s="154">
        <v>0</v>
      </c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>
      <c r="A262" s="155">
        <v>108</v>
      </c>
      <c r="B262" s="161" t="s">
        <v>435</v>
      </c>
      <c r="C262" s="196" t="s">
        <v>436</v>
      </c>
      <c r="D262" s="163" t="s">
        <v>161</v>
      </c>
      <c r="E262" s="170">
        <v>32</v>
      </c>
      <c r="F262" s="173"/>
      <c r="G262" s="174">
        <f>ROUND(E262*F262,2)</f>
        <v>0</v>
      </c>
      <c r="H262" s="173"/>
      <c r="I262" s="174">
        <f>ROUND(E262*H262,2)</f>
        <v>0</v>
      </c>
      <c r="J262" s="173"/>
      <c r="K262" s="174">
        <f>ROUND(E262*J262,2)</f>
        <v>0</v>
      </c>
      <c r="L262" s="174">
        <v>21</v>
      </c>
      <c r="M262" s="174">
        <f>G262*(1+L262/100)</f>
        <v>0</v>
      </c>
      <c r="N262" s="164">
        <v>6.3000000000000003E-4</v>
      </c>
      <c r="O262" s="164">
        <f>ROUND(E262*N262,5)</f>
        <v>2.0160000000000001E-2</v>
      </c>
      <c r="P262" s="164">
        <v>0</v>
      </c>
      <c r="Q262" s="164">
        <f>ROUND(E262*P262,5)</f>
        <v>0</v>
      </c>
      <c r="R262" s="164"/>
      <c r="S262" s="164"/>
      <c r="T262" s="165">
        <v>0.19</v>
      </c>
      <c r="U262" s="164">
        <f>ROUND(E262*T262,2)</f>
        <v>6.08</v>
      </c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 t="s">
        <v>137</v>
      </c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>
      <c r="A263" s="155"/>
      <c r="B263" s="161"/>
      <c r="C263" s="197" t="s">
        <v>437</v>
      </c>
      <c r="D263" s="166"/>
      <c r="E263" s="171">
        <v>32</v>
      </c>
      <c r="F263" s="174"/>
      <c r="G263" s="174"/>
      <c r="H263" s="174"/>
      <c r="I263" s="174"/>
      <c r="J263" s="174"/>
      <c r="K263" s="174"/>
      <c r="L263" s="174"/>
      <c r="M263" s="174"/>
      <c r="N263" s="164"/>
      <c r="O263" s="164"/>
      <c r="P263" s="164"/>
      <c r="Q263" s="164"/>
      <c r="R263" s="164"/>
      <c r="S263" s="164"/>
      <c r="T263" s="165"/>
      <c r="U263" s="16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 t="s">
        <v>142</v>
      </c>
      <c r="AF263" s="154">
        <v>0</v>
      </c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>
      <c r="A264" s="155">
        <v>109</v>
      </c>
      <c r="B264" s="161" t="s">
        <v>438</v>
      </c>
      <c r="C264" s="196" t="s">
        <v>439</v>
      </c>
      <c r="D264" s="163" t="s">
        <v>161</v>
      </c>
      <c r="E264" s="170">
        <v>19.72</v>
      </c>
      <c r="F264" s="173"/>
      <c r="G264" s="174">
        <f>ROUND(E264*F264,2)</f>
        <v>0</v>
      </c>
      <c r="H264" s="173"/>
      <c r="I264" s="174">
        <f>ROUND(E264*H264,2)</f>
        <v>0</v>
      </c>
      <c r="J264" s="173"/>
      <c r="K264" s="174">
        <f>ROUND(E264*J264,2)</f>
        <v>0</v>
      </c>
      <c r="L264" s="174">
        <v>21</v>
      </c>
      <c r="M264" s="174">
        <f>G264*(1+L264/100)</f>
        <v>0</v>
      </c>
      <c r="N264" s="164">
        <v>1.58E-3</v>
      </c>
      <c r="O264" s="164">
        <f>ROUND(E264*N264,5)</f>
        <v>3.116E-2</v>
      </c>
      <c r="P264" s="164">
        <v>0</v>
      </c>
      <c r="Q264" s="164">
        <f>ROUND(E264*P264,5)</f>
        <v>0</v>
      </c>
      <c r="R264" s="164"/>
      <c r="S264" s="164"/>
      <c r="T264" s="165">
        <v>0.25</v>
      </c>
      <c r="U264" s="164">
        <f>ROUND(E264*T264,2)</f>
        <v>4.93</v>
      </c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 t="s">
        <v>137</v>
      </c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>
      <c r="A265" s="155"/>
      <c r="B265" s="161"/>
      <c r="C265" s="197" t="s">
        <v>440</v>
      </c>
      <c r="D265" s="166"/>
      <c r="E265" s="171">
        <v>19.72</v>
      </c>
      <c r="F265" s="174"/>
      <c r="G265" s="174"/>
      <c r="H265" s="174"/>
      <c r="I265" s="174"/>
      <c r="J265" s="174"/>
      <c r="K265" s="174"/>
      <c r="L265" s="174"/>
      <c r="M265" s="174"/>
      <c r="N265" s="164"/>
      <c r="O265" s="164"/>
      <c r="P265" s="164"/>
      <c r="Q265" s="164"/>
      <c r="R265" s="164"/>
      <c r="S265" s="164"/>
      <c r="T265" s="165"/>
      <c r="U265" s="16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 t="s">
        <v>142</v>
      </c>
      <c r="AF265" s="154">
        <v>0</v>
      </c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>
      <c r="A266" s="155">
        <v>110</v>
      </c>
      <c r="B266" s="161" t="s">
        <v>441</v>
      </c>
      <c r="C266" s="196" t="s">
        <v>442</v>
      </c>
      <c r="D266" s="163" t="s">
        <v>161</v>
      </c>
      <c r="E266" s="170">
        <v>63.7</v>
      </c>
      <c r="F266" s="173"/>
      <c r="G266" s="174">
        <f>ROUND(E266*F266,2)</f>
        <v>0</v>
      </c>
      <c r="H266" s="173"/>
      <c r="I266" s="174">
        <f>ROUND(E266*H266,2)</f>
        <v>0</v>
      </c>
      <c r="J266" s="173"/>
      <c r="K266" s="174">
        <f>ROUND(E266*J266,2)</f>
        <v>0</v>
      </c>
      <c r="L266" s="174">
        <v>21</v>
      </c>
      <c r="M266" s="174">
        <f>G266*(1+L266/100)</f>
        <v>0</v>
      </c>
      <c r="N266" s="164">
        <v>1.8400000000000001E-3</v>
      </c>
      <c r="O266" s="164">
        <f>ROUND(E266*N266,5)</f>
        <v>0.11720999999999999</v>
      </c>
      <c r="P266" s="164">
        <v>0</v>
      </c>
      <c r="Q266" s="164">
        <f>ROUND(E266*P266,5)</f>
        <v>0</v>
      </c>
      <c r="R266" s="164"/>
      <c r="S266" s="164"/>
      <c r="T266" s="165">
        <v>0.252</v>
      </c>
      <c r="U266" s="164">
        <f>ROUND(E266*T266,2)</f>
        <v>16.05</v>
      </c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 t="s">
        <v>137</v>
      </c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>
      <c r="A267" s="155"/>
      <c r="B267" s="161"/>
      <c r="C267" s="197" t="s">
        <v>443</v>
      </c>
      <c r="D267" s="166"/>
      <c r="E267" s="171">
        <v>63.7</v>
      </c>
      <c r="F267" s="174"/>
      <c r="G267" s="174"/>
      <c r="H267" s="174"/>
      <c r="I267" s="174"/>
      <c r="J267" s="174"/>
      <c r="K267" s="174"/>
      <c r="L267" s="174"/>
      <c r="M267" s="174"/>
      <c r="N267" s="164"/>
      <c r="O267" s="164"/>
      <c r="P267" s="164"/>
      <c r="Q267" s="164"/>
      <c r="R267" s="164"/>
      <c r="S267" s="164"/>
      <c r="T267" s="165"/>
      <c r="U267" s="16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 t="s">
        <v>142</v>
      </c>
      <c r="AF267" s="154">
        <v>0</v>
      </c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ht="22.5" outlineLevel="1">
      <c r="A268" s="155">
        <v>111</v>
      </c>
      <c r="B268" s="161" t="s">
        <v>444</v>
      </c>
      <c r="C268" s="196" t="s">
        <v>445</v>
      </c>
      <c r="D268" s="163" t="s">
        <v>157</v>
      </c>
      <c r="E268" s="170">
        <v>314.041</v>
      </c>
      <c r="F268" s="173"/>
      <c r="G268" s="174">
        <f>ROUND(E268*F268,2)</f>
        <v>0</v>
      </c>
      <c r="H268" s="173"/>
      <c r="I268" s="174">
        <f>ROUND(E268*H268,2)</f>
        <v>0</v>
      </c>
      <c r="J268" s="173"/>
      <c r="K268" s="174">
        <f>ROUND(E268*J268,2)</f>
        <v>0</v>
      </c>
      <c r="L268" s="174">
        <v>21</v>
      </c>
      <c r="M268" s="174">
        <f>G268*(1+L268/100)</f>
        <v>0</v>
      </c>
      <c r="N268" s="164">
        <v>3.0000000000000001E-5</v>
      </c>
      <c r="O268" s="164">
        <f>ROUND(E268*N268,5)</f>
        <v>9.4199999999999996E-3</v>
      </c>
      <c r="P268" s="164">
        <v>0</v>
      </c>
      <c r="Q268" s="164">
        <f>ROUND(E268*P268,5)</f>
        <v>0</v>
      </c>
      <c r="R268" s="164"/>
      <c r="S268" s="164"/>
      <c r="T268" s="165">
        <v>0.11765</v>
      </c>
      <c r="U268" s="164">
        <f>ROUND(E268*T268,2)</f>
        <v>36.950000000000003</v>
      </c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 t="s">
        <v>137</v>
      </c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>
      <c r="A269" s="155"/>
      <c r="B269" s="161"/>
      <c r="C269" s="197" t="s">
        <v>427</v>
      </c>
      <c r="D269" s="166"/>
      <c r="E269" s="171">
        <v>314.041</v>
      </c>
      <c r="F269" s="174"/>
      <c r="G269" s="174"/>
      <c r="H269" s="174"/>
      <c r="I269" s="174"/>
      <c r="J269" s="174"/>
      <c r="K269" s="174"/>
      <c r="L269" s="174"/>
      <c r="M269" s="174"/>
      <c r="N269" s="164"/>
      <c r="O269" s="164"/>
      <c r="P269" s="164"/>
      <c r="Q269" s="164"/>
      <c r="R269" s="164"/>
      <c r="S269" s="164"/>
      <c r="T269" s="165"/>
      <c r="U269" s="16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 t="s">
        <v>142</v>
      </c>
      <c r="AF269" s="154">
        <v>0</v>
      </c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>
      <c r="A270" s="155">
        <v>112</v>
      </c>
      <c r="B270" s="161" t="s">
        <v>433</v>
      </c>
      <c r="C270" s="196" t="s">
        <v>434</v>
      </c>
      <c r="D270" s="163" t="s">
        <v>157</v>
      </c>
      <c r="E270" s="170">
        <v>361.14715000000001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64">
        <v>2.9999999999999997E-4</v>
      </c>
      <c r="O270" s="164">
        <f>ROUND(E270*N270,5)</f>
        <v>0.10834000000000001</v>
      </c>
      <c r="P270" s="164">
        <v>0</v>
      </c>
      <c r="Q270" s="164">
        <f>ROUND(E270*P270,5)</f>
        <v>0</v>
      </c>
      <c r="R270" s="164"/>
      <c r="S270" s="164"/>
      <c r="T270" s="165">
        <v>0</v>
      </c>
      <c r="U270" s="164">
        <f>ROUND(E270*T270,2)</f>
        <v>0</v>
      </c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 t="s">
        <v>246</v>
      </c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>
      <c r="A271" s="155"/>
      <c r="B271" s="161"/>
      <c r="C271" s="197" t="s">
        <v>430</v>
      </c>
      <c r="D271" s="166"/>
      <c r="E271" s="171">
        <v>361.14715000000001</v>
      </c>
      <c r="F271" s="174"/>
      <c r="G271" s="174"/>
      <c r="H271" s="174"/>
      <c r="I271" s="174"/>
      <c r="J271" s="174"/>
      <c r="K271" s="174"/>
      <c r="L271" s="174"/>
      <c r="M271" s="174"/>
      <c r="N271" s="164"/>
      <c r="O271" s="164"/>
      <c r="P271" s="164"/>
      <c r="Q271" s="164"/>
      <c r="R271" s="164"/>
      <c r="S271" s="164"/>
      <c r="T271" s="165"/>
      <c r="U271" s="16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 t="s">
        <v>142</v>
      </c>
      <c r="AF271" s="154">
        <v>0</v>
      </c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outlineLevel="1">
      <c r="A272" s="155">
        <v>113</v>
      </c>
      <c r="B272" s="161" t="s">
        <v>446</v>
      </c>
      <c r="C272" s="196" t="s">
        <v>447</v>
      </c>
      <c r="D272" s="163" t="s">
        <v>200</v>
      </c>
      <c r="E272" s="170">
        <v>1.29122</v>
      </c>
      <c r="F272" s="173"/>
      <c r="G272" s="174">
        <f>ROUND(E272*F272,2)</f>
        <v>0</v>
      </c>
      <c r="H272" s="173"/>
      <c r="I272" s="174">
        <f>ROUND(E272*H272,2)</f>
        <v>0</v>
      </c>
      <c r="J272" s="173"/>
      <c r="K272" s="174">
        <f>ROUND(E272*J272,2)</f>
        <v>0</v>
      </c>
      <c r="L272" s="174">
        <v>21</v>
      </c>
      <c r="M272" s="174">
        <f>G272*(1+L272/100)</f>
        <v>0</v>
      </c>
      <c r="N272" s="164">
        <v>0</v>
      </c>
      <c r="O272" s="164">
        <f>ROUND(E272*N272,5)</f>
        <v>0</v>
      </c>
      <c r="P272" s="164">
        <v>0</v>
      </c>
      <c r="Q272" s="164">
        <f>ROUND(E272*P272,5)</f>
        <v>0</v>
      </c>
      <c r="R272" s="164"/>
      <c r="S272" s="164"/>
      <c r="T272" s="165">
        <v>2.048</v>
      </c>
      <c r="U272" s="164">
        <f>ROUND(E272*T272,2)</f>
        <v>2.64</v>
      </c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 t="s">
        <v>137</v>
      </c>
      <c r="AF272" s="154"/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>
      <c r="A273" s="156" t="s">
        <v>132</v>
      </c>
      <c r="B273" s="162" t="s">
        <v>83</v>
      </c>
      <c r="C273" s="198" t="s">
        <v>84</v>
      </c>
      <c r="D273" s="167"/>
      <c r="E273" s="172"/>
      <c r="F273" s="175"/>
      <c r="G273" s="175">
        <f>SUMIF(AE274:AE284,"&lt;&gt;NOR",G274:G284)</f>
        <v>0</v>
      </c>
      <c r="H273" s="175"/>
      <c r="I273" s="175">
        <f>SUM(I274:I284)</f>
        <v>0</v>
      </c>
      <c r="J273" s="175"/>
      <c r="K273" s="175">
        <f>SUM(K274:K284)</f>
        <v>0</v>
      </c>
      <c r="L273" s="175"/>
      <c r="M273" s="175">
        <f>SUM(M274:M284)</f>
        <v>0</v>
      </c>
      <c r="N273" s="168"/>
      <c r="O273" s="168">
        <f>SUM(O274:O284)</f>
        <v>0.59962000000000004</v>
      </c>
      <c r="P273" s="168"/>
      <c r="Q273" s="168">
        <f>SUM(Q274:Q284)</f>
        <v>0</v>
      </c>
      <c r="R273" s="168"/>
      <c r="S273" s="168"/>
      <c r="T273" s="169"/>
      <c r="U273" s="168">
        <f>SUM(U274:U284)</f>
        <v>86.39</v>
      </c>
      <c r="AE273" t="s">
        <v>133</v>
      </c>
    </row>
    <row r="274" spans="1:60" outlineLevel="1">
      <c r="A274" s="155">
        <v>114</v>
      </c>
      <c r="B274" s="161" t="s">
        <v>448</v>
      </c>
      <c r="C274" s="196" t="s">
        <v>449</v>
      </c>
      <c r="D274" s="163" t="s">
        <v>157</v>
      </c>
      <c r="E274" s="170">
        <v>271.58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64">
        <v>1.0000000000000001E-5</v>
      </c>
      <c r="O274" s="164">
        <f>ROUND(E274*N274,5)</f>
        <v>2.7200000000000002E-3</v>
      </c>
      <c r="P274" s="164">
        <v>0</v>
      </c>
      <c r="Q274" s="164">
        <f>ROUND(E274*P274,5)</f>
        <v>0</v>
      </c>
      <c r="R274" s="164"/>
      <c r="S274" s="164"/>
      <c r="T274" s="165">
        <v>7.0000000000000007E-2</v>
      </c>
      <c r="U274" s="164">
        <f>ROUND(E274*T274,2)</f>
        <v>19.010000000000002</v>
      </c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 t="s">
        <v>137</v>
      </c>
      <c r="AF274" s="154"/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>
      <c r="A275" s="155"/>
      <c r="B275" s="161"/>
      <c r="C275" s="197" t="s">
        <v>343</v>
      </c>
      <c r="D275" s="166"/>
      <c r="E275" s="171">
        <v>271.58</v>
      </c>
      <c r="F275" s="174"/>
      <c r="G275" s="174"/>
      <c r="H275" s="174"/>
      <c r="I275" s="174"/>
      <c r="J275" s="174"/>
      <c r="K275" s="174"/>
      <c r="L275" s="174"/>
      <c r="M275" s="174"/>
      <c r="N275" s="164"/>
      <c r="O275" s="164"/>
      <c r="P275" s="164"/>
      <c r="Q275" s="164"/>
      <c r="R275" s="164"/>
      <c r="S275" s="164"/>
      <c r="T275" s="165"/>
      <c r="U275" s="16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 t="s">
        <v>142</v>
      </c>
      <c r="AF275" s="154">
        <v>0</v>
      </c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>
      <c r="A276" s="155">
        <v>115</v>
      </c>
      <c r="B276" s="161" t="s">
        <v>450</v>
      </c>
      <c r="C276" s="196" t="s">
        <v>451</v>
      </c>
      <c r="D276" s="163" t="s">
        <v>161</v>
      </c>
      <c r="E276" s="170">
        <v>97</v>
      </c>
      <c r="F276" s="173"/>
      <c r="G276" s="174">
        <f>ROUND(E276*F276,2)</f>
        <v>0</v>
      </c>
      <c r="H276" s="173"/>
      <c r="I276" s="174">
        <f>ROUND(E276*H276,2)</f>
        <v>0</v>
      </c>
      <c r="J276" s="173"/>
      <c r="K276" s="174">
        <f>ROUND(E276*J276,2)</f>
        <v>0</v>
      </c>
      <c r="L276" s="174">
        <v>21</v>
      </c>
      <c r="M276" s="174">
        <f>G276*(1+L276/100)</f>
        <v>0</v>
      </c>
      <c r="N276" s="164">
        <v>4.0000000000000003E-5</v>
      </c>
      <c r="O276" s="164">
        <f>ROUND(E276*N276,5)</f>
        <v>3.8800000000000002E-3</v>
      </c>
      <c r="P276" s="164">
        <v>0</v>
      </c>
      <c r="Q276" s="164">
        <f>ROUND(E276*P276,5)</f>
        <v>0</v>
      </c>
      <c r="R276" s="164"/>
      <c r="S276" s="164"/>
      <c r="T276" s="165">
        <v>0.04</v>
      </c>
      <c r="U276" s="164">
        <f>ROUND(E276*T276,2)</f>
        <v>3.88</v>
      </c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 t="s">
        <v>137</v>
      </c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>
      <c r="A277" s="155"/>
      <c r="B277" s="161"/>
      <c r="C277" s="197" t="s">
        <v>415</v>
      </c>
      <c r="D277" s="166"/>
      <c r="E277" s="171">
        <v>97</v>
      </c>
      <c r="F277" s="174"/>
      <c r="G277" s="174"/>
      <c r="H277" s="174"/>
      <c r="I277" s="174"/>
      <c r="J277" s="174"/>
      <c r="K277" s="174"/>
      <c r="L277" s="174"/>
      <c r="M277" s="174"/>
      <c r="N277" s="164"/>
      <c r="O277" s="164"/>
      <c r="P277" s="164"/>
      <c r="Q277" s="164"/>
      <c r="R277" s="164"/>
      <c r="S277" s="164"/>
      <c r="T277" s="165"/>
      <c r="U277" s="16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 t="s">
        <v>142</v>
      </c>
      <c r="AF277" s="154">
        <v>0</v>
      </c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>
      <c r="A278" s="155">
        <v>116</v>
      </c>
      <c r="B278" s="161" t="s">
        <v>452</v>
      </c>
      <c r="C278" s="196" t="s">
        <v>453</v>
      </c>
      <c r="D278" s="163" t="s">
        <v>161</v>
      </c>
      <c r="E278" s="170">
        <v>106.7</v>
      </c>
      <c r="F278" s="173"/>
      <c r="G278" s="174">
        <f>ROUND(E278*F278,2)</f>
        <v>0</v>
      </c>
      <c r="H278" s="173"/>
      <c r="I278" s="174">
        <f>ROUND(E278*H278,2)</f>
        <v>0</v>
      </c>
      <c r="J278" s="173"/>
      <c r="K278" s="174">
        <f>ROUND(E278*J278,2)</f>
        <v>0</v>
      </c>
      <c r="L278" s="174">
        <v>21</v>
      </c>
      <c r="M278" s="174">
        <f>G278*(1+L278/100)</f>
        <v>0</v>
      </c>
      <c r="N278" s="164">
        <v>2.0000000000000001E-4</v>
      </c>
      <c r="O278" s="164">
        <f>ROUND(E278*N278,5)</f>
        <v>2.1340000000000001E-2</v>
      </c>
      <c r="P278" s="164">
        <v>0</v>
      </c>
      <c r="Q278" s="164">
        <f>ROUND(E278*P278,5)</f>
        <v>0</v>
      </c>
      <c r="R278" s="164"/>
      <c r="S278" s="164"/>
      <c r="T278" s="165">
        <v>0</v>
      </c>
      <c r="U278" s="164">
        <f>ROUND(E278*T278,2)</f>
        <v>0</v>
      </c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 t="s">
        <v>246</v>
      </c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>
      <c r="A279" s="155"/>
      <c r="B279" s="161"/>
      <c r="C279" s="197" t="s">
        <v>454</v>
      </c>
      <c r="D279" s="166"/>
      <c r="E279" s="171">
        <v>106.7</v>
      </c>
      <c r="F279" s="174"/>
      <c r="G279" s="174"/>
      <c r="H279" s="174"/>
      <c r="I279" s="174"/>
      <c r="J279" s="174"/>
      <c r="K279" s="174"/>
      <c r="L279" s="174"/>
      <c r="M279" s="174"/>
      <c r="N279" s="164"/>
      <c r="O279" s="164"/>
      <c r="P279" s="164"/>
      <c r="Q279" s="164"/>
      <c r="R279" s="164"/>
      <c r="S279" s="164"/>
      <c r="T279" s="165"/>
      <c r="U279" s="16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 t="s">
        <v>142</v>
      </c>
      <c r="AF279" s="154">
        <v>0</v>
      </c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>
      <c r="A280" s="155">
        <v>117</v>
      </c>
      <c r="B280" s="161" t="s">
        <v>455</v>
      </c>
      <c r="C280" s="196" t="s">
        <v>456</v>
      </c>
      <c r="D280" s="163" t="s">
        <v>157</v>
      </c>
      <c r="E280" s="170">
        <v>271.58</v>
      </c>
      <c r="F280" s="173"/>
      <c r="G280" s="174">
        <f>ROUND(E280*F280,2)</f>
        <v>0</v>
      </c>
      <c r="H280" s="173"/>
      <c r="I280" s="174">
        <f>ROUND(E280*H280,2)</f>
        <v>0</v>
      </c>
      <c r="J280" s="173"/>
      <c r="K280" s="174">
        <f>ROUND(E280*J280,2)</f>
        <v>0</v>
      </c>
      <c r="L280" s="174">
        <v>21</v>
      </c>
      <c r="M280" s="174">
        <f>G280*(1+L280/100)</f>
        <v>0</v>
      </c>
      <c r="N280" s="164">
        <v>5.2999999999999998E-4</v>
      </c>
      <c r="O280" s="164">
        <f>ROUND(E280*N280,5)</f>
        <v>0.14394000000000001</v>
      </c>
      <c r="P280" s="164">
        <v>0</v>
      </c>
      <c r="Q280" s="164">
        <f>ROUND(E280*P280,5)</f>
        <v>0</v>
      </c>
      <c r="R280" s="164"/>
      <c r="S280" s="164"/>
      <c r="T280" s="165">
        <v>0.23</v>
      </c>
      <c r="U280" s="164">
        <f>ROUND(E280*T280,2)</f>
        <v>62.46</v>
      </c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 t="s">
        <v>137</v>
      </c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>
      <c r="A281" s="155"/>
      <c r="B281" s="161"/>
      <c r="C281" s="197" t="s">
        <v>343</v>
      </c>
      <c r="D281" s="166"/>
      <c r="E281" s="171">
        <v>271.58</v>
      </c>
      <c r="F281" s="174"/>
      <c r="G281" s="174"/>
      <c r="H281" s="174"/>
      <c r="I281" s="174"/>
      <c r="J281" s="174"/>
      <c r="K281" s="174"/>
      <c r="L281" s="174"/>
      <c r="M281" s="174"/>
      <c r="N281" s="164"/>
      <c r="O281" s="164"/>
      <c r="P281" s="164"/>
      <c r="Q281" s="164"/>
      <c r="R281" s="164"/>
      <c r="S281" s="164"/>
      <c r="T281" s="165"/>
      <c r="U281" s="16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 t="s">
        <v>142</v>
      </c>
      <c r="AF281" s="154">
        <v>0</v>
      </c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>
      <c r="A282" s="155">
        <v>118</v>
      </c>
      <c r="B282" s="161" t="s">
        <v>457</v>
      </c>
      <c r="C282" s="196" t="s">
        <v>458</v>
      </c>
      <c r="D282" s="163" t="s">
        <v>157</v>
      </c>
      <c r="E282" s="170">
        <v>285.15899999999999</v>
      </c>
      <c r="F282" s="173"/>
      <c r="G282" s="174">
        <f>ROUND(E282*F282,2)</f>
        <v>0</v>
      </c>
      <c r="H282" s="173"/>
      <c r="I282" s="174">
        <f>ROUND(E282*H282,2)</f>
        <v>0</v>
      </c>
      <c r="J282" s="173"/>
      <c r="K282" s="174">
        <f>ROUND(E282*J282,2)</f>
        <v>0</v>
      </c>
      <c r="L282" s="174">
        <v>21</v>
      </c>
      <c r="M282" s="174">
        <f>G282*(1+L282/100)</f>
        <v>0</v>
      </c>
      <c r="N282" s="164">
        <v>1.5E-3</v>
      </c>
      <c r="O282" s="164">
        <f>ROUND(E282*N282,5)</f>
        <v>0.42774000000000001</v>
      </c>
      <c r="P282" s="164">
        <v>0</v>
      </c>
      <c r="Q282" s="164">
        <f>ROUND(E282*P282,5)</f>
        <v>0</v>
      </c>
      <c r="R282" s="164"/>
      <c r="S282" s="164"/>
      <c r="T282" s="165">
        <v>0</v>
      </c>
      <c r="U282" s="164">
        <f>ROUND(E282*T282,2)</f>
        <v>0</v>
      </c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 t="s">
        <v>246</v>
      </c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>
      <c r="A283" s="155"/>
      <c r="B283" s="161"/>
      <c r="C283" s="197" t="s">
        <v>459</v>
      </c>
      <c r="D283" s="166"/>
      <c r="E283" s="171">
        <v>285.15899999999999</v>
      </c>
      <c r="F283" s="174"/>
      <c r="G283" s="174"/>
      <c r="H283" s="174"/>
      <c r="I283" s="174"/>
      <c r="J283" s="174"/>
      <c r="K283" s="174"/>
      <c r="L283" s="174"/>
      <c r="M283" s="174"/>
      <c r="N283" s="164"/>
      <c r="O283" s="164"/>
      <c r="P283" s="164"/>
      <c r="Q283" s="164"/>
      <c r="R283" s="164"/>
      <c r="S283" s="164"/>
      <c r="T283" s="165"/>
      <c r="U283" s="16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 t="s">
        <v>142</v>
      </c>
      <c r="AF283" s="154">
        <v>0</v>
      </c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>
      <c r="A284" s="155">
        <v>119</v>
      </c>
      <c r="B284" s="161" t="s">
        <v>460</v>
      </c>
      <c r="C284" s="196" t="s">
        <v>461</v>
      </c>
      <c r="D284" s="163" t="s">
        <v>200</v>
      </c>
      <c r="E284" s="170">
        <v>0.59962000000000004</v>
      </c>
      <c r="F284" s="173"/>
      <c r="G284" s="174">
        <f>ROUND(E284*F284,2)</f>
        <v>0</v>
      </c>
      <c r="H284" s="173"/>
      <c r="I284" s="174">
        <f>ROUND(E284*H284,2)</f>
        <v>0</v>
      </c>
      <c r="J284" s="173"/>
      <c r="K284" s="174">
        <f>ROUND(E284*J284,2)</f>
        <v>0</v>
      </c>
      <c r="L284" s="174">
        <v>21</v>
      </c>
      <c r="M284" s="174">
        <f>G284*(1+L284/100)</f>
        <v>0</v>
      </c>
      <c r="N284" s="164">
        <v>0</v>
      </c>
      <c r="O284" s="164">
        <f>ROUND(E284*N284,5)</f>
        <v>0</v>
      </c>
      <c r="P284" s="164">
        <v>0</v>
      </c>
      <c r="Q284" s="164">
        <f>ROUND(E284*P284,5)</f>
        <v>0</v>
      </c>
      <c r="R284" s="164"/>
      <c r="S284" s="164"/>
      <c r="T284" s="165">
        <v>1.74</v>
      </c>
      <c r="U284" s="164">
        <f>ROUND(E284*T284,2)</f>
        <v>1.04</v>
      </c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 t="s">
        <v>137</v>
      </c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>
      <c r="A285" s="156" t="s">
        <v>132</v>
      </c>
      <c r="B285" s="162" t="s">
        <v>85</v>
      </c>
      <c r="C285" s="198" t="s">
        <v>86</v>
      </c>
      <c r="D285" s="167"/>
      <c r="E285" s="172"/>
      <c r="F285" s="175"/>
      <c r="G285" s="175">
        <f>SUMIF(AE286:AE302,"&lt;&gt;NOR",G286:G302)</f>
        <v>0</v>
      </c>
      <c r="H285" s="175"/>
      <c r="I285" s="175">
        <f>SUM(I286:I302)</f>
        <v>0</v>
      </c>
      <c r="J285" s="175"/>
      <c r="K285" s="175">
        <f>SUM(K286:K302)</f>
        <v>0</v>
      </c>
      <c r="L285" s="175"/>
      <c r="M285" s="175">
        <f>SUM(M286:M302)</f>
        <v>0</v>
      </c>
      <c r="N285" s="168"/>
      <c r="O285" s="168">
        <f>SUM(O286:O302)</f>
        <v>15.09262</v>
      </c>
      <c r="P285" s="168"/>
      <c r="Q285" s="168">
        <f>SUM(Q286:Q302)</f>
        <v>0</v>
      </c>
      <c r="R285" s="168"/>
      <c r="S285" s="168"/>
      <c r="T285" s="169"/>
      <c r="U285" s="168">
        <f>SUM(U286:U302)</f>
        <v>211.16</v>
      </c>
      <c r="AE285" t="s">
        <v>133</v>
      </c>
    </row>
    <row r="286" spans="1:60" outlineLevel="1">
      <c r="A286" s="155">
        <v>120</v>
      </c>
      <c r="B286" s="161" t="s">
        <v>462</v>
      </c>
      <c r="C286" s="196" t="s">
        <v>463</v>
      </c>
      <c r="D286" s="163" t="s">
        <v>157</v>
      </c>
      <c r="E286" s="170">
        <v>314.041</v>
      </c>
      <c r="F286" s="173"/>
      <c r="G286" s="174">
        <f>ROUND(E286*F286,2)</f>
        <v>0</v>
      </c>
      <c r="H286" s="173"/>
      <c r="I286" s="174">
        <f>ROUND(E286*H286,2)</f>
        <v>0</v>
      </c>
      <c r="J286" s="173"/>
      <c r="K286" s="174">
        <f>ROUND(E286*J286,2)</f>
        <v>0</v>
      </c>
      <c r="L286" s="174">
        <v>21</v>
      </c>
      <c r="M286" s="174">
        <f>G286*(1+L286/100)</f>
        <v>0</v>
      </c>
      <c r="N286" s="164">
        <v>7.1000000000000002E-4</v>
      </c>
      <c r="O286" s="164">
        <f>ROUND(E286*N286,5)</f>
        <v>0.22297</v>
      </c>
      <c r="P286" s="164">
        <v>0</v>
      </c>
      <c r="Q286" s="164">
        <f>ROUND(E286*P286,5)</f>
        <v>0</v>
      </c>
      <c r="R286" s="164"/>
      <c r="S286" s="164"/>
      <c r="T286" s="165">
        <v>0.28999999999999998</v>
      </c>
      <c r="U286" s="164">
        <f>ROUND(E286*T286,2)</f>
        <v>91.07</v>
      </c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 t="s">
        <v>137</v>
      </c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>
      <c r="A287" s="155"/>
      <c r="B287" s="161"/>
      <c r="C287" s="197" t="s">
        <v>427</v>
      </c>
      <c r="D287" s="166"/>
      <c r="E287" s="171">
        <v>314.041</v>
      </c>
      <c r="F287" s="174"/>
      <c r="G287" s="174"/>
      <c r="H287" s="174"/>
      <c r="I287" s="174"/>
      <c r="J287" s="174"/>
      <c r="K287" s="174"/>
      <c r="L287" s="174"/>
      <c r="M287" s="174"/>
      <c r="N287" s="164"/>
      <c r="O287" s="164"/>
      <c r="P287" s="164"/>
      <c r="Q287" s="164"/>
      <c r="R287" s="164"/>
      <c r="S287" s="164"/>
      <c r="T287" s="165"/>
      <c r="U287" s="16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 t="s">
        <v>142</v>
      </c>
      <c r="AF287" s="154">
        <v>0</v>
      </c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ht="22.5" outlineLevel="1">
      <c r="A288" s="155">
        <v>121</v>
      </c>
      <c r="B288" s="161" t="s">
        <v>444</v>
      </c>
      <c r="C288" s="196" t="s">
        <v>445</v>
      </c>
      <c r="D288" s="163" t="s">
        <v>157</v>
      </c>
      <c r="E288" s="170">
        <v>314.041</v>
      </c>
      <c r="F288" s="173"/>
      <c r="G288" s="174">
        <f>ROUND(E288*F288,2)</f>
        <v>0</v>
      </c>
      <c r="H288" s="173"/>
      <c r="I288" s="174">
        <f>ROUND(E288*H288,2)</f>
        <v>0</v>
      </c>
      <c r="J288" s="173"/>
      <c r="K288" s="174">
        <f>ROUND(E288*J288,2)</f>
        <v>0</v>
      </c>
      <c r="L288" s="174">
        <v>21</v>
      </c>
      <c r="M288" s="174">
        <f>G288*(1+L288/100)</f>
        <v>0</v>
      </c>
      <c r="N288" s="164">
        <v>3.0000000000000001E-5</v>
      </c>
      <c r="O288" s="164">
        <f>ROUND(E288*N288,5)</f>
        <v>9.4199999999999996E-3</v>
      </c>
      <c r="P288" s="164">
        <v>0</v>
      </c>
      <c r="Q288" s="164">
        <f>ROUND(E288*P288,5)</f>
        <v>0</v>
      </c>
      <c r="R288" s="164"/>
      <c r="S288" s="164"/>
      <c r="T288" s="165">
        <v>0.11765</v>
      </c>
      <c r="U288" s="164">
        <f>ROUND(E288*T288,2)</f>
        <v>36.950000000000003</v>
      </c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 t="s">
        <v>137</v>
      </c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>
      <c r="A289" s="155">
        <v>122</v>
      </c>
      <c r="B289" s="161" t="s">
        <v>433</v>
      </c>
      <c r="C289" s="196" t="s">
        <v>434</v>
      </c>
      <c r="D289" s="163" t="s">
        <v>157</v>
      </c>
      <c r="E289" s="170">
        <v>361.14715000000001</v>
      </c>
      <c r="F289" s="173"/>
      <c r="G289" s="174">
        <f>ROUND(E289*F289,2)</f>
        <v>0</v>
      </c>
      <c r="H289" s="173"/>
      <c r="I289" s="174">
        <f>ROUND(E289*H289,2)</f>
        <v>0</v>
      </c>
      <c r="J289" s="173"/>
      <c r="K289" s="174">
        <f>ROUND(E289*J289,2)</f>
        <v>0</v>
      </c>
      <c r="L289" s="174">
        <v>21</v>
      </c>
      <c r="M289" s="174">
        <f>G289*(1+L289/100)</f>
        <v>0</v>
      </c>
      <c r="N289" s="164">
        <v>2.9999999999999997E-4</v>
      </c>
      <c r="O289" s="164">
        <f>ROUND(E289*N289,5)</f>
        <v>0.10834000000000001</v>
      </c>
      <c r="P289" s="164">
        <v>0</v>
      </c>
      <c r="Q289" s="164">
        <f>ROUND(E289*P289,5)</f>
        <v>0</v>
      </c>
      <c r="R289" s="164"/>
      <c r="S289" s="164"/>
      <c r="T289" s="165">
        <v>0</v>
      </c>
      <c r="U289" s="164">
        <f>ROUND(E289*T289,2)</f>
        <v>0</v>
      </c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 t="s">
        <v>246</v>
      </c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>
      <c r="A290" s="155">
        <v>123</v>
      </c>
      <c r="B290" s="161" t="s">
        <v>464</v>
      </c>
      <c r="C290" s="196" t="s">
        <v>465</v>
      </c>
      <c r="D290" s="163" t="s">
        <v>161</v>
      </c>
      <c r="E290" s="170">
        <v>63.7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64">
        <v>0</v>
      </c>
      <c r="O290" s="164">
        <f>ROUND(E290*N290,5)</f>
        <v>0</v>
      </c>
      <c r="P290" s="164">
        <v>0</v>
      </c>
      <c r="Q290" s="164">
        <f>ROUND(E290*P290,5)</f>
        <v>0</v>
      </c>
      <c r="R290" s="164"/>
      <c r="S290" s="164"/>
      <c r="T290" s="165">
        <v>0</v>
      </c>
      <c r="U290" s="164">
        <f>ROUND(E290*T290,2)</f>
        <v>0</v>
      </c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 t="s">
        <v>137</v>
      </c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>
      <c r="A291" s="155"/>
      <c r="B291" s="161"/>
      <c r="C291" s="197" t="s">
        <v>466</v>
      </c>
      <c r="D291" s="166"/>
      <c r="E291" s="171">
        <v>63.7</v>
      </c>
      <c r="F291" s="174"/>
      <c r="G291" s="174"/>
      <c r="H291" s="174"/>
      <c r="I291" s="174"/>
      <c r="J291" s="174"/>
      <c r="K291" s="174"/>
      <c r="L291" s="174"/>
      <c r="M291" s="174"/>
      <c r="N291" s="164"/>
      <c r="O291" s="164"/>
      <c r="P291" s="164"/>
      <c r="Q291" s="164"/>
      <c r="R291" s="164"/>
      <c r="S291" s="164"/>
      <c r="T291" s="165"/>
      <c r="U291" s="16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 t="s">
        <v>142</v>
      </c>
      <c r="AF291" s="154">
        <v>0</v>
      </c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>
      <c r="A292" s="155">
        <v>124</v>
      </c>
      <c r="B292" s="161" t="s">
        <v>467</v>
      </c>
      <c r="C292" s="196" t="s">
        <v>468</v>
      </c>
      <c r="D292" s="163" t="s">
        <v>161</v>
      </c>
      <c r="E292" s="170">
        <v>98</v>
      </c>
      <c r="F292" s="173"/>
      <c r="G292" s="174">
        <f>ROUND(E292*F292,2)</f>
        <v>0</v>
      </c>
      <c r="H292" s="173"/>
      <c r="I292" s="174">
        <f>ROUND(E292*H292,2)</f>
        <v>0</v>
      </c>
      <c r="J292" s="173"/>
      <c r="K292" s="174">
        <f>ROUND(E292*J292,2)</f>
        <v>0</v>
      </c>
      <c r="L292" s="174">
        <v>21</v>
      </c>
      <c r="M292" s="174">
        <f>G292*(1+L292/100)</f>
        <v>0</v>
      </c>
      <c r="N292" s="164">
        <v>0</v>
      </c>
      <c r="O292" s="164">
        <f>ROUND(E292*N292,5)</f>
        <v>0</v>
      </c>
      <c r="P292" s="164">
        <v>0</v>
      </c>
      <c r="Q292" s="164">
        <f>ROUND(E292*P292,5)</f>
        <v>0</v>
      </c>
      <c r="R292" s="164"/>
      <c r="S292" s="164"/>
      <c r="T292" s="165">
        <v>0</v>
      </c>
      <c r="U292" s="164">
        <f>ROUND(E292*T292,2)</f>
        <v>0</v>
      </c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 t="s">
        <v>137</v>
      </c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>
      <c r="A293" s="155"/>
      <c r="B293" s="161"/>
      <c r="C293" s="197" t="s">
        <v>469</v>
      </c>
      <c r="D293" s="166"/>
      <c r="E293" s="171">
        <v>98</v>
      </c>
      <c r="F293" s="174"/>
      <c r="G293" s="174"/>
      <c r="H293" s="174"/>
      <c r="I293" s="174"/>
      <c r="J293" s="174"/>
      <c r="K293" s="174"/>
      <c r="L293" s="174"/>
      <c r="M293" s="174"/>
      <c r="N293" s="164"/>
      <c r="O293" s="164"/>
      <c r="P293" s="164"/>
      <c r="Q293" s="164"/>
      <c r="R293" s="164"/>
      <c r="S293" s="164"/>
      <c r="T293" s="165"/>
      <c r="U293" s="16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 t="s">
        <v>142</v>
      </c>
      <c r="AF293" s="154">
        <v>0</v>
      </c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>
      <c r="A294" s="155">
        <v>125</v>
      </c>
      <c r="B294" s="161" t="s">
        <v>470</v>
      </c>
      <c r="C294" s="196" t="s">
        <v>471</v>
      </c>
      <c r="D294" s="163" t="s">
        <v>140</v>
      </c>
      <c r="E294" s="170">
        <v>3.5824799999999999</v>
      </c>
      <c r="F294" s="173"/>
      <c r="G294" s="174">
        <f>ROUND(E294*F294,2)</f>
        <v>0</v>
      </c>
      <c r="H294" s="173"/>
      <c r="I294" s="174">
        <f>ROUND(E294*H294,2)</f>
        <v>0</v>
      </c>
      <c r="J294" s="173"/>
      <c r="K294" s="174">
        <f>ROUND(E294*J294,2)</f>
        <v>0</v>
      </c>
      <c r="L294" s="174">
        <v>21</v>
      </c>
      <c r="M294" s="174">
        <f>G294*(1+L294/100)</f>
        <v>0</v>
      </c>
      <c r="N294" s="164">
        <v>1.6</v>
      </c>
      <c r="O294" s="164">
        <f>ROUND(E294*N294,5)</f>
        <v>5.7319699999999996</v>
      </c>
      <c r="P294" s="164">
        <v>0</v>
      </c>
      <c r="Q294" s="164">
        <f>ROUND(E294*P294,5)</f>
        <v>0</v>
      </c>
      <c r="R294" s="164"/>
      <c r="S294" s="164"/>
      <c r="T294" s="165">
        <v>1.8360000000000001</v>
      </c>
      <c r="U294" s="164">
        <f>ROUND(E294*T294,2)</f>
        <v>6.58</v>
      </c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 t="s">
        <v>137</v>
      </c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>
      <c r="A295" s="155"/>
      <c r="B295" s="161"/>
      <c r="C295" s="197" t="s">
        <v>472</v>
      </c>
      <c r="D295" s="166"/>
      <c r="E295" s="171">
        <v>3.5824799999999999</v>
      </c>
      <c r="F295" s="174"/>
      <c r="G295" s="174"/>
      <c r="H295" s="174"/>
      <c r="I295" s="174"/>
      <c r="J295" s="174"/>
      <c r="K295" s="174"/>
      <c r="L295" s="174"/>
      <c r="M295" s="174"/>
      <c r="N295" s="164"/>
      <c r="O295" s="164"/>
      <c r="P295" s="164"/>
      <c r="Q295" s="164"/>
      <c r="R295" s="164"/>
      <c r="S295" s="164"/>
      <c r="T295" s="165"/>
      <c r="U295" s="16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 t="s">
        <v>142</v>
      </c>
      <c r="AF295" s="154">
        <v>0</v>
      </c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>
      <c r="A296" s="155">
        <v>126</v>
      </c>
      <c r="B296" s="161" t="s">
        <v>473</v>
      </c>
      <c r="C296" s="196" t="s">
        <v>474</v>
      </c>
      <c r="D296" s="163" t="s">
        <v>140</v>
      </c>
      <c r="E296" s="170">
        <v>22.959803999999998</v>
      </c>
      <c r="F296" s="173"/>
      <c r="G296" s="174">
        <f>ROUND(E296*F296,2)</f>
        <v>0</v>
      </c>
      <c r="H296" s="173"/>
      <c r="I296" s="174">
        <f>ROUND(E296*H296,2)</f>
        <v>0</v>
      </c>
      <c r="J296" s="173"/>
      <c r="K296" s="174">
        <f>ROUND(E296*J296,2)</f>
        <v>0</v>
      </c>
      <c r="L296" s="174">
        <v>21</v>
      </c>
      <c r="M296" s="174">
        <f>G296*(1+L296/100)</f>
        <v>0</v>
      </c>
      <c r="N296" s="164">
        <v>0</v>
      </c>
      <c r="O296" s="164">
        <f>ROUND(E296*N296,5)</f>
        <v>0</v>
      </c>
      <c r="P296" s="164">
        <v>0</v>
      </c>
      <c r="Q296" s="164">
        <f>ROUND(E296*P296,5)</f>
        <v>0</v>
      </c>
      <c r="R296" s="164"/>
      <c r="S296" s="164"/>
      <c r="T296" s="165">
        <v>1.8360000000000001</v>
      </c>
      <c r="U296" s="164">
        <f>ROUND(E296*T296,2)</f>
        <v>42.15</v>
      </c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 t="s">
        <v>137</v>
      </c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>
      <c r="A297" s="155"/>
      <c r="B297" s="161"/>
      <c r="C297" s="197" t="s">
        <v>475</v>
      </c>
      <c r="D297" s="166"/>
      <c r="E297" s="171">
        <v>22.959803999999998</v>
      </c>
      <c r="F297" s="174"/>
      <c r="G297" s="174"/>
      <c r="H297" s="174"/>
      <c r="I297" s="174"/>
      <c r="J297" s="174"/>
      <c r="K297" s="174"/>
      <c r="L297" s="174"/>
      <c r="M297" s="174"/>
      <c r="N297" s="164"/>
      <c r="O297" s="164"/>
      <c r="P297" s="164"/>
      <c r="Q297" s="164"/>
      <c r="R297" s="164"/>
      <c r="S297" s="164"/>
      <c r="T297" s="165"/>
      <c r="U297" s="16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 t="s">
        <v>142</v>
      </c>
      <c r="AF297" s="154">
        <v>0</v>
      </c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>
      <c r="A298" s="155">
        <v>127</v>
      </c>
      <c r="B298" s="161" t="s">
        <v>476</v>
      </c>
      <c r="C298" s="196" t="s">
        <v>477</v>
      </c>
      <c r="D298" s="163" t="s">
        <v>193</v>
      </c>
      <c r="E298" s="170">
        <v>360.79692</v>
      </c>
      <c r="F298" s="173"/>
      <c r="G298" s="174">
        <f>ROUND(E298*F298,2)</f>
        <v>0</v>
      </c>
      <c r="H298" s="173"/>
      <c r="I298" s="174">
        <f>ROUND(E298*H298,2)</f>
        <v>0</v>
      </c>
      <c r="J298" s="173"/>
      <c r="K298" s="174">
        <f>ROUND(E298*J298,2)</f>
        <v>0</v>
      </c>
      <c r="L298" s="174">
        <v>21</v>
      </c>
      <c r="M298" s="174">
        <f>G298*(1+L298/100)</f>
        <v>0</v>
      </c>
      <c r="N298" s="164">
        <v>2.5000000000000001E-2</v>
      </c>
      <c r="O298" s="164">
        <f>ROUND(E298*N298,5)</f>
        <v>9.0199200000000008</v>
      </c>
      <c r="P298" s="164">
        <v>0</v>
      </c>
      <c r="Q298" s="164">
        <f>ROUND(E298*P298,5)</f>
        <v>0</v>
      </c>
      <c r="R298" s="164"/>
      <c r="S298" s="164"/>
      <c r="T298" s="165">
        <v>0</v>
      </c>
      <c r="U298" s="164">
        <f>ROUND(E298*T298,2)</f>
        <v>0</v>
      </c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 t="s">
        <v>246</v>
      </c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outlineLevel="1">
      <c r="A299" s="155"/>
      <c r="B299" s="161"/>
      <c r="C299" s="197" t="s">
        <v>478</v>
      </c>
      <c r="D299" s="166"/>
      <c r="E299" s="171">
        <v>360.79692</v>
      </c>
      <c r="F299" s="174"/>
      <c r="G299" s="174"/>
      <c r="H299" s="174"/>
      <c r="I299" s="174"/>
      <c r="J299" s="174"/>
      <c r="K299" s="174"/>
      <c r="L299" s="174"/>
      <c r="M299" s="174"/>
      <c r="N299" s="164"/>
      <c r="O299" s="164"/>
      <c r="P299" s="164"/>
      <c r="Q299" s="164"/>
      <c r="R299" s="164"/>
      <c r="S299" s="164"/>
      <c r="T299" s="165"/>
      <c r="U299" s="16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 t="s">
        <v>142</v>
      </c>
      <c r="AF299" s="154">
        <v>0</v>
      </c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</row>
    <row r="300" spans="1:60" outlineLevel="1">
      <c r="A300" s="155">
        <v>128</v>
      </c>
      <c r="B300" s="161" t="s">
        <v>479</v>
      </c>
      <c r="C300" s="196" t="s">
        <v>480</v>
      </c>
      <c r="D300" s="163" t="s">
        <v>157</v>
      </c>
      <c r="E300" s="170">
        <v>273.33100000000002</v>
      </c>
      <c r="F300" s="173"/>
      <c r="G300" s="174">
        <f>ROUND(E300*F300,2)</f>
        <v>0</v>
      </c>
      <c r="H300" s="173"/>
      <c r="I300" s="174">
        <f>ROUND(E300*H300,2)</f>
        <v>0</v>
      </c>
      <c r="J300" s="173"/>
      <c r="K300" s="174">
        <f>ROUND(E300*J300,2)</f>
        <v>0</v>
      </c>
      <c r="L300" s="174">
        <v>21</v>
      </c>
      <c r="M300" s="174">
        <f>G300*(1+L300/100)</f>
        <v>0</v>
      </c>
      <c r="N300" s="164">
        <v>0</v>
      </c>
      <c r="O300" s="164">
        <f>ROUND(E300*N300,5)</f>
        <v>0</v>
      </c>
      <c r="P300" s="164">
        <v>0</v>
      </c>
      <c r="Q300" s="164">
        <f>ROUND(E300*P300,5)</f>
        <v>0</v>
      </c>
      <c r="R300" s="164"/>
      <c r="S300" s="164"/>
      <c r="T300" s="165">
        <v>0</v>
      </c>
      <c r="U300" s="164">
        <f>ROUND(E300*T300,2)</f>
        <v>0</v>
      </c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 t="s">
        <v>137</v>
      </c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>
      <c r="A301" s="155"/>
      <c r="B301" s="161"/>
      <c r="C301" s="197" t="s">
        <v>481</v>
      </c>
      <c r="D301" s="166"/>
      <c r="E301" s="171">
        <v>273.33100000000002</v>
      </c>
      <c r="F301" s="174"/>
      <c r="G301" s="174"/>
      <c r="H301" s="174"/>
      <c r="I301" s="174"/>
      <c r="J301" s="174"/>
      <c r="K301" s="174"/>
      <c r="L301" s="174"/>
      <c r="M301" s="174"/>
      <c r="N301" s="164"/>
      <c r="O301" s="164"/>
      <c r="P301" s="164"/>
      <c r="Q301" s="164"/>
      <c r="R301" s="164"/>
      <c r="S301" s="164"/>
      <c r="T301" s="165"/>
      <c r="U301" s="16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 t="s">
        <v>142</v>
      </c>
      <c r="AF301" s="154">
        <v>0</v>
      </c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>
      <c r="A302" s="155">
        <v>129</v>
      </c>
      <c r="B302" s="161" t="s">
        <v>482</v>
      </c>
      <c r="C302" s="196" t="s">
        <v>483</v>
      </c>
      <c r="D302" s="163" t="s">
        <v>200</v>
      </c>
      <c r="E302" s="170">
        <v>15.09262</v>
      </c>
      <c r="F302" s="173"/>
      <c r="G302" s="174">
        <f>ROUND(E302*F302,2)</f>
        <v>0</v>
      </c>
      <c r="H302" s="173"/>
      <c r="I302" s="174">
        <f>ROUND(E302*H302,2)</f>
        <v>0</v>
      </c>
      <c r="J302" s="173"/>
      <c r="K302" s="174">
        <f>ROUND(E302*J302,2)</f>
        <v>0</v>
      </c>
      <c r="L302" s="174">
        <v>21</v>
      </c>
      <c r="M302" s="174">
        <f>G302*(1+L302/100)</f>
        <v>0</v>
      </c>
      <c r="N302" s="164">
        <v>0</v>
      </c>
      <c r="O302" s="164">
        <f>ROUND(E302*N302,5)</f>
        <v>0</v>
      </c>
      <c r="P302" s="164">
        <v>0</v>
      </c>
      <c r="Q302" s="164">
        <f>ROUND(E302*P302,5)</f>
        <v>0</v>
      </c>
      <c r="R302" s="164"/>
      <c r="S302" s="164"/>
      <c r="T302" s="165">
        <v>2.2799999999999998</v>
      </c>
      <c r="U302" s="164">
        <f>ROUND(E302*T302,2)</f>
        <v>34.409999999999997</v>
      </c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 t="s">
        <v>137</v>
      </c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>
      <c r="A303" s="156" t="s">
        <v>132</v>
      </c>
      <c r="B303" s="162" t="s">
        <v>87</v>
      </c>
      <c r="C303" s="198" t="s">
        <v>88</v>
      </c>
      <c r="D303" s="167"/>
      <c r="E303" s="172"/>
      <c r="F303" s="175"/>
      <c r="G303" s="175">
        <f>SUMIF(AE304:AE318,"&lt;&gt;NOR",G304:G318)</f>
        <v>0</v>
      </c>
      <c r="H303" s="175"/>
      <c r="I303" s="175">
        <f>SUM(I304:I318)</f>
        <v>0</v>
      </c>
      <c r="J303" s="175"/>
      <c r="K303" s="175">
        <f>SUM(K304:K318)</f>
        <v>0</v>
      </c>
      <c r="L303" s="175"/>
      <c r="M303" s="175">
        <f>SUM(M304:M318)</f>
        <v>0</v>
      </c>
      <c r="N303" s="168"/>
      <c r="O303" s="168">
        <f>SUM(O304:O318)</f>
        <v>6.8149199999999999</v>
      </c>
      <c r="P303" s="168"/>
      <c r="Q303" s="168">
        <f>SUM(Q304:Q318)</f>
        <v>0</v>
      </c>
      <c r="R303" s="168"/>
      <c r="S303" s="168"/>
      <c r="T303" s="169"/>
      <c r="U303" s="168">
        <f>SUM(U304:U318)</f>
        <v>146.83000000000001</v>
      </c>
      <c r="AE303" t="s">
        <v>133</v>
      </c>
    </row>
    <row r="304" spans="1:60" ht="22.5" outlineLevel="1">
      <c r="A304" s="155">
        <v>131</v>
      </c>
      <c r="B304" s="161" t="s">
        <v>484</v>
      </c>
      <c r="C304" s="196" t="s">
        <v>485</v>
      </c>
      <c r="D304" s="163" t="s">
        <v>136</v>
      </c>
      <c r="E304" s="170">
        <v>1</v>
      </c>
      <c r="F304" s="173"/>
      <c r="G304" s="174">
        <f>ROUND(E304*F304,2)</f>
        <v>0</v>
      </c>
      <c r="H304" s="173"/>
      <c r="I304" s="174">
        <f>ROUND(E304*H304,2)</f>
        <v>0</v>
      </c>
      <c r="J304" s="173"/>
      <c r="K304" s="174">
        <f>ROUND(E304*J304,2)</f>
        <v>0</v>
      </c>
      <c r="L304" s="174">
        <v>21</v>
      </c>
      <c r="M304" s="174">
        <f>G304*(1+L304/100)</f>
        <v>0</v>
      </c>
      <c r="N304" s="164">
        <v>0</v>
      </c>
      <c r="O304" s="164">
        <f>ROUND(E304*N304,5)</f>
        <v>0</v>
      </c>
      <c r="P304" s="164">
        <v>0</v>
      </c>
      <c r="Q304" s="164">
        <f>ROUND(E304*P304,5)</f>
        <v>0</v>
      </c>
      <c r="R304" s="164"/>
      <c r="S304" s="164"/>
      <c r="T304" s="165">
        <v>0</v>
      </c>
      <c r="U304" s="164">
        <f>ROUND(E304*T304,2)</f>
        <v>0</v>
      </c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 t="s">
        <v>137</v>
      </c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>
      <c r="A305" s="155"/>
      <c r="B305" s="161"/>
      <c r="C305" s="197" t="s">
        <v>49</v>
      </c>
      <c r="D305" s="166"/>
      <c r="E305" s="171">
        <v>1</v>
      </c>
      <c r="F305" s="174"/>
      <c r="G305" s="174"/>
      <c r="H305" s="174"/>
      <c r="I305" s="174"/>
      <c r="J305" s="174"/>
      <c r="K305" s="174"/>
      <c r="L305" s="174"/>
      <c r="M305" s="174"/>
      <c r="N305" s="164"/>
      <c r="O305" s="164"/>
      <c r="P305" s="164"/>
      <c r="Q305" s="164"/>
      <c r="R305" s="164"/>
      <c r="S305" s="164"/>
      <c r="T305" s="165"/>
      <c r="U305" s="16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 t="s">
        <v>142</v>
      </c>
      <c r="AF305" s="154">
        <v>0</v>
      </c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>
      <c r="A306" s="155">
        <v>132</v>
      </c>
      <c r="B306" s="161" t="s">
        <v>486</v>
      </c>
      <c r="C306" s="196" t="s">
        <v>487</v>
      </c>
      <c r="D306" s="163" t="s">
        <v>157</v>
      </c>
      <c r="E306" s="170">
        <v>314.041</v>
      </c>
      <c r="F306" s="173"/>
      <c r="G306" s="174">
        <f>ROUND(E306*F306,2)</f>
        <v>0</v>
      </c>
      <c r="H306" s="173"/>
      <c r="I306" s="174">
        <f>ROUND(E306*H306,2)</f>
        <v>0</v>
      </c>
      <c r="J306" s="173"/>
      <c r="K306" s="174">
        <f>ROUND(E306*J306,2)</f>
        <v>0</v>
      </c>
      <c r="L306" s="174">
        <v>21</v>
      </c>
      <c r="M306" s="174">
        <f>G306*(1+L306/100)</f>
        <v>0</v>
      </c>
      <c r="N306" s="164">
        <v>0</v>
      </c>
      <c r="O306" s="164">
        <f>ROUND(E306*N306,5)</f>
        <v>0</v>
      </c>
      <c r="P306" s="164">
        <v>0</v>
      </c>
      <c r="Q306" s="164">
        <f>ROUND(E306*P306,5)</f>
        <v>0</v>
      </c>
      <c r="R306" s="164"/>
      <c r="S306" s="164"/>
      <c r="T306" s="165">
        <v>0.29199999999999998</v>
      </c>
      <c r="U306" s="164">
        <f>ROUND(E306*T306,2)</f>
        <v>91.7</v>
      </c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 t="s">
        <v>137</v>
      </c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>
      <c r="A307" s="155"/>
      <c r="B307" s="161"/>
      <c r="C307" s="197" t="s">
        <v>427</v>
      </c>
      <c r="D307" s="166"/>
      <c r="E307" s="171">
        <v>314.041</v>
      </c>
      <c r="F307" s="174"/>
      <c r="G307" s="174"/>
      <c r="H307" s="174"/>
      <c r="I307" s="174"/>
      <c r="J307" s="174"/>
      <c r="K307" s="174"/>
      <c r="L307" s="174"/>
      <c r="M307" s="174"/>
      <c r="N307" s="164"/>
      <c r="O307" s="164"/>
      <c r="P307" s="164"/>
      <c r="Q307" s="164"/>
      <c r="R307" s="164"/>
      <c r="S307" s="164"/>
      <c r="T307" s="165"/>
      <c r="U307" s="16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 t="s">
        <v>142</v>
      </c>
      <c r="AF307" s="154">
        <v>0</v>
      </c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ht="22.5" outlineLevel="1">
      <c r="A308" s="155">
        <v>133</v>
      </c>
      <c r="B308" s="161" t="s">
        <v>488</v>
      </c>
      <c r="C308" s="196" t="s">
        <v>489</v>
      </c>
      <c r="D308" s="163" t="s">
        <v>157</v>
      </c>
      <c r="E308" s="170">
        <v>57.15</v>
      </c>
      <c r="F308" s="173"/>
      <c r="G308" s="174">
        <f>ROUND(E308*F308,2)</f>
        <v>0</v>
      </c>
      <c r="H308" s="173"/>
      <c r="I308" s="174">
        <f>ROUND(E308*H308,2)</f>
        <v>0</v>
      </c>
      <c r="J308" s="173"/>
      <c r="K308" s="174">
        <f>ROUND(E308*J308,2)</f>
        <v>0</v>
      </c>
      <c r="L308" s="174">
        <v>21</v>
      </c>
      <c r="M308" s="174">
        <f>G308*(1+L308/100)</f>
        <v>0</v>
      </c>
      <c r="N308" s="164">
        <v>1.6800000000000001E-3</v>
      </c>
      <c r="O308" s="164">
        <f>ROUND(E308*N308,5)</f>
        <v>9.6009999999999998E-2</v>
      </c>
      <c r="P308" s="164">
        <v>0</v>
      </c>
      <c r="Q308" s="164">
        <f>ROUND(E308*P308,5)</f>
        <v>0</v>
      </c>
      <c r="R308" s="164"/>
      <c r="S308" s="164"/>
      <c r="T308" s="165">
        <v>0.75582000000000005</v>
      </c>
      <c r="U308" s="164">
        <f>ROUND(E308*T308,2)</f>
        <v>43.2</v>
      </c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 t="s">
        <v>224</v>
      </c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>
      <c r="A309" s="155"/>
      <c r="B309" s="161"/>
      <c r="C309" s="197" t="s">
        <v>490</v>
      </c>
      <c r="D309" s="166"/>
      <c r="E309" s="171">
        <v>57.15</v>
      </c>
      <c r="F309" s="174"/>
      <c r="G309" s="174"/>
      <c r="H309" s="174"/>
      <c r="I309" s="174"/>
      <c r="J309" s="174"/>
      <c r="K309" s="174"/>
      <c r="L309" s="174"/>
      <c r="M309" s="174"/>
      <c r="N309" s="164"/>
      <c r="O309" s="164"/>
      <c r="P309" s="164"/>
      <c r="Q309" s="164"/>
      <c r="R309" s="164"/>
      <c r="S309" s="164"/>
      <c r="T309" s="165"/>
      <c r="U309" s="16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 t="s">
        <v>142</v>
      </c>
      <c r="AF309" s="154">
        <v>0</v>
      </c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>
      <c r="A310" s="155">
        <v>134</v>
      </c>
      <c r="B310" s="161" t="s">
        <v>491</v>
      </c>
      <c r="C310" s="196" t="s">
        <v>492</v>
      </c>
      <c r="D310" s="163" t="s">
        <v>157</v>
      </c>
      <c r="E310" s="170">
        <v>414.02510000000001</v>
      </c>
      <c r="F310" s="173"/>
      <c r="G310" s="174">
        <f>ROUND(E310*F310,2)</f>
        <v>0</v>
      </c>
      <c r="H310" s="173"/>
      <c r="I310" s="174">
        <f>ROUND(E310*H310,2)</f>
        <v>0</v>
      </c>
      <c r="J310" s="173"/>
      <c r="K310" s="174">
        <f>ROUND(E310*J310,2)</f>
        <v>0</v>
      </c>
      <c r="L310" s="174">
        <v>21</v>
      </c>
      <c r="M310" s="174">
        <f>G310*(1+L310/100)</f>
        <v>0</v>
      </c>
      <c r="N310" s="164">
        <v>1.5699999999999999E-2</v>
      </c>
      <c r="O310" s="164">
        <f>ROUND(E310*N310,5)</f>
        <v>6.5001899999999999</v>
      </c>
      <c r="P310" s="164">
        <v>0</v>
      </c>
      <c r="Q310" s="164">
        <f>ROUND(E310*P310,5)</f>
        <v>0</v>
      </c>
      <c r="R310" s="164"/>
      <c r="S310" s="164"/>
      <c r="T310" s="165">
        <v>0</v>
      </c>
      <c r="U310" s="164">
        <f>ROUND(E310*T310,2)</f>
        <v>0</v>
      </c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 t="s">
        <v>246</v>
      </c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>
      <c r="A311" s="155"/>
      <c r="B311" s="161"/>
      <c r="C311" s="197" t="s">
        <v>493</v>
      </c>
      <c r="D311" s="166"/>
      <c r="E311" s="171">
        <v>345.44510000000002</v>
      </c>
      <c r="F311" s="174"/>
      <c r="G311" s="174"/>
      <c r="H311" s="174"/>
      <c r="I311" s="174"/>
      <c r="J311" s="174"/>
      <c r="K311" s="174"/>
      <c r="L311" s="174"/>
      <c r="M311" s="174"/>
      <c r="N311" s="164"/>
      <c r="O311" s="164"/>
      <c r="P311" s="164"/>
      <c r="Q311" s="164"/>
      <c r="R311" s="164"/>
      <c r="S311" s="164"/>
      <c r="T311" s="165"/>
      <c r="U311" s="16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 t="s">
        <v>142</v>
      </c>
      <c r="AF311" s="154">
        <v>0</v>
      </c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>
      <c r="A312" s="155"/>
      <c r="B312" s="161"/>
      <c r="C312" s="197" t="s">
        <v>494</v>
      </c>
      <c r="D312" s="166"/>
      <c r="E312" s="171">
        <v>68.58</v>
      </c>
      <c r="F312" s="174"/>
      <c r="G312" s="174"/>
      <c r="H312" s="174"/>
      <c r="I312" s="174"/>
      <c r="J312" s="174"/>
      <c r="K312" s="174"/>
      <c r="L312" s="174"/>
      <c r="M312" s="174"/>
      <c r="N312" s="164"/>
      <c r="O312" s="164"/>
      <c r="P312" s="164"/>
      <c r="Q312" s="164"/>
      <c r="R312" s="164"/>
      <c r="S312" s="164"/>
      <c r="T312" s="165"/>
      <c r="U312" s="16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 t="s">
        <v>142</v>
      </c>
      <c r="AF312" s="154">
        <v>0</v>
      </c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>
      <c r="A313" s="155">
        <v>135</v>
      </c>
      <c r="B313" s="161" t="s">
        <v>495</v>
      </c>
      <c r="C313" s="196" t="s">
        <v>496</v>
      </c>
      <c r="D313" s="163" t="s">
        <v>140</v>
      </c>
      <c r="E313" s="170">
        <v>9.2797750000000008</v>
      </c>
      <c r="F313" s="173"/>
      <c r="G313" s="174">
        <f>ROUND(E313*F313,2)</f>
        <v>0</v>
      </c>
      <c r="H313" s="173"/>
      <c r="I313" s="174">
        <f>ROUND(E313*H313,2)</f>
        <v>0</v>
      </c>
      <c r="J313" s="173"/>
      <c r="K313" s="174">
        <f>ROUND(E313*J313,2)</f>
        <v>0</v>
      </c>
      <c r="L313" s="174">
        <v>21</v>
      </c>
      <c r="M313" s="174">
        <f>G313*(1+L313/100)</f>
        <v>0</v>
      </c>
      <c r="N313" s="164">
        <v>2.3570000000000001E-2</v>
      </c>
      <c r="O313" s="164">
        <f>ROUND(E313*N313,5)</f>
        <v>0.21872</v>
      </c>
      <c r="P313" s="164">
        <v>0</v>
      </c>
      <c r="Q313" s="164">
        <f>ROUND(E313*P313,5)</f>
        <v>0</v>
      </c>
      <c r="R313" s="164"/>
      <c r="S313" s="164"/>
      <c r="T313" s="165">
        <v>0</v>
      </c>
      <c r="U313" s="164">
        <f>ROUND(E313*T313,2)</f>
        <v>0</v>
      </c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 t="s">
        <v>137</v>
      </c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>
      <c r="A314" s="155"/>
      <c r="B314" s="161"/>
      <c r="C314" s="197" t="s">
        <v>497</v>
      </c>
      <c r="D314" s="166"/>
      <c r="E314" s="171">
        <v>7.8510249999999999</v>
      </c>
      <c r="F314" s="174"/>
      <c r="G314" s="174"/>
      <c r="H314" s="174"/>
      <c r="I314" s="174"/>
      <c r="J314" s="174"/>
      <c r="K314" s="174"/>
      <c r="L314" s="174"/>
      <c r="M314" s="174"/>
      <c r="N314" s="164"/>
      <c r="O314" s="164"/>
      <c r="P314" s="164"/>
      <c r="Q314" s="164"/>
      <c r="R314" s="164"/>
      <c r="S314" s="164"/>
      <c r="T314" s="165"/>
      <c r="U314" s="16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 t="s">
        <v>142</v>
      </c>
      <c r="AF314" s="154">
        <v>0</v>
      </c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>
      <c r="A315" s="155"/>
      <c r="B315" s="161"/>
      <c r="C315" s="197" t="s">
        <v>498</v>
      </c>
      <c r="D315" s="166"/>
      <c r="E315" s="171">
        <v>1.42875</v>
      </c>
      <c r="F315" s="174"/>
      <c r="G315" s="174"/>
      <c r="H315" s="174"/>
      <c r="I315" s="174"/>
      <c r="J315" s="174"/>
      <c r="K315" s="174"/>
      <c r="L315" s="174"/>
      <c r="M315" s="174"/>
      <c r="N315" s="164"/>
      <c r="O315" s="164"/>
      <c r="P315" s="164"/>
      <c r="Q315" s="164"/>
      <c r="R315" s="164"/>
      <c r="S315" s="164"/>
      <c r="T315" s="165"/>
      <c r="U315" s="16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 t="s">
        <v>142</v>
      </c>
      <c r="AF315" s="154">
        <v>0</v>
      </c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>
      <c r="A316" s="155">
        <v>136</v>
      </c>
      <c r="B316" s="161" t="s">
        <v>499</v>
      </c>
      <c r="C316" s="196" t="s">
        <v>500</v>
      </c>
      <c r="D316" s="163" t="s">
        <v>193</v>
      </c>
      <c r="E316" s="170">
        <v>2</v>
      </c>
      <c r="F316" s="173"/>
      <c r="G316" s="174">
        <f>ROUND(E316*F316,2)</f>
        <v>0</v>
      </c>
      <c r="H316" s="173"/>
      <c r="I316" s="174">
        <f>ROUND(E316*H316,2)</f>
        <v>0</v>
      </c>
      <c r="J316" s="173"/>
      <c r="K316" s="174">
        <f>ROUND(E316*J316,2)</f>
        <v>0</v>
      </c>
      <c r="L316" s="174">
        <v>21</v>
      </c>
      <c r="M316" s="174">
        <f>G316*(1+L316/100)</f>
        <v>0</v>
      </c>
      <c r="N316" s="164">
        <v>0</v>
      </c>
      <c r="O316" s="164">
        <f>ROUND(E316*N316,5)</f>
        <v>0</v>
      </c>
      <c r="P316" s="164">
        <v>0</v>
      </c>
      <c r="Q316" s="164">
        <f>ROUND(E316*P316,5)</f>
        <v>0</v>
      </c>
      <c r="R316" s="164"/>
      <c r="S316" s="164"/>
      <c r="T316" s="165">
        <v>0</v>
      </c>
      <c r="U316" s="164">
        <f>ROUND(E316*T316,2)</f>
        <v>0</v>
      </c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 t="s">
        <v>137</v>
      </c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>
      <c r="A317" s="155"/>
      <c r="B317" s="161"/>
      <c r="C317" s="197" t="s">
        <v>53</v>
      </c>
      <c r="D317" s="166"/>
      <c r="E317" s="171">
        <v>2</v>
      </c>
      <c r="F317" s="174"/>
      <c r="G317" s="174"/>
      <c r="H317" s="174"/>
      <c r="I317" s="174"/>
      <c r="J317" s="174"/>
      <c r="K317" s="174"/>
      <c r="L317" s="174"/>
      <c r="M317" s="174"/>
      <c r="N317" s="164"/>
      <c r="O317" s="164"/>
      <c r="P317" s="164"/>
      <c r="Q317" s="164"/>
      <c r="R317" s="164"/>
      <c r="S317" s="164"/>
      <c r="T317" s="165"/>
      <c r="U317" s="16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 t="s">
        <v>142</v>
      </c>
      <c r="AF317" s="154">
        <v>0</v>
      </c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ht="22.5" outlineLevel="1">
      <c r="A318" s="155">
        <v>137</v>
      </c>
      <c r="B318" s="161" t="s">
        <v>501</v>
      </c>
      <c r="C318" s="196" t="s">
        <v>502</v>
      </c>
      <c r="D318" s="163" t="s">
        <v>200</v>
      </c>
      <c r="E318" s="170">
        <v>6.8149199999999999</v>
      </c>
      <c r="F318" s="173"/>
      <c r="G318" s="174">
        <f>ROUND(E318*F318,2)</f>
        <v>0</v>
      </c>
      <c r="H318" s="173"/>
      <c r="I318" s="174">
        <f>ROUND(E318*H318,2)</f>
        <v>0</v>
      </c>
      <c r="J318" s="173"/>
      <c r="K318" s="174">
        <f>ROUND(E318*J318,2)</f>
        <v>0</v>
      </c>
      <c r="L318" s="174">
        <v>21</v>
      </c>
      <c r="M318" s="174">
        <f>G318*(1+L318/100)</f>
        <v>0</v>
      </c>
      <c r="N318" s="164">
        <v>0</v>
      </c>
      <c r="O318" s="164">
        <f>ROUND(E318*N318,5)</f>
        <v>0</v>
      </c>
      <c r="P318" s="164">
        <v>0</v>
      </c>
      <c r="Q318" s="164">
        <f>ROUND(E318*P318,5)</f>
        <v>0</v>
      </c>
      <c r="R318" s="164"/>
      <c r="S318" s="164"/>
      <c r="T318" s="165">
        <v>1.75</v>
      </c>
      <c r="U318" s="164">
        <f>ROUND(E318*T318,2)</f>
        <v>11.93</v>
      </c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 t="s">
        <v>137</v>
      </c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>
      <c r="A319" s="156" t="s">
        <v>132</v>
      </c>
      <c r="B319" s="162" t="s">
        <v>89</v>
      </c>
      <c r="C319" s="198" t="s">
        <v>90</v>
      </c>
      <c r="D319" s="167"/>
      <c r="E319" s="172"/>
      <c r="F319" s="175"/>
      <c r="G319" s="175">
        <f>SUMIF(AE320:AE324,"&lt;&gt;NOR",G320:G324)</f>
        <v>0</v>
      </c>
      <c r="H319" s="175"/>
      <c r="I319" s="175">
        <f>SUM(I320:I324)</f>
        <v>0</v>
      </c>
      <c r="J319" s="175"/>
      <c r="K319" s="175">
        <f>SUM(K320:K324)</f>
        <v>0</v>
      </c>
      <c r="L319" s="175"/>
      <c r="M319" s="175">
        <f>SUM(M320:M324)</f>
        <v>0</v>
      </c>
      <c r="N319" s="168"/>
      <c r="O319" s="168">
        <f>SUM(O320:O324)</f>
        <v>1.84002</v>
      </c>
      <c r="P319" s="168"/>
      <c r="Q319" s="168">
        <f>SUM(Q320:Q324)</f>
        <v>0</v>
      </c>
      <c r="R319" s="168"/>
      <c r="S319" s="168"/>
      <c r="T319" s="169"/>
      <c r="U319" s="168">
        <f>SUM(U320:U324)</f>
        <v>253.17</v>
      </c>
      <c r="AE319" t="s">
        <v>133</v>
      </c>
    </row>
    <row r="320" spans="1:60" ht="22.5" outlineLevel="1">
      <c r="A320" s="155">
        <v>138</v>
      </c>
      <c r="B320" s="161" t="s">
        <v>503</v>
      </c>
      <c r="C320" s="196" t="s">
        <v>504</v>
      </c>
      <c r="D320" s="163" t="s">
        <v>157</v>
      </c>
      <c r="E320" s="170">
        <v>271.58</v>
      </c>
      <c r="F320" s="173"/>
      <c r="G320" s="174">
        <f>ROUND(E320*F320,2)</f>
        <v>0</v>
      </c>
      <c r="H320" s="173"/>
      <c r="I320" s="174">
        <f>ROUND(E320*H320,2)</f>
        <v>0</v>
      </c>
      <c r="J320" s="173"/>
      <c r="K320" s="174">
        <f>ROUND(E320*J320,2)</f>
        <v>0</v>
      </c>
      <c r="L320" s="174">
        <v>21</v>
      </c>
      <c r="M320" s="174">
        <f>G320*(1+L320/100)</f>
        <v>0</v>
      </c>
      <c r="N320" s="164">
        <v>6.4700000000000001E-3</v>
      </c>
      <c r="O320" s="164">
        <f>ROUND(E320*N320,5)</f>
        <v>1.75712</v>
      </c>
      <c r="P320" s="164">
        <v>0</v>
      </c>
      <c r="Q320" s="164">
        <f>ROUND(E320*P320,5)</f>
        <v>0</v>
      </c>
      <c r="R320" s="164"/>
      <c r="S320" s="164"/>
      <c r="T320" s="165">
        <v>0.91100000000000003</v>
      </c>
      <c r="U320" s="164">
        <f>ROUND(E320*T320,2)</f>
        <v>247.41</v>
      </c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 t="s">
        <v>137</v>
      </c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>
      <c r="A321" s="155"/>
      <c r="B321" s="161"/>
      <c r="C321" s="197" t="s">
        <v>343</v>
      </c>
      <c r="D321" s="166"/>
      <c r="E321" s="171">
        <v>271.58</v>
      </c>
      <c r="F321" s="174"/>
      <c r="G321" s="174"/>
      <c r="H321" s="174"/>
      <c r="I321" s="174"/>
      <c r="J321" s="174"/>
      <c r="K321" s="174"/>
      <c r="L321" s="174"/>
      <c r="M321" s="174"/>
      <c r="N321" s="164"/>
      <c r="O321" s="164"/>
      <c r="P321" s="164"/>
      <c r="Q321" s="164"/>
      <c r="R321" s="164"/>
      <c r="S321" s="164"/>
      <c r="T321" s="165"/>
      <c r="U321" s="16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 t="s">
        <v>142</v>
      </c>
      <c r="AF321" s="154">
        <v>0</v>
      </c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>
      <c r="A322" s="155">
        <v>139</v>
      </c>
      <c r="B322" s="161" t="s">
        <v>505</v>
      </c>
      <c r="C322" s="196" t="s">
        <v>506</v>
      </c>
      <c r="D322" s="163" t="s">
        <v>193</v>
      </c>
      <c r="E322" s="170">
        <v>10</v>
      </c>
      <c r="F322" s="173"/>
      <c r="G322" s="174">
        <f>ROUND(E322*F322,2)</f>
        <v>0</v>
      </c>
      <c r="H322" s="173"/>
      <c r="I322" s="174">
        <f>ROUND(E322*H322,2)</f>
        <v>0</v>
      </c>
      <c r="J322" s="173"/>
      <c r="K322" s="174">
        <f>ROUND(E322*J322,2)</f>
        <v>0</v>
      </c>
      <c r="L322" s="174">
        <v>21</v>
      </c>
      <c r="M322" s="174">
        <f>G322*(1+L322/100)</f>
        <v>0</v>
      </c>
      <c r="N322" s="164">
        <v>8.2900000000000005E-3</v>
      </c>
      <c r="O322" s="164">
        <f>ROUND(E322*N322,5)</f>
        <v>8.2900000000000001E-2</v>
      </c>
      <c r="P322" s="164">
        <v>0</v>
      </c>
      <c r="Q322" s="164">
        <f>ROUND(E322*P322,5)</f>
        <v>0</v>
      </c>
      <c r="R322" s="164"/>
      <c r="S322" s="164"/>
      <c r="T322" s="165">
        <v>0.36299999999999999</v>
      </c>
      <c r="U322" s="164">
        <f>ROUND(E322*T322,2)</f>
        <v>3.63</v>
      </c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 t="s">
        <v>137</v>
      </c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outlineLevel="1">
      <c r="A323" s="155"/>
      <c r="B323" s="161"/>
      <c r="C323" s="197" t="s">
        <v>507</v>
      </c>
      <c r="D323" s="166"/>
      <c r="E323" s="171">
        <v>10</v>
      </c>
      <c r="F323" s="174"/>
      <c r="G323" s="174"/>
      <c r="H323" s="174"/>
      <c r="I323" s="174"/>
      <c r="J323" s="174"/>
      <c r="K323" s="174"/>
      <c r="L323" s="174"/>
      <c r="M323" s="174"/>
      <c r="N323" s="164"/>
      <c r="O323" s="164"/>
      <c r="P323" s="164"/>
      <c r="Q323" s="164"/>
      <c r="R323" s="164"/>
      <c r="S323" s="164"/>
      <c r="T323" s="165"/>
      <c r="U323" s="16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 t="s">
        <v>142</v>
      </c>
      <c r="AF323" s="154">
        <v>0</v>
      </c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>
      <c r="A324" s="155">
        <v>140</v>
      </c>
      <c r="B324" s="161" t="s">
        <v>508</v>
      </c>
      <c r="C324" s="196" t="s">
        <v>509</v>
      </c>
      <c r="D324" s="163" t="s">
        <v>200</v>
      </c>
      <c r="E324" s="170">
        <v>1.84002</v>
      </c>
      <c r="F324" s="173"/>
      <c r="G324" s="174">
        <f>ROUND(E324*F324,2)</f>
        <v>0</v>
      </c>
      <c r="H324" s="173"/>
      <c r="I324" s="174">
        <f>ROUND(E324*H324,2)</f>
        <v>0</v>
      </c>
      <c r="J324" s="173"/>
      <c r="K324" s="174">
        <f>ROUND(E324*J324,2)</f>
        <v>0</v>
      </c>
      <c r="L324" s="174">
        <v>21</v>
      </c>
      <c r="M324" s="174">
        <f>G324*(1+L324/100)</f>
        <v>0</v>
      </c>
      <c r="N324" s="164">
        <v>0</v>
      </c>
      <c r="O324" s="164">
        <f>ROUND(E324*N324,5)</f>
        <v>0</v>
      </c>
      <c r="P324" s="164">
        <v>0</v>
      </c>
      <c r="Q324" s="164">
        <f>ROUND(E324*P324,5)</f>
        <v>0</v>
      </c>
      <c r="R324" s="164"/>
      <c r="S324" s="164"/>
      <c r="T324" s="165">
        <v>1.1599999999999999</v>
      </c>
      <c r="U324" s="164">
        <f>ROUND(E324*T324,2)</f>
        <v>2.13</v>
      </c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 t="s">
        <v>137</v>
      </c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>
      <c r="A325" s="156" t="s">
        <v>132</v>
      </c>
      <c r="B325" s="162" t="s">
        <v>91</v>
      </c>
      <c r="C325" s="198" t="s">
        <v>92</v>
      </c>
      <c r="D325" s="167"/>
      <c r="E325" s="172"/>
      <c r="F325" s="175"/>
      <c r="G325" s="175">
        <f>SUMIF(AE326:AE340,"&lt;&gt;NOR",G326:G340)</f>
        <v>0</v>
      </c>
      <c r="H325" s="175"/>
      <c r="I325" s="175">
        <f>SUM(I326:I340)</f>
        <v>0</v>
      </c>
      <c r="J325" s="175"/>
      <c r="K325" s="175">
        <f>SUM(K326:K340)</f>
        <v>0</v>
      </c>
      <c r="L325" s="175"/>
      <c r="M325" s="175">
        <f>SUM(M326:M340)</f>
        <v>0</v>
      </c>
      <c r="N325" s="168"/>
      <c r="O325" s="168">
        <f>SUM(O326:O340)</f>
        <v>0.26613999999999999</v>
      </c>
      <c r="P325" s="168"/>
      <c r="Q325" s="168">
        <f>SUM(Q326:Q340)</f>
        <v>0</v>
      </c>
      <c r="R325" s="168"/>
      <c r="S325" s="168"/>
      <c r="T325" s="169"/>
      <c r="U325" s="168">
        <f>SUM(U326:U340)</f>
        <v>56.87</v>
      </c>
      <c r="AE325" t="s">
        <v>133</v>
      </c>
    </row>
    <row r="326" spans="1:60" ht="22.5" outlineLevel="1">
      <c r="A326" s="155">
        <v>141</v>
      </c>
      <c r="B326" s="161" t="s">
        <v>510</v>
      </c>
      <c r="C326" s="196" t="s">
        <v>511</v>
      </c>
      <c r="D326" s="163" t="s">
        <v>161</v>
      </c>
      <c r="E326" s="170">
        <v>63.7</v>
      </c>
      <c r="F326" s="173"/>
      <c r="G326" s="174">
        <f>ROUND(E326*F326,2)</f>
        <v>0</v>
      </c>
      <c r="H326" s="173"/>
      <c r="I326" s="174">
        <f>ROUND(E326*H326,2)</f>
        <v>0</v>
      </c>
      <c r="J326" s="173"/>
      <c r="K326" s="174">
        <f>ROUND(E326*J326,2)</f>
        <v>0</v>
      </c>
      <c r="L326" s="174">
        <v>21</v>
      </c>
      <c r="M326" s="174">
        <f>G326*(1+L326/100)</f>
        <v>0</v>
      </c>
      <c r="N326" s="164">
        <v>2.2499999999999998E-3</v>
      </c>
      <c r="O326" s="164">
        <f>ROUND(E326*N326,5)</f>
        <v>0.14333000000000001</v>
      </c>
      <c r="P326" s="164">
        <v>0</v>
      </c>
      <c r="Q326" s="164">
        <f>ROUND(E326*P326,5)</f>
        <v>0</v>
      </c>
      <c r="R326" s="164"/>
      <c r="S326" s="164"/>
      <c r="T326" s="165">
        <v>0.36</v>
      </c>
      <c r="U326" s="164">
        <f>ROUND(E326*T326,2)</f>
        <v>22.93</v>
      </c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 t="s">
        <v>137</v>
      </c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>
      <c r="A327" s="155"/>
      <c r="B327" s="161"/>
      <c r="C327" s="197" t="s">
        <v>512</v>
      </c>
      <c r="D327" s="166"/>
      <c r="E327" s="171">
        <v>63.7</v>
      </c>
      <c r="F327" s="174"/>
      <c r="G327" s="174"/>
      <c r="H327" s="174"/>
      <c r="I327" s="174"/>
      <c r="J327" s="174"/>
      <c r="K327" s="174"/>
      <c r="L327" s="174"/>
      <c r="M327" s="174"/>
      <c r="N327" s="164"/>
      <c r="O327" s="164"/>
      <c r="P327" s="164"/>
      <c r="Q327" s="164"/>
      <c r="R327" s="164"/>
      <c r="S327" s="164"/>
      <c r="T327" s="165"/>
      <c r="U327" s="16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 t="s">
        <v>142</v>
      </c>
      <c r="AF327" s="154">
        <v>0</v>
      </c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ht="22.5" outlineLevel="1">
      <c r="A328" s="155">
        <v>142</v>
      </c>
      <c r="B328" s="161" t="s">
        <v>513</v>
      </c>
      <c r="C328" s="196" t="s">
        <v>514</v>
      </c>
      <c r="D328" s="163" t="s">
        <v>193</v>
      </c>
      <c r="E328" s="170">
        <v>4</v>
      </c>
      <c r="F328" s="173"/>
      <c r="G328" s="174">
        <f>ROUND(E328*F328,2)</f>
        <v>0</v>
      </c>
      <c r="H328" s="173"/>
      <c r="I328" s="174">
        <f>ROUND(E328*H328,2)</f>
        <v>0</v>
      </c>
      <c r="J328" s="173"/>
      <c r="K328" s="174">
        <f>ROUND(E328*J328,2)</f>
        <v>0</v>
      </c>
      <c r="L328" s="174">
        <v>21</v>
      </c>
      <c r="M328" s="174">
        <f>G328*(1+L328/100)</f>
        <v>0</v>
      </c>
      <c r="N328" s="164">
        <v>4.0000000000000002E-4</v>
      </c>
      <c r="O328" s="164">
        <f>ROUND(E328*N328,5)</f>
        <v>1.6000000000000001E-3</v>
      </c>
      <c r="P328" s="164">
        <v>0</v>
      </c>
      <c r="Q328" s="164">
        <f>ROUND(E328*P328,5)</f>
        <v>0</v>
      </c>
      <c r="R328" s="164"/>
      <c r="S328" s="164"/>
      <c r="T328" s="165">
        <v>0.45</v>
      </c>
      <c r="U328" s="164">
        <f>ROUND(E328*T328,2)</f>
        <v>1.8</v>
      </c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 t="s">
        <v>137</v>
      </c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>
      <c r="A329" s="155"/>
      <c r="B329" s="161"/>
      <c r="C329" s="197" t="s">
        <v>57</v>
      </c>
      <c r="D329" s="166"/>
      <c r="E329" s="171">
        <v>4</v>
      </c>
      <c r="F329" s="174"/>
      <c r="G329" s="174"/>
      <c r="H329" s="174"/>
      <c r="I329" s="174"/>
      <c r="J329" s="174"/>
      <c r="K329" s="174"/>
      <c r="L329" s="174"/>
      <c r="M329" s="174"/>
      <c r="N329" s="164"/>
      <c r="O329" s="164"/>
      <c r="P329" s="164"/>
      <c r="Q329" s="164"/>
      <c r="R329" s="164"/>
      <c r="S329" s="164"/>
      <c r="T329" s="165"/>
      <c r="U329" s="16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 t="s">
        <v>142</v>
      </c>
      <c r="AF329" s="154">
        <v>0</v>
      </c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ht="22.5" outlineLevel="1">
      <c r="A330" s="155">
        <v>143</v>
      </c>
      <c r="B330" s="161" t="s">
        <v>515</v>
      </c>
      <c r="C330" s="196" t="s">
        <v>516</v>
      </c>
      <c r="D330" s="163" t="s">
        <v>161</v>
      </c>
      <c r="E330" s="170">
        <v>18</v>
      </c>
      <c r="F330" s="173"/>
      <c r="G330" s="174">
        <f>ROUND(E330*F330,2)</f>
        <v>0</v>
      </c>
      <c r="H330" s="173"/>
      <c r="I330" s="174">
        <f>ROUND(E330*H330,2)</f>
        <v>0</v>
      </c>
      <c r="J330" s="173"/>
      <c r="K330" s="174">
        <f>ROUND(E330*J330,2)</f>
        <v>0</v>
      </c>
      <c r="L330" s="174">
        <v>21</v>
      </c>
      <c r="M330" s="174">
        <f>G330*(1+L330/100)</f>
        <v>0</v>
      </c>
      <c r="N330" s="164">
        <v>3.1199999999999999E-3</v>
      </c>
      <c r="O330" s="164">
        <f>ROUND(E330*N330,5)</f>
        <v>5.6160000000000002E-2</v>
      </c>
      <c r="P330" s="164">
        <v>0</v>
      </c>
      <c r="Q330" s="164">
        <f>ROUND(E330*P330,5)</f>
        <v>0</v>
      </c>
      <c r="R330" s="164"/>
      <c r="S330" s="164"/>
      <c r="T330" s="165">
        <v>0.29399999999999998</v>
      </c>
      <c r="U330" s="164">
        <f>ROUND(E330*T330,2)</f>
        <v>5.29</v>
      </c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 t="s">
        <v>137</v>
      </c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>
      <c r="A331" s="155"/>
      <c r="B331" s="161"/>
      <c r="C331" s="197" t="s">
        <v>314</v>
      </c>
      <c r="D331" s="166"/>
      <c r="E331" s="171">
        <v>18</v>
      </c>
      <c r="F331" s="174"/>
      <c r="G331" s="174"/>
      <c r="H331" s="174"/>
      <c r="I331" s="174"/>
      <c r="J331" s="174"/>
      <c r="K331" s="174"/>
      <c r="L331" s="174"/>
      <c r="M331" s="174"/>
      <c r="N331" s="164"/>
      <c r="O331" s="164"/>
      <c r="P331" s="164"/>
      <c r="Q331" s="164"/>
      <c r="R331" s="164"/>
      <c r="S331" s="164"/>
      <c r="T331" s="165"/>
      <c r="U331" s="16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 t="s">
        <v>142</v>
      </c>
      <c r="AF331" s="154">
        <v>0</v>
      </c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>
      <c r="A332" s="155">
        <v>144</v>
      </c>
      <c r="B332" s="161" t="s">
        <v>517</v>
      </c>
      <c r="C332" s="196" t="s">
        <v>518</v>
      </c>
      <c r="D332" s="163" t="s">
        <v>193</v>
      </c>
      <c r="E332" s="170">
        <v>8</v>
      </c>
      <c r="F332" s="173"/>
      <c r="G332" s="174">
        <f>ROUND(E332*F332,2)</f>
        <v>0</v>
      </c>
      <c r="H332" s="173"/>
      <c r="I332" s="174">
        <f>ROUND(E332*H332,2)</f>
        <v>0</v>
      </c>
      <c r="J332" s="173"/>
      <c r="K332" s="174">
        <f>ROUND(E332*J332,2)</f>
        <v>0</v>
      </c>
      <c r="L332" s="174">
        <v>21</v>
      </c>
      <c r="M332" s="174">
        <f>G332*(1+L332/100)</f>
        <v>0</v>
      </c>
      <c r="N332" s="164">
        <v>1E-4</v>
      </c>
      <c r="O332" s="164">
        <f>ROUND(E332*N332,5)</f>
        <v>8.0000000000000004E-4</v>
      </c>
      <c r="P332" s="164">
        <v>0</v>
      </c>
      <c r="Q332" s="164">
        <f>ROUND(E332*P332,5)</f>
        <v>0</v>
      </c>
      <c r="R332" s="164"/>
      <c r="S332" s="164"/>
      <c r="T332" s="165">
        <v>0.28210000000000002</v>
      </c>
      <c r="U332" s="164">
        <f>ROUND(E332*T332,2)</f>
        <v>2.2599999999999998</v>
      </c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 t="s">
        <v>137</v>
      </c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>
      <c r="A333" s="155"/>
      <c r="B333" s="161"/>
      <c r="C333" s="197" t="s">
        <v>519</v>
      </c>
      <c r="D333" s="166"/>
      <c r="E333" s="171">
        <v>8</v>
      </c>
      <c r="F333" s="174"/>
      <c r="G333" s="174"/>
      <c r="H333" s="174"/>
      <c r="I333" s="174"/>
      <c r="J333" s="174"/>
      <c r="K333" s="174"/>
      <c r="L333" s="174"/>
      <c r="M333" s="174"/>
      <c r="N333" s="164"/>
      <c r="O333" s="164"/>
      <c r="P333" s="164"/>
      <c r="Q333" s="164"/>
      <c r="R333" s="164"/>
      <c r="S333" s="164"/>
      <c r="T333" s="165"/>
      <c r="U333" s="16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 t="s">
        <v>142</v>
      </c>
      <c r="AF333" s="154">
        <v>0</v>
      </c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ht="22.5" outlineLevel="1">
      <c r="A334" s="155">
        <v>145</v>
      </c>
      <c r="B334" s="161" t="s">
        <v>520</v>
      </c>
      <c r="C334" s="196" t="s">
        <v>521</v>
      </c>
      <c r="D334" s="163" t="s">
        <v>193</v>
      </c>
      <c r="E334" s="170">
        <v>8</v>
      </c>
      <c r="F334" s="173"/>
      <c r="G334" s="174">
        <f>ROUND(E334*F334,2)</f>
        <v>0</v>
      </c>
      <c r="H334" s="173"/>
      <c r="I334" s="174">
        <f>ROUND(E334*H334,2)</f>
        <v>0</v>
      </c>
      <c r="J334" s="173"/>
      <c r="K334" s="174">
        <f>ROUND(E334*J334,2)</f>
        <v>0</v>
      </c>
      <c r="L334" s="174">
        <v>21</v>
      </c>
      <c r="M334" s="174">
        <f>G334*(1+L334/100)</f>
        <v>0</v>
      </c>
      <c r="N334" s="164">
        <v>3.8999999999999999E-4</v>
      </c>
      <c r="O334" s="164">
        <f>ROUND(E334*N334,5)</f>
        <v>3.1199999999999999E-3</v>
      </c>
      <c r="P334" s="164">
        <v>0</v>
      </c>
      <c r="Q334" s="164">
        <f>ROUND(E334*P334,5)</f>
        <v>0</v>
      </c>
      <c r="R334" s="164"/>
      <c r="S334" s="164"/>
      <c r="T334" s="165">
        <v>0</v>
      </c>
      <c r="U334" s="164">
        <f>ROUND(E334*T334,2)</f>
        <v>0</v>
      </c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 t="s">
        <v>246</v>
      </c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>
      <c r="A335" s="155"/>
      <c r="B335" s="161"/>
      <c r="C335" s="197" t="s">
        <v>519</v>
      </c>
      <c r="D335" s="166"/>
      <c r="E335" s="171">
        <v>8</v>
      </c>
      <c r="F335" s="174"/>
      <c r="G335" s="174"/>
      <c r="H335" s="174"/>
      <c r="I335" s="174"/>
      <c r="J335" s="174"/>
      <c r="K335" s="174"/>
      <c r="L335" s="174"/>
      <c r="M335" s="174"/>
      <c r="N335" s="164"/>
      <c r="O335" s="164"/>
      <c r="P335" s="164"/>
      <c r="Q335" s="164"/>
      <c r="R335" s="164"/>
      <c r="S335" s="164"/>
      <c r="T335" s="165"/>
      <c r="U335" s="16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 t="s">
        <v>142</v>
      </c>
      <c r="AF335" s="154">
        <v>0</v>
      </c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>
      <c r="A336" s="155">
        <v>146</v>
      </c>
      <c r="B336" s="161" t="s">
        <v>522</v>
      </c>
      <c r="C336" s="196" t="s">
        <v>523</v>
      </c>
      <c r="D336" s="163" t="s">
        <v>193</v>
      </c>
      <c r="E336" s="170">
        <v>4</v>
      </c>
      <c r="F336" s="173"/>
      <c r="G336" s="174">
        <f>ROUND(E336*F336,2)</f>
        <v>0</v>
      </c>
      <c r="H336" s="173"/>
      <c r="I336" s="174">
        <f>ROUND(E336*H336,2)</f>
        <v>0</v>
      </c>
      <c r="J336" s="173"/>
      <c r="K336" s="174">
        <f>ROUND(E336*J336,2)</f>
        <v>0</v>
      </c>
      <c r="L336" s="174">
        <v>21</v>
      </c>
      <c r="M336" s="174">
        <f>G336*(1+L336/100)</f>
        <v>0</v>
      </c>
      <c r="N336" s="164">
        <v>0</v>
      </c>
      <c r="O336" s="164">
        <f>ROUND(E336*N336,5)</f>
        <v>0</v>
      </c>
      <c r="P336" s="164">
        <v>0</v>
      </c>
      <c r="Q336" s="164">
        <f>ROUND(E336*P336,5)</f>
        <v>0</v>
      </c>
      <c r="R336" s="164"/>
      <c r="S336" s="164"/>
      <c r="T336" s="165">
        <v>0</v>
      </c>
      <c r="U336" s="164">
        <f>ROUND(E336*T336,2)</f>
        <v>0</v>
      </c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 t="s">
        <v>137</v>
      </c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>
      <c r="A337" s="155"/>
      <c r="B337" s="161"/>
      <c r="C337" s="197" t="s">
        <v>57</v>
      </c>
      <c r="D337" s="166"/>
      <c r="E337" s="171">
        <v>4</v>
      </c>
      <c r="F337" s="174"/>
      <c r="G337" s="174"/>
      <c r="H337" s="174"/>
      <c r="I337" s="174"/>
      <c r="J337" s="174"/>
      <c r="K337" s="174"/>
      <c r="L337" s="174"/>
      <c r="M337" s="174"/>
      <c r="N337" s="164"/>
      <c r="O337" s="164"/>
      <c r="P337" s="164"/>
      <c r="Q337" s="164"/>
      <c r="R337" s="164"/>
      <c r="S337" s="164"/>
      <c r="T337" s="165"/>
      <c r="U337" s="16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 t="s">
        <v>142</v>
      </c>
      <c r="AF337" s="154">
        <v>0</v>
      </c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ht="22.5" outlineLevel="1">
      <c r="A338" s="155">
        <v>147</v>
      </c>
      <c r="B338" s="161" t="s">
        <v>524</v>
      </c>
      <c r="C338" s="196" t="s">
        <v>525</v>
      </c>
      <c r="D338" s="163" t="s">
        <v>161</v>
      </c>
      <c r="E338" s="170">
        <v>24.75</v>
      </c>
      <c r="F338" s="173"/>
      <c r="G338" s="174">
        <f>ROUND(E338*F338,2)</f>
        <v>0</v>
      </c>
      <c r="H338" s="173"/>
      <c r="I338" s="174">
        <f>ROUND(E338*H338,2)</f>
        <v>0</v>
      </c>
      <c r="J338" s="173"/>
      <c r="K338" s="174">
        <f>ROUND(E338*J338,2)</f>
        <v>0</v>
      </c>
      <c r="L338" s="174">
        <v>21</v>
      </c>
      <c r="M338" s="174">
        <f>G338*(1+L338/100)</f>
        <v>0</v>
      </c>
      <c r="N338" s="164">
        <v>2.47E-3</v>
      </c>
      <c r="O338" s="164">
        <f>ROUND(E338*N338,5)</f>
        <v>6.1129999999999997E-2</v>
      </c>
      <c r="P338" s="164">
        <v>0</v>
      </c>
      <c r="Q338" s="164">
        <f>ROUND(E338*P338,5)</f>
        <v>0</v>
      </c>
      <c r="R338" s="164"/>
      <c r="S338" s="164"/>
      <c r="T338" s="165">
        <v>0.94269999999999998</v>
      </c>
      <c r="U338" s="164">
        <f>ROUND(E338*T338,2)</f>
        <v>23.33</v>
      </c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 t="s">
        <v>137</v>
      </c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>
      <c r="A339" s="155"/>
      <c r="B339" s="161"/>
      <c r="C339" s="197" t="s">
        <v>358</v>
      </c>
      <c r="D339" s="166"/>
      <c r="E339" s="171">
        <v>24.75</v>
      </c>
      <c r="F339" s="174"/>
      <c r="G339" s="174"/>
      <c r="H339" s="174"/>
      <c r="I339" s="174"/>
      <c r="J339" s="174"/>
      <c r="K339" s="174"/>
      <c r="L339" s="174"/>
      <c r="M339" s="174"/>
      <c r="N339" s="164"/>
      <c r="O339" s="164"/>
      <c r="P339" s="164"/>
      <c r="Q339" s="164"/>
      <c r="R339" s="164"/>
      <c r="S339" s="164"/>
      <c r="T339" s="165"/>
      <c r="U339" s="16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 t="s">
        <v>142</v>
      </c>
      <c r="AF339" s="154">
        <v>0</v>
      </c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>
      <c r="A340" s="155">
        <v>148</v>
      </c>
      <c r="B340" s="161" t="s">
        <v>526</v>
      </c>
      <c r="C340" s="196" t="s">
        <v>527</v>
      </c>
      <c r="D340" s="163" t="s">
        <v>200</v>
      </c>
      <c r="E340" s="170">
        <v>0.26613999999999999</v>
      </c>
      <c r="F340" s="173"/>
      <c r="G340" s="174">
        <f>ROUND(E340*F340,2)</f>
        <v>0</v>
      </c>
      <c r="H340" s="173"/>
      <c r="I340" s="174">
        <f>ROUND(E340*H340,2)</f>
        <v>0</v>
      </c>
      <c r="J340" s="173"/>
      <c r="K340" s="174">
        <f>ROUND(E340*J340,2)</f>
        <v>0</v>
      </c>
      <c r="L340" s="174">
        <v>21</v>
      </c>
      <c r="M340" s="174">
        <f>G340*(1+L340/100)</f>
        <v>0</v>
      </c>
      <c r="N340" s="164">
        <v>0</v>
      </c>
      <c r="O340" s="164">
        <f>ROUND(E340*N340,5)</f>
        <v>0</v>
      </c>
      <c r="P340" s="164">
        <v>0</v>
      </c>
      <c r="Q340" s="164">
        <f>ROUND(E340*P340,5)</f>
        <v>0</v>
      </c>
      <c r="R340" s="164"/>
      <c r="S340" s="164"/>
      <c r="T340" s="165">
        <v>4.7370000000000001</v>
      </c>
      <c r="U340" s="164">
        <f>ROUND(E340*T340,2)</f>
        <v>1.26</v>
      </c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 t="s">
        <v>137</v>
      </c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>
      <c r="A341" s="156" t="s">
        <v>132</v>
      </c>
      <c r="B341" s="162" t="s">
        <v>93</v>
      </c>
      <c r="C341" s="198" t="s">
        <v>94</v>
      </c>
      <c r="D341" s="167"/>
      <c r="E341" s="172"/>
      <c r="F341" s="175"/>
      <c r="G341" s="175">
        <f>SUMIF(AE342:AE350,"&lt;&gt;NOR",G342:G350)</f>
        <v>0</v>
      </c>
      <c r="H341" s="175"/>
      <c r="I341" s="175">
        <f>SUM(I342:I350)</f>
        <v>0</v>
      </c>
      <c r="J341" s="175"/>
      <c r="K341" s="175">
        <f>SUM(K342:K350)</f>
        <v>0</v>
      </c>
      <c r="L341" s="175"/>
      <c r="M341" s="175">
        <f>SUM(M342:M350)</f>
        <v>0</v>
      </c>
      <c r="N341" s="168"/>
      <c r="O341" s="168">
        <f>SUM(O342:O350)</f>
        <v>1.0095699999999999</v>
      </c>
      <c r="P341" s="168"/>
      <c r="Q341" s="168">
        <f>SUM(Q342:Q350)</f>
        <v>0</v>
      </c>
      <c r="R341" s="168"/>
      <c r="S341" s="168"/>
      <c r="T341" s="169"/>
      <c r="U341" s="168">
        <f>SUM(U342:U350)</f>
        <v>88.649999999999991</v>
      </c>
      <c r="AE341" t="s">
        <v>133</v>
      </c>
    </row>
    <row r="342" spans="1:60" ht="22.5" outlineLevel="1">
      <c r="A342" s="155">
        <v>149</v>
      </c>
      <c r="B342" s="161" t="s">
        <v>528</v>
      </c>
      <c r="C342" s="196" t="s">
        <v>529</v>
      </c>
      <c r="D342" s="163" t="s">
        <v>157</v>
      </c>
      <c r="E342" s="170">
        <v>38.752000000000002</v>
      </c>
      <c r="F342" s="173"/>
      <c r="G342" s="174">
        <f>ROUND(E342*F342,2)</f>
        <v>0</v>
      </c>
      <c r="H342" s="173"/>
      <c r="I342" s="174">
        <f>ROUND(E342*H342,2)</f>
        <v>0</v>
      </c>
      <c r="J342" s="173"/>
      <c r="K342" s="174">
        <f>ROUND(E342*J342,2)</f>
        <v>0</v>
      </c>
      <c r="L342" s="174">
        <v>21</v>
      </c>
      <c r="M342" s="174">
        <f>G342*(1+L342/100)</f>
        <v>0</v>
      </c>
      <c r="N342" s="164">
        <v>1.7899999999999999E-3</v>
      </c>
      <c r="O342" s="164">
        <f>ROUND(E342*N342,5)</f>
        <v>6.9370000000000001E-2</v>
      </c>
      <c r="P342" s="164">
        <v>0</v>
      </c>
      <c r="Q342" s="164">
        <f>ROUND(E342*P342,5)</f>
        <v>0</v>
      </c>
      <c r="R342" s="164"/>
      <c r="S342" s="164"/>
      <c r="T342" s="165">
        <v>0.80108000000000001</v>
      </c>
      <c r="U342" s="164">
        <f>ROUND(E342*T342,2)</f>
        <v>31.04</v>
      </c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 t="s">
        <v>224</v>
      </c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>
      <c r="A343" s="155"/>
      <c r="B343" s="161"/>
      <c r="C343" s="197" t="s">
        <v>530</v>
      </c>
      <c r="D343" s="166"/>
      <c r="E343" s="171">
        <v>38.752000000000002</v>
      </c>
      <c r="F343" s="174"/>
      <c r="G343" s="174"/>
      <c r="H343" s="174"/>
      <c r="I343" s="174"/>
      <c r="J343" s="174"/>
      <c r="K343" s="174"/>
      <c r="L343" s="174"/>
      <c r="M343" s="174"/>
      <c r="N343" s="164"/>
      <c r="O343" s="164"/>
      <c r="P343" s="164"/>
      <c r="Q343" s="164"/>
      <c r="R343" s="164"/>
      <c r="S343" s="164"/>
      <c r="T343" s="165"/>
      <c r="U343" s="16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 t="s">
        <v>142</v>
      </c>
      <c r="AF343" s="154">
        <v>0</v>
      </c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>
      <c r="A344" s="155">
        <v>150</v>
      </c>
      <c r="B344" s="161" t="s">
        <v>531</v>
      </c>
      <c r="C344" s="196" t="s">
        <v>532</v>
      </c>
      <c r="D344" s="163" t="s">
        <v>157</v>
      </c>
      <c r="E344" s="170">
        <v>48.44</v>
      </c>
      <c r="F344" s="173"/>
      <c r="G344" s="174">
        <f>ROUND(E344*F344,2)</f>
        <v>0</v>
      </c>
      <c r="H344" s="173"/>
      <c r="I344" s="174">
        <f>ROUND(E344*H344,2)</f>
        <v>0</v>
      </c>
      <c r="J344" s="173"/>
      <c r="K344" s="174">
        <f>ROUND(E344*J344,2)</f>
        <v>0</v>
      </c>
      <c r="L344" s="174">
        <v>21</v>
      </c>
      <c r="M344" s="174">
        <f>G344*(1+L344/100)</f>
        <v>0</v>
      </c>
      <c r="N344" s="164">
        <v>9.4999999999999998E-3</v>
      </c>
      <c r="O344" s="164">
        <f>ROUND(E344*N344,5)</f>
        <v>0.46017999999999998</v>
      </c>
      <c r="P344" s="164">
        <v>0</v>
      </c>
      <c r="Q344" s="164">
        <f>ROUND(E344*P344,5)</f>
        <v>0</v>
      </c>
      <c r="R344" s="164"/>
      <c r="S344" s="164"/>
      <c r="T344" s="165">
        <v>0</v>
      </c>
      <c r="U344" s="164">
        <f>ROUND(E344*T344,2)</f>
        <v>0</v>
      </c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 t="s">
        <v>246</v>
      </c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>
      <c r="A345" s="155"/>
      <c r="B345" s="161"/>
      <c r="C345" s="197" t="s">
        <v>533</v>
      </c>
      <c r="D345" s="166"/>
      <c r="E345" s="171">
        <v>48.44</v>
      </c>
      <c r="F345" s="174"/>
      <c r="G345" s="174"/>
      <c r="H345" s="174"/>
      <c r="I345" s="174"/>
      <c r="J345" s="174"/>
      <c r="K345" s="174"/>
      <c r="L345" s="174"/>
      <c r="M345" s="174"/>
      <c r="N345" s="164"/>
      <c r="O345" s="164"/>
      <c r="P345" s="164"/>
      <c r="Q345" s="164"/>
      <c r="R345" s="164"/>
      <c r="S345" s="164"/>
      <c r="T345" s="165"/>
      <c r="U345" s="16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 t="s">
        <v>142</v>
      </c>
      <c r="AF345" s="154">
        <v>0</v>
      </c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ht="22.5" outlineLevel="1">
      <c r="A346" s="155">
        <v>151</v>
      </c>
      <c r="B346" s="161" t="s">
        <v>534</v>
      </c>
      <c r="C346" s="196" t="s">
        <v>535</v>
      </c>
      <c r="D346" s="163" t="s">
        <v>157</v>
      </c>
      <c r="E346" s="170">
        <v>38.752000000000002</v>
      </c>
      <c r="F346" s="173"/>
      <c r="G346" s="174">
        <f>ROUND(E346*F346,2)</f>
        <v>0</v>
      </c>
      <c r="H346" s="173"/>
      <c r="I346" s="174">
        <f>ROUND(E346*H346,2)</f>
        <v>0</v>
      </c>
      <c r="J346" s="173"/>
      <c r="K346" s="174">
        <f>ROUND(E346*J346,2)</f>
        <v>0</v>
      </c>
      <c r="L346" s="174">
        <v>21</v>
      </c>
      <c r="M346" s="174">
        <f>G346*(1+L346/100)</f>
        <v>0</v>
      </c>
      <c r="N346" s="164">
        <v>1.2149999999999999E-2</v>
      </c>
      <c r="O346" s="164">
        <f>ROUND(E346*N346,5)</f>
        <v>0.47083999999999998</v>
      </c>
      <c r="P346" s="164">
        <v>0</v>
      </c>
      <c r="Q346" s="164">
        <f>ROUND(E346*P346,5)</f>
        <v>0</v>
      </c>
      <c r="R346" s="164"/>
      <c r="S346" s="164"/>
      <c r="T346" s="165">
        <v>1.2558</v>
      </c>
      <c r="U346" s="164">
        <f>ROUND(E346*T346,2)</f>
        <v>48.66</v>
      </c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 t="s">
        <v>137</v>
      </c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>
      <c r="A347" s="155"/>
      <c r="B347" s="161"/>
      <c r="C347" s="197" t="s">
        <v>530</v>
      </c>
      <c r="D347" s="166"/>
      <c r="E347" s="171">
        <v>38.752000000000002</v>
      </c>
      <c r="F347" s="174"/>
      <c r="G347" s="174"/>
      <c r="H347" s="174"/>
      <c r="I347" s="174"/>
      <c r="J347" s="174"/>
      <c r="K347" s="174"/>
      <c r="L347" s="174"/>
      <c r="M347" s="174"/>
      <c r="N347" s="164"/>
      <c r="O347" s="164"/>
      <c r="P347" s="164"/>
      <c r="Q347" s="164"/>
      <c r="R347" s="164"/>
      <c r="S347" s="164"/>
      <c r="T347" s="165"/>
      <c r="U347" s="16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 t="s">
        <v>142</v>
      </c>
      <c r="AF347" s="154">
        <v>0</v>
      </c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>
      <c r="A348" s="155">
        <v>152</v>
      </c>
      <c r="B348" s="161" t="s">
        <v>310</v>
      </c>
      <c r="C348" s="196" t="s">
        <v>311</v>
      </c>
      <c r="D348" s="163" t="s">
        <v>161</v>
      </c>
      <c r="E348" s="170">
        <v>83.42</v>
      </c>
      <c r="F348" s="173"/>
      <c r="G348" s="174">
        <f>ROUND(E348*F348,2)</f>
        <v>0</v>
      </c>
      <c r="H348" s="173"/>
      <c r="I348" s="174">
        <f>ROUND(E348*H348,2)</f>
        <v>0</v>
      </c>
      <c r="J348" s="173"/>
      <c r="K348" s="174">
        <f>ROUND(E348*J348,2)</f>
        <v>0</v>
      </c>
      <c r="L348" s="174">
        <v>21</v>
      </c>
      <c r="M348" s="174">
        <f>G348*(1+L348/100)</f>
        <v>0</v>
      </c>
      <c r="N348" s="164">
        <v>1.1E-4</v>
      </c>
      <c r="O348" s="164">
        <f>ROUND(E348*N348,5)</f>
        <v>9.1800000000000007E-3</v>
      </c>
      <c r="P348" s="164">
        <v>0</v>
      </c>
      <c r="Q348" s="164">
        <f>ROUND(E348*P348,5)</f>
        <v>0</v>
      </c>
      <c r="R348" s="164"/>
      <c r="S348" s="164"/>
      <c r="T348" s="165">
        <v>0.08</v>
      </c>
      <c r="U348" s="164">
        <f>ROUND(E348*T348,2)</f>
        <v>6.67</v>
      </c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 t="s">
        <v>137</v>
      </c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>
      <c r="A349" s="155"/>
      <c r="B349" s="161"/>
      <c r="C349" s="197" t="s">
        <v>536</v>
      </c>
      <c r="D349" s="166"/>
      <c r="E349" s="171">
        <v>83.42</v>
      </c>
      <c r="F349" s="174"/>
      <c r="G349" s="174"/>
      <c r="H349" s="174"/>
      <c r="I349" s="174"/>
      <c r="J349" s="174"/>
      <c r="K349" s="174"/>
      <c r="L349" s="174"/>
      <c r="M349" s="174"/>
      <c r="N349" s="164"/>
      <c r="O349" s="164"/>
      <c r="P349" s="164"/>
      <c r="Q349" s="164"/>
      <c r="R349" s="164"/>
      <c r="S349" s="164"/>
      <c r="T349" s="165"/>
      <c r="U349" s="16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 t="s">
        <v>142</v>
      </c>
      <c r="AF349" s="154">
        <v>0</v>
      </c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>
      <c r="A350" s="155">
        <v>153</v>
      </c>
      <c r="B350" s="161" t="s">
        <v>537</v>
      </c>
      <c r="C350" s="196" t="s">
        <v>538</v>
      </c>
      <c r="D350" s="163" t="s">
        <v>200</v>
      </c>
      <c r="E350" s="170">
        <v>1.0095700000000001</v>
      </c>
      <c r="F350" s="173"/>
      <c r="G350" s="174">
        <f>ROUND(E350*F350,2)</f>
        <v>0</v>
      </c>
      <c r="H350" s="173"/>
      <c r="I350" s="174">
        <f>ROUND(E350*H350,2)</f>
        <v>0</v>
      </c>
      <c r="J350" s="173"/>
      <c r="K350" s="174">
        <f>ROUND(E350*J350,2)</f>
        <v>0</v>
      </c>
      <c r="L350" s="174">
        <v>21</v>
      </c>
      <c r="M350" s="174">
        <f>G350*(1+L350/100)</f>
        <v>0</v>
      </c>
      <c r="N350" s="164">
        <v>0</v>
      </c>
      <c r="O350" s="164">
        <f>ROUND(E350*N350,5)</f>
        <v>0</v>
      </c>
      <c r="P350" s="164">
        <v>0</v>
      </c>
      <c r="Q350" s="164">
        <f>ROUND(E350*P350,5)</f>
        <v>0</v>
      </c>
      <c r="R350" s="164"/>
      <c r="S350" s="164"/>
      <c r="T350" s="165">
        <v>2.2549999999999999</v>
      </c>
      <c r="U350" s="164">
        <f>ROUND(E350*T350,2)</f>
        <v>2.2799999999999998</v>
      </c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 t="s">
        <v>137</v>
      </c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>
      <c r="A351" s="156" t="s">
        <v>132</v>
      </c>
      <c r="B351" s="162" t="s">
        <v>95</v>
      </c>
      <c r="C351" s="198" t="s">
        <v>96</v>
      </c>
      <c r="D351" s="167"/>
      <c r="E351" s="172"/>
      <c r="F351" s="175"/>
      <c r="G351" s="175">
        <f>SUMIF(AE352:AE355,"&lt;&gt;NOR",G352:G355)</f>
        <v>0</v>
      </c>
      <c r="H351" s="175"/>
      <c r="I351" s="175">
        <f>SUM(I352:I355)</f>
        <v>0</v>
      </c>
      <c r="J351" s="175"/>
      <c r="K351" s="175">
        <f>SUM(K352:K355)</f>
        <v>0</v>
      </c>
      <c r="L351" s="175"/>
      <c r="M351" s="175">
        <f>SUM(M352:M355)</f>
        <v>0</v>
      </c>
      <c r="N351" s="168"/>
      <c r="O351" s="168">
        <f>SUM(O352:O355)</f>
        <v>0</v>
      </c>
      <c r="P351" s="168"/>
      <c r="Q351" s="168">
        <f>SUM(Q352:Q355)</f>
        <v>0</v>
      </c>
      <c r="R351" s="168"/>
      <c r="S351" s="168"/>
      <c r="T351" s="169"/>
      <c r="U351" s="168">
        <f>SUM(U352:U355)</f>
        <v>0</v>
      </c>
      <c r="AE351" t="s">
        <v>133</v>
      </c>
    </row>
    <row r="352" spans="1:60" ht="22.5" outlineLevel="1">
      <c r="A352" s="155">
        <v>154</v>
      </c>
      <c r="B352" s="161" t="s">
        <v>539</v>
      </c>
      <c r="C352" s="196" t="s">
        <v>540</v>
      </c>
      <c r="D352" s="163" t="s">
        <v>193</v>
      </c>
      <c r="E352" s="170">
        <v>2</v>
      </c>
      <c r="F352" s="173"/>
      <c r="G352" s="174">
        <f>ROUND(E352*F352,2)</f>
        <v>0</v>
      </c>
      <c r="H352" s="173"/>
      <c r="I352" s="174">
        <f>ROUND(E352*H352,2)</f>
        <v>0</v>
      </c>
      <c r="J352" s="173"/>
      <c r="K352" s="174">
        <f>ROUND(E352*J352,2)</f>
        <v>0</v>
      </c>
      <c r="L352" s="174">
        <v>21</v>
      </c>
      <c r="M352" s="174">
        <f>G352*(1+L352/100)</f>
        <v>0</v>
      </c>
      <c r="N352" s="164">
        <v>0</v>
      </c>
      <c r="O352" s="164">
        <f>ROUND(E352*N352,5)</f>
        <v>0</v>
      </c>
      <c r="P352" s="164">
        <v>0</v>
      </c>
      <c r="Q352" s="164">
        <f>ROUND(E352*P352,5)</f>
        <v>0</v>
      </c>
      <c r="R352" s="164"/>
      <c r="S352" s="164"/>
      <c r="T352" s="165">
        <v>0</v>
      </c>
      <c r="U352" s="164">
        <f>ROUND(E352*T352,2)</f>
        <v>0</v>
      </c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 t="s">
        <v>137</v>
      </c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>
      <c r="A353" s="155"/>
      <c r="B353" s="161"/>
      <c r="C353" s="197" t="s">
        <v>53</v>
      </c>
      <c r="D353" s="166"/>
      <c r="E353" s="171">
        <v>2</v>
      </c>
      <c r="F353" s="174"/>
      <c r="G353" s="174"/>
      <c r="H353" s="174"/>
      <c r="I353" s="174"/>
      <c r="J353" s="174"/>
      <c r="K353" s="174"/>
      <c r="L353" s="174"/>
      <c r="M353" s="174"/>
      <c r="N353" s="164"/>
      <c r="O353" s="164"/>
      <c r="P353" s="164"/>
      <c r="Q353" s="164"/>
      <c r="R353" s="164"/>
      <c r="S353" s="164"/>
      <c r="T353" s="165"/>
      <c r="U353" s="16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 t="s">
        <v>142</v>
      </c>
      <c r="AF353" s="154">
        <v>0</v>
      </c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>
      <c r="A354" s="155">
        <v>155</v>
      </c>
      <c r="B354" s="161" t="s">
        <v>541</v>
      </c>
      <c r="C354" s="196" t="s">
        <v>542</v>
      </c>
      <c r="D354" s="163" t="s">
        <v>161</v>
      </c>
      <c r="E354" s="170">
        <v>7</v>
      </c>
      <c r="F354" s="173"/>
      <c r="G354" s="174">
        <f>ROUND(E354*F354,2)</f>
        <v>0</v>
      </c>
      <c r="H354" s="173"/>
      <c r="I354" s="174">
        <f>ROUND(E354*H354,2)</f>
        <v>0</v>
      </c>
      <c r="J354" s="173"/>
      <c r="K354" s="174">
        <f>ROUND(E354*J354,2)</f>
        <v>0</v>
      </c>
      <c r="L354" s="174">
        <v>21</v>
      </c>
      <c r="M354" s="174">
        <f>G354*(1+L354/100)</f>
        <v>0</v>
      </c>
      <c r="N354" s="164">
        <v>0</v>
      </c>
      <c r="O354" s="164">
        <f>ROUND(E354*N354,5)</f>
        <v>0</v>
      </c>
      <c r="P354" s="164">
        <v>0</v>
      </c>
      <c r="Q354" s="164">
        <f>ROUND(E354*P354,5)</f>
        <v>0</v>
      </c>
      <c r="R354" s="164"/>
      <c r="S354" s="164"/>
      <c r="T354" s="165">
        <v>0</v>
      </c>
      <c r="U354" s="164">
        <f>ROUND(E354*T354,2)</f>
        <v>0</v>
      </c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 t="s">
        <v>137</v>
      </c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>
      <c r="A355" s="155"/>
      <c r="B355" s="161"/>
      <c r="C355" s="197" t="s">
        <v>543</v>
      </c>
      <c r="D355" s="166"/>
      <c r="E355" s="171">
        <v>7</v>
      </c>
      <c r="F355" s="174"/>
      <c r="G355" s="174"/>
      <c r="H355" s="174"/>
      <c r="I355" s="174"/>
      <c r="J355" s="174"/>
      <c r="K355" s="174"/>
      <c r="L355" s="174"/>
      <c r="M355" s="174"/>
      <c r="N355" s="164"/>
      <c r="O355" s="164"/>
      <c r="P355" s="164"/>
      <c r="Q355" s="164"/>
      <c r="R355" s="164"/>
      <c r="S355" s="164"/>
      <c r="T355" s="165"/>
      <c r="U355" s="16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 t="s">
        <v>142</v>
      </c>
      <c r="AF355" s="154">
        <v>0</v>
      </c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>
      <c r="A356" s="156" t="s">
        <v>132</v>
      </c>
      <c r="B356" s="162" t="s">
        <v>97</v>
      </c>
      <c r="C356" s="198" t="s">
        <v>98</v>
      </c>
      <c r="D356" s="167"/>
      <c r="E356" s="172"/>
      <c r="F356" s="175"/>
      <c r="G356" s="175">
        <f>SUMIF(AE357:AE358,"&lt;&gt;NOR",G357:G358)</f>
        <v>0</v>
      </c>
      <c r="H356" s="175"/>
      <c r="I356" s="175">
        <f>SUM(I357:I358)</f>
        <v>0</v>
      </c>
      <c r="J356" s="175"/>
      <c r="K356" s="175">
        <f>SUM(K357:K358)</f>
        <v>0</v>
      </c>
      <c r="L356" s="175"/>
      <c r="M356" s="175">
        <f>SUM(M357:M358)</f>
        <v>0</v>
      </c>
      <c r="N356" s="168"/>
      <c r="O356" s="168">
        <f>SUM(O357:O358)</f>
        <v>0</v>
      </c>
      <c r="P356" s="168"/>
      <c r="Q356" s="168">
        <f>SUM(Q357:Q358)</f>
        <v>0</v>
      </c>
      <c r="R356" s="168"/>
      <c r="S356" s="168"/>
      <c r="T356" s="169"/>
      <c r="U356" s="168">
        <f>SUM(U357:U358)</f>
        <v>0</v>
      </c>
      <c r="AE356" t="s">
        <v>133</v>
      </c>
    </row>
    <row r="357" spans="1:60" ht="22.5" outlineLevel="1">
      <c r="A357" s="155">
        <v>156</v>
      </c>
      <c r="B357" s="161" t="s">
        <v>544</v>
      </c>
      <c r="C357" s="196" t="s">
        <v>545</v>
      </c>
      <c r="D357" s="163" t="s">
        <v>136</v>
      </c>
      <c r="E357" s="170">
        <v>1</v>
      </c>
      <c r="F357" s="173"/>
      <c r="G357" s="174">
        <f>ROUND(E357*F357,2)</f>
        <v>0</v>
      </c>
      <c r="H357" s="173"/>
      <c r="I357" s="174">
        <f>ROUND(E357*H357,2)</f>
        <v>0</v>
      </c>
      <c r="J357" s="173"/>
      <c r="K357" s="174">
        <f>ROUND(E357*J357,2)</f>
        <v>0</v>
      </c>
      <c r="L357" s="174">
        <v>21</v>
      </c>
      <c r="M357" s="174">
        <f>G357*(1+L357/100)</f>
        <v>0</v>
      </c>
      <c r="N357" s="164">
        <v>0</v>
      </c>
      <c r="O357" s="164">
        <f>ROUND(E357*N357,5)</f>
        <v>0</v>
      </c>
      <c r="P357" s="164">
        <v>0</v>
      </c>
      <c r="Q357" s="164">
        <f>ROUND(E357*P357,5)</f>
        <v>0</v>
      </c>
      <c r="R357" s="164"/>
      <c r="S357" s="164"/>
      <c r="T357" s="165">
        <v>0</v>
      </c>
      <c r="U357" s="164">
        <f>ROUND(E357*T357,2)</f>
        <v>0</v>
      </c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 t="s">
        <v>137</v>
      </c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>
      <c r="A358" s="155"/>
      <c r="B358" s="161"/>
      <c r="C358" s="197" t="s">
        <v>49</v>
      </c>
      <c r="D358" s="166"/>
      <c r="E358" s="171">
        <v>1</v>
      </c>
      <c r="F358" s="174"/>
      <c r="G358" s="174"/>
      <c r="H358" s="174"/>
      <c r="I358" s="174"/>
      <c r="J358" s="174"/>
      <c r="K358" s="174"/>
      <c r="L358" s="174"/>
      <c r="M358" s="174"/>
      <c r="N358" s="164"/>
      <c r="O358" s="164"/>
      <c r="P358" s="164"/>
      <c r="Q358" s="164"/>
      <c r="R358" s="164"/>
      <c r="S358" s="164"/>
      <c r="T358" s="165"/>
      <c r="U358" s="16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 t="s">
        <v>142</v>
      </c>
      <c r="AF358" s="154">
        <v>0</v>
      </c>
      <c r="AG358" s="154"/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>
      <c r="A359" s="156" t="s">
        <v>132</v>
      </c>
      <c r="B359" s="162" t="s">
        <v>99</v>
      </c>
      <c r="C359" s="198" t="s">
        <v>100</v>
      </c>
      <c r="D359" s="167"/>
      <c r="E359" s="172"/>
      <c r="F359" s="175"/>
      <c r="G359" s="175">
        <f>SUMIF(AE360:AE365,"&lt;&gt;NOR",G360:G365)</f>
        <v>0</v>
      </c>
      <c r="H359" s="175"/>
      <c r="I359" s="175">
        <f>SUM(I360:I365)</f>
        <v>0</v>
      </c>
      <c r="J359" s="175"/>
      <c r="K359" s="175">
        <f>SUM(K360:K365)</f>
        <v>0</v>
      </c>
      <c r="L359" s="175"/>
      <c r="M359" s="175">
        <f>SUM(M360:M365)</f>
        <v>0</v>
      </c>
      <c r="N359" s="168"/>
      <c r="O359" s="168">
        <f>SUM(O360:O365)</f>
        <v>9.4150000000000011E-2</v>
      </c>
      <c r="P359" s="168"/>
      <c r="Q359" s="168">
        <f>SUM(Q360:Q365)</f>
        <v>0</v>
      </c>
      <c r="R359" s="168"/>
      <c r="S359" s="168"/>
      <c r="T359" s="169"/>
      <c r="U359" s="168">
        <f>SUM(U360:U365)</f>
        <v>11.299999999999999</v>
      </c>
      <c r="AE359" t="s">
        <v>133</v>
      </c>
    </row>
    <row r="360" spans="1:60" outlineLevel="1">
      <c r="A360" s="155">
        <v>157</v>
      </c>
      <c r="B360" s="161" t="s">
        <v>546</v>
      </c>
      <c r="C360" s="196" t="s">
        <v>547</v>
      </c>
      <c r="D360" s="163" t="s">
        <v>157</v>
      </c>
      <c r="E360" s="170">
        <v>125.53</v>
      </c>
      <c r="F360" s="173"/>
      <c r="G360" s="174">
        <f>ROUND(E360*F360,2)</f>
        <v>0</v>
      </c>
      <c r="H360" s="173"/>
      <c r="I360" s="174">
        <f>ROUND(E360*H360,2)</f>
        <v>0</v>
      </c>
      <c r="J360" s="173"/>
      <c r="K360" s="174">
        <f>ROUND(E360*J360,2)</f>
        <v>0</v>
      </c>
      <c r="L360" s="174">
        <v>21</v>
      </c>
      <c r="M360" s="174">
        <f>G360*(1+L360/100)</f>
        <v>0</v>
      </c>
      <c r="N360" s="164">
        <v>2.5000000000000001E-4</v>
      </c>
      <c r="O360" s="164">
        <f>ROUND(E360*N360,5)</f>
        <v>3.1379999999999998E-2</v>
      </c>
      <c r="P360" s="164">
        <v>0</v>
      </c>
      <c r="Q360" s="164">
        <f>ROUND(E360*P360,5)</f>
        <v>0</v>
      </c>
      <c r="R360" s="164"/>
      <c r="S360" s="164"/>
      <c r="T360" s="165">
        <v>0.02</v>
      </c>
      <c r="U360" s="164">
        <f>ROUND(E360*T360,2)</f>
        <v>2.5099999999999998</v>
      </c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 t="s">
        <v>137</v>
      </c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>
      <c r="A361" s="155"/>
      <c r="B361" s="161"/>
      <c r="C361" s="197" t="s">
        <v>273</v>
      </c>
      <c r="D361" s="166"/>
      <c r="E361" s="171">
        <v>125.53</v>
      </c>
      <c r="F361" s="174"/>
      <c r="G361" s="174"/>
      <c r="H361" s="174"/>
      <c r="I361" s="174"/>
      <c r="J361" s="174"/>
      <c r="K361" s="174"/>
      <c r="L361" s="174"/>
      <c r="M361" s="174"/>
      <c r="N361" s="164"/>
      <c r="O361" s="164"/>
      <c r="P361" s="164"/>
      <c r="Q361" s="164"/>
      <c r="R361" s="164"/>
      <c r="S361" s="164"/>
      <c r="T361" s="165"/>
      <c r="U361" s="16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 t="s">
        <v>142</v>
      </c>
      <c r="AF361" s="154">
        <v>0</v>
      </c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>
      <c r="A362" s="155">
        <v>158</v>
      </c>
      <c r="B362" s="161" t="s">
        <v>548</v>
      </c>
      <c r="C362" s="196" t="s">
        <v>549</v>
      </c>
      <c r="D362" s="163" t="s">
        <v>157</v>
      </c>
      <c r="E362" s="170">
        <v>125.53</v>
      </c>
      <c r="F362" s="173"/>
      <c r="G362" s="174">
        <f>ROUND(E362*F362,2)</f>
        <v>0</v>
      </c>
      <c r="H362" s="173"/>
      <c r="I362" s="174">
        <f>ROUND(E362*H362,2)</f>
        <v>0</v>
      </c>
      <c r="J362" s="173"/>
      <c r="K362" s="174">
        <f>ROUND(E362*J362,2)</f>
        <v>0</v>
      </c>
      <c r="L362" s="174">
        <v>21</v>
      </c>
      <c r="M362" s="174">
        <f>G362*(1+L362/100)</f>
        <v>0</v>
      </c>
      <c r="N362" s="164">
        <v>5.0000000000000001E-4</v>
      </c>
      <c r="O362" s="164">
        <f>ROUND(E362*N362,5)</f>
        <v>6.2770000000000006E-2</v>
      </c>
      <c r="P362" s="164">
        <v>0</v>
      </c>
      <c r="Q362" s="164">
        <f>ROUND(E362*P362,5)</f>
        <v>0</v>
      </c>
      <c r="R362" s="164"/>
      <c r="S362" s="164"/>
      <c r="T362" s="165">
        <v>7.0000000000000007E-2</v>
      </c>
      <c r="U362" s="164">
        <f>ROUND(E362*T362,2)</f>
        <v>8.7899999999999991</v>
      </c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 t="s">
        <v>137</v>
      </c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>
      <c r="A363" s="155"/>
      <c r="B363" s="161"/>
      <c r="C363" s="197" t="s">
        <v>273</v>
      </c>
      <c r="D363" s="166"/>
      <c r="E363" s="171">
        <v>125.53</v>
      </c>
      <c r="F363" s="174"/>
      <c r="G363" s="174"/>
      <c r="H363" s="174"/>
      <c r="I363" s="174"/>
      <c r="J363" s="174"/>
      <c r="K363" s="174"/>
      <c r="L363" s="174"/>
      <c r="M363" s="174"/>
      <c r="N363" s="164"/>
      <c r="O363" s="164"/>
      <c r="P363" s="164"/>
      <c r="Q363" s="164"/>
      <c r="R363" s="164"/>
      <c r="S363" s="164"/>
      <c r="T363" s="165"/>
      <c r="U363" s="16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 t="s">
        <v>142</v>
      </c>
      <c r="AF363" s="154">
        <v>0</v>
      </c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>
      <c r="A364" s="155">
        <v>159</v>
      </c>
      <c r="B364" s="161" t="s">
        <v>550</v>
      </c>
      <c r="C364" s="196" t="s">
        <v>551</v>
      </c>
      <c r="D364" s="163" t="s">
        <v>136</v>
      </c>
      <c r="E364" s="170">
        <v>1</v>
      </c>
      <c r="F364" s="173"/>
      <c r="G364" s="174">
        <f>ROUND(E364*F364,2)</f>
        <v>0</v>
      </c>
      <c r="H364" s="173"/>
      <c r="I364" s="174">
        <f>ROUND(E364*H364,2)</f>
        <v>0</v>
      </c>
      <c r="J364" s="173"/>
      <c r="K364" s="174">
        <f>ROUND(E364*J364,2)</f>
        <v>0</v>
      </c>
      <c r="L364" s="174">
        <v>21</v>
      </c>
      <c r="M364" s="174">
        <f>G364*(1+L364/100)</f>
        <v>0</v>
      </c>
      <c r="N364" s="164">
        <v>0</v>
      </c>
      <c r="O364" s="164">
        <f>ROUND(E364*N364,5)</f>
        <v>0</v>
      </c>
      <c r="P364" s="164">
        <v>0</v>
      </c>
      <c r="Q364" s="164">
        <f>ROUND(E364*P364,5)</f>
        <v>0</v>
      </c>
      <c r="R364" s="164"/>
      <c r="S364" s="164"/>
      <c r="T364" s="165">
        <v>0</v>
      </c>
      <c r="U364" s="164">
        <f>ROUND(E364*T364,2)</f>
        <v>0</v>
      </c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 t="s">
        <v>137</v>
      </c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>
      <c r="A365" s="155"/>
      <c r="B365" s="161"/>
      <c r="C365" s="197" t="s">
        <v>49</v>
      </c>
      <c r="D365" s="166"/>
      <c r="E365" s="171">
        <v>1</v>
      </c>
      <c r="F365" s="174"/>
      <c r="G365" s="174"/>
      <c r="H365" s="174"/>
      <c r="I365" s="174"/>
      <c r="J365" s="174"/>
      <c r="K365" s="174"/>
      <c r="L365" s="174"/>
      <c r="M365" s="174"/>
      <c r="N365" s="164"/>
      <c r="O365" s="164"/>
      <c r="P365" s="164"/>
      <c r="Q365" s="164"/>
      <c r="R365" s="164"/>
      <c r="S365" s="164"/>
      <c r="T365" s="165"/>
      <c r="U365" s="16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 t="s">
        <v>142</v>
      </c>
      <c r="AF365" s="154">
        <v>0</v>
      </c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>
      <c r="A366" s="156" t="s">
        <v>132</v>
      </c>
      <c r="B366" s="162" t="s">
        <v>101</v>
      </c>
      <c r="C366" s="198" t="s">
        <v>102</v>
      </c>
      <c r="D366" s="167"/>
      <c r="E366" s="172"/>
      <c r="F366" s="175"/>
      <c r="G366" s="175">
        <f>SUMIF(AE367:AE370,"&lt;&gt;NOR",G367:G370)</f>
        <v>0</v>
      </c>
      <c r="H366" s="175"/>
      <c r="I366" s="175">
        <f>SUM(I367:I370)</f>
        <v>0</v>
      </c>
      <c r="J366" s="175"/>
      <c r="K366" s="175">
        <f>SUM(K367:K370)</f>
        <v>0</v>
      </c>
      <c r="L366" s="175"/>
      <c r="M366" s="175">
        <f>SUM(M367:M370)</f>
        <v>0</v>
      </c>
      <c r="N366" s="168"/>
      <c r="O366" s="168">
        <f>SUM(O367:O370)</f>
        <v>0</v>
      </c>
      <c r="P366" s="168"/>
      <c r="Q366" s="168">
        <f>SUM(Q367:Q370)</f>
        <v>0</v>
      </c>
      <c r="R366" s="168"/>
      <c r="S366" s="168"/>
      <c r="T366" s="169"/>
      <c r="U366" s="168">
        <f>SUM(U367:U370)</f>
        <v>0</v>
      </c>
      <c r="AE366" t="s">
        <v>133</v>
      </c>
    </row>
    <row r="367" spans="1:60" ht="22.5" outlineLevel="1">
      <c r="A367" s="155">
        <v>160</v>
      </c>
      <c r="B367" s="161" t="s">
        <v>552</v>
      </c>
      <c r="C367" s="196" t="s">
        <v>553</v>
      </c>
      <c r="D367" s="163" t="s">
        <v>193</v>
      </c>
      <c r="E367" s="170">
        <v>4</v>
      </c>
      <c r="F367" s="173"/>
      <c r="G367" s="174">
        <f>ROUND(E367*F367,2)</f>
        <v>0</v>
      </c>
      <c r="H367" s="173"/>
      <c r="I367" s="174">
        <f>ROUND(E367*H367,2)</f>
        <v>0</v>
      </c>
      <c r="J367" s="173"/>
      <c r="K367" s="174">
        <f>ROUND(E367*J367,2)</f>
        <v>0</v>
      </c>
      <c r="L367" s="174">
        <v>21</v>
      </c>
      <c r="M367" s="174">
        <f>G367*(1+L367/100)</f>
        <v>0</v>
      </c>
      <c r="N367" s="164">
        <v>0</v>
      </c>
      <c r="O367" s="164">
        <f>ROUND(E367*N367,5)</f>
        <v>0</v>
      </c>
      <c r="P367" s="164">
        <v>0</v>
      </c>
      <c r="Q367" s="164">
        <f>ROUND(E367*P367,5)</f>
        <v>0</v>
      </c>
      <c r="R367" s="164"/>
      <c r="S367" s="164"/>
      <c r="T367" s="165">
        <v>0</v>
      </c>
      <c r="U367" s="164">
        <f>ROUND(E367*T367,2)</f>
        <v>0</v>
      </c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 t="s">
        <v>137</v>
      </c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>
      <c r="A368" s="155"/>
      <c r="B368" s="161"/>
      <c r="C368" s="197" t="s">
        <v>57</v>
      </c>
      <c r="D368" s="166"/>
      <c r="E368" s="171">
        <v>4</v>
      </c>
      <c r="F368" s="174"/>
      <c r="G368" s="174"/>
      <c r="H368" s="174"/>
      <c r="I368" s="174"/>
      <c r="J368" s="174"/>
      <c r="K368" s="174"/>
      <c r="L368" s="174"/>
      <c r="M368" s="174"/>
      <c r="N368" s="164"/>
      <c r="O368" s="164"/>
      <c r="P368" s="164"/>
      <c r="Q368" s="164"/>
      <c r="R368" s="164"/>
      <c r="S368" s="164"/>
      <c r="T368" s="165"/>
      <c r="U368" s="16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 t="s">
        <v>142</v>
      </c>
      <c r="AF368" s="154">
        <v>0</v>
      </c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ht="22.5" outlineLevel="1">
      <c r="A369" s="155">
        <v>161</v>
      </c>
      <c r="B369" s="161" t="s">
        <v>554</v>
      </c>
      <c r="C369" s="196" t="s">
        <v>555</v>
      </c>
      <c r="D369" s="163" t="s">
        <v>193</v>
      </c>
      <c r="E369" s="170">
        <v>2</v>
      </c>
      <c r="F369" s="173"/>
      <c r="G369" s="174">
        <f>ROUND(E369*F369,2)</f>
        <v>0</v>
      </c>
      <c r="H369" s="173"/>
      <c r="I369" s="174">
        <f>ROUND(E369*H369,2)</f>
        <v>0</v>
      </c>
      <c r="J369" s="173"/>
      <c r="K369" s="174">
        <f>ROUND(E369*J369,2)</f>
        <v>0</v>
      </c>
      <c r="L369" s="174">
        <v>21</v>
      </c>
      <c r="M369" s="174">
        <f>G369*(1+L369/100)</f>
        <v>0</v>
      </c>
      <c r="N369" s="164">
        <v>0</v>
      </c>
      <c r="O369" s="164">
        <f>ROUND(E369*N369,5)</f>
        <v>0</v>
      </c>
      <c r="P369" s="164">
        <v>0</v>
      </c>
      <c r="Q369" s="164">
        <f>ROUND(E369*P369,5)</f>
        <v>0</v>
      </c>
      <c r="R369" s="164"/>
      <c r="S369" s="164"/>
      <c r="T369" s="165">
        <v>0</v>
      </c>
      <c r="U369" s="164">
        <f>ROUND(E369*T369,2)</f>
        <v>0</v>
      </c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 t="s">
        <v>137</v>
      </c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>
      <c r="A370" s="155"/>
      <c r="B370" s="161"/>
      <c r="C370" s="197" t="s">
        <v>53</v>
      </c>
      <c r="D370" s="166"/>
      <c r="E370" s="171">
        <v>2</v>
      </c>
      <c r="F370" s="174"/>
      <c r="G370" s="174"/>
      <c r="H370" s="174"/>
      <c r="I370" s="174"/>
      <c r="J370" s="174"/>
      <c r="K370" s="174"/>
      <c r="L370" s="174"/>
      <c r="M370" s="174"/>
      <c r="N370" s="164"/>
      <c r="O370" s="164"/>
      <c r="P370" s="164"/>
      <c r="Q370" s="164"/>
      <c r="R370" s="164"/>
      <c r="S370" s="164"/>
      <c r="T370" s="165"/>
      <c r="U370" s="16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 t="s">
        <v>142</v>
      </c>
      <c r="AF370" s="154">
        <v>0</v>
      </c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>
      <c r="A371" s="156" t="s">
        <v>132</v>
      </c>
      <c r="B371" s="162" t="s">
        <v>103</v>
      </c>
      <c r="C371" s="198" t="s">
        <v>104</v>
      </c>
      <c r="D371" s="167"/>
      <c r="E371" s="172"/>
      <c r="F371" s="175"/>
      <c r="G371" s="175">
        <f>SUMIF(AE372:AE375,"&lt;&gt;NOR",G372:G375)</f>
        <v>0</v>
      </c>
      <c r="H371" s="175"/>
      <c r="I371" s="175">
        <f>SUM(I372:I375)</f>
        <v>0</v>
      </c>
      <c r="J371" s="175"/>
      <c r="K371" s="175">
        <f>SUM(K372:K375)</f>
        <v>0</v>
      </c>
      <c r="L371" s="175"/>
      <c r="M371" s="175">
        <f>SUM(M372:M375)</f>
        <v>0</v>
      </c>
      <c r="N371" s="168"/>
      <c r="O371" s="168">
        <f>SUM(O372:O375)</f>
        <v>0</v>
      </c>
      <c r="P371" s="168"/>
      <c r="Q371" s="168">
        <f>SUM(Q372:Q375)</f>
        <v>0</v>
      </c>
      <c r="R371" s="168"/>
      <c r="S371" s="168"/>
      <c r="T371" s="169"/>
      <c r="U371" s="168">
        <f>SUM(U372:U375)</f>
        <v>0</v>
      </c>
      <c r="AE371" t="s">
        <v>133</v>
      </c>
    </row>
    <row r="372" spans="1:60" outlineLevel="1">
      <c r="A372" s="155">
        <v>163</v>
      </c>
      <c r="B372" s="161" t="s">
        <v>556</v>
      </c>
      <c r="C372" s="196" t="s">
        <v>557</v>
      </c>
      <c r="D372" s="163" t="s">
        <v>136</v>
      </c>
      <c r="E372" s="170">
        <v>1</v>
      </c>
      <c r="F372" s="173"/>
      <c r="G372" s="174">
        <f>ROUND(E372*F372,2)</f>
        <v>0</v>
      </c>
      <c r="H372" s="173"/>
      <c r="I372" s="174">
        <f>ROUND(E372*H372,2)</f>
        <v>0</v>
      </c>
      <c r="J372" s="173"/>
      <c r="K372" s="174">
        <f>ROUND(E372*J372,2)</f>
        <v>0</v>
      </c>
      <c r="L372" s="174">
        <v>21</v>
      </c>
      <c r="M372" s="174">
        <f>G372*(1+L372/100)</f>
        <v>0</v>
      </c>
      <c r="N372" s="164">
        <v>0</v>
      </c>
      <c r="O372" s="164">
        <f>ROUND(E372*N372,5)</f>
        <v>0</v>
      </c>
      <c r="P372" s="164">
        <v>0</v>
      </c>
      <c r="Q372" s="164">
        <f>ROUND(E372*P372,5)</f>
        <v>0</v>
      </c>
      <c r="R372" s="164"/>
      <c r="S372" s="164"/>
      <c r="T372" s="165">
        <v>0</v>
      </c>
      <c r="U372" s="164">
        <f>ROUND(E372*T372,2)</f>
        <v>0</v>
      </c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 t="s">
        <v>137</v>
      </c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outlineLevel="1">
      <c r="A373" s="155"/>
      <c r="B373" s="161"/>
      <c r="C373" s="197" t="s">
        <v>49</v>
      </c>
      <c r="D373" s="166"/>
      <c r="E373" s="171">
        <v>1</v>
      </c>
      <c r="F373" s="174"/>
      <c r="G373" s="174"/>
      <c r="H373" s="174"/>
      <c r="I373" s="174"/>
      <c r="J373" s="174"/>
      <c r="K373" s="174"/>
      <c r="L373" s="174"/>
      <c r="M373" s="174"/>
      <c r="N373" s="164"/>
      <c r="O373" s="164"/>
      <c r="P373" s="164"/>
      <c r="Q373" s="164"/>
      <c r="R373" s="164"/>
      <c r="S373" s="164"/>
      <c r="T373" s="165"/>
      <c r="U373" s="16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 t="s">
        <v>142</v>
      </c>
      <c r="AF373" s="154">
        <v>0</v>
      </c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ht="22.5" outlineLevel="1">
      <c r="A374" s="155">
        <v>164</v>
      </c>
      <c r="B374" s="161" t="s">
        <v>558</v>
      </c>
      <c r="C374" s="196" t="s">
        <v>559</v>
      </c>
      <c r="D374" s="163" t="s">
        <v>136</v>
      </c>
      <c r="E374" s="170">
        <v>1</v>
      </c>
      <c r="F374" s="173"/>
      <c r="G374" s="174">
        <f>ROUND(E374*F374,2)</f>
        <v>0</v>
      </c>
      <c r="H374" s="173"/>
      <c r="I374" s="174">
        <f>ROUND(E374*H374,2)</f>
        <v>0</v>
      </c>
      <c r="J374" s="173"/>
      <c r="K374" s="174">
        <f>ROUND(E374*J374,2)</f>
        <v>0</v>
      </c>
      <c r="L374" s="174">
        <v>21</v>
      </c>
      <c r="M374" s="174">
        <f>G374*(1+L374/100)</f>
        <v>0</v>
      </c>
      <c r="N374" s="164">
        <v>0</v>
      </c>
      <c r="O374" s="164">
        <f>ROUND(E374*N374,5)</f>
        <v>0</v>
      </c>
      <c r="P374" s="164">
        <v>0</v>
      </c>
      <c r="Q374" s="164">
        <f>ROUND(E374*P374,5)</f>
        <v>0</v>
      </c>
      <c r="R374" s="164"/>
      <c r="S374" s="164"/>
      <c r="T374" s="165">
        <v>0</v>
      </c>
      <c r="U374" s="164">
        <f>ROUND(E374*T374,2)</f>
        <v>0</v>
      </c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 t="s">
        <v>137</v>
      </c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>
      <c r="A375" s="184"/>
      <c r="B375" s="185"/>
      <c r="C375" s="199" t="s">
        <v>49</v>
      </c>
      <c r="D375" s="186"/>
      <c r="E375" s="187">
        <v>1</v>
      </c>
      <c r="F375" s="188"/>
      <c r="G375" s="188"/>
      <c r="H375" s="188"/>
      <c r="I375" s="188"/>
      <c r="J375" s="188"/>
      <c r="K375" s="188"/>
      <c r="L375" s="188"/>
      <c r="M375" s="188"/>
      <c r="N375" s="189"/>
      <c r="O375" s="189"/>
      <c r="P375" s="189"/>
      <c r="Q375" s="189"/>
      <c r="R375" s="189"/>
      <c r="S375" s="189"/>
      <c r="T375" s="190"/>
      <c r="U375" s="189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 t="s">
        <v>142</v>
      </c>
      <c r="AF375" s="154">
        <v>0</v>
      </c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>
      <c r="A376" s="6"/>
      <c r="B376" s="7" t="s">
        <v>560</v>
      </c>
      <c r="C376" s="200" t="s">
        <v>560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AC376">
        <v>15</v>
      </c>
      <c r="AD376">
        <v>21</v>
      </c>
    </row>
    <row r="377" spans="1:60">
      <c r="A377" s="191"/>
      <c r="B377" s="192">
        <v>26</v>
      </c>
      <c r="C377" s="201" t="s">
        <v>560</v>
      </c>
      <c r="D377" s="193"/>
      <c r="E377" s="193"/>
      <c r="F377" s="193"/>
      <c r="G377" s="195" t="e">
        <f>G8+G36+G45+G65+G74+G79+G112+G140+G172+G189+G196+G205+G212+G215+G226+G230+G253+G273+G285+#REF!+G303+G319+G325+G341+G351+G356+G359+G366+#REF!+G371</f>
        <v>#REF!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AC377">
        <f>SUMIF(L7:L375,AC376,G7:G375)</f>
        <v>0</v>
      </c>
      <c r="AD377">
        <f>SUMIF(L7:L375,AD376,G7:G375)</f>
        <v>0</v>
      </c>
      <c r="AE377" t="s">
        <v>561</v>
      </c>
    </row>
    <row r="378" spans="1:60">
      <c r="A378" s="6"/>
      <c r="B378" s="7" t="s">
        <v>560</v>
      </c>
      <c r="C378" s="200" t="s">
        <v>560</v>
      </c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60">
      <c r="A379" s="6"/>
      <c r="B379" s="7" t="s">
        <v>560</v>
      </c>
      <c r="C379" s="200" t="s">
        <v>560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60">
      <c r="A380" s="522">
        <v>33</v>
      </c>
      <c r="B380" s="522"/>
      <c r="C380" s="52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60">
      <c r="A381" s="503"/>
      <c r="B381" s="504"/>
      <c r="C381" s="505"/>
      <c r="D381" s="504"/>
      <c r="E381" s="504"/>
      <c r="F381" s="504"/>
      <c r="G381" s="50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AE381" t="s">
        <v>562</v>
      </c>
    </row>
    <row r="382" spans="1:60">
      <c r="A382" s="507"/>
      <c r="B382" s="508"/>
      <c r="C382" s="509"/>
      <c r="D382" s="508"/>
      <c r="E382" s="508"/>
      <c r="F382" s="508"/>
      <c r="G382" s="510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60">
      <c r="A383" s="507"/>
      <c r="B383" s="508"/>
      <c r="C383" s="509"/>
      <c r="D383" s="508"/>
      <c r="E383" s="508"/>
      <c r="F383" s="508"/>
      <c r="G383" s="510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60">
      <c r="A384" s="507"/>
      <c r="B384" s="508"/>
      <c r="C384" s="509"/>
      <c r="D384" s="508"/>
      <c r="E384" s="508"/>
      <c r="F384" s="508"/>
      <c r="G384" s="510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31">
      <c r="A385" s="511"/>
      <c r="B385" s="512"/>
      <c r="C385" s="513"/>
      <c r="D385" s="512"/>
      <c r="E385" s="512"/>
      <c r="F385" s="512"/>
      <c r="G385" s="514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31">
      <c r="A386" s="6"/>
      <c r="B386" s="7" t="s">
        <v>560</v>
      </c>
      <c r="C386" s="200" t="s">
        <v>560</v>
      </c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31">
      <c r="C387" s="202"/>
      <c r="AE387" t="s">
        <v>563</v>
      </c>
    </row>
  </sheetData>
  <mergeCells count="6">
    <mergeCell ref="A381:G385"/>
    <mergeCell ref="A1:G1"/>
    <mergeCell ref="C2:G2"/>
    <mergeCell ref="C3:G3"/>
    <mergeCell ref="C4:G4"/>
    <mergeCell ref="A380:C38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E67"/>
  <sheetViews>
    <sheetView workbookViewId="0">
      <selection activeCell="E10" sqref="E10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>
      <c r="A1" s="524" t="s">
        <v>589</v>
      </c>
      <c r="B1" s="525"/>
      <c r="C1" s="269" t="str">
        <f>CONCATENATE(cislostavby," ",nazevstavby)</f>
        <v>2020-18 RE-USE centrum, Tišnov-novostavba haly</v>
      </c>
      <c r="D1" s="267"/>
      <c r="E1" s="268"/>
      <c r="F1" s="267"/>
      <c r="G1" s="266" t="s">
        <v>588</v>
      </c>
      <c r="H1" s="265" t="s">
        <v>49</v>
      </c>
      <c r="I1" s="264"/>
    </row>
    <row r="2" spans="1:9" ht="13.5" thickBot="1">
      <c r="A2" s="526" t="s">
        <v>587</v>
      </c>
      <c r="B2" s="527"/>
      <c r="C2" s="263" t="str">
        <f>CONCATENATE(cisloobjektu," ",nazevobjektu)</f>
        <v xml:space="preserve"> VODOVOD</v>
      </c>
      <c r="D2" s="261"/>
      <c r="E2" s="262"/>
      <c r="F2" s="261"/>
      <c r="G2" s="528" t="s">
        <v>586</v>
      </c>
      <c r="H2" s="529"/>
      <c r="I2" s="530"/>
    </row>
    <row r="3" spans="1:9" ht="13.5" thickTop="1">
      <c r="A3" s="257"/>
      <c r="B3" s="257"/>
      <c r="C3" s="257"/>
      <c r="D3" s="257"/>
      <c r="E3" s="257"/>
      <c r="F3" s="238"/>
      <c r="G3" s="257"/>
      <c r="H3" s="257"/>
      <c r="I3" s="257"/>
    </row>
    <row r="4" spans="1:9" ht="19.5" customHeight="1">
      <c r="A4" s="260" t="s">
        <v>585</v>
      </c>
      <c r="B4" s="258"/>
      <c r="C4" s="258"/>
      <c r="D4" s="258"/>
      <c r="E4" s="259"/>
      <c r="F4" s="258"/>
      <c r="G4" s="258"/>
      <c r="H4" s="258"/>
      <c r="I4" s="258"/>
    </row>
    <row r="5" spans="1:9" ht="13.5" thickBot="1">
      <c r="A5" s="257"/>
      <c r="B5" s="257"/>
      <c r="C5" s="257"/>
      <c r="D5" s="257"/>
      <c r="E5" s="257"/>
      <c r="F5" s="257"/>
      <c r="G5" s="257"/>
      <c r="H5" s="257"/>
      <c r="I5" s="257"/>
    </row>
    <row r="6" spans="1:9" s="5" customFormat="1" ht="13.5" thickBot="1">
      <c r="A6" s="256"/>
      <c r="B6" s="255" t="s">
        <v>584</v>
      </c>
      <c r="C6" s="255"/>
      <c r="D6" s="254"/>
      <c r="E6" s="253" t="s">
        <v>23</v>
      </c>
      <c r="F6" s="252" t="s">
        <v>24</v>
      </c>
      <c r="G6" s="252" t="s">
        <v>29</v>
      </c>
      <c r="H6" s="252" t="s">
        <v>30</v>
      </c>
      <c r="I6" s="251" t="s">
        <v>583</v>
      </c>
    </row>
    <row r="7" spans="1:9" s="5" customFormat="1">
      <c r="A7" s="250" t="str">
        <f>[2]Položky!B7</f>
        <v>1</v>
      </c>
      <c r="B7" s="249" t="str">
        <f>[2]Položky!C7</f>
        <v>Zemní práce</v>
      </c>
      <c r="C7" s="238"/>
      <c r="D7" s="248"/>
      <c r="E7" s="247">
        <f>'ZTI Položky'!G21</f>
        <v>0</v>
      </c>
      <c r="F7" s="246">
        <f>[2]Položky!BB21</f>
        <v>0</v>
      </c>
      <c r="G7" s="246">
        <f>[2]Položky!BC21</f>
        <v>0</v>
      </c>
      <c r="H7" s="246">
        <f>[2]Položky!BD21</f>
        <v>0</v>
      </c>
      <c r="I7" s="245">
        <f>[2]Položky!BE21</f>
        <v>0</v>
      </c>
    </row>
    <row r="8" spans="1:9" s="5" customFormat="1">
      <c r="A8" s="250" t="str">
        <f>[2]Položky!B22</f>
        <v>5</v>
      </c>
      <c r="B8" s="249" t="str">
        <f>[2]Položky!C22</f>
        <v>Komunikace</v>
      </c>
      <c r="C8" s="238"/>
      <c r="D8" s="248"/>
      <c r="E8" s="247">
        <f>'ZTI Položky'!G31</f>
        <v>0</v>
      </c>
      <c r="F8" s="246">
        <f>[2]Položky!BB31</f>
        <v>0</v>
      </c>
      <c r="G8" s="246">
        <f>[2]Položky!BC31</f>
        <v>0</v>
      </c>
      <c r="H8" s="246">
        <f>[2]Položky!BD31</f>
        <v>0</v>
      </c>
      <c r="I8" s="245">
        <f>[2]Položky!BE31</f>
        <v>0</v>
      </c>
    </row>
    <row r="9" spans="1:9" s="5" customFormat="1">
      <c r="A9" s="250" t="str">
        <f>[2]Položky!B32</f>
        <v>87</v>
      </c>
      <c r="B9" s="249" t="str">
        <f>[2]Položky!C32</f>
        <v>Potrubí z trub z plastických hmot</v>
      </c>
      <c r="C9" s="238"/>
      <c r="D9" s="248"/>
      <c r="E9" s="247">
        <f>'ZTI Položky'!G41</f>
        <v>0</v>
      </c>
      <c r="F9" s="246">
        <f>[2]Položky!BB41</f>
        <v>0</v>
      </c>
      <c r="G9" s="246">
        <f>[2]Položky!BC41</f>
        <v>0</v>
      </c>
      <c r="H9" s="246">
        <f>[2]Položky!BD41</f>
        <v>0</v>
      </c>
      <c r="I9" s="245">
        <f>[2]Položky!BE41</f>
        <v>0</v>
      </c>
    </row>
    <row r="10" spans="1:9" s="5" customFormat="1">
      <c r="A10" s="250" t="str">
        <f>[2]Položky!B42</f>
        <v>89</v>
      </c>
      <c r="B10" s="249" t="str">
        <f>[2]Položky!C42</f>
        <v>Ostatní konstrukce na trubním vedení</v>
      </c>
      <c r="C10" s="238"/>
      <c r="D10" s="248"/>
      <c r="E10" s="247">
        <f>'ZTI Položky'!BA62</f>
        <v>0</v>
      </c>
      <c r="F10" s="246">
        <f>'ZTI Položky'!BB62</f>
        <v>0</v>
      </c>
      <c r="G10" s="246">
        <f>[2]Položky!BC62</f>
        <v>0</v>
      </c>
      <c r="H10" s="246">
        <f>[2]Položky!BD62</f>
        <v>0</v>
      </c>
      <c r="I10" s="245">
        <f>[2]Položky!BE62</f>
        <v>0</v>
      </c>
    </row>
    <row r="11" spans="1:9" s="5" customFormat="1">
      <c r="A11" s="250" t="str">
        <f>[2]Položky!B63</f>
        <v>99</v>
      </c>
      <c r="B11" s="249" t="str">
        <f>[2]Položky!C63</f>
        <v>Staveništní přesun hmot</v>
      </c>
      <c r="C11" s="238"/>
      <c r="D11" s="248"/>
      <c r="E11" s="247">
        <f>'ZTI Položky'!G65</f>
        <v>0</v>
      </c>
      <c r="F11" s="246">
        <f>[2]Položky!BB65</f>
        <v>0</v>
      </c>
      <c r="G11" s="246">
        <f>[2]Položky!BC65</f>
        <v>0</v>
      </c>
      <c r="H11" s="246">
        <f>[2]Položky!BD65</f>
        <v>0</v>
      </c>
      <c r="I11" s="245">
        <f>[2]Položky!BE65</f>
        <v>0</v>
      </c>
    </row>
    <row r="12" spans="1:9" s="5" customFormat="1">
      <c r="A12" s="250" t="s">
        <v>83</v>
      </c>
      <c r="B12" s="249" t="str">
        <f>[2]Položky!C66</f>
        <v>Izolace tepelné</v>
      </c>
      <c r="C12" s="238"/>
      <c r="D12" s="248"/>
      <c r="E12" s="247">
        <f>'ZTI Položky'!G70</f>
        <v>0</v>
      </c>
      <c r="F12" s="246">
        <f>[2]Položky!BB65</f>
        <v>0</v>
      </c>
      <c r="G12" s="246">
        <f>[2]Položky!BC65</f>
        <v>0</v>
      </c>
      <c r="H12" s="246">
        <f>[2]Položky!BD65</f>
        <v>0</v>
      </c>
      <c r="I12" s="245">
        <f>[2]Položky!BE65</f>
        <v>0</v>
      </c>
    </row>
    <row r="13" spans="1:9" s="5" customFormat="1">
      <c r="A13" s="250" t="s">
        <v>582</v>
      </c>
      <c r="B13" s="249" t="str">
        <f>[2]Položky!C71</f>
        <v>Vnitřní vodovod</v>
      </c>
      <c r="C13" s="238"/>
      <c r="D13" s="248"/>
      <c r="E13" s="247">
        <f>'ZTI Položky'!G79</f>
        <v>0</v>
      </c>
      <c r="F13" s="246">
        <f>[2]Položky!BB66</f>
        <v>0</v>
      </c>
      <c r="G13" s="246">
        <f>[2]Položky!BC66</f>
        <v>0</v>
      </c>
      <c r="H13" s="246">
        <f>[2]Položky!BD66</f>
        <v>0</v>
      </c>
      <c r="I13" s="245">
        <f>[2]Položky!BE66</f>
        <v>0</v>
      </c>
    </row>
    <row r="14" spans="1:9" s="5" customFormat="1" ht="13.5" thickBot="1">
      <c r="A14" s="250" t="str">
        <f>[2]Položky!B80</f>
        <v>D96</v>
      </c>
      <c r="B14" s="249" t="str">
        <f>[2]Položky!C80</f>
        <v>Přesuny suti a vybouraných hmot</v>
      </c>
      <c r="C14" s="238"/>
      <c r="D14" s="248"/>
      <c r="E14" s="247">
        <f>'ZTI Položky'!G86</f>
        <v>0</v>
      </c>
      <c r="F14" s="246">
        <f>[2]Položky!BB86</f>
        <v>0</v>
      </c>
      <c r="G14" s="246">
        <f>[2]Položky!BC86</f>
        <v>0</v>
      </c>
      <c r="H14" s="246">
        <f>[2]Položky!BD86</f>
        <v>0</v>
      </c>
      <c r="I14" s="245">
        <f>[2]Položky!BE86</f>
        <v>0</v>
      </c>
    </row>
    <row r="15" spans="1:9" s="236" customFormat="1" ht="13.5" thickBot="1">
      <c r="A15" s="244"/>
      <c r="B15" s="243" t="s">
        <v>581</v>
      </c>
      <c r="C15" s="243"/>
      <c r="D15" s="242"/>
      <c r="E15" s="241">
        <f>SUM(E7:E14)</f>
        <v>0</v>
      </c>
      <c r="F15" s="240">
        <f>SUM(F7:F14)</f>
        <v>0</v>
      </c>
      <c r="G15" s="240">
        <f>SUM(G7:G14)</f>
        <v>0</v>
      </c>
      <c r="H15" s="240">
        <f>SUM(H7:H14)</f>
        <v>0</v>
      </c>
      <c r="I15" s="239">
        <f>SUM(I7:I14)</f>
        <v>0</v>
      </c>
    </row>
    <row r="16" spans="1:9">
      <c r="A16" s="238"/>
      <c r="B16" s="238"/>
      <c r="C16" s="238"/>
      <c r="D16" s="238"/>
      <c r="E16" s="238"/>
      <c r="F16" s="238"/>
      <c r="G16" s="238"/>
      <c r="H16" s="238"/>
      <c r="I16" s="238"/>
    </row>
    <row r="17" spans="2:57" ht="19.5" customHeight="1">
      <c r="BA17" s="237"/>
      <c r="BB17" s="237"/>
      <c r="BC17" s="237"/>
      <c r="BD17" s="237"/>
      <c r="BE17" s="237"/>
    </row>
    <row r="18" spans="2:57">
      <c r="B18" s="236"/>
      <c r="F18" s="235"/>
      <c r="G18" s="234"/>
      <c r="H18" s="234"/>
      <c r="I18" s="141"/>
    </row>
    <row r="19" spans="2:57">
      <c r="F19" s="235"/>
      <c r="G19" s="234"/>
      <c r="H19" s="234"/>
      <c r="I19" s="141"/>
    </row>
    <row r="20" spans="2:57">
      <c r="F20" s="235"/>
      <c r="G20" s="234"/>
      <c r="H20" s="234"/>
      <c r="I20" s="141"/>
      <c r="BA20">
        <v>0</v>
      </c>
    </row>
    <row r="21" spans="2:57">
      <c r="F21" s="235"/>
      <c r="G21" s="234"/>
      <c r="H21" s="234"/>
      <c r="I21" s="141"/>
      <c r="BA21">
        <v>1</v>
      </c>
    </row>
    <row r="22" spans="2:57">
      <c r="F22" s="235"/>
      <c r="G22" s="234"/>
      <c r="H22" s="234"/>
      <c r="I22" s="141"/>
      <c r="BA22">
        <v>1</v>
      </c>
    </row>
    <row r="23" spans="2:57">
      <c r="F23" s="235"/>
      <c r="G23" s="234"/>
      <c r="H23" s="234"/>
      <c r="I23" s="141"/>
      <c r="BA23">
        <v>2</v>
      </c>
    </row>
    <row r="24" spans="2:57">
      <c r="F24" s="235"/>
      <c r="G24" s="234"/>
      <c r="H24" s="234"/>
      <c r="I24" s="141"/>
      <c r="BA24">
        <v>2</v>
      </c>
    </row>
    <row r="25" spans="2:57">
      <c r="F25" s="235"/>
      <c r="G25" s="234"/>
      <c r="H25" s="234"/>
      <c r="I25" s="141"/>
    </row>
    <row r="26" spans="2:57">
      <c r="F26" s="235"/>
      <c r="G26" s="234"/>
      <c r="H26" s="234"/>
      <c r="I26" s="141"/>
    </row>
    <row r="27" spans="2:57">
      <c r="F27" s="235"/>
      <c r="G27" s="234"/>
      <c r="H27" s="234"/>
      <c r="I27" s="141"/>
    </row>
    <row r="28" spans="2:57">
      <c r="F28" s="235"/>
      <c r="G28" s="234"/>
      <c r="H28" s="234"/>
      <c r="I28" s="141"/>
    </row>
    <row r="29" spans="2:57">
      <c r="F29" s="235"/>
      <c r="G29" s="234"/>
      <c r="H29" s="234"/>
      <c r="I29" s="141"/>
    </row>
    <row r="30" spans="2:57">
      <c r="F30" s="235"/>
      <c r="G30" s="234"/>
      <c r="H30" s="234"/>
      <c r="I30" s="141"/>
    </row>
    <row r="31" spans="2:57">
      <c r="F31" s="235"/>
      <c r="G31" s="234"/>
      <c r="H31" s="234"/>
      <c r="I31" s="141"/>
    </row>
    <row r="32" spans="2:57">
      <c r="F32" s="235"/>
      <c r="G32" s="234"/>
      <c r="H32" s="234"/>
      <c r="I32" s="141"/>
    </row>
    <row r="33" spans="6:9">
      <c r="F33" s="235"/>
      <c r="G33" s="234"/>
      <c r="H33" s="234"/>
      <c r="I33" s="141"/>
    </row>
    <row r="34" spans="6:9">
      <c r="F34" s="235"/>
      <c r="G34" s="234"/>
      <c r="H34" s="234"/>
      <c r="I34" s="141"/>
    </row>
    <row r="35" spans="6:9">
      <c r="F35" s="235"/>
      <c r="G35" s="234"/>
      <c r="H35" s="234"/>
      <c r="I35" s="141"/>
    </row>
    <row r="36" spans="6:9">
      <c r="F36" s="235"/>
      <c r="G36" s="234"/>
      <c r="H36" s="234"/>
      <c r="I36" s="141"/>
    </row>
    <row r="37" spans="6:9">
      <c r="F37" s="235"/>
      <c r="G37" s="234"/>
      <c r="H37" s="234"/>
      <c r="I37" s="141"/>
    </row>
    <row r="38" spans="6:9">
      <c r="F38" s="235"/>
      <c r="G38" s="234"/>
      <c r="H38" s="234"/>
      <c r="I38" s="141"/>
    </row>
    <row r="39" spans="6:9">
      <c r="F39" s="235"/>
      <c r="G39" s="234"/>
      <c r="H39" s="234"/>
      <c r="I39" s="141"/>
    </row>
    <row r="40" spans="6:9">
      <c r="F40" s="235"/>
      <c r="G40" s="234"/>
      <c r="H40" s="234"/>
      <c r="I40" s="141"/>
    </row>
    <row r="41" spans="6:9">
      <c r="F41" s="235"/>
      <c r="G41" s="234"/>
      <c r="H41" s="234"/>
      <c r="I41" s="141"/>
    </row>
    <row r="42" spans="6:9">
      <c r="F42" s="235"/>
      <c r="G42" s="234"/>
      <c r="H42" s="234"/>
      <c r="I42" s="141"/>
    </row>
    <row r="43" spans="6:9">
      <c r="F43" s="235"/>
      <c r="G43" s="234"/>
      <c r="H43" s="234"/>
      <c r="I43" s="141"/>
    </row>
    <row r="44" spans="6:9">
      <c r="F44" s="235"/>
      <c r="G44" s="234"/>
      <c r="H44" s="234"/>
      <c r="I44" s="141"/>
    </row>
    <row r="45" spans="6:9">
      <c r="F45" s="235"/>
      <c r="G45" s="234"/>
      <c r="H45" s="234"/>
      <c r="I45" s="141"/>
    </row>
    <row r="46" spans="6:9">
      <c r="F46" s="235"/>
      <c r="G46" s="234"/>
      <c r="H46" s="234"/>
      <c r="I46" s="141"/>
    </row>
    <row r="47" spans="6:9">
      <c r="F47" s="235"/>
      <c r="G47" s="234"/>
      <c r="H47" s="234"/>
      <c r="I47" s="141"/>
    </row>
    <row r="48" spans="6:9">
      <c r="F48" s="235"/>
      <c r="G48" s="234"/>
      <c r="H48" s="234"/>
      <c r="I48" s="141"/>
    </row>
    <row r="49" spans="6:9">
      <c r="F49" s="235"/>
      <c r="G49" s="234"/>
      <c r="H49" s="234"/>
      <c r="I49" s="141"/>
    </row>
    <row r="50" spans="6:9">
      <c r="F50" s="235"/>
      <c r="G50" s="234"/>
      <c r="H50" s="234"/>
      <c r="I50" s="141"/>
    </row>
    <row r="51" spans="6:9">
      <c r="F51" s="235"/>
      <c r="G51" s="234"/>
      <c r="H51" s="234"/>
      <c r="I51" s="141"/>
    </row>
    <row r="52" spans="6:9">
      <c r="F52" s="235"/>
      <c r="G52" s="234"/>
      <c r="H52" s="234"/>
      <c r="I52" s="141"/>
    </row>
    <row r="53" spans="6:9">
      <c r="F53" s="235"/>
      <c r="G53" s="234"/>
      <c r="H53" s="234"/>
      <c r="I53" s="141"/>
    </row>
    <row r="54" spans="6:9">
      <c r="F54" s="235"/>
      <c r="G54" s="234"/>
      <c r="H54" s="234"/>
      <c r="I54" s="141"/>
    </row>
    <row r="55" spans="6:9">
      <c r="F55" s="235"/>
      <c r="G55" s="234"/>
      <c r="H55" s="234"/>
      <c r="I55" s="141"/>
    </row>
    <row r="56" spans="6:9">
      <c r="F56" s="235"/>
      <c r="G56" s="234"/>
      <c r="H56" s="234"/>
      <c r="I56" s="141"/>
    </row>
    <row r="57" spans="6:9">
      <c r="F57" s="235"/>
      <c r="G57" s="234"/>
      <c r="H57" s="234"/>
      <c r="I57" s="141"/>
    </row>
    <row r="58" spans="6:9">
      <c r="F58" s="235"/>
      <c r="G58" s="234"/>
      <c r="H58" s="234"/>
      <c r="I58" s="141"/>
    </row>
    <row r="59" spans="6:9">
      <c r="F59" s="235"/>
      <c r="G59" s="234"/>
      <c r="H59" s="234"/>
      <c r="I59" s="141"/>
    </row>
    <row r="60" spans="6:9">
      <c r="F60" s="235"/>
      <c r="G60" s="234"/>
      <c r="H60" s="234"/>
      <c r="I60" s="141"/>
    </row>
    <row r="61" spans="6:9">
      <c r="F61" s="235"/>
      <c r="G61" s="234"/>
      <c r="H61" s="234"/>
      <c r="I61" s="141"/>
    </row>
    <row r="62" spans="6:9">
      <c r="F62" s="235"/>
      <c r="G62" s="234"/>
      <c r="H62" s="234"/>
      <c r="I62" s="141"/>
    </row>
    <row r="63" spans="6:9">
      <c r="F63" s="235"/>
      <c r="G63" s="234"/>
      <c r="H63" s="234"/>
      <c r="I63" s="141"/>
    </row>
    <row r="64" spans="6:9">
      <c r="F64" s="235"/>
      <c r="G64" s="234"/>
      <c r="H64" s="234"/>
      <c r="I64" s="141"/>
    </row>
    <row r="65" spans="6:9">
      <c r="F65" s="235"/>
      <c r="G65" s="234"/>
      <c r="H65" s="234"/>
      <c r="I65" s="141"/>
    </row>
    <row r="66" spans="6:9">
      <c r="F66" s="235"/>
      <c r="G66" s="234"/>
      <c r="H66" s="234"/>
      <c r="I66" s="141"/>
    </row>
    <row r="67" spans="6:9">
      <c r="F67" s="235"/>
      <c r="G67" s="234"/>
      <c r="H67" s="234"/>
      <c r="I67" s="141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Z159"/>
  <sheetViews>
    <sheetView showGridLines="0" showZeros="0" topLeftCell="AF31" zoomScale="120" zoomScaleNormal="120" workbookViewId="0">
      <selection activeCell="BA46" sqref="BA46"/>
    </sheetView>
  </sheetViews>
  <sheetFormatPr defaultRowHeight="12.75"/>
  <cols>
    <col min="1" max="1" width="4.42578125" style="270" customWidth="1"/>
    <col min="2" max="2" width="11.5703125" style="270" customWidth="1"/>
    <col min="3" max="3" width="40.42578125" style="270" customWidth="1"/>
    <col min="4" max="4" width="5.5703125" style="270" customWidth="1"/>
    <col min="5" max="5" width="8.5703125" style="271" customWidth="1"/>
    <col min="6" max="6" width="9.85546875" style="270" customWidth="1"/>
    <col min="7" max="7" width="13.85546875" style="270" customWidth="1"/>
    <col min="8" max="11" width="9.140625" style="270"/>
    <col min="12" max="12" width="75.42578125" style="270" customWidth="1"/>
    <col min="13" max="13" width="45.28515625" style="270" customWidth="1"/>
    <col min="14" max="256" width="9.140625" style="270"/>
    <col min="257" max="257" width="4.42578125" style="270" customWidth="1"/>
    <col min="258" max="258" width="11.5703125" style="270" customWidth="1"/>
    <col min="259" max="259" width="40.42578125" style="270" customWidth="1"/>
    <col min="260" max="260" width="5.5703125" style="270" customWidth="1"/>
    <col min="261" max="261" width="8.5703125" style="270" customWidth="1"/>
    <col min="262" max="262" width="9.85546875" style="270" customWidth="1"/>
    <col min="263" max="263" width="13.85546875" style="270" customWidth="1"/>
    <col min="264" max="267" width="9.140625" style="270"/>
    <col min="268" max="268" width="75.42578125" style="270" customWidth="1"/>
    <col min="269" max="269" width="45.28515625" style="270" customWidth="1"/>
    <col min="270" max="512" width="9.140625" style="270"/>
    <col min="513" max="513" width="4.42578125" style="270" customWidth="1"/>
    <col min="514" max="514" width="11.5703125" style="270" customWidth="1"/>
    <col min="515" max="515" width="40.42578125" style="270" customWidth="1"/>
    <col min="516" max="516" width="5.5703125" style="270" customWidth="1"/>
    <col min="517" max="517" width="8.5703125" style="270" customWidth="1"/>
    <col min="518" max="518" width="9.85546875" style="270" customWidth="1"/>
    <col min="519" max="519" width="13.85546875" style="270" customWidth="1"/>
    <col min="520" max="523" width="9.140625" style="270"/>
    <col min="524" max="524" width="75.42578125" style="270" customWidth="1"/>
    <col min="525" max="525" width="45.28515625" style="270" customWidth="1"/>
    <col min="526" max="768" width="9.140625" style="270"/>
    <col min="769" max="769" width="4.42578125" style="270" customWidth="1"/>
    <col min="770" max="770" width="11.5703125" style="270" customWidth="1"/>
    <col min="771" max="771" width="40.42578125" style="270" customWidth="1"/>
    <col min="772" max="772" width="5.5703125" style="270" customWidth="1"/>
    <col min="773" max="773" width="8.5703125" style="270" customWidth="1"/>
    <col min="774" max="774" width="9.85546875" style="270" customWidth="1"/>
    <col min="775" max="775" width="13.85546875" style="270" customWidth="1"/>
    <col min="776" max="779" width="9.140625" style="270"/>
    <col min="780" max="780" width="75.42578125" style="270" customWidth="1"/>
    <col min="781" max="781" width="45.28515625" style="270" customWidth="1"/>
    <col min="782" max="1024" width="9.140625" style="270"/>
    <col min="1025" max="1025" width="4.42578125" style="270" customWidth="1"/>
    <col min="1026" max="1026" width="11.5703125" style="270" customWidth="1"/>
    <col min="1027" max="1027" width="40.42578125" style="270" customWidth="1"/>
    <col min="1028" max="1028" width="5.5703125" style="270" customWidth="1"/>
    <col min="1029" max="1029" width="8.5703125" style="270" customWidth="1"/>
    <col min="1030" max="1030" width="9.85546875" style="270" customWidth="1"/>
    <col min="1031" max="1031" width="13.85546875" style="270" customWidth="1"/>
    <col min="1032" max="1035" width="9.140625" style="270"/>
    <col min="1036" max="1036" width="75.42578125" style="270" customWidth="1"/>
    <col min="1037" max="1037" width="45.28515625" style="270" customWidth="1"/>
    <col min="1038" max="1280" width="9.140625" style="270"/>
    <col min="1281" max="1281" width="4.42578125" style="270" customWidth="1"/>
    <col min="1282" max="1282" width="11.5703125" style="270" customWidth="1"/>
    <col min="1283" max="1283" width="40.42578125" style="270" customWidth="1"/>
    <col min="1284" max="1284" width="5.5703125" style="270" customWidth="1"/>
    <col min="1285" max="1285" width="8.5703125" style="270" customWidth="1"/>
    <col min="1286" max="1286" width="9.85546875" style="270" customWidth="1"/>
    <col min="1287" max="1287" width="13.85546875" style="270" customWidth="1"/>
    <col min="1288" max="1291" width="9.140625" style="270"/>
    <col min="1292" max="1292" width="75.42578125" style="270" customWidth="1"/>
    <col min="1293" max="1293" width="45.28515625" style="270" customWidth="1"/>
    <col min="1294" max="1536" width="9.140625" style="270"/>
    <col min="1537" max="1537" width="4.42578125" style="270" customWidth="1"/>
    <col min="1538" max="1538" width="11.5703125" style="270" customWidth="1"/>
    <col min="1539" max="1539" width="40.42578125" style="270" customWidth="1"/>
    <col min="1540" max="1540" width="5.5703125" style="270" customWidth="1"/>
    <col min="1541" max="1541" width="8.5703125" style="270" customWidth="1"/>
    <col min="1542" max="1542" width="9.85546875" style="270" customWidth="1"/>
    <col min="1543" max="1543" width="13.85546875" style="270" customWidth="1"/>
    <col min="1544" max="1547" width="9.140625" style="270"/>
    <col min="1548" max="1548" width="75.42578125" style="270" customWidth="1"/>
    <col min="1549" max="1549" width="45.28515625" style="270" customWidth="1"/>
    <col min="1550" max="1792" width="9.140625" style="270"/>
    <col min="1793" max="1793" width="4.42578125" style="270" customWidth="1"/>
    <col min="1794" max="1794" width="11.5703125" style="270" customWidth="1"/>
    <col min="1795" max="1795" width="40.42578125" style="270" customWidth="1"/>
    <col min="1796" max="1796" width="5.5703125" style="270" customWidth="1"/>
    <col min="1797" max="1797" width="8.5703125" style="270" customWidth="1"/>
    <col min="1798" max="1798" width="9.85546875" style="270" customWidth="1"/>
    <col min="1799" max="1799" width="13.85546875" style="270" customWidth="1"/>
    <col min="1800" max="1803" width="9.140625" style="270"/>
    <col min="1804" max="1804" width="75.42578125" style="270" customWidth="1"/>
    <col min="1805" max="1805" width="45.28515625" style="270" customWidth="1"/>
    <col min="1806" max="2048" width="9.140625" style="270"/>
    <col min="2049" max="2049" width="4.42578125" style="270" customWidth="1"/>
    <col min="2050" max="2050" width="11.5703125" style="270" customWidth="1"/>
    <col min="2051" max="2051" width="40.42578125" style="270" customWidth="1"/>
    <col min="2052" max="2052" width="5.5703125" style="270" customWidth="1"/>
    <col min="2053" max="2053" width="8.5703125" style="270" customWidth="1"/>
    <col min="2054" max="2054" width="9.85546875" style="270" customWidth="1"/>
    <col min="2055" max="2055" width="13.85546875" style="270" customWidth="1"/>
    <col min="2056" max="2059" width="9.140625" style="270"/>
    <col min="2060" max="2060" width="75.42578125" style="270" customWidth="1"/>
    <col min="2061" max="2061" width="45.28515625" style="270" customWidth="1"/>
    <col min="2062" max="2304" width="9.140625" style="270"/>
    <col min="2305" max="2305" width="4.42578125" style="270" customWidth="1"/>
    <col min="2306" max="2306" width="11.5703125" style="270" customWidth="1"/>
    <col min="2307" max="2307" width="40.42578125" style="270" customWidth="1"/>
    <col min="2308" max="2308" width="5.5703125" style="270" customWidth="1"/>
    <col min="2309" max="2309" width="8.5703125" style="270" customWidth="1"/>
    <col min="2310" max="2310" width="9.85546875" style="270" customWidth="1"/>
    <col min="2311" max="2311" width="13.85546875" style="270" customWidth="1"/>
    <col min="2312" max="2315" width="9.140625" style="270"/>
    <col min="2316" max="2316" width="75.42578125" style="270" customWidth="1"/>
    <col min="2317" max="2317" width="45.28515625" style="270" customWidth="1"/>
    <col min="2318" max="2560" width="9.140625" style="270"/>
    <col min="2561" max="2561" width="4.42578125" style="270" customWidth="1"/>
    <col min="2562" max="2562" width="11.5703125" style="270" customWidth="1"/>
    <col min="2563" max="2563" width="40.42578125" style="270" customWidth="1"/>
    <col min="2564" max="2564" width="5.5703125" style="270" customWidth="1"/>
    <col min="2565" max="2565" width="8.5703125" style="270" customWidth="1"/>
    <col min="2566" max="2566" width="9.85546875" style="270" customWidth="1"/>
    <col min="2567" max="2567" width="13.85546875" style="270" customWidth="1"/>
    <col min="2568" max="2571" width="9.140625" style="270"/>
    <col min="2572" max="2572" width="75.42578125" style="270" customWidth="1"/>
    <col min="2573" max="2573" width="45.28515625" style="270" customWidth="1"/>
    <col min="2574" max="2816" width="9.140625" style="270"/>
    <col min="2817" max="2817" width="4.42578125" style="270" customWidth="1"/>
    <col min="2818" max="2818" width="11.5703125" style="270" customWidth="1"/>
    <col min="2819" max="2819" width="40.42578125" style="270" customWidth="1"/>
    <col min="2820" max="2820" width="5.5703125" style="270" customWidth="1"/>
    <col min="2821" max="2821" width="8.5703125" style="270" customWidth="1"/>
    <col min="2822" max="2822" width="9.85546875" style="270" customWidth="1"/>
    <col min="2823" max="2823" width="13.85546875" style="270" customWidth="1"/>
    <col min="2824" max="2827" width="9.140625" style="270"/>
    <col min="2828" max="2828" width="75.42578125" style="270" customWidth="1"/>
    <col min="2829" max="2829" width="45.28515625" style="270" customWidth="1"/>
    <col min="2830" max="3072" width="9.140625" style="270"/>
    <col min="3073" max="3073" width="4.42578125" style="270" customWidth="1"/>
    <col min="3074" max="3074" width="11.5703125" style="270" customWidth="1"/>
    <col min="3075" max="3075" width="40.42578125" style="270" customWidth="1"/>
    <col min="3076" max="3076" width="5.5703125" style="270" customWidth="1"/>
    <col min="3077" max="3077" width="8.5703125" style="270" customWidth="1"/>
    <col min="3078" max="3078" width="9.85546875" style="270" customWidth="1"/>
    <col min="3079" max="3079" width="13.85546875" style="270" customWidth="1"/>
    <col min="3080" max="3083" width="9.140625" style="270"/>
    <col min="3084" max="3084" width="75.42578125" style="270" customWidth="1"/>
    <col min="3085" max="3085" width="45.28515625" style="270" customWidth="1"/>
    <col min="3086" max="3328" width="9.140625" style="270"/>
    <col min="3329" max="3329" width="4.42578125" style="270" customWidth="1"/>
    <col min="3330" max="3330" width="11.5703125" style="270" customWidth="1"/>
    <col min="3331" max="3331" width="40.42578125" style="270" customWidth="1"/>
    <col min="3332" max="3332" width="5.5703125" style="270" customWidth="1"/>
    <col min="3333" max="3333" width="8.5703125" style="270" customWidth="1"/>
    <col min="3334" max="3334" width="9.85546875" style="270" customWidth="1"/>
    <col min="3335" max="3335" width="13.85546875" style="270" customWidth="1"/>
    <col min="3336" max="3339" width="9.140625" style="270"/>
    <col min="3340" max="3340" width="75.42578125" style="270" customWidth="1"/>
    <col min="3341" max="3341" width="45.28515625" style="270" customWidth="1"/>
    <col min="3342" max="3584" width="9.140625" style="270"/>
    <col min="3585" max="3585" width="4.42578125" style="270" customWidth="1"/>
    <col min="3586" max="3586" width="11.5703125" style="270" customWidth="1"/>
    <col min="3587" max="3587" width="40.42578125" style="270" customWidth="1"/>
    <col min="3588" max="3588" width="5.5703125" style="270" customWidth="1"/>
    <col min="3589" max="3589" width="8.5703125" style="270" customWidth="1"/>
    <col min="3590" max="3590" width="9.85546875" style="270" customWidth="1"/>
    <col min="3591" max="3591" width="13.85546875" style="270" customWidth="1"/>
    <col min="3592" max="3595" width="9.140625" style="270"/>
    <col min="3596" max="3596" width="75.42578125" style="270" customWidth="1"/>
    <col min="3597" max="3597" width="45.28515625" style="270" customWidth="1"/>
    <col min="3598" max="3840" width="9.140625" style="270"/>
    <col min="3841" max="3841" width="4.42578125" style="270" customWidth="1"/>
    <col min="3842" max="3842" width="11.5703125" style="270" customWidth="1"/>
    <col min="3843" max="3843" width="40.42578125" style="270" customWidth="1"/>
    <col min="3844" max="3844" width="5.5703125" style="270" customWidth="1"/>
    <col min="3845" max="3845" width="8.5703125" style="270" customWidth="1"/>
    <col min="3846" max="3846" width="9.85546875" style="270" customWidth="1"/>
    <col min="3847" max="3847" width="13.85546875" style="270" customWidth="1"/>
    <col min="3848" max="3851" width="9.140625" style="270"/>
    <col min="3852" max="3852" width="75.42578125" style="270" customWidth="1"/>
    <col min="3853" max="3853" width="45.28515625" style="270" customWidth="1"/>
    <col min="3854" max="4096" width="9.140625" style="270"/>
    <col min="4097" max="4097" width="4.42578125" style="270" customWidth="1"/>
    <col min="4098" max="4098" width="11.5703125" style="270" customWidth="1"/>
    <col min="4099" max="4099" width="40.42578125" style="270" customWidth="1"/>
    <col min="4100" max="4100" width="5.5703125" style="270" customWidth="1"/>
    <col min="4101" max="4101" width="8.5703125" style="270" customWidth="1"/>
    <col min="4102" max="4102" width="9.85546875" style="270" customWidth="1"/>
    <col min="4103" max="4103" width="13.85546875" style="270" customWidth="1"/>
    <col min="4104" max="4107" width="9.140625" style="270"/>
    <col min="4108" max="4108" width="75.42578125" style="270" customWidth="1"/>
    <col min="4109" max="4109" width="45.28515625" style="270" customWidth="1"/>
    <col min="4110" max="4352" width="9.140625" style="270"/>
    <col min="4353" max="4353" width="4.42578125" style="270" customWidth="1"/>
    <col min="4354" max="4354" width="11.5703125" style="270" customWidth="1"/>
    <col min="4355" max="4355" width="40.42578125" style="270" customWidth="1"/>
    <col min="4356" max="4356" width="5.5703125" style="270" customWidth="1"/>
    <col min="4357" max="4357" width="8.5703125" style="270" customWidth="1"/>
    <col min="4358" max="4358" width="9.85546875" style="270" customWidth="1"/>
    <col min="4359" max="4359" width="13.85546875" style="270" customWidth="1"/>
    <col min="4360" max="4363" width="9.140625" style="270"/>
    <col min="4364" max="4364" width="75.42578125" style="270" customWidth="1"/>
    <col min="4365" max="4365" width="45.28515625" style="270" customWidth="1"/>
    <col min="4366" max="4608" width="9.140625" style="270"/>
    <col min="4609" max="4609" width="4.42578125" style="270" customWidth="1"/>
    <col min="4610" max="4610" width="11.5703125" style="270" customWidth="1"/>
    <col min="4611" max="4611" width="40.42578125" style="270" customWidth="1"/>
    <col min="4612" max="4612" width="5.5703125" style="270" customWidth="1"/>
    <col min="4613" max="4613" width="8.5703125" style="270" customWidth="1"/>
    <col min="4614" max="4614" width="9.85546875" style="270" customWidth="1"/>
    <col min="4615" max="4615" width="13.85546875" style="270" customWidth="1"/>
    <col min="4616" max="4619" width="9.140625" style="270"/>
    <col min="4620" max="4620" width="75.42578125" style="270" customWidth="1"/>
    <col min="4621" max="4621" width="45.28515625" style="270" customWidth="1"/>
    <col min="4622" max="4864" width="9.140625" style="270"/>
    <col min="4865" max="4865" width="4.42578125" style="270" customWidth="1"/>
    <col min="4866" max="4866" width="11.5703125" style="270" customWidth="1"/>
    <col min="4867" max="4867" width="40.42578125" style="270" customWidth="1"/>
    <col min="4868" max="4868" width="5.5703125" style="270" customWidth="1"/>
    <col min="4869" max="4869" width="8.5703125" style="270" customWidth="1"/>
    <col min="4870" max="4870" width="9.85546875" style="270" customWidth="1"/>
    <col min="4871" max="4871" width="13.85546875" style="270" customWidth="1"/>
    <col min="4872" max="4875" width="9.140625" style="270"/>
    <col min="4876" max="4876" width="75.42578125" style="270" customWidth="1"/>
    <col min="4877" max="4877" width="45.28515625" style="270" customWidth="1"/>
    <col min="4878" max="5120" width="9.140625" style="270"/>
    <col min="5121" max="5121" width="4.42578125" style="270" customWidth="1"/>
    <col min="5122" max="5122" width="11.5703125" style="270" customWidth="1"/>
    <col min="5123" max="5123" width="40.42578125" style="270" customWidth="1"/>
    <col min="5124" max="5124" width="5.5703125" style="270" customWidth="1"/>
    <col min="5125" max="5125" width="8.5703125" style="270" customWidth="1"/>
    <col min="5126" max="5126" width="9.85546875" style="270" customWidth="1"/>
    <col min="5127" max="5127" width="13.85546875" style="270" customWidth="1"/>
    <col min="5128" max="5131" width="9.140625" style="270"/>
    <col min="5132" max="5132" width="75.42578125" style="270" customWidth="1"/>
    <col min="5133" max="5133" width="45.28515625" style="270" customWidth="1"/>
    <col min="5134" max="5376" width="9.140625" style="270"/>
    <col min="5377" max="5377" width="4.42578125" style="270" customWidth="1"/>
    <col min="5378" max="5378" width="11.5703125" style="270" customWidth="1"/>
    <col min="5379" max="5379" width="40.42578125" style="270" customWidth="1"/>
    <col min="5380" max="5380" width="5.5703125" style="270" customWidth="1"/>
    <col min="5381" max="5381" width="8.5703125" style="270" customWidth="1"/>
    <col min="5382" max="5382" width="9.85546875" style="270" customWidth="1"/>
    <col min="5383" max="5383" width="13.85546875" style="270" customWidth="1"/>
    <col min="5384" max="5387" width="9.140625" style="270"/>
    <col min="5388" max="5388" width="75.42578125" style="270" customWidth="1"/>
    <col min="5389" max="5389" width="45.28515625" style="270" customWidth="1"/>
    <col min="5390" max="5632" width="9.140625" style="270"/>
    <col min="5633" max="5633" width="4.42578125" style="270" customWidth="1"/>
    <col min="5634" max="5634" width="11.5703125" style="270" customWidth="1"/>
    <col min="5635" max="5635" width="40.42578125" style="270" customWidth="1"/>
    <col min="5636" max="5636" width="5.5703125" style="270" customWidth="1"/>
    <col min="5637" max="5637" width="8.5703125" style="270" customWidth="1"/>
    <col min="5638" max="5638" width="9.85546875" style="270" customWidth="1"/>
    <col min="5639" max="5639" width="13.85546875" style="270" customWidth="1"/>
    <col min="5640" max="5643" width="9.140625" style="270"/>
    <col min="5644" max="5644" width="75.42578125" style="270" customWidth="1"/>
    <col min="5645" max="5645" width="45.28515625" style="270" customWidth="1"/>
    <col min="5646" max="5888" width="9.140625" style="270"/>
    <col min="5889" max="5889" width="4.42578125" style="270" customWidth="1"/>
    <col min="5890" max="5890" width="11.5703125" style="270" customWidth="1"/>
    <col min="5891" max="5891" width="40.42578125" style="270" customWidth="1"/>
    <col min="5892" max="5892" width="5.5703125" style="270" customWidth="1"/>
    <col min="5893" max="5893" width="8.5703125" style="270" customWidth="1"/>
    <col min="5894" max="5894" width="9.85546875" style="270" customWidth="1"/>
    <col min="5895" max="5895" width="13.85546875" style="270" customWidth="1"/>
    <col min="5896" max="5899" width="9.140625" style="270"/>
    <col min="5900" max="5900" width="75.42578125" style="270" customWidth="1"/>
    <col min="5901" max="5901" width="45.28515625" style="270" customWidth="1"/>
    <col min="5902" max="6144" width="9.140625" style="270"/>
    <col min="6145" max="6145" width="4.42578125" style="270" customWidth="1"/>
    <col min="6146" max="6146" width="11.5703125" style="270" customWidth="1"/>
    <col min="6147" max="6147" width="40.42578125" style="270" customWidth="1"/>
    <col min="6148" max="6148" width="5.5703125" style="270" customWidth="1"/>
    <col min="6149" max="6149" width="8.5703125" style="270" customWidth="1"/>
    <col min="6150" max="6150" width="9.85546875" style="270" customWidth="1"/>
    <col min="6151" max="6151" width="13.85546875" style="270" customWidth="1"/>
    <col min="6152" max="6155" width="9.140625" style="270"/>
    <col min="6156" max="6156" width="75.42578125" style="270" customWidth="1"/>
    <col min="6157" max="6157" width="45.28515625" style="270" customWidth="1"/>
    <col min="6158" max="6400" width="9.140625" style="270"/>
    <col min="6401" max="6401" width="4.42578125" style="270" customWidth="1"/>
    <col min="6402" max="6402" width="11.5703125" style="270" customWidth="1"/>
    <col min="6403" max="6403" width="40.42578125" style="270" customWidth="1"/>
    <col min="6404" max="6404" width="5.5703125" style="270" customWidth="1"/>
    <col min="6405" max="6405" width="8.5703125" style="270" customWidth="1"/>
    <col min="6406" max="6406" width="9.85546875" style="270" customWidth="1"/>
    <col min="6407" max="6407" width="13.85546875" style="270" customWidth="1"/>
    <col min="6408" max="6411" width="9.140625" style="270"/>
    <col min="6412" max="6412" width="75.42578125" style="270" customWidth="1"/>
    <col min="6413" max="6413" width="45.28515625" style="270" customWidth="1"/>
    <col min="6414" max="6656" width="9.140625" style="270"/>
    <col min="6657" max="6657" width="4.42578125" style="270" customWidth="1"/>
    <col min="6658" max="6658" width="11.5703125" style="270" customWidth="1"/>
    <col min="6659" max="6659" width="40.42578125" style="270" customWidth="1"/>
    <col min="6660" max="6660" width="5.5703125" style="270" customWidth="1"/>
    <col min="6661" max="6661" width="8.5703125" style="270" customWidth="1"/>
    <col min="6662" max="6662" width="9.85546875" style="270" customWidth="1"/>
    <col min="6663" max="6663" width="13.85546875" style="270" customWidth="1"/>
    <col min="6664" max="6667" width="9.140625" style="270"/>
    <col min="6668" max="6668" width="75.42578125" style="270" customWidth="1"/>
    <col min="6669" max="6669" width="45.28515625" style="270" customWidth="1"/>
    <col min="6670" max="6912" width="9.140625" style="270"/>
    <col min="6913" max="6913" width="4.42578125" style="270" customWidth="1"/>
    <col min="6914" max="6914" width="11.5703125" style="270" customWidth="1"/>
    <col min="6915" max="6915" width="40.42578125" style="270" customWidth="1"/>
    <col min="6916" max="6916" width="5.5703125" style="270" customWidth="1"/>
    <col min="6917" max="6917" width="8.5703125" style="270" customWidth="1"/>
    <col min="6918" max="6918" width="9.85546875" style="270" customWidth="1"/>
    <col min="6919" max="6919" width="13.85546875" style="270" customWidth="1"/>
    <col min="6920" max="6923" width="9.140625" style="270"/>
    <col min="6924" max="6924" width="75.42578125" style="270" customWidth="1"/>
    <col min="6925" max="6925" width="45.28515625" style="270" customWidth="1"/>
    <col min="6926" max="7168" width="9.140625" style="270"/>
    <col min="7169" max="7169" width="4.42578125" style="270" customWidth="1"/>
    <col min="7170" max="7170" width="11.5703125" style="270" customWidth="1"/>
    <col min="7171" max="7171" width="40.42578125" style="270" customWidth="1"/>
    <col min="7172" max="7172" width="5.5703125" style="270" customWidth="1"/>
    <col min="7173" max="7173" width="8.5703125" style="270" customWidth="1"/>
    <col min="7174" max="7174" width="9.85546875" style="270" customWidth="1"/>
    <col min="7175" max="7175" width="13.85546875" style="270" customWidth="1"/>
    <col min="7176" max="7179" width="9.140625" style="270"/>
    <col min="7180" max="7180" width="75.42578125" style="270" customWidth="1"/>
    <col min="7181" max="7181" width="45.28515625" style="270" customWidth="1"/>
    <col min="7182" max="7424" width="9.140625" style="270"/>
    <col min="7425" max="7425" width="4.42578125" style="270" customWidth="1"/>
    <col min="7426" max="7426" width="11.5703125" style="270" customWidth="1"/>
    <col min="7427" max="7427" width="40.42578125" style="270" customWidth="1"/>
    <col min="7428" max="7428" width="5.5703125" style="270" customWidth="1"/>
    <col min="7429" max="7429" width="8.5703125" style="270" customWidth="1"/>
    <col min="7430" max="7430" width="9.85546875" style="270" customWidth="1"/>
    <col min="7431" max="7431" width="13.85546875" style="270" customWidth="1"/>
    <col min="7432" max="7435" width="9.140625" style="270"/>
    <col min="7436" max="7436" width="75.42578125" style="270" customWidth="1"/>
    <col min="7437" max="7437" width="45.28515625" style="270" customWidth="1"/>
    <col min="7438" max="7680" width="9.140625" style="270"/>
    <col min="7681" max="7681" width="4.42578125" style="270" customWidth="1"/>
    <col min="7682" max="7682" width="11.5703125" style="270" customWidth="1"/>
    <col min="7683" max="7683" width="40.42578125" style="270" customWidth="1"/>
    <col min="7684" max="7684" width="5.5703125" style="270" customWidth="1"/>
    <col min="7685" max="7685" width="8.5703125" style="270" customWidth="1"/>
    <col min="7686" max="7686" width="9.85546875" style="270" customWidth="1"/>
    <col min="7687" max="7687" width="13.85546875" style="270" customWidth="1"/>
    <col min="7688" max="7691" width="9.140625" style="270"/>
    <col min="7692" max="7692" width="75.42578125" style="270" customWidth="1"/>
    <col min="7693" max="7693" width="45.28515625" style="270" customWidth="1"/>
    <col min="7694" max="7936" width="9.140625" style="270"/>
    <col min="7937" max="7937" width="4.42578125" style="270" customWidth="1"/>
    <col min="7938" max="7938" width="11.5703125" style="270" customWidth="1"/>
    <col min="7939" max="7939" width="40.42578125" style="270" customWidth="1"/>
    <col min="7940" max="7940" width="5.5703125" style="270" customWidth="1"/>
    <col min="7941" max="7941" width="8.5703125" style="270" customWidth="1"/>
    <col min="7942" max="7942" width="9.85546875" style="270" customWidth="1"/>
    <col min="7943" max="7943" width="13.85546875" style="270" customWidth="1"/>
    <col min="7944" max="7947" width="9.140625" style="270"/>
    <col min="7948" max="7948" width="75.42578125" style="270" customWidth="1"/>
    <col min="7949" max="7949" width="45.28515625" style="270" customWidth="1"/>
    <col min="7950" max="8192" width="9.140625" style="270"/>
    <col min="8193" max="8193" width="4.42578125" style="270" customWidth="1"/>
    <col min="8194" max="8194" width="11.5703125" style="270" customWidth="1"/>
    <col min="8195" max="8195" width="40.42578125" style="270" customWidth="1"/>
    <col min="8196" max="8196" width="5.5703125" style="270" customWidth="1"/>
    <col min="8197" max="8197" width="8.5703125" style="270" customWidth="1"/>
    <col min="8198" max="8198" width="9.85546875" style="270" customWidth="1"/>
    <col min="8199" max="8199" width="13.85546875" style="270" customWidth="1"/>
    <col min="8200" max="8203" width="9.140625" style="270"/>
    <col min="8204" max="8204" width="75.42578125" style="270" customWidth="1"/>
    <col min="8205" max="8205" width="45.28515625" style="270" customWidth="1"/>
    <col min="8206" max="8448" width="9.140625" style="270"/>
    <col min="8449" max="8449" width="4.42578125" style="270" customWidth="1"/>
    <col min="8450" max="8450" width="11.5703125" style="270" customWidth="1"/>
    <col min="8451" max="8451" width="40.42578125" style="270" customWidth="1"/>
    <col min="8452" max="8452" width="5.5703125" style="270" customWidth="1"/>
    <col min="8453" max="8453" width="8.5703125" style="270" customWidth="1"/>
    <col min="8454" max="8454" width="9.85546875" style="270" customWidth="1"/>
    <col min="8455" max="8455" width="13.85546875" style="270" customWidth="1"/>
    <col min="8456" max="8459" width="9.140625" style="270"/>
    <col min="8460" max="8460" width="75.42578125" style="270" customWidth="1"/>
    <col min="8461" max="8461" width="45.28515625" style="270" customWidth="1"/>
    <col min="8462" max="8704" width="9.140625" style="270"/>
    <col min="8705" max="8705" width="4.42578125" style="270" customWidth="1"/>
    <col min="8706" max="8706" width="11.5703125" style="270" customWidth="1"/>
    <col min="8707" max="8707" width="40.42578125" style="270" customWidth="1"/>
    <col min="8708" max="8708" width="5.5703125" style="270" customWidth="1"/>
    <col min="8709" max="8709" width="8.5703125" style="270" customWidth="1"/>
    <col min="8710" max="8710" width="9.85546875" style="270" customWidth="1"/>
    <col min="8711" max="8711" width="13.85546875" style="270" customWidth="1"/>
    <col min="8712" max="8715" width="9.140625" style="270"/>
    <col min="8716" max="8716" width="75.42578125" style="270" customWidth="1"/>
    <col min="8717" max="8717" width="45.28515625" style="270" customWidth="1"/>
    <col min="8718" max="8960" width="9.140625" style="270"/>
    <col min="8961" max="8961" width="4.42578125" style="270" customWidth="1"/>
    <col min="8962" max="8962" width="11.5703125" style="270" customWidth="1"/>
    <col min="8963" max="8963" width="40.42578125" style="270" customWidth="1"/>
    <col min="8964" max="8964" width="5.5703125" style="270" customWidth="1"/>
    <col min="8965" max="8965" width="8.5703125" style="270" customWidth="1"/>
    <col min="8966" max="8966" width="9.85546875" style="270" customWidth="1"/>
    <col min="8967" max="8967" width="13.85546875" style="270" customWidth="1"/>
    <col min="8968" max="8971" width="9.140625" style="270"/>
    <col min="8972" max="8972" width="75.42578125" style="270" customWidth="1"/>
    <col min="8973" max="8973" width="45.28515625" style="270" customWidth="1"/>
    <col min="8974" max="9216" width="9.140625" style="270"/>
    <col min="9217" max="9217" width="4.42578125" style="270" customWidth="1"/>
    <col min="9218" max="9218" width="11.5703125" style="270" customWidth="1"/>
    <col min="9219" max="9219" width="40.42578125" style="270" customWidth="1"/>
    <col min="9220" max="9220" width="5.5703125" style="270" customWidth="1"/>
    <col min="9221" max="9221" width="8.5703125" style="270" customWidth="1"/>
    <col min="9222" max="9222" width="9.85546875" style="270" customWidth="1"/>
    <col min="9223" max="9223" width="13.85546875" style="270" customWidth="1"/>
    <col min="9224" max="9227" width="9.140625" style="270"/>
    <col min="9228" max="9228" width="75.42578125" style="270" customWidth="1"/>
    <col min="9229" max="9229" width="45.28515625" style="270" customWidth="1"/>
    <col min="9230" max="9472" width="9.140625" style="270"/>
    <col min="9473" max="9473" width="4.42578125" style="270" customWidth="1"/>
    <col min="9474" max="9474" width="11.5703125" style="270" customWidth="1"/>
    <col min="9475" max="9475" width="40.42578125" style="270" customWidth="1"/>
    <col min="9476" max="9476" width="5.5703125" style="270" customWidth="1"/>
    <col min="9477" max="9477" width="8.5703125" style="270" customWidth="1"/>
    <col min="9478" max="9478" width="9.85546875" style="270" customWidth="1"/>
    <col min="9479" max="9479" width="13.85546875" style="270" customWidth="1"/>
    <col min="9480" max="9483" width="9.140625" style="270"/>
    <col min="9484" max="9484" width="75.42578125" style="270" customWidth="1"/>
    <col min="9485" max="9485" width="45.28515625" style="270" customWidth="1"/>
    <col min="9486" max="9728" width="9.140625" style="270"/>
    <col min="9729" max="9729" width="4.42578125" style="270" customWidth="1"/>
    <col min="9730" max="9730" width="11.5703125" style="270" customWidth="1"/>
    <col min="9731" max="9731" width="40.42578125" style="270" customWidth="1"/>
    <col min="9732" max="9732" width="5.5703125" style="270" customWidth="1"/>
    <col min="9733" max="9733" width="8.5703125" style="270" customWidth="1"/>
    <col min="9734" max="9734" width="9.85546875" style="270" customWidth="1"/>
    <col min="9735" max="9735" width="13.85546875" style="270" customWidth="1"/>
    <col min="9736" max="9739" width="9.140625" style="270"/>
    <col min="9740" max="9740" width="75.42578125" style="270" customWidth="1"/>
    <col min="9741" max="9741" width="45.28515625" style="270" customWidth="1"/>
    <col min="9742" max="9984" width="9.140625" style="270"/>
    <col min="9985" max="9985" width="4.42578125" style="270" customWidth="1"/>
    <col min="9986" max="9986" width="11.5703125" style="270" customWidth="1"/>
    <col min="9987" max="9987" width="40.42578125" style="270" customWidth="1"/>
    <col min="9988" max="9988" width="5.5703125" style="270" customWidth="1"/>
    <col min="9989" max="9989" width="8.5703125" style="270" customWidth="1"/>
    <col min="9990" max="9990" width="9.85546875" style="270" customWidth="1"/>
    <col min="9991" max="9991" width="13.85546875" style="270" customWidth="1"/>
    <col min="9992" max="9995" width="9.140625" style="270"/>
    <col min="9996" max="9996" width="75.42578125" style="270" customWidth="1"/>
    <col min="9997" max="9997" width="45.28515625" style="270" customWidth="1"/>
    <col min="9998" max="10240" width="9.140625" style="270"/>
    <col min="10241" max="10241" width="4.42578125" style="270" customWidth="1"/>
    <col min="10242" max="10242" width="11.5703125" style="270" customWidth="1"/>
    <col min="10243" max="10243" width="40.42578125" style="270" customWidth="1"/>
    <col min="10244" max="10244" width="5.5703125" style="270" customWidth="1"/>
    <col min="10245" max="10245" width="8.5703125" style="270" customWidth="1"/>
    <col min="10246" max="10246" width="9.85546875" style="270" customWidth="1"/>
    <col min="10247" max="10247" width="13.85546875" style="270" customWidth="1"/>
    <col min="10248" max="10251" width="9.140625" style="270"/>
    <col min="10252" max="10252" width="75.42578125" style="270" customWidth="1"/>
    <col min="10253" max="10253" width="45.28515625" style="270" customWidth="1"/>
    <col min="10254" max="10496" width="9.140625" style="270"/>
    <col min="10497" max="10497" width="4.42578125" style="270" customWidth="1"/>
    <col min="10498" max="10498" width="11.5703125" style="270" customWidth="1"/>
    <col min="10499" max="10499" width="40.42578125" style="270" customWidth="1"/>
    <col min="10500" max="10500" width="5.5703125" style="270" customWidth="1"/>
    <col min="10501" max="10501" width="8.5703125" style="270" customWidth="1"/>
    <col min="10502" max="10502" width="9.85546875" style="270" customWidth="1"/>
    <col min="10503" max="10503" width="13.85546875" style="270" customWidth="1"/>
    <col min="10504" max="10507" width="9.140625" style="270"/>
    <col min="10508" max="10508" width="75.42578125" style="270" customWidth="1"/>
    <col min="10509" max="10509" width="45.28515625" style="270" customWidth="1"/>
    <col min="10510" max="10752" width="9.140625" style="270"/>
    <col min="10753" max="10753" width="4.42578125" style="270" customWidth="1"/>
    <col min="10754" max="10754" width="11.5703125" style="270" customWidth="1"/>
    <col min="10755" max="10755" width="40.42578125" style="270" customWidth="1"/>
    <col min="10756" max="10756" width="5.5703125" style="270" customWidth="1"/>
    <col min="10757" max="10757" width="8.5703125" style="270" customWidth="1"/>
    <col min="10758" max="10758" width="9.85546875" style="270" customWidth="1"/>
    <col min="10759" max="10759" width="13.85546875" style="270" customWidth="1"/>
    <col min="10760" max="10763" width="9.140625" style="270"/>
    <col min="10764" max="10764" width="75.42578125" style="270" customWidth="1"/>
    <col min="10765" max="10765" width="45.28515625" style="270" customWidth="1"/>
    <col min="10766" max="11008" width="9.140625" style="270"/>
    <col min="11009" max="11009" width="4.42578125" style="270" customWidth="1"/>
    <col min="11010" max="11010" width="11.5703125" style="270" customWidth="1"/>
    <col min="11011" max="11011" width="40.42578125" style="270" customWidth="1"/>
    <col min="11012" max="11012" width="5.5703125" style="270" customWidth="1"/>
    <col min="11013" max="11013" width="8.5703125" style="270" customWidth="1"/>
    <col min="11014" max="11014" width="9.85546875" style="270" customWidth="1"/>
    <col min="11015" max="11015" width="13.85546875" style="270" customWidth="1"/>
    <col min="11016" max="11019" width="9.140625" style="270"/>
    <col min="11020" max="11020" width="75.42578125" style="270" customWidth="1"/>
    <col min="11021" max="11021" width="45.28515625" style="270" customWidth="1"/>
    <col min="11022" max="11264" width="9.140625" style="270"/>
    <col min="11265" max="11265" width="4.42578125" style="270" customWidth="1"/>
    <col min="11266" max="11266" width="11.5703125" style="270" customWidth="1"/>
    <col min="11267" max="11267" width="40.42578125" style="270" customWidth="1"/>
    <col min="11268" max="11268" width="5.5703125" style="270" customWidth="1"/>
    <col min="11269" max="11269" width="8.5703125" style="270" customWidth="1"/>
    <col min="11270" max="11270" width="9.85546875" style="270" customWidth="1"/>
    <col min="11271" max="11271" width="13.85546875" style="270" customWidth="1"/>
    <col min="11272" max="11275" width="9.140625" style="270"/>
    <col min="11276" max="11276" width="75.42578125" style="270" customWidth="1"/>
    <col min="11277" max="11277" width="45.28515625" style="270" customWidth="1"/>
    <col min="11278" max="11520" width="9.140625" style="270"/>
    <col min="11521" max="11521" width="4.42578125" style="270" customWidth="1"/>
    <col min="11522" max="11522" width="11.5703125" style="270" customWidth="1"/>
    <col min="11523" max="11523" width="40.42578125" style="270" customWidth="1"/>
    <col min="11524" max="11524" width="5.5703125" style="270" customWidth="1"/>
    <col min="11525" max="11525" width="8.5703125" style="270" customWidth="1"/>
    <col min="11526" max="11526" width="9.85546875" style="270" customWidth="1"/>
    <col min="11527" max="11527" width="13.85546875" style="270" customWidth="1"/>
    <col min="11528" max="11531" width="9.140625" style="270"/>
    <col min="11532" max="11532" width="75.42578125" style="270" customWidth="1"/>
    <col min="11533" max="11533" width="45.28515625" style="270" customWidth="1"/>
    <col min="11534" max="11776" width="9.140625" style="270"/>
    <col min="11777" max="11777" width="4.42578125" style="270" customWidth="1"/>
    <col min="11778" max="11778" width="11.5703125" style="270" customWidth="1"/>
    <col min="11779" max="11779" width="40.42578125" style="270" customWidth="1"/>
    <col min="11780" max="11780" width="5.5703125" style="270" customWidth="1"/>
    <col min="11781" max="11781" width="8.5703125" style="270" customWidth="1"/>
    <col min="11782" max="11782" width="9.85546875" style="270" customWidth="1"/>
    <col min="11783" max="11783" width="13.85546875" style="270" customWidth="1"/>
    <col min="11784" max="11787" width="9.140625" style="270"/>
    <col min="11788" max="11788" width="75.42578125" style="270" customWidth="1"/>
    <col min="11789" max="11789" width="45.28515625" style="270" customWidth="1"/>
    <col min="11790" max="12032" width="9.140625" style="270"/>
    <col min="12033" max="12033" width="4.42578125" style="270" customWidth="1"/>
    <col min="12034" max="12034" width="11.5703125" style="270" customWidth="1"/>
    <col min="12035" max="12035" width="40.42578125" style="270" customWidth="1"/>
    <col min="12036" max="12036" width="5.5703125" style="270" customWidth="1"/>
    <col min="12037" max="12037" width="8.5703125" style="270" customWidth="1"/>
    <col min="12038" max="12038" width="9.85546875" style="270" customWidth="1"/>
    <col min="12039" max="12039" width="13.85546875" style="270" customWidth="1"/>
    <col min="12040" max="12043" width="9.140625" style="270"/>
    <col min="12044" max="12044" width="75.42578125" style="270" customWidth="1"/>
    <col min="12045" max="12045" width="45.28515625" style="270" customWidth="1"/>
    <col min="12046" max="12288" width="9.140625" style="270"/>
    <col min="12289" max="12289" width="4.42578125" style="270" customWidth="1"/>
    <col min="12290" max="12290" width="11.5703125" style="270" customWidth="1"/>
    <col min="12291" max="12291" width="40.42578125" style="270" customWidth="1"/>
    <col min="12292" max="12292" width="5.5703125" style="270" customWidth="1"/>
    <col min="12293" max="12293" width="8.5703125" style="270" customWidth="1"/>
    <col min="12294" max="12294" width="9.85546875" style="270" customWidth="1"/>
    <col min="12295" max="12295" width="13.85546875" style="270" customWidth="1"/>
    <col min="12296" max="12299" width="9.140625" style="270"/>
    <col min="12300" max="12300" width="75.42578125" style="270" customWidth="1"/>
    <col min="12301" max="12301" width="45.28515625" style="270" customWidth="1"/>
    <col min="12302" max="12544" width="9.140625" style="270"/>
    <col min="12545" max="12545" width="4.42578125" style="270" customWidth="1"/>
    <col min="12546" max="12546" width="11.5703125" style="270" customWidth="1"/>
    <col min="12547" max="12547" width="40.42578125" style="270" customWidth="1"/>
    <col min="12548" max="12548" width="5.5703125" style="270" customWidth="1"/>
    <col min="12549" max="12549" width="8.5703125" style="270" customWidth="1"/>
    <col min="12550" max="12550" width="9.85546875" style="270" customWidth="1"/>
    <col min="12551" max="12551" width="13.85546875" style="270" customWidth="1"/>
    <col min="12552" max="12555" width="9.140625" style="270"/>
    <col min="12556" max="12556" width="75.42578125" style="270" customWidth="1"/>
    <col min="12557" max="12557" width="45.28515625" style="270" customWidth="1"/>
    <col min="12558" max="12800" width="9.140625" style="270"/>
    <col min="12801" max="12801" width="4.42578125" style="270" customWidth="1"/>
    <col min="12802" max="12802" width="11.5703125" style="270" customWidth="1"/>
    <col min="12803" max="12803" width="40.42578125" style="270" customWidth="1"/>
    <col min="12804" max="12804" width="5.5703125" style="270" customWidth="1"/>
    <col min="12805" max="12805" width="8.5703125" style="270" customWidth="1"/>
    <col min="12806" max="12806" width="9.85546875" style="270" customWidth="1"/>
    <col min="12807" max="12807" width="13.85546875" style="270" customWidth="1"/>
    <col min="12808" max="12811" width="9.140625" style="270"/>
    <col min="12812" max="12812" width="75.42578125" style="270" customWidth="1"/>
    <col min="12813" max="12813" width="45.28515625" style="270" customWidth="1"/>
    <col min="12814" max="13056" width="9.140625" style="270"/>
    <col min="13057" max="13057" width="4.42578125" style="270" customWidth="1"/>
    <col min="13058" max="13058" width="11.5703125" style="270" customWidth="1"/>
    <col min="13059" max="13059" width="40.42578125" style="270" customWidth="1"/>
    <col min="13060" max="13060" width="5.5703125" style="270" customWidth="1"/>
    <col min="13061" max="13061" width="8.5703125" style="270" customWidth="1"/>
    <col min="13062" max="13062" width="9.85546875" style="270" customWidth="1"/>
    <col min="13063" max="13063" width="13.85546875" style="270" customWidth="1"/>
    <col min="13064" max="13067" width="9.140625" style="270"/>
    <col min="13068" max="13068" width="75.42578125" style="270" customWidth="1"/>
    <col min="13069" max="13069" width="45.28515625" style="270" customWidth="1"/>
    <col min="13070" max="13312" width="9.140625" style="270"/>
    <col min="13313" max="13313" width="4.42578125" style="270" customWidth="1"/>
    <col min="13314" max="13314" width="11.5703125" style="270" customWidth="1"/>
    <col min="13315" max="13315" width="40.42578125" style="270" customWidth="1"/>
    <col min="13316" max="13316" width="5.5703125" style="270" customWidth="1"/>
    <col min="13317" max="13317" width="8.5703125" style="270" customWidth="1"/>
    <col min="13318" max="13318" width="9.85546875" style="270" customWidth="1"/>
    <col min="13319" max="13319" width="13.85546875" style="270" customWidth="1"/>
    <col min="13320" max="13323" width="9.140625" style="270"/>
    <col min="13324" max="13324" width="75.42578125" style="270" customWidth="1"/>
    <col min="13325" max="13325" width="45.28515625" style="270" customWidth="1"/>
    <col min="13326" max="13568" width="9.140625" style="270"/>
    <col min="13569" max="13569" width="4.42578125" style="270" customWidth="1"/>
    <col min="13570" max="13570" width="11.5703125" style="270" customWidth="1"/>
    <col min="13571" max="13571" width="40.42578125" style="270" customWidth="1"/>
    <col min="13572" max="13572" width="5.5703125" style="270" customWidth="1"/>
    <col min="13573" max="13573" width="8.5703125" style="270" customWidth="1"/>
    <col min="13574" max="13574" width="9.85546875" style="270" customWidth="1"/>
    <col min="13575" max="13575" width="13.85546875" style="270" customWidth="1"/>
    <col min="13576" max="13579" width="9.140625" style="270"/>
    <col min="13580" max="13580" width="75.42578125" style="270" customWidth="1"/>
    <col min="13581" max="13581" width="45.28515625" style="270" customWidth="1"/>
    <col min="13582" max="13824" width="9.140625" style="270"/>
    <col min="13825" max="13825" width="4.42578125" style="270" customWidth="1"/>
    <col min="13826" max="13826" width="11.5703125" style="270" customWidth="1"/>
    <col min="13827" max="13827" width="40.42578125" style="270" customWidth="1"/>
    <col min="13828" max="13828" width="5.5703125" style="270" customWidth="1"/>
    <col min="13829" max="13829" width="8.5703125" style="270" customWidth="1"/>
    <col min="13830" max="13830" width="9.85546875" style="270" customWidth="1"/>
    <col min="13831" max="13831" width="13.85546875" style="270" customWidth="1"/>
    <col min="13832" max="13835" width="9.140625" style="270"/>
    <col min="13836" max="13836" width="75.42578125" style="270" customWidth="1"/>
    <col min="13837" max="13837" width="45.28515625" style="270" customWidth="1"/>
    <col min="13838" max="14080" width="9.140625" style="270"/>
    <col min="14081" max="14081" width="4.42578125" style="270" customWidth="1"/>
    <col min="14082" max="14082" width="11.5703125" style="270" customWidth="1"/>
    <col min="14083" max="14083" width="40.42578125" style="270" customWidth="1"/>
    <col min="14084" max="14084" width="5.5703125" style="270" customWidth="1"/>
    <col min="14085" max="14085" width="8.5703125" style="270" customWidth="1"/>
    <col min="14086" max="14086" width="9.85546875" style="270" customWidth="1"/>
    <col min="14087" max="14087" width="13.85546875" style="270" customWidth="1"/>
    <col min="14088" max="14091" width="9.140625" style="270"/>
    <col min="14092" max="14092" width="75.42578125" style="270" customWidth="1"/>
    <col min="14093" max="14093" width="45.28515625" style="270" customWidth="1"/>
    <col min="14094" max="14336" width="9.140625" style="270"/>
    <col min="14337" max="14337" width="4.42578125" style="270" customWidth="1"/>
    <col min="14338" max="14338" width="11.5703125" style="270" customWidth="1"/>
    <col min="14339" max="14339" width="40.42578125" style="270" customWidth="1"/>
    <col min="14340" max="14340" width="5.5703125" style="270" customWidth="1"/>
    <col min="14341" max="14341" width="8.5703125" style="270" customWidth="1"/>
    <col min="14342" max="14342" width="9.85546875" style="270" customWidth="1"/>
    <col min="14343" max="14343" width="13.85546875" style="270" customWidth="1"/>
    <col min="14344" max="14347" width="9.140625" style="270"/>
    <col min="14348" max="14348" width="75.42578125" style="270" customWidth="1"/>
    <col min="14349" max="14349" width="45.28515625" style="270" customWidth="1"/>
    <col min="14350" max="14592" width="9.140625" style="270"/>
    <col min="14593" max="14593" width="4.42578125" style="270" customWidth="1"/>
    <col min="14594" max="14594" width="11.5703125" style="270" customWidth="1"/>
    <col min="14595" max="14595" width="40.42578125" style="270" customWidth="1"/>
    <col min="14596" max="14596" width="5.5703125" style="270" customWidth="1"/>
    <col min="14597" max="14597" width="8.5703125" style="270" customWidth="1"/>
    <col min="14598" max="14598" width="9.85546875" style="270" customWidth="1"/>
    <col min="14599" max="14599" width="13.85546875" style="270" customWidth="1"/>
    <col min="14600" max="14603" width="9.140625" style="270"/>
    <col min="14604" max="14604" width="75.42578125" style="270" customWidth="1"/>
    <col min="14605" max="14605" width="45.28515625" style="270" customWidth="1"/>
    <col min="14606" max="14848" width="9.140625" style="270"/>
    <col min="14849" max="14849" width="4.42578125" style="270" customWidth="1"/>
    <col min="14850" max="14850" width="11.5703125" style="270" customWidth="1"/>
    <col min="14851" max="14851" width="40.42578125" style="270" customWidth="1"/>
    <col min="14852" max="14852" width="5.5703125" style="270" customWidth="1"/>
    <col min="14853" max="14853" width="8.5703125" style="270" customWidth="1"/>
    <col min="14854" max="14854" width="9.85546875" style="270" customWidth="1"/>
    <col min="14855" max="14855" width="13.85546875" style="270" customWidth="1"/>
    <col min="14856" max="14859" width="9.140625" style="270"/>
    <col min="14860" max="14860" width="75.42578125" style="270" customWidth="1"/>
    <col min="14861" max="14861" width="45.28515625" style="270" customWidth="1"/>
    <col min="14862" max="15104" width="9.140625" style="270"/>
    <col min="15105" max="15105" width="4.42578125" style="270" customWidth="1"/>
    <col min="15106" max="15106" width="11.5703125" style="270" customWidth="1"/>
    <col min="15107" max="15107" width="40.42578125" style="270" customWidth="1"/>
    <col min="15108" max="15108" width="5.5703125" style="270" customWidth="1"/>
    <col min="15109" max="15109" width="8.5703125" style="270" customWidth="1"/>
    <col min="15110" max="15110" width="9.85546875" style="270" customWidth="1"/>
    <col min="15111" max="15111" width="13.85546875" style="270" customWidth="1"/>
    <col min="15112" max="15115" width="9.140625" style="270"/>
    <col min="15116" max="15116" width="75.42578125" style="270" customWidth="1"/>
    <col min="15117" max="15117" width="45.28515625" style="270" customWidth="1"/>
    <col min="15118" max="15360" width="9.140625" style="270"/>
    <col min="15361" max="15361" width="4.42578125" style="270" customWidth="1"/>
    <col min="15362" max="15362" width="11.5703125" style="270" customWidth="1"/>
    <col min="15363" max="15363" width="40.42578125" style="270" customWidth="1"/>
    <col min="15364" max="15364" width="5.5703125" style="270" customWidth="1"/>
    <col min="15365" max="15365" width="8.5703125" style="270" customWidth="1"/>
    <col min="15366" max="15366" width="9.85546875" style="270" customWidth="1"/>
    <col min="15367" max="15367" width="13.85546875" style="270" customWidth="1"/>
    <col min="15368" max="15371" width="9.140625" style="270"/>
    <col min="15372" max="15372" width="75.42578125" style="270" customWidth="1"/>
    <col min="15373" max="15373" width="45.28515625" style="270" customWidth="1"/>
    <col min="15374" max="15616" width="9.140625" style="270"/>
    <col min="15617" max="15617" width="4.42578125" style="270" customWidth="1"/>
    <col min="15618" max="15618" width="11.5703125" style="270" customWidth="1"/>
    <col min="15619" max="15619" width="40.42578125" style="270" customWidth="1"/>
    <col min="15620" max="15620" width="5.5703125" style="270" customWidth="1"/>
    <col min="15621" max="15621" width="8.5703125" style="270" customWidth="1"/>
    <col min="15622" max="15622" width="9.85546875" style="270" customWidth="1"/>
    <col min="15623" max="15623" width="13.85546875" style="270" customWidth="1"/>
    <col min="15624" max="15627" width="9.140625" style="270"/>
    <col min="15628" max="15628" width="75.42578125" style="270" customWidth="1"/>
    <col min="15629" max="15629" width="45.28515625" style="270" customWidth="1"/>
    <col min="15630" max="15872" width="9.140625" style="270"/>
    <col min="15873" max="15873" width="4.42578125" style="270" customWidth="1"/>
    <col min="15874" max="15874" width="11.5703125" style="270" customWidth="1"/>
    <col min="15875" max="15875" width="40.42578125" style="270" customWidth="1"/>
    <col min="15876" max="15876" width="5.5703125" style="270" customWidth="1"/>
    <col min="15877" max="15877" width="8.5703125" style="270" customWidth="1"/>
    <col min="15878" max="15878" width="9.85546875" style="270" customWidth="1"/>
    <col min="15879" max="15879" width="13.85546875" style="270" customWidth="1"/>
    <col min="15880" max="15883" width="9.140625" style="270"/>
    <col min="15884" max="15884" width="75.42578125" style="270" customWidth="1"/>
    <col min="15885" max="15885" width="45.28515625" style="270" customWidth="1"/>
    <col min="15886" max="16128" width="9.140625" style="270"/>
    <col min="16129" max="16129" width="4.42578125" style="270" customWidth="1"/>
    <col min="16130" max="16130" width="11.5703125" style="270" customWidth="1"/>
    <col min="16131" max="16131" width="40.42578125" style="270" customWidth="1"/>
    <col min="16132" max="16132" width="5.5703125" style="270" customWidth="1"/>
    <col min="16133" max="16133" width="8.5703125" style="270" customWidth="1"/>
    <col min="16134" max="16134" width="9.85546875" style="270" customWidth="1"/>
    <col min="16135" max="16135" width="13.85546875" style="270" customWidth="1"/>
    <col min="16136" max="16139" width="9.140625" style="270"/>
    <col min="16140" max="16140" width="75.42578125" style="270" customWidth="1"/>
    <col min="16141" max="16141" width="45.28515625" style="270" customWidth="1"/>
    <col min="16142" max="16384" width="9.140625" style="270"/>
  </cols>
  <sheetData>
    <row r="1" spans="1:104" ht="15.75">
      <c r="A1" s="531" t="s">
        <v>6</v>
      </c>
      <c r="B1" s="531"/>
      <c r="C1" s="531"/>
      <c r="D1" s="531"/>
      <c r="E1" s="531"/>
      <c r="F1" s="531"/>
      <c r="G1" s="531"/>
    </row>
    <row r="2" spans="1:104" ht="14.25" customHeight="1" thickBot="1">
      <c r="A2" s="307"/>
      <c r="B2" s="317"/>
      <c r="C2" s="315"/>
      <c r="D2" s="315"/>
      <c r="E2" s="316"/>
      <c r="F2" s="315"/>
      <c r="G2" s="315"/>
    </row>
    <row r="3" spans="1:104" ht="13.5" thickTop="1">
      <c r="A3" s="524" t="s">
        <v>589</v>
      </c>
      <c r="B3" s="525"/>
      <c r="C3" s="269" t="str">
        <f>CONCATENATE(cislostavby," ",nazevstavby)</f>
        <v>2020-18 RE-USE centrum, Tišnov-novostavba haly</v>
      </c>
      <c r="D3" s="314"/>
      <c r="E3" s="313" t="s">
        <v>42</v>
      </c>
      <c r="F3" s="312" t="str">
        <f>[2]Rekapitulace!H1</f>
        <v>1</v>
      </c>
      <c r="G3" s="311"/>
    </row>
    <row r="4" spans="1:104" ht="13.5" thickBot="1">
      <c r="A4" s="532" t="s">
        <v>587</v>
      </c>
      <c r="B4" s="527"/>
      <c r="C4" s="263" t="str">
        <f>CONCATENATE(cisloobjektu," ",nazevobjektu)</f>
        <v xml:space="preserve"> VODOVOD</v>
      </c>
      <c r="D4" s="310"/>
      <c r="E4" s="533" t="str">
        <f>[2]Rekapitulace!G2</f>
        <v>VODOVOD</v>
      </c>
      <c r="F4" s="534"/>
      <c r="G4" s="535"/>
    </row>
    <row r="5" spans="1:104" ht="13.5" thickTop="1">
      <c r="A5" s="309"/>
      <c r="B5" s="307"/>
      <c r="C5" s="307"/>
      <c r="D5" s="307"/>
      <c r="E5" s="308"/>
      <c r="F5" s="307"/>
      <c r="G5" s="306"/>
    </row>
    <row r="6" spans="1:104">
      <c r="A6" s="305" t="s">
        <v>114</v>
      </c>
      <c r="B6" s="303" t="s">
        <v>115</v>
      </c>
      <c r="C6" s="303" t="s">
        <v>116</v>
      </c>
      <c r="D6" s="303" t="s">
        <v>117</v>
      </c>
      <c r="E6" s="304" t="s">
        <v>118</v>
      </c>
      <c r="F6" s="303" t="s">
        <v>119</v>
      </c>
      <c r="G6" s="302" t="s">
        <v>713</v>
      </c>
    </row>
    <row r="7" spans="1:104">
      <c r="A7" s="301" t="s">
        <v>132</v>
      </c>
      <c r="B7" s="300" t="s">
        <v>49</v>
      </c>
      <c r="C7" s="299" t="s">
        <v>50</v>
      </c>
      <c r="D7" s="298"/>
      <c r="E7" s="297"/>
      <c r="F7" s="297"/>
      <c r="G7" s="296"/>
      <c r="H7" s="295"/>
      <c r="I7" s="295"/>
      <c r="O7" s="280">
        <v>1</v>
      </c>
    </row>
    <row r="8" spans="1:104">
      <c r="A8" s="294">
        <v>1</v>
      </c>
      <c r="B8" s="293" t="s">
        <v>712</v>
      </c>
      <c r="C8" s="292" t="s">
        <v>711</v>
      </c>
      <c r="D8" s="291" t="s">
        <v>157</v>
      </c>
      <c r="E8" s="290">
        <v>42</v>
      </c>
      <c r="F8" s="396"/>
      <c r="G8" s="289">
        <f t="shared" ref="G8:G20" si="0">E8*F8</f>
        <v>0</v>
      </c>
      <c r="O8" s="280">
        <v>2</v>
      </c>
      <c r="AA8" s="270">
        <v>1</v>
      </c>
      <c r="AB8" s="270">
        <v>1</v>
      </c>
      <c r="AC8" s="270">
        <v>1</v>
      </c>
      <c r="AZ8" s="270">
        <v>1</v>
      </c>
      <c r="BA8" s="270">
        <f t="shared" ref="BA8:BA20" si="1">IF(AZ8=1,G8,0)</f>
        <v>0</v>
      </c>
      <c r="BB8" s="270">
        <f t="shared" ref="BB8:BB20" si="2">IF(AZ8=2,G8,0)</f>
        <v>0</v>
      </c>
      <c r="BC8" s="270">
        <f t="shared" ref="BC8:BC20" si="3">IF(AZ8=3,G8,0)</f>
        <v>0</v>
      </c>
      <c r="BD8" s="270">
        <f t="shared" ref="BD8:BD20" si="4">IF(AZ8=4,G8,0)</f>
        <v>0</v>
      </c>
      <c r="BE8" s="270">
        <f t="shared" ref="BE8:BE20" si="5">IF(AZ8=5,G8,0)</f>
        <v>0</v>
      </c>
      <c r="CA8" s="288">
        <v>1</v>
      </c>
      <c r="CB8" s="288">
        <v>1</v>
      </c>
      <c r="CZ8" s="270">
        <v>0</v>
      </c>
    </row>
    <row r="9" spans="1:104">
      <c r="A9" s="294">
        <v>2</v>
      </c>
      <c r="B9" s="293" t="s">
        <v>710</v>
      </c>
      <c r="C9" s="292" t="s">
        <v>709</v>
      </c>
      <c r="D9" s="291" t="s">
        <v>157</v>
      </c>
      <c r="E9" s="290">
        <v>42</v>
      </c>
      <c r="F9" s="396"/>
      <c r="G9" s="289">
        <f t="shared" si="0"/>
        <v>0</v>
      </c>
      <c r="O9" s="280">
        <v>2</v>
      </c>
      <c r="AA9" s="270">
        <v>1</v>
      </c>
      <c r="AB9" s="270">
        <v>1</v>
      </c>
      <c r="AC9" s="270">
        <v>1</v>
      </c>
      <c r="AZ9" s="270">
        <v>1</v>
      </c>
      <c r="BA9" s="270">
        <f t="shared" si="1"/>
        <v>0</v>
      </c>
      <c r="BB9" s="270">
        <f t="shared" si="2"/>
        <v>0</v>
      </c>
      <c r="BC9" s="270">
        <f t="shared" si="3"/>
        <v>0</v>
      </c>
      <c r="BD9" s="270">
        <f t="shared" si="4"/>
        <v>0</v>
      </c>
      <c r="BE9" s="270">
        <f t="shared" si="5"/>
        <v>0</v>
      </c>
      <c r="CA9" s="288">
        <v>1</v>
      </c>
      <c r="CB9" s="288">
        <v>1</v>
      </c>
      <c r="CZ9" s="270">
        <v>0</v>
      </c>
    </row>
    <row r="10" spans="1:104">
      <c r="A10" s="294">
        <v>3</v>
      </c>
      <c r="B10" s="293" t="s">
        <v>708</v>
      </c>
      <c r="C10" s="292" t="s">
        <v>707</v>
      </c>
      <c r="D10" s="291" t="s">
        <v>140</v>
      </c>
      <c r="E10" s="290">
        <v>8</v>
      </c>
      <c r="F10" s="396"/>
      <c r="G10" s="289">
        <f t="shared" si="0"/>
        <v>0</v>
      </c>
      <c r="O10" s="280">
        <v>2</v>
      </c>
      <c r="AA10" s="270">
        <v>1</v>
      </c>
      <c r="AB10" s="270">
        <v>1</v>
      </c>
      <c r="AC10" s="270">
        <v>1</v>
      </c>
      <c r="AZ10" s="270">
        <v>1</v>
      </c>
      <c r="BA10" s="270">
        <f t="shared" si="1"/>
        <v>0</v>
      </c>
      <c r="BB10" s="270">
        <f t="shared" si="2"/>
        <v>0</v>
      </c>
      <c r="BC10" s="270">
        <f t="shared" si="3"/>
        <v>0</v>
      </c>
      <c r="BD10" s="270">
        <f t="shared" si="4"/>
        <v>0</v>
      </c>
      <c r="BE10" s="270">
        <f t="shared" si="5"/>
        <v>0</v>
      </c>
      <c r="CA10" s="288">
        <v>1</v>
      </c>
      <c r="CB10" s="288">
        <v>1</v>
      </c>
      <c r="CZ10" s="270">
        <v>0</v>
      </c>
    </row>
    <row r="11" spans="1:104">
      <c r="A11" s="294">
        <v>4</v>
      </c>
      <c r="B11" s="293" t="s">
        <v>706</v>
      </c>
      <c r="C11" s="292" t="s">
        <v>705</v>
      </c>
      <c r="D11" s="291" t="s">
        <v>140</v>
      </c>
      <c r="E11" s="290">
        <v>84.12</v>
      </c>
      <c r="F11" s="396"/>
      <c r="G11" s="289">
        <f t="shared" si="0"/>
        <v>0</v>
      </c>
      <c r="O11" s="280">
        <v>2</v>
      </c>
      <c r="AA11" s="270">
        <v>1</v>
      </c>
      <c r="AB11" s="270">
        <v>1</v>
      </c>
      <c r="AC11" s="270">
        <v>1</v>
      </c>
      <c r="AZ11" s="270">
        <v>1</v>
      </c>
      <c r="BA11" s="270">
        <f t="shared" si="1"/>
        <v>0</v>
      </c>
      <c r="BB11" s="270">
        <f t="shared" si="2"/>
        <v>0</v>
      </c>
      <c r="BC11" s="270">
        <f t="shared" si="3"/>
        <v>0</v>
      </c>
      <c r="BD11" s="270">
        <f t="shared" si="4"/>
        <v>0</v>
      </c>
      <c r="BE11" s="270">
        <f t="shared" si="5"/>
        <v>0</v>
      </c>
      <c r="CA11" s="288">
        <v>1</v>
      </c>
      <c r="CB11" s="288">
        <v>1</v>
      </c>
      <c r="CZ11" s="270">
        <v>0</v>
      </c>
    </row>
    <row r="12" spans="1:104">
      <c r="A12" s="294">
        <v>5</v>
      </c>
      <c r="B12" s="293" t="s">
        <v>704</v>
      </c>
      <c r="C12" s="292" t="s">
        <v>703</v>
      </c>
      <c r="D12" s="291" t="s">
        <v>140</v>
      </c>
      <c r="E12" s="290">
        <v>84.12</v>
      </c>
      <c r="F12" s="396"/>
      <c r="G12" s="289">
        <f t="shared" si="0"/>
        <v>0</v>
      </c>
      <c r="O12" s="280">
        <v>2</v>
      </c>
      <c r="AA12" s="270">
        <v>1</v>
      </c>
      <c r="AB12" s="270">
        <v>1</v>
      </c>
      <c r="AC12" s="270">
        <v>1</v>
      </c>
      <c r="AZ12" s="270">
        <v>1</v>
      </c>
      <c r="BA12" s="270">
        <f t="shared" si="1"/>
        <v>0</v>
      </c>
      <c r="BB12" s="270">
        <f t="shared" si="2"/>
        <v>0</v>
      </c>
      <c r="BC12" s="270">
        <f t="shared" si="3"/>
        <v>0</v>
      </c>
      <c r="BD12" s="270">
        <f t="shared" si="4"/>
        <v>0</v>
      </c>
      <c r="BE12" s="270">
        <f t="shared" si="5"/>
        <v>0</v>
      </c>
      <c r="CA12" s="288">
        <v>1</v>
      </c>
      <c r="CB12" s="288">
        <v>1</v>
      </c>
      <c r="CZ12" s="270">
        <v>0</v>
      </c>
    </row>
    <row r="13" spans="1:104">
      <c r="A13" s="294">
        <v>6</v>
      </c>
      <c r="B13" s="293" t="s">
        <v>702</v>
      </c>
      <c r="C13" s="292" t="s">
        <v>701</v>
      </c>
      <c r="D13" s="291" t="s">
        <v>157</v>
      </c>
      <c r="E13" s="290">
        <v>186</v>
      </c>
      <c r="F13" s="396"/>
      <c r="G13" s="289">
        <f t="shared" si="0"/>
        <v>0</v>
      </c>
      <c r="O13" s="280">
        <v>2</v>
      </c>
      <c r="AA13" s="270">
        <v>1</v>
      </c>
      <c r="AB13" s="270">
        <v>1</v>
      </c>
      <c r="AC13" s="270">
        <v>1</v>
      </c>
      <c r="AZ13" s="270">
        <v>1</v>
      </c>
      <c r="BA13" s="270">
        <f t="shared" si="1"/>
        <v>0</v>
      </c>
      <c r="BB13" s="270">
        <f t="shared" si="2"/>
        <v>0</v>
      </c>
      <c r="BC13" s="270">
        <f t="shared" si="3"/>
        <v>0</v>
      </c>
      <c r="BD13" s="270">
        <f t="shared" si="4"/>
        <v>0</v>
      </c>
      <c r="BE13" s="270">
        <f t="shared" si="5"/>
        <v>0</v>
      </c>
      <c r="CA13" s="288">
        <v>1</v>
      </c>
      <c r="CB13" s="288">
        <v>1</v>
      </c>
      <c r="CZ13" s="270">
        <v>9.8999999999999999E-4</v>
      </c>
    </row>
    <row r="14" spans="1:104">
      <c r="A14" s="294">
        <v>7</v>
      </c>
      <c r="B14" s="293" t="s">
        <v>700</v>
      </c>
      <c r="C14" s="292" t="s">
        <v>699</v>
      </c>
      <c r="D14" s="291" t="s">
        <v>157</v>
      </c>
      <c r="E14" s="290">
        <v>186</v>
      </c>
      <c r="F14" s="396"/>
      <c r="G14" s="289">
        <f t="shared" si="0"/>
        <v>0</v>
      </c>
      <c r="O14" s="280">
        <v>2</v>
      </c>
      <c r="AA14" s="270">
        <v>1</v>
      </c>
      <c r="AB14" s="270">
        <v>1</v>
      </c>
      <c r="AC14" s="270">
        <v>1</v>
      </c>
      <c r="AZ14" s="270">
        <v>1</v>
      </c>
      <c r="BA14" s="270">
        <f t="shared" si="1"/>
        <v>0</v>
      </c>
      <c r="BB14" s="270">
        <f t="shared" si="2"/>
        <v>0</v>
      </c>
      <c r="BC14" s="270">
        <f t="shared" si="3"/>
        <v>0</v>
      </c>
      <c r="BD14" s="270">
        <f t="shared" si="4"/>
        <v>0</v>
      </c>
      <c r="BE14" s="270">
        <f t="shared" si="5"/>
        <v>0</v>
      </c>
      <c r="CA14" s="288">
        <v>1</v>
      </c>
      <c r="CB14" s="288">
        <v>1</v>
      </c>
      <c r="CZ14" s="270">
        <v>0</v>
      </c>
    </row>
    <row r="15" spans="1:104">
      <c r="A15" s="294">
        <v>8</v>
      </c>
      <c r="B15" s="293" t="s">
        <v>698</v>
      </c>
      <c r="C15" s="292" t="s">
        <v>697</v>
      </c>
      <c r="D15" s="291" t="s">
        <v>140</v>
      </c>
      <c r="E15" s="290">
        <v>25.82</v>
      </c>
      <c r="F15" s="396"/>
      <c r="G15" s="289">
        <f t="shared" si="0"/>
        <v>0</v>
      </c>
      <c r="O15" s="280">
        <v>2</v>
      </c>
      <c r="AA15" s="270">
        <v>1</v>
      </c>
      <c r="AB15" s="270">
        <v>1</v>
      </c>
      <c r="AC15" s="270">
        <v>1</v>
      </c>
      <c r="AZ15" s="270">
        <v>1</v>
      </c>
      <c r="BA15" s="270">
        <f t="shared" si="1"/>
        <v>0</v>
      </c>
      <c r="BB15" s="270">
        <f t="shared" si="2"/>
        <v>0</v>
      </c>
      <c r="BC15" s="270">
        <f t="shared" si="3"/>
        <v>0</v>
      </c>
      <c r="BD15" s="270">
        <f t="shared" si="4"/>
        <v>0</v>
      </c>
      <c r="BE15" s="270">
        <f t="shared" si="5"/>
        <v>0</v>
      </c>
      <c r="CA15" s="288">
        <v>1</v>
      </c>
      <c r="CB15" s="288">
        <v>1</v>
      </c>
      <c r="CZ15" s="270">
        <v>0</v>
      </c>
    </row>
    <row r="16" spans="1:104">
      <c r="A16" s="294">
        <v>9</v>
      </c>
      <c r="B16" s="293" t="s">
        <v>163</v>
      </c>
      <c r="C16" s="292" t="s">
        <v>696</v>
      </c>
      <c r="D16" s="291" t="s">
        <v>140</v>
      </c>
      <c r="E16" s="290">
        <v>25.82</v>
      </c>
      <c r="F16" s="396"/>
      <c r="G16" s="289">
        <f t="shared" si="0"/>
        <v>0</v>
      </c>
      <c r="O16" s="280">
        <v>2</v>
      </c>
      <c r="AA16" s="270">
        <v>1</v>
      </c>
      <c r="AB16" s="270">
        <v>1</v>
      </c>
      <c r="AC16" s="270">
        <v>1</v>
      </c>
      <c r="AZ16" s="270">
        <v>1</v>
      </c>
      <c r="BA16" s="270">
        <f t="shared" si="1"/>
        <v>0</v>
      </c>
      <c r="BB16" s="270">
        <f t="shared" si="2"/>
        <v>0</v>
      </c>
      <c r="BC16" s="270">
        <f t="shared" si="3"/>
        <v>0</v>
      </c>
      <c r="BD16" s="270">
        <f t="shared" si="4"/>
        <v>0</v>
      </c>
      <c r="BE16" s="270">
        <f t="shared" si="5"/>
        <v>0</v>
      </c>
      <c r="CA16" s="288">
        <v>1</v>
      </c>
      <c r="CB16" s="288">
        <v>1</v>
      </c>
      <c r="CZ16" s="270">
        <v>0</v>
      </c>
    </row>
    <row r="17" spans="1:104">
      <c r="A17" s="294">
        <v>10</v>
      </c>
      <c r="B17" s="293" t="s">
        <v>695</v>
      </c>
      <c r="C17" s="292" t="s">
        <v>694</v>
      </c>
      <c r="D17" s="291" t="s">
        <v>140</v>
      </c>
      <c r="E17" s="290">
        <v>58.3</v>
      </c>
      <c r="F17" s="396"/>
      <c r="G17" s="289">
        <f t="shared" si="0"/>
        <v>0</v>
      </c>
      <c r="O17" s="280">
        <v>2</v>
      </c>
      <c r="AA17" s="270">
        <v>1</v>
      </c>
      <c r="AB17" s="270">
        <v>1</v>
      </c>
      <c r="AC17" s="270">
        <v>1</v>
      </c>
      <c r="AZ17" s="270">
        <v>1</v>
      </c>
      <c r="BA17" s="270">
        <f t="shared" si="1"/>
        <v>0</v>
      </c>
      <c r="BB17" s="270">
        <f t="shared" si="2"/>
        <v>0</v>
      </c>
      <c r="BC17" s="270">
        <f t="shared" si="3"/>
        <v>0</v>
      </c>
      <c r="BD17" s="270">
        <f t="shared" si="4"/>
        <v>0</v>
      </c>
      <c r="BE17" s="270">
        <f t="shared" si="5"/>
        <v>0</v>
      </c>
      <c r="CA17" s="288">
        <v>1</v>
      </c>
      <c r="CB17" s="288">
        <v>1</v>
      </c>
      <c r="CZ17" s="270">
        <v>0</v>
      </c>
    </row>
    <row r="18" spans="1:104" ht="22.5">
      <c r="A18" s="294">
        <v>11</v>
      </c>
      <c r="B18" s="293" t="s">
        <v>170</v>
      </c>
      <c r="C18" s="292" t="s">
        <v>693</v>
      </c>
      <c r="D18" s="291" t="s">
        <v>140</v>
      </c>
      <c r="E18" s="290">
        <v>16.739999999999998</v>
      </c>
      <c r="F18" s="396"/>
      <c r="G18" s="289">
        <f t="shared" si="0"/>
        <v>0</v>
      </c>
      <c r="O18" s="280">
        <v>2</v>
      </c>
      <c r="AA18" s="270">
        <v>1</v>
      </c>
      <c r="AB18" s="270">
        <v>1</v>
      </c>
      <c r="AC18" s="270">
        <v>1</v>
      </c>
      <c r="AZ18" s="270">
        <v>1</v>
      </c>
      <c r="BA18" s="270">
        <f t="shared" si="1"/>
        <v>0</v>
      </c>
      <c r="BB18" s="270">
        <f t="shared" si="2"/>
        <v>0</v>
      </c>
      <c r="BC18" s="270">
        <f t="shared" si="3"/>
        <v>0</v>
      </c>
      <c r="BD18" s="270">
        <f t="shared" si="4"/>
        <v>0</v>
      </c>
      <c r="BE18" s="270">
        <f t="shared" si="5"/>
        <v>0</v>
      </c>
      <c r="CA18" s="288">
        <v>1</v>
      </c>
      <c r="CB18" s="288">
        <v>1</v>
      </c>
      <c r="CZ18" s="270">
        <v>1.7</v>
      </c>
    </row>
    <row r="19" spans="1:104">
      <c r="A19" s="294">
        <v>12</v>
      </c>
      <c r="B19" s="293" t="s">
        <v>181</v>
      </c>
      <c r="C19" s="292" t="s">
        <v>692</v>
      </c>
      <c r="D19" s="291" t="s">
        <v>140</v>
      </c>
      <c r="E19" s="290">
        <v>25.82</v>
      </c>
      <c r="F19" s="396"/>
      <c r="G19" s="289">
        <f t="shared" si="0"/>
        <v>0</v>
      </c>
      <c r="O19" s="280">
        <v>2</v>
      </c>
      <c r="AA19" s="270">
        <v>1</v>
      </c>
      <c r="AB19" s="270">
        <v>1</v>
      </c>
      <c r="AC19" s="270">
        <v>1</v>
      </c>
      <c r="AZ19" s="270">
        <v>1</v>
      </c>
      <c r="BA19" s="270">
        <f t="shared" si="1"/>
        <v>0</v>
      </c>
      <c r="BB19" s="270">
        <f t="shared" si="2"/>
        <v>0</v>
      </c>
      <c r="BC19" s="270">
        <f t="shared" si="3"/>
        <v>0</v>
      </c>
      <c r="BD19" s="270">
        <f t="shared" si="4"/>
        <v>0</v>
      </c>
      <c r="BE19" s="270">
        <f t="shared" si="5"/>
        <v>0</v>
      </c>
      <c r="CA19" s="288">
        <v>1</v>
      </c>
      <c r="CB19" s="288">
        <v>1</v>
      </c>
      <c r="CZ19" s="270">
        <v>0</v>
      </c>
    </row>
    <row r="20" spans="1:104">
      <c r="A20" s="294">
        <v>13</v>
      </c>
      <c r="B20" s="293" t="s">
        <v>691</v>
      </c>
      <c r="C20" s="292" t="s">
        <v>690</v>
      </c>
      <c r="D20" s="291" t="s">
        <v>140</v>
      </c>
      <c r="E20" s="290">
        <v>8.2799999999999994</v>
      </c>
      <c r="F20" s="396"/>
      <c r="G20" s="289">
        <f t="shared" si="0"/>
        <v>0</v>
      </c>
      <c r="O20" s="280">
        <v>2</v>
      </c>
      <c r="AA20" s="270">
        <v>1</v>
      </c>
      <c r="AB20" s="270">
        <v>0</v>
      </c>
      <c r="AC20" s="270">
        <v>0</v>
      </c>
      <c r="AZ20" s="270">
        <v>1</v>
      </c>
      <c r="BA20" s="270">
        <f t="shared" si="1"/>
        <v>0</v>
      </c>
      <c r="BB20" s="270">
        <f t="shared" si="2"/>
        <v>0</v>
      </c>
      <c r="BC20" s="270">
        <f t="shared" si="3"/>
        <v>0</v>
      </c>
      <c r="BD20" s="270">
        <f t="shared" si="4"/>
        <v>0</v>
      </c>
      <c r="BE20" s="270">
        <f t="shared" si="5"/>
        <v>0</v>
      </c>
      <c r="CA20" s="288">
        <v>1</v>
      </c>
      <c r="CB20" s="288">
        <v>0</v>
      </c>
      <c r="CZ20" s="270">
        <v>1.1322000000000001</v>
      </c>
    </row>
    <row r="21" spans="1:104">
      <c r="A21" s="287"/>
      <c r="B21" s="286" t="s">
        <v>590</v>
      </c>
      <c r="C21" s="285" t="str">
        <f>CONCATENATE(B7," ",C7)</f>
        <v>1 Zemní práce</v>
      </c>
      <c r="D21" s="284"/>
      <c r="E21" s="283"/>
      <c r="F21" s="282"/>
      <c r="G21" s="281">
        <f>SUM(G7:G20)</f>
        <v>0</v>
      </c>
      <c r="O21" s="280">
        <v>4</v>
      </c>
      <c r="BA21" s="279">
        <f>SUM(BA7:BA20)</f>
        <v>0</v>
      </c>
      <c r="BB21" s="279">
        <f>SUM(BB7:BB20)</f>
        <v>0</v>
      </c>
      <c r="BC21" s="279">
        <f>SUM(BC7:BC20)</f>
        <v>0</v>
      </c>
      <c r="BD21" s="279">
        <f>SUM(BD7:BD20)</f>
        <v>0</v>
      </c>
      <c r="BE21" s="279">
        <f>SUM(BE7:BE20)</f>
        <v>0</v>
      </c>
    </row>
    <row r="22" spans="1:104">
      <c r="A22" s="301" t="s">
        <v>132</v>
      </c>
      <c r="B22" s="300" t="s">
        <v>59</v>
      </c>
      <c r="C22" s="299" t="s">
        <v>689</v>
      </c>
      <c r="D22" s="298"/>
      <c r="E22" s="297"/>
      <c r="F22" s="297"/>
      <c r="G22" s="296"/>
      <c r="H22" s="295"/>
      <c r="I22" s="295"/>
      <c r="O22" s="280">
        <v>1</v>
      </c>
    </row>
    <row r="23" spans="1:104">
      <c r="A23" s="294">
        <v>14</v>
      </c>
      <c r="B23" s="293" t="s">
        <v>688</v>
      </c>
      <c r="C23" s="292" t="s">
        <v>687</v>
      </c>
      <c r="D23" s="291" t="s">
        <v>157</v>
      </c>
      <c r="E23" s="290">
        <v>42</v>
      </c>
      <c r="F23" s="396"/>
      <c r="G23" s="289">
        <f t="shared" ref="G23:G30" si="6">E23*F23</f>
        <v>0</v>
      </c>
      <c r="O23" s="280">
        <v>2</v>
      </c>
      <c r="AA23" s="270">
        <v>1</v>
      </c>
      <c r="AB23" s="270">
        <v>1</v>
      </c>
      <c r="AC23" s="270">
        <v>1</v>
      </c>
      <c r="AZ23" s="270">
        <v>1</v>
      </c>
      <c r="BA23" s="270">
        <f t="shared" ref="BA23:BA30" si="7">IF(AZ23=1,G23,0)</f>
        <v>0</v>
      </c>
      <c r="BB23" s="270">
        <f t="shared" ref="BB23:BB30" si="8">IF(AZ23=2,G23,0)</f>
        <v>0</v>
      </c>
      <c r="BC23" s="270">
        <f t="shared" ref="BC23:BC30" si="9">IF(AZ23=3,G23,0)</f>
        <v>0</v>
      </c>
      <c r="BD23" s="270">
        <f t="shared" ref="BD23:BD30" si="10">IF(AZ23=4,G23,0)</f>
        <v>0</v>
      </c>
      <c r="BE23" s="270">
        <f t="shared" ref="BE23:BE30" si="11">IF(AZ23=5,G23,0)</f>
        <v>0</v>
      </c>
      <c r="CA23" s="288">
        <v>1</v>
      </c>
      <c r="CB23" s="288">
        <v>1</v>
      </c>
      <c r="CZ23" s="270">
        <v>0.30399999999999999</v>
      </c>
    </row>
    <row r="24" spans="1:104">
      <c r="A24" s="294">
        <v>15</v>
      </c>
      <c r="B24" s="293" t="s">
        <v>686</v>
      </c>
      <c r="C24" s="292" t="s">
        <v>685</v>
      </c>
      <c r="D24" s="291" t="s">
        <v>157</v>
      </c>
      <c r="E24" s="290">
        <v>8</v>
      </c>
      <c r="F24" s="396"/>
      <c r="G24" s="289">
        <f t="shared" si="6"/>
        <v>0</v>
      </c>
      <c r="O24" s="280">
        <v>2</v>
      </c>
      <c r="AA24" s="270">
        <v>1</v>
      </c>
      <c r="AB24" s="270">
        <v>1</v>
      </c>
      <c r="AC24" s="270">
        <v>1</v>
      </c>
      <c r="AZ24" s="270">
        <v>1</v>
      </c>
      <c r="BA24" s="270">
        <f t="shared" si="7"/>
        <v>0</v>
      </c>
      <c r="BB24" s="270">
        <f t="shared" si="8"/>
        <v>0</v>
      </c>
      <c r="BC24" s="270">
        <f t="shared" si="9"/>
        <v>0</v>
      </c>
      <c r="BD24" s="270">
        <f t="shared" si="10"/>
        <v>0</v>
      </c>
      <c r="BE24" s="270">
        <f t="shared" si="11"/>
        <v>0</v>
      </c>
      <c r="CA24" s="288">
        <v>1</v>
      </c>
      <c r="CB24" s="288">
        <v>1</v>
      </c>
      <c r="CZ24" s="270">
        <v>0.51100000000000001</v>
      </c>
    </row>
    <row r="25" spans="1:104">
      <c r="A25" s="294">
        <v>16</v>
      </c>
      <c r="B25" s="293" t="s">
        <v>684</v>
      </c>
      <c r="C25" s="292" t="s">
        <v>683</v>
      </c>
      <c r="D25" s="291" t="s">
        <v>157</v>
      </c>
      <c r="E25" s="290">
        <v>42</v>
      </c>
      <c r="F25" s="396"/>
      <c r="G25" s="289">
        <f t="shared" si="6"/>
        <v>0</v>
      </c>
      <c r="O25" s="280">
        <v>2</v>
      </c>
      <c r="AA25" s="270">
        <v>1</v>
      </c>
      <c r="AB25" s="270">
        <v>1</v>
      </c>
      <c r="AC25" s="270">
        <v>1</v>
      </c>
      <c r="AZ25" s="270">
        <v>1</v>
      </c>
      <c r="BA25" s="270">
        <f t="shared" si="7"/>
        <v>0</v>
      </c>
      <c r="BB25" s="270">
        <f t="shared" si="8"/>
        <v>0</v>
      </c>
      <c r="BC25" s="270">
        <f t="shared" si="9"/>
        <v>0</v>
      </c>
      <c r="BD25" s="270">
        <f t="shared" si="10"/>
        <v>0</v>
      </c>
      <c r="BE25" s="270">
        <f t="shared" si="11"/>
        <v>0</v>
      </c>
      <c r="CA25" s="288">
        <v>1</v>
      </c>
      <c r="CB25" s="288">
        <v>1</v>
      </c>
      <c r="CZ25" s="270">
        <v>0.10362</v>
      </c>
    </row>
    <row r="26" spans="1:104">
      <c r="A26" s="294">
        <v>17</v>
      </c>
      <c r="B26" s="293" t="s">
        <v>682</v>
      </c>
      <c r="C26" s="292" t="s">
        <v>681</v>
      </c>
      <c r="D26" s="291" t="s">
        <v>157</v>
      </c>
      <c r="E26" s="290">
        <v>3.68</v>
      </c>
      <c r="F26" s="396"/>
      <c r="G26" s="289">
        <f t="shared" si="6"/>
        <v>0</v>
      </c>
      <c r="O26" s="280">
        <v>2</v>
      </c>
      <c r="AA26" s="270">
        <v>1</v>
      </c>
      <c r="AB26" s="270">
        <v>1</v>
      </c>
      <c r="AC26" s="270">
        <v>1</v>
      </c>
      <c r="AZ26" s="270">
        <v>1</v>
      </c>
      <c r="BA26" s="270">
        <f t="shared" si="7"/>
        <v>0</v>
      </c>
      <c r="BB26" s="270">
        <f t="shared" si="8"/>
        <v>0</v>
      </c>
      <c r="BC26" s="270">
        <f t="shared" si="9"/>
        <v>0</v>
      </c>
      <c r="BD26" s="270">
        <f t="shared" si="10"/>
        <v>0</v>
      </c>
      <c r="BE26" s="270">
        <f t="shared" si="11"/>
        <v>0</v>
      </c>
      <c r="CA26" s="288">
        <v>1</v>
      </c>
      <c r="CB26" s="288">
        <v>1</v>
      </c>
      <c r="CZ26" s="270">
        <v>0.12966</v>
      </c>
    </row>
    <row r="27" spans="1:104">
      <c r="A27" s="294">
        <v>18</v>
      </c>
      <c r="B27" s="293" t="s">
        <v>680</v>
      </c>
      <c r="C27" s="292" t="s">
        <v>679</v>
      </c>
      <c r="D27" s="291" t="s">
        <v>161</v>
      </c>
      <c r="E27" s="290">
        <v>9</v>
      </c>
      <c r="F27" s="396"/>
      <c r="G27" s="289">
        <f t="shared" si="6"/>
        <v>0</v>
      </c>
      <c r="O27" s="280">
        <v>2</v>
      </c>
      <c r="AA27" s="270">
        <v>1</v>
      </c>
      <c r="AB27" s="270">
        <v>1</v>
      </c>
      <c r="AC27" s="270">
        <v>1</v>
      </c>
      <c r="AZ27" s="270">
        <v>1</v>
      </c>
      <c r="BA27" s="270">
        <f t="shared" si="7"/>
        <v>0</v>
      </c>
      <c r="BB27" s="270">
        <f t="shared" si="8"/>
        <v>0</v>
      </c>
      <c r="BC27" s="270">
        <f t="shared" si="9"/>
        <v>0</v>
      </c>
      <c r="BD27" s="270">
        <f t="shared" si="10"/>
        <v>0</v>
      </c>
      <c r="BE27" s="270">
        <f t="shared" si="11"/>
        <v>0</v>
      </c>
      <c r="CA27" s="288">
        <v>1</v>
      </c>
      <c r="CB27" s="288">
        <v>1</v>
      </c>
      <c r="CZ27" s="270">
        <v>0</v>
      </c>
    </row>
    <row r="28" spans="1:104">
      <c r="A28" s="294">
        <v>19</v>
      </c>
      <c r="B28" s="293" t="s">
        <v>678</v>
      </c>
      <c r="C28" s="292" t="s">
        <v>677</v>
      </c>
      <c r="D28" s="291" t="s">
        <v>161</v>
      </c>
      <c r="E28" s="290">
        <v>2</v>
      </c>
      <c r="F28" s="396"/>
      <c r="G28" s="289">
        <f t="shared" si="6"/>
        <v>0</v>
      </c>
      <c r="O28" s="280">
        <v>2</v>
      </c>
      <c r="AA28" s="270">
        <v>1</v>
      </c>
      <c r="AB28" s="270">
        <v>1</v>
      </c>
      <c r="AC28" s="270">
        <v>1</v>
      </c>
      <c r="AZ28" s="270">
        <v>1</v>
      </c>
      <c r="BA28" s="270">
        <f t="shared" si="7"/>
        <v>0</v>
      </c>
      <c r="BB28" s="270">
        <f t="shared" si="8"/>
        <v>0</v>
      </c>
      <c r="BC28" s="270">
        <f t="shared" si="9"/>
        <v>0</v>
      </c>
      <c r="BD28" s="270">
        <f t="shared" si="10"/>
        <v>0</v>
      </c>
      <c r="BE28" s="270">
        <f t="shared" si="11"/>
        <v>0</v>
      </c>
      <c r="CA28" s="288">
        <v>1</v>
      </c>
      <c r="CB28" s="288">
        <v>1</v>
      </c>
      <c r="CZ28" s="270">
        <v>0</v>
      </c>
    </row>
    <row r="29" spans="1:104">
      <c r="A29" s="294">
        <v>20</v>
      </c>
      <c r="B29" s="293" t="s">
        <v>238</v>
      </c>
      <c r="C29" s="292" t="s">
        <v>676</v>
      </c>
      <c r="D29" s="291" t="s">
        <v>161</v>
      </c>
      <c r="E29" s="290">
        <v>2</v>
      </c>
      <c r="F29" s="396"/>
      <c r="G29" s="289">
        <f t="shared" si="6"/>
        <v>0</v>
      </c>
      <c r="O29" s="280">
        <v>2</v>
      </c>
      <c r="AA29" s="270">
        <v>1</v>
      </c>
      <c r="AB29" s="270">
        <v>1</v>
      </c>
      <c r="AC29" s="270">
        <v>1</v>
      </c>
      <c r="AZ29" s="270">
        <v>1</v>
      </c>
      <c r="BA29" s="270">
        <f t="shared" si="7"/>
        <v>0</v>
      </c>
      <c r="BB29" s="270">
        <f t="shared" si="8"/>
        <v>0</v>
      </c>
      <c r="BC29" s="270">
        <f t="shared" si="9"/>
        <v>0</v>
      </c>
      <c r="BD29" s="270">
        <f t="shared" si="10"/>
        <v>0</v>
      </c>
      <c r="BE29" s="270">
        <f t="shared" si="11"/>
        <v>0</v>
      </c>
      <c r="CA29" s="288">
        <v>1</v>
      </c>
      <c r="CB29" s="288">
        <v>1</v>
      </c>
      <c r="CZ29" s="270">
        <v>0.13600000000000001</v>
      </c>
    </row>
    <row r="30" spans="1:104">
      <c r="A30" s="294">
        <v>21</v>
      </c>
      <c r="B30" s="293" t="s">
        <v>675</v>
      </c>
      <c r="C30" s="292" t="s">
        <v>674</v>
      </c>
      <c r="D30" s="291" t="s">
        <v>157</v>
      </c>
      <c r="E30" s="290">
        <v>42</v>
      </c>
      <c r="F30" s="396"/>
      <c r="G30" s="289">
        <f t="shared" si="6"/>
        <v>0</v>
      </c>
      <c r="O30" s="280">
        <v>2</v>
      </c>
      <c r="AA30" s="270">
        <v>1</v>
      </c>
      <c r="AB30" s="270">
        <v>1</v>
      </c>
      <c r="AC30" s="270">
        <v>1</v>
      </c>
      <c r="AZ30" s="270">
        <v>1</v>
      </c>
      <c r="BA30" s="270">
        <f t="shared" si="7"/>
        <v>0</v>
      </c>
      <c r="BB30" s="270">
        <f t="shared" si="8"/>
        <v>0</v>
      </c>
      <c r="BC30" s="270">
        <f t="shared" si="9"/>
        <v>0</v>
      </c>
      <c r="BD30" s="270">
        <f t="shared" si="10"/>
        <v>0</v>
      </c>
      <c r="BE30" s="270">
        <f t="shared" si="11"/>
        <v>0</v>
      </c>
      <c r="CA30" s="288">
        <v>1</v>
      </c>
      <c r="CB30" s="288">
        <v>1</v>
      </c>
      <c r="CZ30" s="270">
        <v>0</v>
      </c>
    </row>
    <row r="31" spans="1:104">
      <c r="A31" s="287"/>
      <c r="B31" s="286" t="s">
        <v>590</v>
      </c>
      <c r="C31" s="285" t="str">
        <f>CONCATENATE(B22," ",C22)</f>
        <v>5 Komunikace</v>
      </c>
      <c r="D31" s="284"/>
      <c r="E31" s="283"/>
      <c r="F31" s="282"/>
      <c r="G31" s="281">
        <f>SUM(G22:G29)</f>
        <v>0</v>
      </c>
      <c r="O31" s="280">
        <v>4</v>
      </c>
      <c r="BA31" s="279">
        <f>SUM(BA22:BA29)</f>
        <v>0</v>
      </c>
      <c r="BB31" s="279">
        <f>SUM(BB22:BB29)</f>
        <v>0</v>
      </c>
      <c r="BC31" s="279">
        <f>SUM(BC22:BC29)</f>
        <v>0</v>
      </c>
      <c r="BD31" s="279">
        <f>SUM(BD22:BD29)</f>
        <v>0</v>
      </c>
      <c r="BE31" s="279">
        <f>SUM(BE22:BE29)</f>
        <v>0</v>
      </c>
    </row>
    <row r="32" spans="1:104">
      <c r="A32" s="301" t="s">
        <v>132</v>
      </c>
      <c r="B32" s="300" t="s">
        <v>673</v>
      </c>
      <c r="C32" s="299" t="s">
        <v>672</v>
      </c>
      <c r="D32" s="298"/>
      <c r="E32" s="297"/>
      <c r="F32" s="297"/>
      <c r="G32" s="296"/>
      <c r="H32" s="295"/>
      <c r="I32" s="295"/>
      <c r="O32" s="280">
        <v>1</v>
      </c>
    </row>
    <row r="33" spans="1:104">
      <c r="A33" s="294">
        <v>22</v>
      </c>
      <c r="B33" s="293" t="s">
        <v>671</v>
      </c>
      <c r="C33" s="292" t="s">
        <v>670</v>
      </c>
      <c r="D33" s="291" t="s">
        <v>161</v>
      </c>
      <c r="E33" s="290">
        <v>5</v>
      </c>
      <c r="F33" s="396"/>
      <c r="G33" s="289">
        <f t="shared" ref="G33:G40" si="12">E33*F33</f>
        <v>0</v>
      </c>
      <c r="O33" s="280">
        <v>2</v>
      </c>
      <c r="AA33" s="270">
        <v>1</v>
      </c>
      <c r="AB33" s="270">
        <v>9</v>
      </c>
      <c r="AC33" s="270">
        <v>9</v>
      </c>
      <c r="AZ33" s="270">
        <v>1</v>
      </c>
      <c r="BA33" s="270">
        <f t="shared" ref="BA33:BA40" si="13">IF(AZ33=1,G33,0)</f>
        <v>0</v>
      </c>
      <c r="BB33" s="270">
        <f t="shared" ref="BB33:BB40" si="14">IF(AZ33=2,G33,0)</f>
        <v>0</v>
      </c>
      <c r="BC33" s="270">
        <f t="shared" ref="BC33:BC40" si="15">IF(AZ33=3,G33,0)</f>
        <v>0</v>
      </c>
      <c r="BD33" s="270">
        <f t="shared" ref="BD33:BD40" si="16">IF(AZ33=4,G33,0)</f>
        <v>0</v>
      </c>
      <c r="BE33" s="270">
        <f t="shared" ref="BE33:BE40" si="17">IF(AZ33=5,G33,0)</f>
        <v>0</v>
      </c>
      <c r="CA33" s="288">
        <v>1</v>
      </c>
      <c r="CB33" s="288">
        <v>9</v>
      </c>
      <c r="CZ33" s="270">
        <v>0</v>
      </c>
    </row>
    <row r="34" spans="1:104">
      <c r="A34" s="294">
        <v>23</v>
      </c>
      <c r="B34" s="293" t="s">
        <v>669</v>
      </c>
      <c r="C34" s="292" t="s">
        <v>668</v>
      </c>
      <c r="D34" s="291" t="s">
        <v>161</v>
      </c>
      <c r="E34" s="290">
        <v>93</v>
      </c>
      <c r="F34" s="396"/>
      <c r="G34" s="289">
        <f t="shared" si="12"/>
        <v>0</v>
      </c>
      <c r="O34" s="280">
        <v>2</v>
      </c>
      <c r="AA34" s="270">
        <v>1</v>
      </c>
      <c r="AB34" s="270">
        <v>9</v>
      </c>
      <c r="AC34" s="270">
        <v>9</v>
      </c>
      <c r="AZ34" s="270">
        <v>1</v>
      </c>
      <c r="BA34" s="270">
        <f t="shared" si="13"/>
        <v>0</v>
      </c>
      <c r="BB34" s="270">
        <f t="shared" si="14"/>
        <v>0</v>
      </c>
      <c r="BC34" s="270">
        <f t="shared" si="15"/>
        <v>0</v>
      </c>
      <c r="BD34" s="270">
        <f t="shared" si="16"/>
        <v>0</v>
      </c>
      <c r="BE34" s="270">
        <f t="shared" si="17"/>
        <v>0</v>
      </c>
      <c r="CA34" s="288">
        <v>1</v>
      </c>
      <c r="CB34" s="288">
        <v>9</v>
      </c>
      <c r="CZ34" s="270">
        <v>0</v>
      </c>
    </row>
    <row r="35" spans="1:104">
      <c r="A35" s="294">
        <v>24</v>
      </c>
      <c r="B35" s="293" t="s">
        <v>667</v>
      </c>
      <c r="C35" s="292" t="s">
        <v>666</v>
      </c>
      <c r="D35" s="291" t="s">
        <v>161</v>
      </c>
      <c r="E35" s="290">
        <v>8</v>
      </c>
      <c r="F35" s="396"/>
      <c r="G35" s="289">
        <f t="shared" si="12"/>
        <v>0</v>
      </c>
      <c r="O35" s="280">
        <v>2</v>
      </c>
      <c r="AA35" s="270">
        <v>1</v>
      </c>
      <c r="AB35" s="270">
        <v>1</v>
      </c>
      <c r="AC35" s="270">
        <v>1</v>
      </c>
      <c r="AZ35" s="270">
        <v>1</v>
      </c>
      <c r="BA35" s="270">
        <f t="shared" si="13"/>
        <v>0</v>
      </c>
      <c r="BB35" s="270">
        <f t="shared" si="14"/>
        <v>0</v>
      </c>
      <c r="BC35" s="270">
        <f t="shared" si="15"/>
        <v>0</v>
      </c>
      <c r="BD35" s="270">
        <f t="shared" si="16"/>
        <v>0</v>
      </c>
      <c r="BE35" s="270">
        <f t="shared" si="17"/>
        <v>0</v>
      </c>
      <c r="CA35" s="288">
        <v>1</v>
      </c>
      <c r="CB35" s="288">
        <v>1</v>
      </c>
      <c r="CZ35" s="270">
        <v>0</v>
      </c>
    </row>
    <row r="36" spans="1:104">
      <c r="A36" s="294">
        <v>25</v>
      </c>
      <c r="B36" s="293" t="s">
        <v>665</v>
      </c>
      <c r="C36" s="292" t="s">
        <v>664</v>
      </c>
      <c r="D36" s="291" t="s">
        <v>161</v>
      </c>
      <c r="E36" s="290">
        <v>8</v>
      </c>
      <c r="F36" s="396"/>
      <c r="G36" s="289">
        <f t="shared" si="12"/>
        <v>0</v>
      </c>
      <c r="O36" s="280">
        <v>2</v>
      </c>
      <c r="AA36" s="270">
        <v>1</v>
      </c>
      <c r="AB36" s="270">
        <v>1</v>
      </c>
      <c r="AC36" s="270">
        <v>1</v>
      </c>
      <c r="AZ36" s="270">
        <v>1</v>
      </c>
      <c r="BA36" s="270">
        <f t="shared" si="13"/>
        <v>0</v>
      </c>
      <c r="BB36" s="270">
        <f t="shared" si="14"/>
        <v>0</v>
      </c>
      <c r="BC36" s="270">
        <f t="shared" si="15"/>
        <v>0</v>
      </c>
      <c r="BD36" s="270">
        <f t="shared" si="16"/>
        <v>0</v>
      </c>
      <c r="BE36" s="270">
        <f t="shared" si="17"/>
        <v>0</v>
      </c>
      <c r="CA36" s="288">
        <v>1</v>
      </c>
      <c r="CB36" s="288">
        <v>1</v>
      </c>
      <c r="CZ36" s="270">
        <v>0</v>
      </c>
    </row>
    <row r="37" spans="1:104" ht="22.5">
      <c r="A37" s="294">
        <v>26</v>
      </c>
      <c r="B37" s="293" t="s">
        <v>663</v>
      </c>
      <c r="C37" s="292" t="s">
        <v>662</v>
      </c>
      <c r="D37" s="291" t="s">
        <v>161</v>
      </c>
      <c r="E37" s="290">
        <v>5</v>
      </c>
      <c r="F37" s="396"/>
      <c r="G37" s="289">
        <f t="shared" si="12"/>
        <v>0</v>
      </c>
      <c r="O37" s="280">
        <v>2</v>
      </c>
      <c r="AA37" s="270">
        <v>3</v>
      </c>
      <c r="AB37" s="270">
        <v>1</v>
      </c>
      <c r="AC37" s="270">
        <v>286135194</v>
      </c>
      <c r="AZ37" s="270">
        <v>1</v>
      </c>
      <c r="BA37" s="270">
        <f t="shared" si="13"/>
        <v>0</v>
      </c>
      <c r="BB37" s="270">
        <f t="shared" si="14"/>
        <v>0</v>
      </c>
      <c r="BC37" s="270">
        <f t="shared" si="15"/>
        <v>0</v>
      </c>
      <c r="BD37" s="270">
        <f t="shared" si="16"/>
        <v>0</v>
      </c>
      <c r="BE37" s="270">
        <f t="shared" si="17"/>
        <v>0</v>
      </c>
      <c r="CA37" s="288">
        <v>3</v>
      </c>
      <c r="CB37" s="288">
        <v>1</v>
      </c>
      <c r="CZ37" s="270">
        <v>4.8000000000000001E-4</v>
      </c>
    </row>
    <row r="38" spans="1:104" ht="22.5">
      <c r="A38" s="294">
        <v>27</v>
      </c>
      <c r="B38" s="293" t="s">
        <v>661</v>
      </c>
      <c r="C38" s="292" t="s">
        <v>660</v>
      </c>
      <c r="D38" s="291" t="s">
        <v>161</v>
      </c>
      <c r="E38" s="290">
        <v>93</v>
      </c>
      <c r="F38" s="396"/>
      <c r="G38" s="289">
        <f t="shared" si="12"/>
        <v>0</v>
      </c>
      <c r="O38" s="280">
        <v>2</v>
      </c>
      <c r="AA38" s="270">
        <v>3</v>
      </c>
      <c r="AB38" s="270">
        <v>1</v>
      </c>
      <c r="AC38" s="270">
        <v>28613520</v>
      </c>
      <c r="AZ38" s="270">
        <v>1</v>
      </c>
      <c r="BA38" s="270">
        <f t="shared" si="13"/>
        <v>0</v>
      </c>
      <c r="BB38" s="270">
        <f t="shared" si="14"/>
        <v>0</v>
      </c>
      <c r="BC38" s="270">
        <f t="shared" si="15"/>
        <v>0</v>
      </c>
      <c r="BD38" s="270">
        <f t="shared" si="16"/>
        <v>0</v>
      </c>
      <c r="BE38" s="270">
        <f t="shared" si="17"/>
        <v>0</v>
      </c>
      <c r="CA38" s="288">
        <v>3</v>
      </c>
      <c r="CB38" s="288">
        <v>1</v>
      </c>
      <c r="CZ38" s="270">
        <v>1.4400000000000001E-3</v>
      </c>
    </row>
    <row r="39" spans="1:104">
      <c r="A39" s="294">
        <v>28</v>
      </c>
      <c r="B39" s="293" t="s">
        <v>656</v>
      </c>
      <c r="C39" s="292" t="s">
        <v>659</v>
      </c>
      <c r="D39" s="291" t="s">
        <v>161</v>
      </c>
      <c r="E39" s="290">
        <v>5</v>
      </c>
      <c r="F39" s="396"/>
      <c r="G39" s="289">
        <f t="shared" si="12"/>
        <v>0</v>
      </c>
      <c r="O39" s="280">
        <v>2</v>
      </c>
      <c r="AA39" s="270">
        <v>3</v>
      </c>
      <c r="AB39" s="270">
        <v>1</v>
      </c>
      <c r="AC39" s="270" t="s">
        <v>656</v>
      </c>
      <c r="AZ39" s="270">
        <v>1</v>
      </c>
      <c r="BA39" s="270">
        <f t="shared" si="13"/>
        <v>0</v>
      </c>
      <c r="BB39" s="270">
        <f t="shared" si="14"/>
        <v>0</v>
      </c>
      <c r="BC39" s="270">
        <f t="shared" si="15"/>
        <v>0</v>
      </c>
      <c r="BD39" s="270">
        <f t="shared" si="16"/>
        <v>0</v>
      </c>
      <c r="BE39" s="270">
        <f t="shared" si="17"/>
        <v>0</v>
      </c>
      <c r="CA39" s="288">
        <v>3</v>
      </c>
      <c r="CB39" s="288">
        <v>1</v>
      </c>
      <c r="CZ39" s="270">
        <v>6.8000000000000005E-4</v>
      </c>
    </row>
    <row r="40" spans="1:104">
      <c r="A40" s="294">
        <v>29</v>
      </c>
      <c r="B40" s="293" t="s">
        <v>626</v>
      </c>
      <c r="C40" s="292" t="s">
        <v>658</v>
      </c>
      <c r="D40" s="291" t="s">
        <v>657</v>
      </c>
      <c r="E40" s="290">
        <v>1</v>
      </c>
      <c r="F40" s="396"/>
      <c r="G40" s="289">
        <f t="shared" si="12"/>
        <v>0</v>
      </c>
      <c r="O40" s="280">
        <v>2</v>
      </c>
      <c r="AA40" s="270">
        <v>3</v>
      </c>
      <c r="AB40" s="270">
        <v>1</v>
      </c>
      <c r="AC40" s="270" t="s">
        <v>656</v>
      </c>
      <c r="AZ40" s="270">
        <v>1</v>
      </c>
      <c r="BA40" s="270">
        <f t="shared" si="13"/>
        <v>0</v>
      </c>
      <c r="BB40" s="270">
        <f t="shared" si="14"/>
        <v>0</v>
      </c>
      <c r="BC40" s="270">
        <f t="shared" si="15"/>
        <v>0</v>
      </c>
      <c r="BD40" s="270">
        <f t="shared" si="16"/>
        <v>0</v>
      </c>
      <c r="BE40" s="270">
        <f t="shared" si="17"/>
        <v>0</v>
      </c>
      <c r="CA40" s="288">
        <v>3</v>
      </c>
      <c r="CB40" s="288">
        <v>1</v>
      </c>
      <c r="CZ40" s="270">
        <v>6.8000000000000005E-4</v>
      </c>
    </row>
    <row r="41" spans="1:104">
      <c r="A41" s="287"/>
      <c r="B41" s="286" t="s">
        <v>590</v>
      </c>
      <c r="C41" s="285" t="str">
        <f>CONCATENATE(B32," ",C32)</f>
        <v>87 Potrubí z trub z plastických hmot</v>
      </c>
      <c r="D41" s="284"/>
      <c r="E41" s="283"/>
      <c r="F41" s="282"/>
      <c r="G41" s="281">
        <f>SUM(G32:G40)</f>
        <v>0</v>
      </c>
      <c r="O41" s="280">
        <v>4</v>
      </c>
      <c r="BA41" s="279">
        <f>SUM(BA32:BA40)</f>
        <v>0</v>
      </c>
      <c r="BB41" s="279">
        <f>SUM(BB32:BB40)</f>
        <v>0</v>
      </c>
      <c r="BC41" s="279">
        <f>SUM(BC32:BC40)</f>
        <v>0</v>
      </c>
      <c r="BD41" s="279">
        <f>SUM(BD32:BD40)</f>
        <v>0</v>
      </c>
      <c r="BE41" s="279">
        <f>SUM(BE32:BE40)</f>
        <v>0</v>
      </c>
    </row>
    <row r="42" spans="1:104">
      <c r="A42" s="301" t="s">
        <v>132</v>
      </c>
      <c r="B42" s="300" t="s">
        <v>655</v>
      </c>
      <c r="C42" s="299" t="s">
        <v>654</v>
      </c>
      <c r="D42" s="298"/>
      <c r="E42" s="297"/>
      <c r="F42" s="297"/>
      <c r="G42" s="296"/>
      <c r="H42" s="295"/>
      <c r="I42" s="295"/>
      <c r="O42" s="280">
        <v>1</v>
      </c>
    </row>
    <row r="43" spans="1:104">
      <c r="A43" s="294">
        <v>30</v>
      </c>
      <c r="B43" s="293" t="s">
        <v>653</v>
      </c>
      <c r="C43" s="292" t="s">
        <v>652</v>
      </c>
      <c r="D43" s="291" t="s">
        <v>193</v>
      </c>
      <c r="E43" s="290">
        <v>1</v>
      </c>
      <c r="F43" s="396"/>
      <c r="G43" s="289">
        <f t="shared" ref="G43:G61" si="18">E43*F43</f>
        <v>0</v>
      </c>
      <c r="O43" s="280">
        <v>2</v>
      </c>
      <c r="AA43" s="270">
        <v>1</v>
      </c>
      <c r="AB43" s="270">
        <v>7</v>
      </c>
      <c r="AC43" s="270">
        <v>7</v>
      </c>
      <c r="AZ43" s="270">
        <v>1</v>
      </c>
      <c r="BA43" s="270">
        <f t="shared" ref="BA43:BA61" si="19">IF(AZ43=1,G43,0)</f>
        <v>0</v>
      </c>
      <c r="BB43" s="270">
        <f t="shared" ref="BB43:BB61" si="20">IF(AZ43=2,G43,0)</f>
        <v>0</v>
      </c>
      <c r="BC43" s="270">
        <f t="shared" ref="BC43:BC61" si="21">IF(AZ43=3,G43,0)</f>
        <v>0</v>
      </c>
      <c r="BD43" s="270">
        <f t="shared" ref="BD43:BD61" si="22">IF(AZ43=4,G43,0)</f>
        <v>0</v>
      </c>
      <c r="BE43" s="270">
        <f t="shared" ref="BE43:BE61" si="23">IF(AZ43=5,G43,0)</f>
        <v>0</v>
      </c>
      <c r="CA43" s="288">
        <v>1</v>
      </c>
      <c r="CB43" s="288">
        <v>7</v>
      </c>
      <c r="CZ43" s="270">
        <v>4.0999999999999999E-4</v>
      </c>
    </row>
    <row r="44" spans="1:104">
      <c r="A44" s="294">
        <v>31</v>
      </c>
      <c r="B44" s="293" t="s">
        <v>651</v>
      </c>
      <c r="C44" s="292" t="s">
        <v>650</v>
      </c>
      <c r="D44" s="291" t="s">
        <v>193</v>
      </c>
      <c r="E44" s="290">
        <v>1</v>
      </c>
      <c r="F44" s="396"/>
      <c r="G44" s="289">
        <f t="shared" si="18"/>
        <v>0</v>
      </c>
      <c r="O44" s="280">
        <v>2</v>
      </c>
      <c r="AA44" s="270">
        <v>1</v>
      </c>
      <c r="AB44" s="270">
        <v>7</v>
      </c>
      <c r="AC44" s="270">
        <v>7</v>
      </c>
      <c r="AZ44" s="270">
        <v>1</v>
      </c>
      <c r="BA44" s="270">
        <f t="shared" si="19"/>
        <v>0</v>
      </c>
      <c r="BB44" s="270">
        <f t="shared" si="20"/>
        <v>0</v>
      </c>
      <c r="BC44" s="270">
        <f t="shared" si="21"/>
        <v>0</v>
      </c>
      <c r="BD44" s="270">
        <f t="shared" si="22"/>
        <v>0</v>
      </c>
      <c r="BE44" s="270">
        <f t="shared" si="23"/>
        <v>0</v>
      </c>
      <c r="CA44" s="288">
        <v>1</v>
      </c>
      <c r="CB44" s="288">
        <v>7</v>
      </c>
      <c r="CZ44" s="270">
        <v>4.0000000000000003E-5</v>
      </c>
    </row>
    <row r="45" spans="1:104">
      <c r="A45" s="294">
        <v>32</v>
      </c>
      <c r="B45" s="293" t="s">
        <v>649</v>
      </c>
      <c r="C45" s="292" t="s">
        <v>648</v>
      </c>
      <c r="D45" s="291" t="s">
        <v>193</v>
      </c>
      <c r="E45" s="290">
        <v>1</v>
      </c>
      <c r="F45" s="396"/>
      <c r="G45" s="289">
        <f t="shared" si="18"/>
        <v>0</v>
      </c>
      <c r="O45" s="280">
        <v>2</v>
      </c>
      <c r="AA45" s="270">
        <v>1</v>
      </c>
      <c r="AB45" s="270">
        <v>7</v>
      </c>
      <c r="AC45" s="270">
        <v>7</v>
      </c>
      <c r="AZ45" s="270">
        <v>2</v>
      </c>
      <c r="BA45" s="270">
        <f t="shared" si="19"/>
        <v>0</v>
      </c>
      <c r="BB45" s="270">
        <f t="shared" si="20"/>
        <v>0</v>
      </c>
      <c r="BC45" s="270">
        <f t="shared" si="21"/>
        <v>0</v>
      </c>
      <c r="BD45" s="270">
        <f t="shared" si="22"/>
        <v>0</v>
      </c>
      <c r="BE45" s="270">
        <f t="shared" si="23"/>
        <v>0</v>
      </c>
      <c r="CA45" s="288">
        <v>1</v>
      </c>
      <c r="CB45" s="288">
        <v>7</v>
      </c>
      <c r="CZ45" s="270">
        <v>5.1999999999999995E-4</v>
      </c>
    </row>
    <row r="46" spans="1:104">
      <c r="A46" s="294">
        <v>33</v>
      </c>
      <c r="B46" s="293" t="s">
        <v>647</v>
      </c>
      <c r="C46" s="292" t="s">
        <v>646</v>
      </c>
      <c r="D46" s="291" t="s">
        <v>193</v>
      </c>
      <c r="E46" s="290">
        <v>1</v>
      </c>
      <c r="F46" s="396"/>
      <c r="G46" s="289">
        <f t="shared" si="18"/>
        <v>0</v>
      </c>
      <c r="O46" s="280">
        <v>2</v>
      </c>
      <c r="AA46" s="270">
        <v>1</v>
      </c>
      <c r="AB46" s="270">
        <v>7</v>
      </c>
      <c r="AC46" s="270">
        <v>7</v>
      </c>
      <c r="AZ46" s="270">
        <v>2</v>
      </c>
      <c r="BA46" s="270">
        <f t="shared" si="19"/>
        <v>0</v>
      </c>
      <c r="BB46" s="270">
        <f t="shared" si="20"/>
        <v>0</v>
      </c>
      <c r="BC46" s="270">
        <f t="shared" si="21"/>
        <v>0</v>
      </c>
      <c r="BD46" s="270">
        <f t="shared" si="22"/>
        <v>0</v>
      </c>
      <c r="BE46" s="270">
        <f t="shared" si="23"/>
        <v>0</v>
      </c>
      <c r="CA46" s="288">
        <v>1</v>
      </c>
      <c r="CB46" s="288">
        <v>7</v>
      </c>
      <c r="CZ46" s="270">
        <v>0</v>
      </c>
    </row>
    <row r="47" spans="1:104">
      <c r="A47" s="294">
        <v>34</v>
      </c>
      <c r="B47" s="293" t="s">
        <v>645</v>
      </c>
      <c r="C47" s="292" t="s">
        <v>644</v>
      </c>
      <c r="D47" s="291" t="s">
        <v>193</v>
      </c>
      <c r="E47" s="290">
        <v>1</v>
      </c>
      <c r="F47" s="396"/>
      <c r="G47" s="289">
        <f t="shared" si="18"/>
        <v>0</v>
      </c>
      <c r="O47" s="280">
        <v>2</v>
      </c>
      <c r="AA47" s="270">
        <v>1</v>
      </c>
      <c r="AB47" s="270">
        <v>1</v>
      </c>
      <c r="AC47" s="270">
        <v>1</v>
      </c>
      <c r="AZ47" s="270">
        <v>1</v>
      </c>
      <c r="BA47" s="270">
        <f t="shared" si="19"/>
        <v>0</v>
      </c>
      <c r="BB47" s="270">
        <f t="shared" si="20"/>
        <v>0</v>
      </c>
      <c r="BC47" s="270">
        <f t="shared" si="21"/>
        <v>0</v>
      </c>
      <c r="BD47" s="270">
        <f t="shared" si="22"/>
        <v>0</v>
      </c>
      <c r="BE47" s="270">
        <f t="shared" si="23"/>
        <v>0</v>
      </c>
      <c r="CA47" s="288">
        <v>1</v>
      </c>
      <c r="CB47" s="288">
        <v>1</v>
      </c>
      <c r="CZ47" s="270">
        <v>2.3000000000000001E-4</v>
      </c>
    </row>
    <row r="48" spans="1:104">
      <c r="A48" s="294">
        <v>35</v>
      </c>
      <c r="B48" s="293" t="s">
        <v>643</v>
      </c>
      <c r="C48" s="292" t="s">
        <v>642</v>
      </c>
      <c r="D48" s="291" t="s">
        <v>193</v>
      </c>
      <c r="E48" s="290">
        <v>1</v>
      </c>
      <c r="F48" s="396"/>
      <c r="G48" s="289">
        <f t="shared" si="18"/>
        <v>0</v>
      </c>
      <c r="O48" s="280">
        <v>2</v>
      </c>
      <c r="AA48" s="270">
        <v>1</v>
      </c>
      <c r="AB48" s="270">
        <v>1</v>
      </c>
      <c r="AC48" s="270">
        <v>1</v>
      </c>
      <c r="AZ48" s="270">
        <v>1</v>
      </c>
      <c r="BA48" s="270">
        <f t="shared" si="19"/>
        <v>0</v>
      </c>
      <c r="BB48" s="270">
        <f t="shared" si="20"/>
        <v>0</v>
      </c>
      <c r="BC48" s="270">
        <f t="shared" si="21"/>
        <v>0</v>
      </c>
      <c r="BD48" s="270">
        <f t="shared" si="22"/>
        <v>0</v>
      </c>
      <c r="BE48" s="270">
        <f t="shared" si="23"/>
        <v>0</v>
      </c>
      <c r="CA48" s="288">
        <v>1</v>
      </c>
      <c r="CB48" s="288">
        <v>1</v>
      </c>
      <c r="CZ48" s="270">
        <v>2.01431</v>
      </c>
    </row>
    <row r="49" spans="1:104" ht="22.5">
      <c r="A49" s="294">
        <v>36</v>
      </c>
      <c r="B49" s="293" t="s">
        <v>641</v>
      </c>
      <c r="C49" s="292" t="s">
        <v>640</v>
      </c>
      <c r="D49" s="291" t="s">
        <v>193</v>
      </c>
      <c r="E49" s="290">
        <v>1</v>
      </c>
      <c r="F49" s="396"/>
      <c r="G49" s="289">
        <f t="shared" si="18"/>
        <v>0</v>
      </c>
      <c r="O49" s="280">
        <v>2</v>
      </c>
      <c r="AA49" s="270">
        <v>1</v>
      </c>
      <c r="AB49" s="270">
        <v>1</v>
      </c>
      <c r="AC49" s="270">
        <v>1</v>
      </c>
      <c r="AZ49" s="270">
        <v>1</v>
      </c>
      <c r="BA49" s="270">
        <f t="shared" si="19"/>
        <v>0</v>
      </c>
      <c r="BB49" s="270">
        <f t="shared" si="20"/>
        <v>0</v>
      </c>
      <c r="BC49" s="270">
        <f t="shared" si="21"/>
        <v>0</v>
      </c>
      <c r="BD49" s="270">
        <f t="shared" si="22"/>
        <v>0</v>
      </c>
      <c r="BE49" s="270">
        <f t="shared" si="23"/>
        <v>0</v>
      </c>
      <c r="CA49" s="288">
        <v>1</v>
      </c>
      <c r="CB49" s="288">
        <v>1</v>
      </c>
      <c r="CZ49" s="270">
        <v>0.16502</v>
      </c>
    </row>
    <row r="50" spans="1:104">
      <c r="A50" s="294">
        <v>37</v>
      </c>
      <c r="B50" s="293" t="s">
        <v>639</v>
      </c>
      <c r="C50" s="292" t="s">
        <v>638</v>
      </c>
      <c r="D50" s="291" t="s">
        <v>161</v>
      </c>
      <c r="E50" s="290">
        <v>96</v>
      </c>
      <c r="F50" s="396"/>
      <c r="G50" s="289">
        <f t="shared" si="18"/>
        <v>0</v>
      </c>
      <c r="O50" s="280">
        <v>2</v>
      </c>
      <c r="AA50" s="270">
        <v>1</v>
      </c>
      <c r="AB50" s="270">
        <v>1</v>
      </c>
      <c r="AC50" s="270">
        <v>1</v>
      </c>
      <c r="AZ50" s="270">
        <v>1</v>
      </c>
      <c r="BA50" s="270">
        <f t="shared" si="19"/>
        <v>0</v>
      </c>
      <c r="BB50" s="270">
        <f t="shared" si="20"/>
        <v>0</v>
      </c>
      <c r="BC50" s="270">
        <f t="shared" si="21"/>
        <v>0</v>
      </c>
      <c r="BD50" s="270">
        <f t="shared" si="22"/>
        <v>0</v>
      </c>
      <c r="BE50" s="270">
        <f t="shared" si="23"/>
        <v>0</v>
      </c>
      <c r="CA50" s="288">
        <v>1</v>
      </c>
      <c r="CB50" s="288">
        <v>1</v>
      </c>
      <c r="CZ50" s="270">
        <v>0</v>
      </c>
    </row>
    <row r="51" spans="1:104">
      <c r="A51" s="294">
        <v>38</v>
      </c>
      <c r="B51" s="293" t="s">
        <v>637</v>
      </c>
      <c r="C51" s="292" t="s">
        <v>636</v>
      </c>
      <c r="D51" s="291" t="s">
        <v>161</v>
      </c>
      <c r="E51" s="290">
        <v>100</v>
      </c>
      <c r="F51" s="396"/>
      <c r="G51" s="289">
        <f t="shared" si="18"/>
        <v>0</v>
      </c>
      <c r="O51" s="280">
        <v>2</v>
      </c>
      <c r="AA51" s="270">
        <v>12</v>
      </c>
      <c r="AB51" s="270">
        <v>0</v>
      </c>
      <c r="AC51" s="270">
        <v>805</v>
      </c>
      <c r="AZ51" s="270">
        <v>1</v>
      </c>
      <c r="BA51" s="270">
        <f t="shared" si="19"/>
        <v>0</v>
      </c>
      <c r="BB51" s="270">
        <f t="shared" si="20"/>
        <v>0</v>
      </c>
      <c r="BC51" s="270">
        <f t="shared" si="21"/>
        <v>0</v>
      </c>
      <c r="BD51" s="270">
        <f t="shared" si="22"/>
        <v>0</v>
      </c>
      <c r="BE51" s="270">
        <f t="shared" si="23"/>
        <v>0</v>
      </c>
      <c r="CA51" s="288">
        <v>12</v>
      </c>
      <c r="CB51" s="288">
        <v>0</v>
      </c>
      <c r="CZ51" s="270">
        <v>0</v>
      </c>
    </row>
    <row r="52" spans="1:104">
      <c r="A52" s="294">
        <v>39</v>
      </c>
      <c r="B52" s="293" t="s">
        <v>626</v>
      </c>
      <c r="C52" s="292" t="s">
        <v>635</v>
      </c>
      <c r="D52" s="291" t="s">
        <v>193</v>
      </c>
      <c r="E52" s="290">
        <v>1</v>
      </c>
      <c r="F52" s="396"/>
      <c r="G52" s="289">
        <f t="shared" si="18"/>
        <v>0</v>
      </c>
      <c r="O52" s="280">
        <v>2</v>
      </c>
      <c r="AA52" s="270">
        <v>12</v>
      </c>
      <c r="AB52" s="270">
        <v>0</v>
      </c>
      <c r="AC52" s="270">
        <v>835</v>
      </c>
      <c r="AZ52" s="270">
        <v>1</v>
      </c>
      <c r="BA52" s="270">
        <f t="shared" si="19"/>
        <v>0</v>
      </c>
      <c r="BB52" s="270">
        <f t="shared" si="20"/>
        <v>0</v>
      </c>
      <c r="BC52" s="270">
        <f t="shared" si="21"/>
        <v>0</v>
      </c>
      <c r="BD52" s="270">
        <f t="shared" si="22"/>
        <v>0</v>
      </c>
      <c r="BE52" s="270">
        <f t="shared" si="23"/>
        <v>0</v>
      </c>
      <c r="CA52" s="288">
        <v>12</v>
      </c>
      <c r="CB52" s="288">
        <v>0</v>
      </c>
      <c r="CZ52" s="270">
        <v>0.02</v>
      </c>
    </row>
    <row r="53" spans="1:104">
      <c r="A53" s="294">
        <v>40</v>
      </c>
      <c r="B53" s="293" t="s">
        <v>626</v>
      </c>
      <c r="C53" s="292" t="s">
        <v>634</v>
      </c>
      <c r="D53" s="291" t="s">
        <v>193</v>
      </c>
      <c r="E53" s="290">
        <v>1</v>
      </c>
      <c r="F53" s="396"/>
      <c r="G53" s="414">
        <f t="shared" si="18"/>
        <v>0</v>
      </c>
      <c r="O53" s="280">
        <v>2</v>
      </c>
      <c r="AA53" s="270">
        <v>12</v>
      </c>
      <c r="AB53" s="270">
        <v>0</v>
      </c>
      <c r="AC53" s="270">
        <v>835</v>
      </c>
      <c r="AZ53" s="270">
        <v>1</v>
      </c>
      <c r="BA53" s="270">
        <f t="shared" si="19"/>
        <v>0</v>
      </c>
      <c r="BB53" s="270">
        <f t="shared" si="20"/>
        <v>0</v>
      </c>
      <c r="BC53" s="270">
        <f t="shared" si="21"/>
        <v>0</v>
      </c>
      <c r="BD53" s="270">
        <f t="shared" si="22"/>
        <v>0</v>
      </c>
      <c r="BE53" s="270">
        <f t="shared" si="23"/>
        <v>0</v>
      </c>
      <c r="CA53" s="288">
        <v>12</v>
      </c>
      <c r="CB53" s="288">
        <v>0</v>
      </c>
      <c r="CZ53" s="270">
        <v>0.02</v>
      </c>
    </row>
    <row r="54" spans="1:104">
      <c r="A54" s="294">
        <v>41</v>
      </c>
      <c r="B54" s="293" t="s">
        <v>626</v>
      </c>
      <c r="C54" s="292" t="s">
        <v>633</v>
      </c>
      <c r="D54" s="291" t="s">
        <v>193</v>
      </c>
      <c r="E54" s="290">
        <v>1</v>
      </c>
      <c r="F54" s="396"/>
      <c r="G54" s="414">
        <f t="shared" si="18"/>
        <v>0</v>
      </c>
      <c r="O54" s="280">
        <v>2</v>
      </c>
      <c r="AA54" s="270">
        <v>12</v>
      </c>
      <c r="AB54" s="270">
        <v>0</v>
      </c>
      <c r="AC54" s="270">
        <v>835</v>
      </c>
      <c r="AZ54" s="270">
        <v>1</v>
      </c>
      <c r="BA54" s="270">
        <f>IF(AZ54=1,G54,0)</f>
        <v>0</v>
      </c>
      <c r="BB54" s="270">
        <f>IF(AZ54=2,G54,0)</f>
        <v>0</v>
      </c>
      <c r="BC54" s="270">
        <f>IF(AZ54=3,G55,0)</f>
        <v>0</v>
      </c>
      <c r="BD54" s="270">
        <f>IF(AZ54=4,G55,0)</f>
        <v>0</v>
      </c>
      <c r="BE54" s="270">
        <f>IF(AZ54=5,G55,0)</f>
        <v>0</v>
      </c>
      <c r="CA54" s="288">
        <v>12</v>
      </c>
      <c r="CB54" s="288">
        <v>0</v>
      </c>
      <c r="CZ54" s="270">
        <v>0.02</v>
      </c>
    </row>
    <row r="55" spans="1:104">
      <c r="A55" s="294">
        <v>42</v>
      </c>
      <c r="B55" s="293" t="s">
        <v>626</v>
      </c>
      <c r="C55" s="292" t="s">
        <v>632</v>
      </c>
      <c r="D55" s="291" t="s">
        <v>193</v>
      </c>
      <c r="E55" s="290">
        <v>1</v>
      </c>
      <c r="F55" s="396"/>
      <c r="G55" s="414">
        <f>E55*F55</f>
        <v>0</v>
      </c>
      <c r="O55" s="280">
        <v>2</v>
      </c>
      <c r="AA55" s="270">
        <v>12</v>
      </c>
      <c r="AB55" s="270">
        <v>0</v>
      </c>
      <c r="AC55" s="270">
        <v>835</v>
      </c>
      <c r="AZ55" s="270">
        <v>1</v>
      </c>
      <c r="BA55" s="270">
        <f>IF(AZ55=1,G55,0)</f>
        <v>0</v>
      </c>
      <c r="BB55" s="270">
        <f>IF(AZ55=2,G55,0)</f>
        <v>0</v>
      </c>
      <c r="BC55" s="270">
        <f>IF(AZ55=3,#REF!,0)</f>
        <v>0</v>
      </c>
      <c r="BD55" s="270">
        <f>IF(AZ55=4,#REF!,0)</f>
        <v>0</v>
      </c>
      <c r="BE55" s="270">
        <f>IF(AZ55=5,#REF!,0)</f>
        <v>0</v>
      </c>
      <c r="CA55" s="288">
        <v>12</v>
      </c>
      <c r="CB55" s="288">
        <v>0</v>
      </c>
      <c r="CZ55" s="270">
        <v>0.02</v>
      </c>
    </row>
    <row r="56" spans="1:104">
      <c r="A56" s="294">
        <v>43</v>
      </c>
      <c r="B56" s="293" t="s">
        <v>626</v>
      </c>
      <c r="C56" s="292" t="s">
        <v>631</v>
      </c>
      <c r="D56" s="291" t="s">
        <v>193</v>
      </c>
      <c r="E56" s="290">
        <v>1</v>
      </c>
      <c r="F56" s="396"/>
      <c r="G56" s="289">
        <f t="shared" si="18"/>
        <v>0</v>
      </c>
      <c r="O56" s="280">
        <v>2</v>
      </c>
      <c r="AA56" s="270">
        <v>12</v>
      </c>
      <c r="AB56" s="270">
        <v>0</v>
      </c>
      <c r="AC56" s="270">
        <v>835</v>
      </c>
      <c r="AZ56" s="270">
        <v>1</v>
      </c>
      <c r="BA56" s="270">
        <f t="shared" si="19"/>
        <v>0</v>
      </c>
      <c r="BB56" s="270">
        <f t="shared" si="20"/>
        <v>0</v>
      </c>
      <c r="BC56" s="270">
        <f t="shared" si="21"/>
        <v>0</v>
      </c>
      <c r="BD56" s="270">
        <f t="shared" si="22"/>
        <v>0</v>
      </c>
      <c r="BE56" s="270">
        <f t="shared" si="23"/>
        <v>0</v>
      </c>
      <c r="CA56" s="288">
        <v>12</v>
      </c>
      <c r="CB56" s="288">
        <v>0</v>
      </c>
      <c r="CZ56" s="270">
        <v>0.02</v>
      </c>
    </row>
    <row r="57" spans="1:104">
      <c r="A57" s="294">
        <v>44</v>
      </c>
      <c r="B57" s="293" t="s">
        <v>626</v>
      </c>
      <c r="C57" s="292" t="s">
        <v>630</v>
      </c>
      <c r="D57" s="291" t="s">
        <v>193</v>
      </c>
      <c r="E57" s="290">
        <v>1</v>
      </c>
      <c r="F57" s="396"/>
      <c r="G57" s="289">
        <f t="shared" si="18"/>
        <v>0</v>
      </c>
      <c r="O57" s="280">
        <v>2</v>
      </c>
      <c r="AA57" s="270">
        <v>12</v>
      </c>
      <c r="AB57" s="270">
        <v>0</v>
      </c>
      <c r="AC57" s="270">
        <v>835</v>
      </c>
      <c r="AZ57" s="270">
        <v>1</v>
      </c>
      <c r="BA57" s="270">
        <f t="shared" si="19"/>
        <v>0</v>
      </c>
      <c r="BB57" s="270">
        <f t="shared" si="20"/>
        <v>0</v>
      </c>
      <c r="BC57" s="270">
        <f t="shared" si="21"/>
        <v>0</v>
      </c>
      <c r="BD57" s="270">
        <f t="shared" si="22"/>
        <v>0</v>
      </c>
      <c r="BE57" s="270">
        <f t="shared" si="23"/>
        <v>0</v>
      </c>
      <c r="CA57" s="288">
        <v>12</v>
      </c>
      <c r="CB57" s="288">
        <v>0</v>
      </c>
      <c r="CZ57" s="270">
        <v>0.02</v>
      </c>
    </row>
    <row r="58" spans="1:104">
      <c r="A58" s="294">
        <v>45</v>
      </c>
      <c r="B58" s="293" t="s">
        <v>626</v>
      </c>
      <c r="C58" s="292" t="s">
        <v>629</v>
      </c>
      <c r="D58" s="291" t="s">
        <v>193</v>
      </c>
      <c r="E58" s="290">
        <v>1</v>
      </c>
      <c r="F58" s="396"/>
      <c r="G58" s="289">
        <f t="shared" si="18"/>
        <v>0</v>
      </c>
      <c r="O58" s="280">
        <v>2</v>
      </c>
      <c r="AA58" s="270">
        <v>12</v>
      </c>
      <c r="AB58" s="270">
        <v>0</v>
      </c>
      <c r="AC58" s="270">
        <v>835</v>
      </c>
      <c r="AZ58" s="270">
        <v>1</v>
      </c>
      <c r="BA58" s="270">
        <f t="shared" si="19"/>
        <v>0</v>
      </c>
      <c r="BB58" s="270">
        <f t="shared" si="20"/>
        <v>0</v>
      </c>
      <c r="BC58" s="270">
        <f t="shared" si="21"/>
        <v>0</v>
      </c>
      <c r="BD58" s="270">
        <f t="shared" si="22"/>
        <v>0</v>
      </c>
      <c r="BE58" s="270">
        <f t="shared" si="23"/>
        <v>0</v>
      </c>
      <c r="CA58" s="288">
        <v>12</v>
      </c>
      <c r="CB58" s="288">
        <v>0</v>
      </c>
      <c r="CZ58" s="270">
        <v>0.02</v>
      </c>
    </row>
    <row r="59" spans="1:104">
      <c r="A59" s="294">
        <v>46</v>
      </c>
      <c r="B59" s="293" t="s">
        <v>626</v>
      </c>
      <c r="C59" s="292" t="s">
        <v>628</v>
      </c>
      <c r="D59" s="291" t="s">
        <v>193</v>
      </c>
      <c r="E59" s="290">
        <v>1</v>
      </c>
      <c r="F59" s="396"/>
      <c r="G59" s="289">
        <f t="shared" si="18"/>
        <v>0</v>
      </c>
      <c r="O59" s="280">
        <v>2</v>
      </c>
      <c r="AA59" s="270">
        <v>12</v>
      </c>
      <c r="AB59" s="270">
        <v>0</v>
      </c>
      <c r="AC59" s="270">
        <v>806</v>
      </c>
      <c r="AZ59" s="270">
        <v>1</v>
      </c>
      <c r="BA59" s="270">
        <f t="shared" si="19"/>
        <v>0</v>
      </c>
      <c r="BB59" s="270">
        <f t="shared" si="20"/>
        <v>0</v>
      </c>
      <c r="BC59" s="270">
        <f t="shared" si="21"/>
        <v>0</v>
      </c>
      <c r="BD59" s="270">
        <f t="shared" si="22"/>
        <v>0</v>
      </c>
      <c r="BE59" s="270">
        <f t="shared" si="23"/>
        <v>0</v>
      </c>
      <c r="CA59" s="288">
        <v>12</v>
      </c>
      <c r="CB59" s="288">
        <v>0</v>
      </c>
      <c r="CZ59" s="270">
        <v>0.02</v>
      </c>
    </row>
    <row r="60" spans="1:104">
      <c r="A60" s="294">
        <v>47</v>
      </c>
      <c r="B60" s="293" t="s">
        <v>626</v>
      </c>
      <c r="C60" s="292" t="s">
        <v>627</v>
      </c>
      <c r="D60" s="291" t="s">
        <v>193</v>
      </c>
      <c r="E60" s="290">
        <v>1</v>
      </c>
      <c r="F60" s="396"/>
      <c r="G60" s="289">
        <f t="shared" si="18"/>
        <v>0</v>
      </c>
      <c r="O60" s="280">
        <v>2</v>
      </c>
      <c r="AA60" s="270">
        <v>12</v>
      </c>
      <c r="AB60" s="270">
        <v>0</v>
      </c>
      <c r="AC60" s="270">
        <v>808</v>
      </c>
      <c r="AZ60" s="270">
        <v>1</v>
      </c>
      <c r="BA60" s="270">
        <f t="shared" si="19"/>
        <v>0</v>
      </c>
      <c r="BB60" s="270">
        <f t="shared" si="20"/>
        <v>0</v>
      </c>
      <c r="BC60" s="270">
        <f t="shared" si="21"/>
        <v>0</v>
      </c>
      <c r="BD60" s="270">
        <f t="shared" si="22"/>
        <v>0</v>
      </c>
      <c r="BE60" s="270">
        <f t="shared" si="23"/>
        <v>0</v>
      </c>
      <c r="CA60" s="288">
        <v>12</v>
      </c>
      <c r="CB60" s="288">
        <v>0</v>
      </c>
      <c r="CZ60" s="270">
        <v>0.02</v>
      </c>
    </row>
    <row r="61" spans="1:104">
      <c r="A61" s="294">
        <v>48</v>
      </c>
      <c r="B61" s="293" t="s">
        <v>626</v>
      </c>
      <c r="C61" s="292" t="s">
        <v>625</v>
      </c>
      <c r="D61" s="291" t="s">
        <v>193</v>
      </c>
      <c r="E61" s="290">
        <v>1</v>
      </c>
      <c r="F61" s="396"/>
      <c r="G61" s="289">
        <f t="shared" si="18"/>
        <v>0</v>
      </c>
      <c r="O61" s="280">
        <v>2</v>
      </c>
      <c r="AA61" s="270">
        <v>12</v>
      </c>
      <c r="AB61" s="270">
        <v>0</v>
      </c>
      <c r="AC61" s="270">
        <v>834</v>
      </c>
      <c r="AZ61" s="270">
        <v>1</v>
      </c>
      <c r="BA61" s="270">
        <f t="shared" si="19"/>
        <v>0</v>
      </c>
      <c r="BB61" s="270">
        <f t="shared" si="20"/>
        <v>0</v>
      </c>
      <c r="BC61" s="270">
        <f t="shared" si="21"/>
        <v>0</v>
      </c>
      <c r="BD61" s="270">
        <f t="shared" si="22"/>
        <v>0</v>
      </c>
      <c r="BE61" s="270">
        <f t="shared" si="23"/>
        <v>0</v>
      </c>
      <c r="CA61" s="288">
        <v>12</v>
      </c>
      <c r="CB61" s="288">
        <v>0</v>
      </c>
      <c r="CZ61" s="270">
        <v>0.02</v>
      </c>
    </row>
    <row r="62" spans="1:104">
      <c r="A62" s="287"/>
      <c r="B62" s="286" t="s">
        <v>590</v>
      </c>
      <c r="C62" s="285" t="str">
        <f>CONCATENATE(B42," ",C42)</f>
        <v>89 Ostatní konstrukce na trubním vedení</v>
      </c>
      <c r="D62" s="284"/>
      <c r="E62" s="283"/>
      <c r="F62" s="282"/>
      <c r="G62" s="281">
        <f>SUM(G42:G61)</f>
        <v>0</v>
      </c>
      <c r="O62" s="280">
        <v>4</v>
      </c>
      <c r="BA62" s="279">
        <f>SUM(BA42:BA61)</f>
        <v>0</v>
      </c>
      <c r="BB62" s="279">
        <f>SUM(BB42:BB61)</f>
        <v>0</v>
      </c>
      <c r="BC62" s="279">
        <f>SUM(BC42:BC61)</f>
        <v>0</v>
      </c>
      <c r="BD62" s="279">
        <f>SUM(BD42:BD61)</f>
        <v>0</v>
      </c>
      <c r="BE62" s="279">
        <f>SUM(BE42:BE61)</f>
        <v>0</v>
      </c>
    </row>
    <row r="63" spans="1:104">
      <c r="A63" s="301" t="s">
        <v>132</v>
      </c>
      <c r="B63" s="300" t="s">
        <v>77</v>
      </c>
      <c r="C63" s="299" t="s">
        <v>78</v>
      </c>
      <c r="D63" s="298"/>
      <c r="E63" s="297"/>
      <c r="F63" s="297"/>
      <c r="G63" s="296"/>
      <c r="H63" s="295"/>
      <c r="I63" s="295"/>
      <c r="O63" s="280">
        <v>1</v>
      </c>
    </row>
    <row r="64" spans="1:104">
      <c r="A64" s="294">
        <v>49</v>
      </c>
      <c r="B64" s="293" t="s">
        <v>624</v>
      </c>
      <c r="C64" s="292" t="s">
        <v>623</v>
      </c>
      <c r="D64" s="291" t="s">
        <v>200</v>
      </c>
      <c r="E64" s="290">
        <v>55.63</v>
      </c>
      <c r="F64" s="396"/>
      <c r="G64" s="289">
        <f>E64*F64</f>
        <v>0</v>
      </c>
      <c r="O64" s="280">
        <v>2</v>
      </c>
      <c r="AA64" s="270">
        <v>7</v>
      </c>
      <c r="AB64" s="270">
        <v>1</v>
      </c>
      <c r="AC64" s="270">
        <v>2</v>
      </c>
      <c r="AZ64" s="270">
        <v>1</v>
      </c>
      <c r="BA64" s="270">
        <f>IF(AZ64=1,G64,0)</f>
        <v>0</v>
      </c>
      <c r="BB64" s="270">
        <f>IF(AZ64=2,G64,0)</f>
        <v>0</v>
      </c>
      <c r="BC64" s="270">
        <f>IF(AZ64=3,G64,0)</f>
        <v>0</v>
      </c>
      <c r="BD64" s="270">
        <f>IF(AZ64=4,G64,0)</f>
        <v>0</v>
      </c>
      <c r="BE64" s="270">
        <f>IF(AZ64=5,G64,0)</f>
        <v>0</v>
      </c>
      <c r="CA64" s="288">
        <v>7</v>
      </c>
      <c r="CB64" s="288">
        <v>1</v>
      </c>
      <c r="CZ64" s="270">
        <v>0</v>
      </c>
    </row>
    <row r="65" spans="1:104">
      <c r="A65" s="287"/>
      <c r="B65" s="286" t="s">
        <v>590</v>
      </c>
      <c r="C65" s="285" t="str">
        <f>CONCATENATE(B63," ",C63)</f>
        <v>99 Staveništní přesun hmot</v>
      </c>
      <c r="D65" s="284"/>
      <c r="E65" s="283"/>
      <c r="F65" s="282"/>
      <c r="G65" s="281">
        <f>SUM(G63:G64)</f>
        <v>0</v>
      </c>
      <c r="N65" s="280">
        <v>4</v>
      </c>
      <c r="AZ65" s="279">
        <f>SUM(BA63:BA64)</f>
        <v>0</v>
      </c>
      <c r="BA65" s="279">
        <f>SUM(BB63:BB64)</f>
        <v>0</v>
      </c>
      <c r="BB65" s="279">
        <f>SUM(BC63:BC64)</f>
        <v>0</v>
      </c>
      <c r="BC65" s="279">
        <f>SUM(BD63:BD64)</f>
        <v>0</v>
      </c>
      <c r="BD65" s="279">
        <f>SUM(BE63:BE64)</f>
        <v>0</v>
      </c>
    </row>
    <row r="66" spans="1:104">
      <c r="A66" s="301" t="s">
        <v>132</v>
      </c>
      <c r="B66" s="300" t="s">
        <v>83</v>
      </c>
      <c r="C66" s="299" t="s">
        <v>84</v>
      </c>
      <c r="D66" s="298"/>
      <c r="E66" s="297"/>
      <c r="F66" s="297"/>
      <c r="G66" s="296"/>
      <c r="H66" s="295"/>
      <c r="I66" s="295"/>
      <c r="O66" s="280">
        <v>1</v>
      </c>
    </row>
    <row r="67" spans="1:104">
      <c r="A67" s="294">
        <v>50</v>
      </c>
      <c r="B67" s="293" t="s">
        <v>622</v>
      </c>
      <c r="C67" s="292" t="s">
        <v>621</v>
      </c>
      <c r="D67" s="291" t="s">
        <v>161</v>
      </c>
      <c r="E67" s="290">
        <v>1.5</v>
      </c>
      <c r="F67" s="396"/>
      <c r="G67" s="289">
        <f>E67*F67</f>
        <v>0</v>
      </c>
      <c r="O67" s="280">
        <v>2</v>
      </c>
      <c r="AA67" s="270">
        <v>1</v>
      </c>
      <c r="AB67" s="270">
        <v>7</v>
      </c>
      <c r="AC67" s="270">
        <v>7</v>
      </c>
      <c r="AZ67" s="270">
        <v>2</v>
      </c>
      <c r="BA67" s="270">
        <f>IF(AZ67=1,G67,0)</f>
        <v>0</v>
      </c>
      <c r="BB67" s="270">
        <f>IF(AZ67=2,G67,0)</f>
        <v>0</v>
      </c>
      <c r="BC67" s="270">
        <f>IF(AZ67=3,G67,0)</f>
        <v>0</v>
      </c>
      <c r="BD67" s="270">
        <f>IF(AZ67=4,G67,0)</f>
        <v>0</v>
      </c>
      <c r="BE67" s="270">
        <f>IF(AZ67=5,G67,0)</f>
        <v>0</v>
      </c>
      <c r="CA67" s="288">
        <v>1</v>
      </c>
      <c r="CB67" s="288">
        <v>7</v>
      </c>
      <c r="CZ67" s="270">
        <v>0</v>
      </c>
    </row>
    <row r="68" spans="1:104">
      <c r="A68" s="294">
        <v>51</v>
      </c>
      <c r="B68" s="293" t="s">
        <v>620</v>
      </c>
      <c r="C68" s="292" t="s">
        <v>619</v>
      </c>
      <c r="D68" s="291" t="s">
        <v>161</v>
      </c>
      <c r="E68" s="290">
        <v>1.5</v>
      </c>
      <c r="F68" s="396"/>
      <c r="G68" s="289">
        <f>E68*F68</f>
        <v>0</v>
      </c>
      <c r="O68" s="280">
        <v>2</v>
      </c>
      <c r="AA68" s="270">
        <v>3</v>
      </c>
      <c r="AB68" s="270">
        <v>7</v>
      </c>
      <c r="AC68" s="270">
        <v>28377240</v>
      </c>
      <c r="AZ68" s="270">
        <v>2</v>
      </c>
      <c r="BA68" s="270">
        <f>IF(AZ68=1,G68,0)</f>
        <v>0</v>
      </c>
      <c r="BB68" s="270">
        <f>IF(AZ68=2,G68,0)</f>
        <v>0</v>
      </c>
      <c r="BC68" s="270">
        <f>IF(AZ68=3,G68,0)</f>
        <v>0</v>
      </c>
      <c r="BD68" s="270">
        <f>IF(AZ68=4,G68,0)</f>
        <v>0</v>
      </c>
      <c r="BE68" s="270">
        <f>IF(AZ68=5,G68,0)</f>
        <v>0</v>
      </c>
      <c r="CA68" s="288">
        <v>3</v>
      </c>
      <c r="CB68" s="288">
        <v>7</v>
      </c>
      <c r="CZ68" s="270">
        <v>4.0000000000000003E-5</v>
      </c>
    </row>
    <row r="69" spans="1:104">
      <c r="A69" s="294">
        <v>52</v>
      </c>
      <c r="B69" s="293" t="s">
        <v>618</v>
      </c>
      <c r="C69" s="292" t="s">
        <v>617</v>
      </c>
      <c r="D69" s="291" t="s">
        <v>0</v>
      </c>
      <c r="E69" s="290">
        <v>52.162999999999997</v>
      </c>
      <c r="F69" s="396"/>
      <c r="G69" s="289">
        <f>E69*F69</f>
        <v>0</v>
      </c>
      <c r="O69" s="280">
        <v>2</v>
      </c>
      <c r="AA69" s="270">
        <v>7</v>
      </c>
      <c r="AB69" s="270">
        <v>1002</v>
      </c>
      <c r="AC69" s="270">
        <v>5</v>
      </c>
      <c r="AZ69" s="270">
        <v>2</v>
      </c>
      <c r="BA69" s="270">
        <f>IF(AZ69=1,G69,0)</f>
        <v>0</v>
      </c>
      <c r="BB69" s="270">
        <f>IF(AZ69=2,G69,0)</f>
        <v>0</v>
      </c>
      <c r="BC69" s="270">
        <f>IF(AZ69=3,G69,0)</f>
        <v>0</v>
      </c>
      <c r="BD69" s="270">
        <f>IF(AZ69=4,G69,0)</f>
        <v>0</v>
      </c>
      <c r="BE69" s="270">
        <f>IF(AZ69=5,G69,0)</f>
        <v>0</v>
      </c>
      <c r="CA69" s="288">
        <v>7</v>
      </c>
      <c r="CB69" s="288">
        <v>1002</v>
      </c>
      <c r="CZ69" s="270">
        <v>0</v>
      </c>
    </row>
    <row r="70" spans="1:104">
      <c r="A70" s="287"/>
      <c r="B70" s="286" t="s">
        <v>590</v>
      </c>
      <c r="C70" s="285" t="str">
        <f>CONCATENATE(B66," ",C66)</f>
        <v>713 Izolace tepelné</v>
      </c>
      <c r="D70" s="284"/>
      <c r="E70" s="283"/>
      <c r="F70" s="282"/>
      <c r="G70" s="281">
        <f>SUM(G66:G69)</f>
        <v>0</v>
      </c>
      <c r="O70" s="280">
        <v>4</v>
      </c>
      <c r="BA70" s="279">
        <f>SUM(BA66:BA69)</f>
        <v>0</v>
      </c>
      <c r="BB70" s="279">
        <f>SUM(BB66:BB69)</f>
        <v>0</v>
      </c>
      <c r="BC70" s="279">
        <f>SUM(BC66:BC69)</f>
        <v>0</v>
      </c>
      <c r="BD70" s="279">
        <f>SUM(BD66:BD69)</f>
        <v>0</v>
      </c>
      <c r="BE70" s="279">
        <f>SUM(BE66:BE69)</f>
        <v>0</v>
      </c>
    </row>
    <row r="71" spans="1:104">
      <c r="A71" s="301" t="s">
        <v>132</v>
      </c>
      <c r="B71" s="300" t="s">
        <v>582</v>
      </c>
      <c r="C71" s="299" t="s">
        <v>616</v>
      </c>
      <c r="D71" s="298"/>
      <c r="E71" s="297"/>
      <c r="F71" s="297"/>
      <c r="G71" s="296"/>
      <c r="H71" s="295"/>
      <c r="I71" s="295"/>
      <c r="O71" s="280">
        <v>1</v>
      </c>
    </row>
    <row r="72" spans="1:104">
      <c r="A72" s="294">
        <v>53</v>
      </c>
      <c r="B72" s="293" t="s">
        <v>615</v>
      </c>
      <c r="C72" s="292" t="s">
        <v>614</v>
      </c>
      <c r="D72" s="291" t="s">
        <v>161</v>
      </c>
      <c r="E72" s="290">
        <v>1.5</v>
      </c>
      <c r="F72" s="396"/>
      <c r="G72" s="289">
        <f t="shared" ref="G72:G78" si="24">E72*F72</f>
        <v>0</v>
      </c>
      <c r="O72" s="280">
        <v>2</v>
      </c>
      <c r="AA72" s="270">
        <v>1</v>
      </c>
      <c r="AB72" s="270">
        <v>7</v>
      </c>
      <c r="AC72" s="270">
        <v>7</v>
      </c>
      <c r="AZ72" s="270">
        <v>2</v>
      </c>
      <c r="BA72" s="270">
        <f t="shared" ref="BA72:BA78" si="25">IF(AZ72=1,G72,0)</f>
        <v>0</v>
      </c>
      <c r="BB72" s="270">
        <f t="shared" ref="BB72:BB78" si="26">IF(AZ72=2,G72,0)</f>
        <v>0</v>
      </c>
      <c r="BC72" s="270">
        <f t="shared" ref="BC72:BC78" si="27">IF(AZ72=3,G72,0)</f>
        <v>0</v>
      </c>
      <c r="BD72" s="270">
        <f t="shared" ref="BD72:BD78" si="28">IF(AZ72=4,G72,0)</f>
        <v>0</v>
      </c>
      <c r="BE72" s="270">
        <f t="shared" ref="BE72:BE78" si="29">IF(AZ72=5,G72,0)</f>
        <v>0</v>
      </c>
      <c r="CA72" s="288">
        <v>1</v>
      </c>
      <c r="CB72" s="288">
        <v>7</v>
      </c>
      <c r="CZ72" s="270">
        <v>1.5900000000000001E-2</v>
      </c>
    </row>
    <row r="73" spans="1:104">
      <c r="A73" s="294">
        <v>54</v>
      </c>
      <c r="B73" s="293" t="s">
        <v>613</v>
      </c>
      <c r="C73" s="292" t="s">
        <v>612</v>
      </c>
      <c r="D73" s="291" t="s">
        <v>193</v>
      </c>
      <c r="E73" s="290">
        <v>1</v>
      </c>
      <c r="F73" s="396"/>
      <c r="G73" s="289">
        <f t="shared" si="24"/>
        <v>0</v>
      </c>
      <c r="O73" s="280">
        <v>2</v>
      </c>
      <c r="AA73" s="270">
        <v>1</v>
      </c>
      <c r="AB73" s="270">
        <v>7</v>
      </c>
      <c r="AC73" s="270">
        <v>7</v>
      </c>
      <c r="AZ73" s="270">
        <v>2</v>
      </c>
      <c r="BA73" s="270">
        <f t="shared" si="25"/>
        <v>0</v>
      </c>
      <c r="BB73" s="270">
        <f t="shared" si="26"/>
        <v>0</v>
      </c>
      <c r="BC73" s="270">
        <f t="shared" si="27"/>
        <v>0</v>
      </c>
      <c r="BD73" s="270">
        <f t="shared" si="28"/>
        <v>0</v>
      </c>
      <c r="BE73" s="270">
        <f t="shared" si="29"/>
        <v>0</v>
      </c>
      <c r="CA73" s="288">
        <v>1</v>
      </c>
      <c r="CB73" s="288">
        <v>7</v>
      </c>
      <c r="CZ73" s="270">
        <v>0</v>
      </c>
    </row>
    <row r="74" spans="1:104" ht="12.75" customHeight="1">
      <c r="A74" s="294">
        <v>55</v>
      </c>
      <c r="B74" s="293" t="s">
        <v>611</v>
      </c>
      <c r="C74" s="292" t="s">
        <v>610</v>
      </c>
      <c r="D74" s="291" t="s">
        <v>193</v>
      </c>
      <c r="E74" s="290">
        <v>1</v>
      </c>
      <c r="F74" s="396"/>
      <c r="G74" s="289">
        <f t="shared" si="24"/>
        <v>0</v>
      </c>
      <c r="O74" s="280">
        <v>2</v>
      </c>
      <c r="AA74" s="270">
        <v>1</v>
      </c>
      <c r="AB74" s="270">
        <v>7</v>
      </c>
      <c r="AC74" s="270">
        <v>7</v>
      </c>
      <c r="AZ74" s="270">
        <v>2</v>
      </c>
      <c r="BA74" s="270">
        <f t="shared" si="25"/>
        <v>0</v>
      </c>
      <c r="BB74" s="270">
        <f t="shared" si="26"/>
        <v>0</v>
      </c>
      <c r="BC74" s="270">
        <f t="shared" si="27"/>
        <v>0</v>
      </c>
      <c r="BD74" s="270">
        <f t="shared" si="28"/>
        <v>0</v>
      </c>
      <c r="BE74" s="270">
        <f t="shared" si="29"/>
        <v>0</v>
      </c>
      <c r="CA74" s="288">
        <v>1</v>
      </c>
      <c r="CB74" s="288">
        <v>7</v>
      </c>
      <c r="CZ74" s="270">
        <v>0.03</v>
      </c>
    </row>
    <row r="75" spans="1:104" ht="12.75" customHeight="1">
      <c r="A75" s="294">
        <v>56</v>
      </c>
      <c r="B75" s="293" t="s">
        <v>609</v>
      </c>
      <c r="C75" s="292" t="s">
        <v>608</v>
      </c>
      <c r="D75" s="291" t="s">
        <v>193</v>
      </c>
      <c r="E75" s="290">
        <v>1</v>
      </c>
      <c r="F75" s="396"/>
      <c r="G75" s="289">
        <f t="shared" si="24"/>
        <v>0</v>
      </c>
      <c r="O75" s="280">
        <v>2</v>
      </c>
      <c r="AA75" s="270">
        <v>1</v>
      </c>
      <c r="AB75" s="270">
        <v>7</v>
      </c>
      <c r="AC75" s="270">
        <v>7</v>
      </c>
      <c r="AZ75" s="270">
        <v>2</v>
      </c>
      <c r="BA75" s="270">
        <f t="shared" si="25"/>
        <v>0</v>
      </c>
      <c r="BB75" s="270">
        <f t="shared" si="26"/>
        <v>0</v>
      </c>
      <c r="BC75" s="270">
        <f t="shared" si="27"/>
        <v>0</v>
      </c>
      <c r="BD75" s="270">
        <f t="shared" si="28"/>
        <v>0</v>
      </c>
      <c r="BE75" s="270">
        <f t="shared" si="29"/>
        <v>0</v>
      </c>
      <c r="CA75" s="288">
        <v>1</v>
      </c>
      <c r="CB75" s="288">
        <v>7</v>
      </c>
      <c r="CZ75" s="270">
        <v>0</v>
      </c>
    </row>
    <row r="76" spans="1:104">
      <c r="A76" s="294">
        <v>57</v>
      </c>
      <c r="B76" s="293" t="s">
        <v>607</v>
      </c>
      <c r="C76" s="292" t="s">
        <v>606</v>
      </c>
      <c r="D76" s="291" t="s">
        <v>161</v>
      </c>
      <c r="E76" s="290">
        <v>1.5</v>
      </c>
      <c r="F76" s="396"/>
      <c r="G76" s="289">
        <f t="shared" si="24"/>
        <v>0</v>
      </c>
      <c r="O76" s="280">
        <v>2</v>
      </c>
      <c r="AA76" s="270">
        <v>1</v>
      </c>
      <c r="AB76" s="270">
        <v>7</v>
      </c>
      <c r="AC76" s="270">
        <v>7</v>
      </c>
      <c r="AZ76" s="270">
        <v>2</v>
      </c>
      <c r="BA76" s="270">
        <f t="shared" si="25"/>
        <v>0</v>
      </c>
      <c r="BB76" s="270">
        <f t="shared" si="26"/>
        <v>0</v>
      </c>
      <c r="BC76" s="270">
        <f t="shared" si="27"/>
        <v>0</v>
      </c>
      <c r="BD76" s="270">
        <f t="shared" si="28"/>
        <v>0</v>
      </c>
      <c r="BE76" s="270">
        <f t="shared" si="29"/>
        <v>0</v>
      </c>
      <c r="CA76" s="288">
        <v>1</v>
      </c>
      <c r="CB76" s="288">
        <v>7</v>
      </c>
      <c r="CZ76" s="270">
        <v>1.8000000000000001E-4</v>
      </c>
    </row>
    <row r="77" spans="1:104">
      <c r="A77" s="294">
        <v>58</v>
      </c>
      <c r="B77" s="293" t="s">
        <v>605</v>
      </c>
      <c r="C77" s="292" t="s">
        <v>604</v>
      </c>
      <c r="D77" s="291" t="s">
        <v>161</v>
      </c>
      <c r="E77" s="290">
        <v>1.5</v>
      </c>
      <c r="F77" s="396"/>
      <c r="G77" s="289">
        <f t="shared" si="24"/>
        <v>0</v>
      </c>
      <c r="O77" s="280">
        <v>2</v>
      </c>
      <c r="AA77" s="270">
        <v>1</v>
      </c>
      <c r="AB77" s="270">
        <v>7</v>
      </c>
      <c r="AC77" s="270">
        <v>7</v>
      </c>
      <c r="AZ77" s="270">
        <v>2</v>
      </c>
      <c r="BA77" s="270">
        <f t="shared" si="25"/>
        <v>0</v>
      </c>
      <c r="BB77" s="270">
        <f t="shared" si="26"/>
        <v>0</v>
      </c>
      <c r="BC77" s="270">
        <f t="shared" si="27"/>
        <v>0</v>
      </c>
      <c r="BD77" s="270">
        <f t="shared" si="28"/>
        <v>0</v>
      </c>
      <c r="BE77" s="270">
        <f t="shared" si="29"/>
        <v>0</v>
      </c>
      <c r="CA77" s="288">
        <v>1</v>
      </c>
      <c r="CB77" s="288">
        <v>7</v>
      </c>
      <c r="CZ77" s="270">
        <v>3.601E-2</v>
      </c>
    </row>
    <row r="78" spans="1:104">
      <c r="A78" s="294">
        <v>59</v>
      </c>
      <c r="B78" s="293" t="s">
        <v>603</v>
      </c>
      <c r="C78" s="292" t="s">
        <v>602</v>
      </c>
      <c r="D78" s="291" t="s">
        <v>0</v>
      </c>
      <c r="E78" s="290">
        <v>224.16</v>
      </c>
      <c r="F78" s="396"/>
      <c r="G78" s="289">
        <f t="shared" si="24"/>
        <v>0</v>
      </c>
      <c r="O78" s="280">
        <v>2</v>
      </c>
      <c r="AA78" s="270">
        <v>7</v>
      </c>
      <c r="AB78" s="270">
        <v>1002</v>
      </c>
      <c r="AC78" s="270">
        <v>5</v>
      </c>
      <c r="AZ78" s="270">
        <v>2</v>
      </c>
      <c r="BA78" s="270">
        <f t="shared" si="25"/>
        <v>0</v>
      </c>
      <c r="BB78" s="270">
        <f t="shared" si="26"/>
        <v>0</v>
      </c>
      <c r="BC78" s="270">
        <f t="shared" si="27"/>
        <v>0</v>
      </c>
      <c r="BD78" s="270">
        <f t="shared" si="28"/>
        <v>0</v>
      </c>
      <c r="BE78" s="270">
        <f t="shared" si="29"/>
        <v>0</v>
      </c>
      <c r="CA78" s="288">
        <v>7</v>
      </c>
      <c r="CB78" s="288">
        <v>1002</v>
      </c>
      <c r="CZ78" s="270">
        <v>0</v>
      </c>
    </row>
    <row r="79" spans="1:104">
      <c r="A79" s="287"/>
      <c r="B79" s="286" t="s">
        <v>590</v>
      </c>
      <c r="C79" s="285" t="str">
        <f>CONCATENATE(B71," ",C71)</f>
        <v>722 Vnitřní vodovod</v>
      </c>
      <c r="D79" s="284"/>
      <c r="E79" s="283"/>
      <c r="F79" s="282"/>
      <c r="G79" s="281">
        <f>SUM(G71:G78)</f>
        <v>0</v>
      </c>
      <c r="O79" s="280">
        <v>4</v>
      </c>
      <c r="BA79" s="279">
        <f>SUM(BA71:BA78)</f>
        <v>0</v>
      </c>
      <c r="BB79" s="279">
        <f>SUM(BB71:BB78)</f>
        <v>0</v>
      </c>
      <c r="BC79" s="279">
        <f>SUM(BC71:BC78)</f>
        <v>0</v>
      </c>
      <c r="BD79" s="279">
        <f>SUM(BD71:BD78)</f>
        <v>0</v>
      </c>
      <c r="BE79" s="279">
        <f>SUM(BE71:BE78)</f>
        <v>0</v>
      </c>
    </row>
    <row r="80" spans="1:104">
      <c r="A80" s="301" t="s">
        <v>132</v>
      </c>
      <c r="B80" s="300" t="s">
        <v>601</v>
      </c>
      <c r="C80" s="299" t="s">
        <v>600</v>
      </c>
      <c r="D80" s="298"/>
      <c r="E80" s="297"/>
      <c r="F80" s="297"/>
      <c r="G80" s="296"/>
      <c r="H80" s="295"/>
      <c r="I80" s="295"/>
      <c r="O80" s="280">
        <v>1</v>
      </c>
    </row>
    <row r="81" spans="1:104">
      <c r="A81" s="294">
        <v>60</v>
      </c>
      <c r="B81" s="293" t="s">
        <v>599</v>
      </c>
      <c r="C81" s="292" t="s">
        <v>598</v>
      </c>
      <c r="D81" s="291" t="s">
        <v>200</v>
      </c>
      <c r="E81" s="290">
        <v>20.25</v>
      </c>
      <c r="F81" s="396"/>
      <c r="G81" s="289">
        <f>E81*F81</f>
        <v>0</v>
      </c>
      <c r="O81" s="280">
        <v>2</v>
      </c>
      <c r="AA81" s="270">
        <v>8</v>
      </c>
      <c r="AB81" s="270">
        <v>0</v>
      </c>
      <c r="AC81" s="270">
        <v>3</v>
      </c>
      <c r="AZ81" s="270">
        <v>1</v>
      </c>
      <c r="BA81" s="270">
        <f>IF(AZ81=1,G81,0)</f>
        <v>0</v>
      </c>
      <c r="BB81" s="270">
        <f>IF(AZ81=2,G81,0)</f>
        <v>0</v>
      </c>
      <c r="BC81" s="270">
        <f>IF(AZ81=3,G81,0)</f>
        <v>0</v>
      </c>
      <c r="BD81" s="270">
        <f>IF(AZ81=4,G81,0)</f>
        <v>0</v>
      </c>
      <c r="BE81" s="270">
        <f>IF(AZ81=5,G81,0)</f>
        <v>0</v>
      </c>
      <c r="CA81" s="288">
        <v>8</v>
      </c>
      <c r="CB81" s="288">
        <v>0</v>
      </c>
      <c r="CZ81" s="270">
        <v>0</v>
      </c>
    </row>
    <row r="82" spans="1:104">
      <c r="A82" s="294">
        <v>61</v>
      </c>
      <c r="B82" s="293" t="s">
        <v>383</v>
      </c>
      <c r="C82" s="292" t="s">
        <v>597</v>
      </c>
      <c r="D82" s="291" t="s">
        <v>200</v>
      </c>
      <c r="E82" s="290">
        <v>20.25</v>
      </c>
      <c r="F82" s="396"/>
      <c r="G82" s="289">
        <f>E82*F82</f>
        <v>0</v>
      </c>
      <c r="O82" s="280">
        <v>2</v>
      </c>
      <c r="AA82" s="270">
        <v>8</v>
      </c>
      <c r="AB82" s="270">
        <v>1</v>
      </c>
      <c r="AC82" s="270">
        <v>3</v>
      </c>
      <c r="AZ82" s="270">
        <v>1</v>
      </c>
      <c r="BA82" s="270">
        <f>IF(AZ82=1,G82,0)</f>
        <v>0</v>
      </c>
      <c r="BB82" s="270">
        <f>IF(AZ82=2,G82,0)</f>
        <v>0</v>
      </c>
      <c r="BC82" s="270">
        <f>IF(AZ82=3,G82,0)</f>
        <v>0</v>
      </c>
      <c r="BD82" s="270">
        <f>IF(AZ82=4,G82,0)</f>
        <v>0</v>
      </c>
      <c r="BE82" s="270">
        <f>IF(AZ82=5,G82,0)</f>
        <v>0</v>
      </c>
      <c r="CA82" s="288">
        <v>8</v>
      </c>
      <c r="CB82" s="288">
        <v>1</v>
      </c>
      <c r="CZ82" s="270">
        <v>0</v>
      </c>
    </row>
    <row r="83" spans="1:104">
      <c r="A83" s="294">
        <v>62</v>
      </c>
      <c r="B83" s="293" t="s">
        <v>596</v>
      </c>
      <c r="C83" s="292" t="s">
        <v>595</v>
      </c>
      <c r="D83" s="291" t="s">
        <v>200</v>
      </c>
      <c r="E83" s="290">
        <v>20.25</v>
      </c>
      <c r="F83" s="396"/>
      <c r="G83" s="289">
        <f>E83*F83</f>
        <v>0</v>
      </c>
      <c r="O83" s="280">
        <v>2</v>
      </c>
      <c r="AA83" s="270">
        <v>8</v>
      </c>
      <c r="AB83" s="270">
        <v>0</v>
      </c>
      <c r="AC83" s="270">
        <v>3</v>
      </c>
      <c r="AZ83" s="270">
        <v>1</v>
      </c>
      <c r="BA83" s="270">
        <f>IF(AZ83=1,G83,0)</f>
        <v>0</v>
      </c>
      <c r="BB83" s="270">
        <f>IF(AZ83=2,G83,0)</f>
        <v>0</v>
      </c>
      <c r="BC83" s="270">
        <f>IF(AZ83=3,G83,0)</f>
        <v>0</v>
      </c>
      <c r="BD83" s="270">
        <f>IF(AZ83=4,G83,0)</f>
        <v>0</v>
      </c>
      <c r="BE83" s="270">
        <f>IF(AZ83=5,G83,0)</f>
        <v>0</v>
      </c>
      <c r="CA83" s="288">
        <v>8</v>
      </c>
      <c r="CB83" s="288">
        <v>0</v>
      </c>
      <c r="CZ83" s="270">
        <v>0</v>
      </c>
    </row>
    <row r="84" spans="1:104">
      <c r="A84" s="294">
        <v>63</v>
      </c>
      <c r="B84" s="293" t="s">
        <v>594</v>
      </c>
      <c r="C84" s="292" t="s">
        <v>593</v>
      </c>
      <c r="D84" s="291" t="s">
        <v>200</v>
      </c>
      <c r="E84" s="290">
        <v>283.5</v>
      </c>
      <c r="F84" s="396"/>
      <c r="G84" s="289">
        <f>E84*F84</f>
        <v>0</v>
      </c>
      <c r="O84" s="280">
        <v>2</v>
      </c>
      <c r="AA84" s="270">
        <v>8</v>
      </c>
      <c r="AB84" s="270">
        <v>0</v>
      </c>
      <c r="AC84" s="270">
        <v>3</v>
      </c>
      <c r="AZ84" s="270">
        <v>1</v>
      </c>
      <c r="BA84" s="270">
        <f>IF(AZ84=1,G84,0)</f>
        <v>0</v>
      </c>
      <c r="BB84" s="270">
        <f>IF(AZ84=2,G84,0)</f>
        <v>0</v>
      </c>
      <c r="BC84" s="270">
        <f>IF(AZ84=3,G84,0)</f>
        <v>0</v>
      </c>
      <c r="BD84" s="270">
        <f>IF(AZ84=4,G84,0)</f>
        <v>0</v>
      </c>
      <c r="BE84" s="270">
        <f>IF(AZ84=5,G84,0)</f>
        <v>0</v>
      </c>
      <c r="CA84" s="288">
        <v>8</v>
      </c>
      <c r="CB84" s="288">
        <v>0</v>
      </c>
      <c r="CZ84" s="270">
        <v>0</v>
      </c>
    </row>
    <row r="85" spans="1:104">
      <c r="A85" s="294">
        <v>64</v>
      </c>
      <c r="B85" s="293" t="s">
        <v>592</v>
      </c>
      <c r="C85" s="292" t="s">
        <v>591</v>
      </c>
      <c r="D85" s="291" t="s">
        <v>200</v>
      </c>
      <c r="E85" s="290">
        <v>20.25</v>
      </c>
      <c r="F85" s="396"/>
      <c r="G85" s="289">
        <f>E85*F85</f>
        <v>0</v>
      </c>
      <c r="O85" s="280">
        <v>2</v>
      </c>
      <c r="AA85" s="270">
        <v>8</v>
      </c>
      <c r="AB85" s="270">
        <v>0</v>
      </c>
      <c r="AC85" s="270">
        <v>3</v>
      </c>
      <c r="AZ85" s="270">
        <v>1</v>
      </c>
      <c r="BA85" s="270">
        <f>IF(AZ85=1,G85,0)</f>
        <v>0</v>
      </c>
      <c r="BB85" s="270">
        <f>IF(AZ85=2,G85,0)</f>
        <v>0</v>
      </c>
      <c r="BC85" s="270">
        <f>IF(AZ85=3,G85,0)</f>
        <v>0</v>
      </c>
      <c r="BD85" s="270">
        <f>IF(AZ85=4,G85,0)</f>
        <v>0</v>
      </c>
      <c r="BE85" s="270">
        <f>IF(AZ85=5,G85,0)</f>
        <v>0</v>
      </c>
      <c r="CA85" s="288">
        <v>8</v>
      </c>
      <c r="CB85" s="288">
        <v>0</v>
      </c>
      <c r="CZ85" s="270">
        <v>0</v>
      </c>
    </row>
    <row r="86" spans="1:104">
      <c r="A86" s="287"/>
      <c r="B86" s="286" t="s">
        <v>590</v>
      </c>
      <c r="C86" s="285" t="str">
        <f>CONCATENATE(B80," ",C80)</f>
        <v>D96 Přesuny suti a vybouraných hmot</v>
      </c>
      <c r="D86" s="284"/>
      <c r="E86" s="283"/>
      <c r="F86" s="282"/>
      <c r="G86" s="281">
        <f>SUM(G80:G85)</f>
        <v>0</v>
      </c>
      <c r="O86" s="280">
        <v>4</v>
      </c>
      <c r="BA86" s="279">
        <f>SUM(BA80:BA85)</f>
        <v>0</v>
      </c>
      <c r="BB86" s="279">
        <f>SUM(BB80:BB85)</f>
        <v>0</v>
      </c>
      <c r="BC86" s="279">
        <f>SUM(BC80:BC85)</f>
        <v>0</v>
      </c>
      <c r="BD86" s="279">
        <f>SUM(BD80:BD85)</f>
        <v>0</v>
      </c>
      <c r="BE86" s="279">
        <f>SUM(BE80:BE85)</f>
        <v>0</v>
      </c>
    </row>
    <row r="87" spans="1:104">
      <c r="E87" s="270"/>
    </row>
    <row r="88" spans="1:104">
      <c r="E88" s="270"/>
    </row>
    <row r="89" spans="1:104">
      <c r="E89" s="270"/>
    </row>
    <row r="90" spans="1:104">
      <c r="E90" s="270"/>
    </row>
    <row r="91" spans="1:104">
      <c r="E91" s="270"/>
    </row>
    <row r="92" spans="1:104">
      <c r="E92" s="270"/>
    </row>
    <row r="93" spans="1:104">
      <c r="E93" s="270"/>
    </row>
    <row r="94" spans="1:104">
      <c r="E94" s="270"/>
    </row>
    <row r="95" spans="1:104">
      <c r="E95" s="270"/>
    </row>
    <row r="96" spans="1:104">
      <c r="E96" s="270"/>
    </row>
    <row r="97" spans="1:7">
      <c r="E97" s="270"/>
    </row>
    <row r="98" spans="1:7">
      <c r="E98" s="270"/>
    </row>
    <row r="99" spans="1:7">
      <c r="E99" s="270"/>
    </row>
    <row r="100" spans="1:7">
      <c r="E100" s="270"/>
    </row>
    <row r="101" spans="1:7">
      <c r="E101" s="270"/>
    </row>
    <row r="102" spans="1:7">
      <c r="E102" s="270"/>
    </row>
    <row r="103" spans="1:7">
      <c r="E103" s="270"/>
    </row>
    <row r="104" spans="1:7">
      <c r="E104" s="270"/>
    </row>
    <row r="105" spans="1:7">
      <c r="E105" s="270"/>
    </row>
    <row r="106" spans="1:7">
      <c r="E106" s="270"/>
    </row>
    <row r="107" spans="1:7">
      <c r="E107" s="270"/>
    </row>
    <row r="108" spans="1:7">
      <c r="E108" s="270"/>
    </row>
    <row r="109" spans="1:7">
      <c r="E109" s="270"/>
    </row>
    <row r="110" spans="1:7">
      <c r="A110" s="272"/>
      <c r="B110" s="272"/>
      <c r="C110" s="272"/>
      <c r="D110" s="272"/>
      <c r="E110" s="272"/>
      <c r="F110" s="272"/>
      <c r="G110" s="272"/>
    </row>
    <row r="111" spans="1:7">
      <c r="A111" s="272"/>
      <c r="B111" s="272"/>
      <c r="C111" s="272"/>
      <c r="D111" s="272"/>
      <c r="E111" s="272"/>
      <c r="F111" s="272"/>
      <c r="G111" s="272"/>
    </row>
    <row r="112" spans="1:7">
      <c r="A112" s="272"/>
      <c r="B112" s="272"/>
      <c r="C112" s="272"/>
      <c r="D112" s="272"/>
      <c r="E112" s="272"/>
      <c r="F112" s="272"/>
      <c r="G112" s="272"/>
    </row>
    <row r="113" spans="1:7">
      <c r="A113" s="272"/>
      <c r="B113" s="272"/>
      <c r="C113" s="272"/>
      <c r="D113" s="272"/>
      <c r="E113" s="272"/>
      <c r="F113" s="272"/>
      <c r="G113" s="272"/>
    </row>
    <row r="114" spans="1:7">
      <c r="E114" s="270"/>
    </row>
    <row r="115" spans="1:7">
      <c r="E115" s="270"/>
    </row>
    <row r="116" spans="1:7">
      <c r="E116" s="270"/>
    </row>
    <row r="117" spans="1:7">
      <c r="E117" s="270"/>
    </row>
    <row r="118" spans="1:7">
      <c r="E118" s="270"/>
    </row>
    <row r="119" spans="1:7">
      <c r="E119" s="270"/>
    </row>
    <row r="120" spans="1:7">
      <c r="E120" s="270"/>
    </row>
    <row r="121" spans="1:7">
      <c r="E121" s="270"/>
    </row>
    <row r="122" spans="1:7">
      <c r="E122" s="270"/>
    </row>
    <row r="123" spans="1:7">
      <c r="E123" s="270"/>
    </row>
    <row r="124" spans="1:7">
      <c r="E124" s="270"/>
    </row>
    <row r="125" spans="1:7">
      <c r="E125" s="270"/>
    </row>
    <row r="126" spans="1:7">
      <c r="E126" s="270"/>
    </row>
    <row r="127" spans="1:7">
      <c r="E127" s="270"/>
    </row>
    <row r="128" spans="1:7">
      <c r="E128" s="270"/>
    </row>
    <row r="129" spans="5:5">
      <c r="E129" s="270"/>
    </row>
    <row r="130" spans="5:5">
      <c r="E130" s="270"/>
    </row>
    <row r="131" spans="5:5">
      <c r="E131" s="270"/>
    </row>
    <row r="132" spans="5:5">
      <c r="E132" s="270"/>
    </row>
    <row r="133" spans="5:5">
      <c r="E133" s="270"/>
    </row>
    <row r="134" spans="5:5">
      <c r="E134" s="270"/>
    </row>
    <row r="135" spans="5:5">
      <c r="E135" s="270"/>
    </row>
    <row r="136" spans="5:5">
      <c r="E136" s="270"/>
    </row>
    <row r="137" spans="5:5">
      <c r="E137" s="270"/>
    </row>
    <row r="138" spans="5:5">
      <c r="E138" s="270"/>
    </row>
    <row r="139" spans="5:5">
      <c r="E139" s="270"/>
    </row>
    <row r="140" spans="5:5">
      <c r="E140" s="270"/>
    </row>
    <row r="141" spans="5:5">
      <c r="E141" s="270"/>
    </row>
    <row r="142" spans="5:5">
      <c r="E142" s="270"/>
    </row>
    <row r="143" spans="5:5">
      <c r="E143" s="270"/>
    </row>
    <row r="144" spans="5:5">
      <c r="E144" s="270"/>
    </row>
    <row r="145" spans="1:7">
      <c r="A145" s="278"/>
      <c r="B145" s="278"/>
    </row>
    <row r="146" spans="1:7">
      <c r="A146" s="272"/>
      <c r="B146" s="272"/>
      <c r="C146" s="276"/>
      <c r="D146" s="276"/>
      <c r="E146" s="277"/>
      <c r="F146" s="276"/>
      <c r="G146" s="275"/>
    </row>
    <row r="147" spans="1:7">
      <c r="A147" s="274"/>
      <c r="B147" s="274"/>
      <c r="C147" s="272"/>
      <c r="D147" s="272"/>
      <c r="E147" s="273"/>
      <c r="F147" s="272"/>
      <c r="G147" s="272"/>
    </row>
    <row r="148" spans="1:7">
      <c r="A148" s="272"/>
      <c r="B148" s="272"/>
      <c r="C148" s="272"/>
      <c r="D148" s="272"/>
      <c r="E148" s="273"/>
      <c r="F148" s="272"/>
      <c r="G148" s="272"/>
    </row>
    <row r="149" spans="1:7">
      <c r="A149" s="272"/>
      <c r="B149" s="272"/>
      <c r="C149" s="272"/>
      <c r="D149" s="272"/>
      <c r="E149" s="273"/>
      <c r="F149" s="272"/>
      <c r="G149" s="272"/>
    </row>
    <row r="150" spans="1:7">
      <c r="A150" s="272"/>
      <c r="B150" s="272"/>
      <c r="C150" s="272"/>
      <c r="D150" s="272"/>
      <c r="E150" s="273"/>
      <c r="F150" s="272"/>
      <c r="G150" s="272"/>
    </row>
    <row r="151" spans="1:7">
      <c r="A151" s="272"/>
      <c r="B151" s="272"/>
      <c r="C151" s="272"/>
      <c r="D151" s="272"/>
      <c r="E151" s="273"/>
      <c r="F151" s="272"/>
      <c r="G151" s="272"/>
    </row>
    <row r="152" spans="1:7">
      <c r="A152" s="272"/>
      <c r="B152" s="272"/>
      <c r="C152" s="272"/>
      <c r="D152" s="272"/>
      <c r="E152" s="273"/>
      <c r="F152" s="272"/>
      <c r="G152" s="272"/>
    </row>
    <row r="153" spans="1:7">
      <c r="A153" s="272"/>
      <c r="B153" s="272"/>
      <c r="C153" s="272"/>
      <c r="D153" s="272"/>
      <c r="E153" s="273"/>
      <c r="F153" s="272"/>
      <c r="G153" s="272"/>
    </row>
    <row r="154" spans="1:7">
      <c r="A154" s="272"/>
      <c r="B154" s="272"/>
      <c r="C154" s="272"/>
      <c r="D154" s="272"/>
      <c r="E154" s="273"/>
      <c r="F154" s="272"/>
      <c r="G154" s="272"/>
    </row>
    <row r="155" spans="1:7">
      <c r="A155" s="272"/>
      <c r="B155" s="272"/>
      <c r="C155" s="272"/>
      <c r="D155" s="272"/>
      <c r="E155" s="273"/>
      <c r="F155" s="272"/>
      <c r="G155" s="272"/>
    </row>
    <row r="156" spans="1:7">
      <c r="A156" s="272"/>
      <c r="B156" s="272"/>
      <c r="C156" s="272"/>
      <c r="D156" s="272"/>
      <c r="E156" s="273"/>
      <c r="F156" s="272"/>
      <c r="G156" s="272"/>
    </row>
    <row r="157" spans="1:7">
      <c r="A157" s="272"/>
      <c r="B157" s="272"/>
      <c r="C157" s="272"/>
      <c r="D157" s="272"/>
      <c r="E157" s="273"/>
      <c r="F157" s="272"/>
      <c r="G157" s="272"/>
    </row>
    <row r="158" spans="1:7">
      <c r="A158" s="272"/>
      <c r="B158" s="272"/>
      <c r="C158" s="272"/>
      <c r="D158" s="272"/>
      <c r="E158" s="273"/>
      <c r="F158" s="272"/>
      <c r="G158" s="272"/>
    </row>
    <row r="159" spans="1:7">
      <c r="A159" s="272"/>
      <c r="B159" s="272"/>
      <c r="C159" s="272"/>
      <c r="D159" s="272"/>
      <c r="E159" s="273"/>
      <c r="F159" s="272"/>
      <c r="G159" s="27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456"/>
  <sheetViews>
    <sheetView zoomScaleNormal="100" workbookViewId="0">
      <selection activeCell="L29" sqref="L29"/>
    </sheetView>
  </sheetViews>
  <sheetFormatPr defaultRowHeight="12.75"/>
  <cols>
    <col min="1" max="1" width="5.140625" style="203" customWidth="1"/>
    <col min="2" max="2" width="11.7109375" style="203" customWidth="1"/>
    <col min="3" max="3" width="65.7109375" style="203" customWidth="1"/>
    <col min="4" max="4" width="9.5703125" style="203" customWidth="1"/>
    <col min="5" max="5" width="4.140625" style="203" customWidth="1"/>
    <col min="6" max="6" width="11.7109375" style="203" customWidth="1"/>
    <col min="7" max="7" width="15" style="203" customWidth="1"/>
    <col min="8" max="256" width="9.140625" style="203"/>
    <col min="257" max="257" width="5.140625" style="203" customWidth="1"/>
    <col min="258" max="258" width="11.7109375" style="203" customWidth="1"/>
    <col min="259" max="259" width="65.7109375" style="203" customWidth="1"/>
    <col min="260" max="260" width="9.5703125" style="203" customWidth="1"/>
    <col min="261" max="261" width="4.140625" style="203" customWidth="1"/>
    <col min="262" max="262" width="11.7109375" style="203" customWidth="1"/>
    <col min="263" max="263" width="15" style="203" customWidth="1"/>
    <col min="264" max="512" width="9.140625" style="203"/>
    <col min="513" max="513" width="5.140625" style="203" customWidth="1"/>
    <col min="514" max="514" width="11.7109375" style="203" customWidth="1"/>
    <col min="515" max="515" width="65.7109375" style="203" customWidth="1"/>
    <col min="516" max="516" width="9.5703125" style="203" customWidth="1"/>
    <col min="517" max="517" width="4.140625" style="203" customWidth="1"/>
    <col min="518" max="518" width="11.7109375" style="203" customWidth="1"/>
    <col min="519" max="519" width="15" style="203" customWidth="1"/>
    <col min="520" max="768" width="9.140625" style="203"/>
    <col min="769" max="769" width="5.140625" style="203" customWidth="1"/>
    <col min="770" max="770" width="11.7109375" style="203" customWidth="1"/>
    <col min="771" max="771" width="65.7109375" style="203" customWidth="1"/>
    <col min="772" max="772" width="9.5703125" style="203" customWidth="1"/>
    <col min="773" max="773" width="4.140625" style="203" customWidth="1"/>
    <col min="774" max="774" width="11.7109375" style="203" customWidth="1"/>
    <col min="775" max="775" width="15" style="203" customWidth="1"/>
    <col min="776" max="1024" width="9.140625" style="203"/>
    <col min="1025" max="1025" width="5.140625" style="203" customWidth="1"/>
    <col min="1026" max="1026" width="11.7109375" style="203" customWidth="1"/>
    <col min="1027" max="1027" width="65.7109375" style="203" customWidth="1"/>
    <col min="1028" max="1028" width="9.5703125" style="203" customWidth="1"/>
    <col min="1029" max="1029" width="4.140625" style="203" customWidth="1"/>
    <col min="1030" max="1030" width="11.7109375" style="203" customWidth="1"/>
    <col min="1031" max="1031" width="15" style="203" customWidth="1"/>
    <col min="1032" max="1280" width="9.140625" style="203"/>
    <col min="1281" max="1281" width="5.140625" style="203" customWidth="1"/>
    <col min="1282" max="1282" width="11.7109375" style="203" customWidth="1"/>
    <col min="1283" max="1283" width="65.7109375" style="203" customWidth="1"/>
    <col min="1284" max="1284" width="9.5703125" style="203" customWidth="1"/>
    <col min="1285" max="1285" width="4.140625" style="203" customWidth="1"/>
    <col min="1286" max="1286" width="11.7109375" style="203" customWidth="1"/>
    <col min="1287" max="1287" width="15" style="203" customWidth="1"/>
    <col min="1288" max="1536" width="9.140625" style="203"/>
    <col min="1537" max="1537" width="5.140625" style="203" customWidth="1"/>
    <col min="1538" max="1538" width="11.7109375" style="203" customWidth="1"/>
    <col min="1539" max="1539" width="65.7109375" style="203" customWidth="1"/>
    <col min="1540" max="1540" width="9.5703125" style="203" customWidth="1"/>
    <col min="1541" max="1541" width="4.140625" style="203" customWidth="1"/>
    <col min="1542" max="1542" width="11.7109375" style="203" customWidth="1"/>
    <col min="1543" max="1543" width="15" style="203" customWidth="1"/>
    <col min="1544" max="1792" width="9.140625" style="203"/>
    <col min="1793" max="1793" width="5.140625" style="203" customWidth="1"/>
    <col min="1794" max="1794" width="11.7109375" style="203" customWidth="1"/>
    <col min="1795" max="1795" width="65.7109375" style="203" customWidth="1"/>
    <col min="1796" max="1796" width="9.5703125" style="203" customWidth="1"/>
    <col min="1797" max="1797" width="4.140625" style="203" customWidth="1"/>
    <col min="1798" max="1798" width="11.7109375" style="203" customWidth="1"/>
    <col min="1799" max="1799" width="15" style="203" customWidth="1"/>
    <col min="1800" max="2048" width="9.140625" style="203"/>
    <col min="2049" max="2049" width="5.140625" style="203" customWidth="1"/>
    <col min="2050" max="2050" width="11.7109375" style="203" customWidth="1"/>
    <col min="2051" max="2051" width="65.7109375" style="203" customWidth="1"/>
    <col min="2052" max="2052" width="9.5703125" style="203" customWidth="1"/>
    <col min="2053" max="2053" width="4.140625" style="203" customWidth="1"/>
    <col min="2054" max="2054" width="11.7109375" style="203" customWidth="1"/>
    <col min="2055" max="2055" width="15" style="203" customWidth="1"/>
    <col min="2056" max="2304" width="9.140625" style="203"/>
    <col min="2305" max="2305" width="5.140625" style="203" customWidth="1"/>
    <col min="2306" max="2306" width="11.7109375" style="203" customWidth="1"/>
    <col min="2307" max="2307" width="65.7109375" style="203" customWidth="1"/>
    <col min="2308" max="2308" width="9.5703125" style="203" customWidth="1"/>
    <col min="2309" max="2309" width="4.140625" style="203" customWidth="1"/>
    <col min="2310" max="2310" width="11.7109375" style="203" customWidth="1"/>
    <col min="2311" max="2311" width="15" style="203" customWidth="1"/>
    <col min="2312" max="2560" width="9.140625" style="203"/>
    <col min="2561" max="2561" width="5.140625" style="203" customWidth="1"/>
    <col min="2562" max="2562" width="11.7109375" style="203" customWidth="1"/>
    <col min="2563" max="2563" width="65.7109375" style="203" customWidth="1"/>
    <col min="2564" max="2564" width="9.5703125" style="203" customWidth="1"/>
    <col min="2565" max="2565" width="4.140625" style="203" customWidth="1"/>
    <col min="2566" max="2566" width="11.7109375" style="203" customWidth="1"/>
    <col min="2567" max="2567" width="15" style="203" customWidth="1"/>
    <col min="2568" max="2816" width="9.140625" style="203"/>
    <col min="2817" max="2817" width="5.140625" style="203" customWidth="1"/>
    <col min="2818" max="2818" width="11.7109375" style="203" customWidth="1"/>
    <col min="2819" max="2819" width="65.7109375" style="203" customWidth="1"/>
    <col min="2820" max="2820" width="9.5703125" style="203" customWidth="1"/>
    <col min="2821" max="2821" width="4.140625" style="203" customWidth="1"/>
    <col min="2822" max="2822" width="11.7109375" style="203" customWidth="1"/>
    <col min="2823" max="2823" width="15" style="203" customWidth="1"/>
    <col min="2824" max="3072" width="9.140625" style="203"/>
    <col min="3073" max="3073" width="5.140625" style="203" customWidth="1"/>
    <col min="3074" max="3074" width="11.7109375" style="203" customWidth="1"/>
    <col min="3075" max="3075" width="65.7109375" style="203" customWidth="1"/>
    <col min="3076" max="3076" width="9.5703125" style="203" customWidth="1"/>
    <col min="3077" max="3077" width="4.140625" style="203" customWidth="1"/>
    <col min="3078" max="3078" width="11.7109375" style="203" customWidth="1"/>
    <col min="3079" max="3079" width="15" style="203" customWidth="1"/>
    <col min="3080" max="3328" width="9.140625" style="203"/>
    <col min="3329" max="3329" width="5.140625" style="203" customWidth="1"/>
    <col min="3330" max="3330" width="11.7109375" style="203" customWidth="1"/>
    <col min="3331" max="3331" width="65.7109375" style="203" customWidth="1"/>
    <col min="3332" max="3332" width="9.5703125" style="203" customWidth="1"/>
    <col min="3333" max="3333" width="4.140625" style="203" customWidth="1"/>
    <col min="3334" max="3334" width="11.7109375" style="203" customWidth="1"/>
    <col min="3335" max="3335" width="15" style="203" customWidth="1"/>
    <col min="3336" max="3584" width="9.140625" style="203"/>
    <col min="3585" max="3585" width="5.140625" style="203" customWidth="1"/>
    <col min="3586" max="3586" width="11.7109375" style="203" customWidth="1"/>
    <col min="3587" max="3587" width="65.7109375" style="203" customWidth="1"/>
    <col min="3588" max="3588" width="9.5703125" style="203" customWidth="1"/>
    <col min="3589" max="3589" width="4.140625" style="203" customWidth="1"/>
    <col min="3590" max="3590" width="11.7109375" style="203" customWidth="1"/>
    <col min="3591" max="3591" width="15" style="203" customWidth="1"/>
    <col min="3592" max="3840" width="9.140625" style="203"/>
    <col min="3841" max="3841" width="5.140625" style="203" customWidth="1"/>
    <col min="3842" max="3842" width="11.7109375" style="203" customWidth="1"/>
    <col min="3843" max="3843" width="65.7109375" style="203" customWidth="1"/>
    <col min="3844" max="3844" width="9.5703125" style="203" customWidth="1"/>
    <col min="3845" max="3845" width="4.140625" style="203" customWidth="1"/>
    <col min="3846" max="3846" width="11.7109375" style="203" customWidth="1"/>
    <col min="3847" max="3847" width="15" style="203" customWidth="1"/>
    <col min="3848" max="4096" width="9.140625" style="203"/>
    <col min="4097" max="4097" width="5.140625" style="203" customWidth="1"/>
    <col min="4098" max="4098" width="11.7109375" style="203" customWidth="1"/>
    <col min="4099" max="4099" width="65.7109375" style="203" customWidth="1"/>
    <col min="4100" max="4100" width="9.5703125" style="203" customWidth="1"/>
    <col min="4101" max="4101" width="4.140625" style="203" customWidth="1"/>
    <col min="4102" max="4102" width="11.7109375" style="203" customWidth="1"/>
    <col min="4103" max="4103" width="15" style="203" customWidth="1"/>
    <col min="4104" max="4352" width="9.140625" style="203"/>
    <col min="4353" max="4353" width="5.140625" style="203" customWidth="1"/>
    <col min="4354" max="4354" width="11.7109375" style="203" customWidth="1"/>
    <col min="4355" max="4355" width="65.7109375" style="203" customWidth="1"/>
    <col min="4356" max="4356" width="9.5703125" style="203" customWidth="1"/>
    <col min="4357" max="4357" width="4.140625" style="203" customWidth="1"/>
    <col min="4358" max="4358" width="11.7109375" style="203" customWidth="1"/>
    <col min="4359" max="4359" width="15" style="203" customWidth="1"/>
    <col min="4360" max="4608" width="9.140625" style="203"/>
    <col min="4609" max="4609" width="5.140625" style="203" customWidth="1"/>
    <col min="4610" max="4610" width="11.7109375" style="203" customWidth="1"/>
    <col min="4611" max="4611" width="65.7109375" style="203" customWidth="1"/>
    <col min="4612" max="4612" width="9.5703125" style="203" customWidth="1"/>
    <col min="4613" max="4613" width="4.140625" style="203" customWidth="1"/>
    <col min="4614" max="4614" width="11.7109375" style="203" customWidth="1"/>
    <col min="4615" max="4615" width="15" style="203" customWidth="1"/>
    <col min="4616" max="4864" width="9.140625" style="203"/>
    <col min="4865" max="4865" width="5.140625" style="203" customWidth="1"/>
    <col min="4866" max="4866" width="11.7109375" style="203" customWidth="1"/>
    <col min="4867" max="4867" width="65.7109375" style="203" customWidth="1"/>
    <col min="4868" max="4868" width="9.5703125" style="203" customWidth="1"/>
    <col min="4869" max="4869" width="4.140625" style="203" customWidth="1"/>
    <col min="4870" max="4870" width="11.7109375" style="203" customWidth="1"/>
    <col min="4871" max="4871" width="15" style="203" customWidth="1"/>
    <col min="4872" max="5120" width="9.140625" style="203"/>
    <col min="5121" max="5121" width="5.140625" style="203" customWidth="1"/>
    <col min="5122" max="5122" width="11.7109375" style="203" customWidth="1"/>
    <col min="5123" max="5123" width="65.7109375" style="203" customWidth="1"/>
    <col min="5124" max="5124" width="9.5703125" style="203" customWidth="1"/>
    <col min="5125" max="5125" width="4.140625" style="203" customWidth="1"/>
    <col min="5126" max="5126" width="11.7109375" style="203" customWidth="1"/>
    <col min="5127" max="5127" width="15" style="203" customWidth="1"/>
    <col min="5128" max="5376" width="9.140625" style="203"/>
    <col min="5377" max="5377" width="5.140625" style="203" customWidth="1"/>
    <col min="5378" max="5378" width="11.7109375" style="203" customWidth="1"/>
    <col min="5379" max="5379" width="65.7109375" style="203" customWidth="1"/>
    <col min="5380" max="5380" width="9.5703125" style="203" customWidth="1"/>
    <col min="5381" max="5381" width="4.140625" style="203" customWidth="1"/>
    <col min="5382" max="5382" width="11.7109375" style="203" customWidth="1"/>
    <col min="5383" max="5383" width="15" style="203" customWidth="1"/>
    <col min="5384" max="5632" width="9.140625" style="203"/>
    <col min="5633" max="5633" width="5.140625" style="203" customWidth="1"/>
    <col min="5634" max="5634" width="11.7109375" style="203" customWidth="1"/>
    <col min="5635" max="5635" width="65.7109375" style="203" customWidth="1"/>
    <col min="5636" max="5636" width="9.5703125" style="203" customWidth="1"/>
    <col min="5637" max="5637" width="4.140625" style="203" customWidth="1"/>
    <col min="5638" max="5638" width="11.7109375" style="203" customWidth="1"/>
    <col min="5639" max="5639" width="15" style="203" customWidth="1"/>
    <col min="5640" max="5888" width="9.140625" style="203"/>
    <col min="5889" max="5889" width="5.140625" style="203" customWidth="1"/>
    <col min="5890" max="5890" width="11.7109375" style="203" customWidth="1"/>
    <col min="5891" max="5891" width="65.7109375" style="203" customWidth="1"/>
    <col min="5892" max="5892" width="9.5703125" style="203" customWidth="1"/>
    <col min="5893" max="5893" width="4.140625" style="203" customWidth="1"/>
    <col min="5894" max="5894" width="11.7109375" style="203" customWidth="1"/>
    <col min="5895" max="5895" width="15" style="203" customWidth="1"/>
    <col min="5896" max="6144" width="9.140625" style="203"/>
    <col min="6145" max="6145" width="5.140625" style="203" customWidth="1"/>
    <col min="6146" max="6146" width="11.7109375" style="203" customWidth="1"/>
    <col min="6147" max="6147" width="65.7109375" style="203" customWidth="1"/>
    <col min="6148" max="6148" width="9.5703125" style="203" customWidth="1"/>
    <col min="6149" max="6149" width="4.140625" style="203" customWidth="1"/>
    <col min="6150" max="6150" width="11.7109375" style="203" customWidth="1"/>
    <col min="6151" max="6151" width="15" style="203" customWidth="1"/>
    <col min="6152" max="6400" width="9.140625" style="203"/>
    <col min="6401" max="6401" width="5.140625" style="203" customWidth="1"/>
    <col min="6402" max="6402" width="11.7109375" style="203" customWidth="1"/>
    <col min="6403" max="6403" width="65.7109375" style="203" customWidth="1"/>
    <col min="6404" max="6404" width="9.5703125" style="203" customWidth="1"/>
    <col min="6405" max="6405" width="4.140625" style="203" customWidth="1"/>
    <col min="6406" max="6406" width="11.7109375" style="203" customWidth="1"/>
    <col min="6407" max="6407" width="15" style="203" customWidth="1"/>
    <col min="6408" max="6656" width="9.140625" style="203"/>
    <col min="6657" max="6657" width="5.140625" style="203" customWidth="1"/>
    <col min="6658" max="6658" width="11.7109375" style="203" customWidth="1"/>
    <col min="6659" max="6659" width="65.7109375" style="203" customWidth="1"/>
    <col min="6660" max="6660" width="9.5703125" style="203" customWidth="1"/>
    <col min="6661" max="6661" width="4.140625" style="203" customWidth="1"/>
    <col min="6662" max="6662" width="11.7109375" style="203" customWidth="1"/>
    <col min="6663" max="6663" width="15" style="203" customWidth="1"/>
    <col min="6664" max="6912" width="9.140625" style="203"/>
    <col min="6913" max="6913" width="5.140625" style="203" customWidth="1"/>
    <col min="6914" max="6914" width="11.7109375" style="203" customWidth="1"/>
    <col min="6915" max="6915" width="65.7109375" style="203" customWidth="1"/>
    <col min="6916" max="6916" width="9.5703125" style="203" customWidth="1"/>
    <col min="6917" max="6917" width="4.140625" style="203" customWidth="1"/>
    <col min="6918" max="6918" width="11.7109375" style="203" customWidth="1"/>
    <col min="6919" max="6919" width="15" style="203" customWidth="1"/>
    <col min="6920" max="7168" width="9.140625" style="203"/>
    <col min="7169" max="7169" width="5.140625" style="203" customWidth="1"/>
    <col min="7170" max="7170" width="11.7109375" style="203" customWidth="1"/>
    <col min="7171" max="7171" width="65.7109375" style="203" customWidth="1"/>
    <col min="7172" max="7172" width="9.5703125" style="203" customWidth="1"/>
    <col min="7173" max="7173" width="4.140625" style="203" customWidth="1"/>
    <col min="7174" max="7174" width="11.7109375" style="203" customWidth="1"/>
    <col min="7175" max="7175" width="15" style="203" customWidth="1"/>
    <col min="7176" max="7424" width="9.140625" style="203"/>
    <col min="7425" max="7425" width="5.140625" style="203" customWidth="1"/>
    <col min="7426" max="7426" width="11.7109375" style="203" customWidth="1"/>
    <col min="7427" max="7427" width="65.7109375" style="203" customWidth="1"/>
    <col min="7428" max="7428" width="9.5703125" style="203" customWidth="1"/>
    <col min="7429" max="7429" width="4.140625" style="203" customWidth="1"/>
    <col min="7430" max="7430" width="11.7109375" style="203" customWidth="1"/>
    <col min="7431" max="7431" width="15" style="203" customWidth="1"/>
    <col min="7432" max="7680" width="9.140625" style="203"/>
    <col min="7681" max="7681" width="5.140625" style="203" customWidth="1"/>
    <col min="7682" max="7682" width="11.7109375" style="203" customWidth="1"/>
    <col min="7683" max="7683" width="65.7109375" style="203" customWidth="1"/>
    <col min="7684" max="7684" width="9.5703125" style="203" customWidth="1"/>
    <col min="7685" max="7685" width="4.140625" style="203" customWidth="1"/>
    <col min="7686" max="7686" width="11.7109375" style="203" customWidth="1"/>
    <col min="7687" max="7687" width="15" style="203" customWidth="1"/>
    <col min="7688" max="7936" width="9.140625" style="203"/>
    <col min="7937" max="7937" width="5.140625" style="203" customWidth="1"/>
    <col min="7938" max="7938" width="11.7109375" style="203" customWidth="1"/>
    <col min="7939" max="7939" width="65.7109375" style="203" customWidth="1"/>
    <col min="7940" max="7940" width="9.5703125" style="203" customWidth="1"/>
    <col min="7941" max="7941" width="4.140625" style="203" customWidth="1"/>
    <col min="7942" max="7942" width="11.7109375" style="203" customWidth="1"/>
    <col min="7943" max="7943" width="15" style="203" customWidth="1"/>
    <col min="7944" max="8192" width="9.140625" style="203"/>
    <col min="8193" max="8193" width="5.140625" style="203" customWidth="1"/>
    <col min="8194" max="8194" width="11.7109375" style="203" customWidth="1"/>
    <col min="8195" max="8195" width="65.7109375" style="203" customWidth="1"/>
    <col min="8196" max="8196" width="9.5703125" style="203" customWidth="1"/>
    <col min="8197" max="8197" width="4.140625" style="203" customWidth="1"/>
    <col min="8198" max="8198" width="11.7109375" style="203" customWidth="1"/>
    <col min="8199" max="8199" width="15" style="203" customWidth="1"/>
    <col min="8200" max="8448" width="9.140625" style="203"/>
    <col min="8449" max="8449" width="5.140625" style="203" customWidth="1"/>
    <col min="8450" max="8450" width="11.7109375" style="203" customWidth="1"/>
    <col min="8451" max="8451" width="65.7109375" style="203" customWidth="1"/>
    <col min="8452" max="8452" width="9.5703125" style="203" customWidth="1"/>
    <col min="8453" max="8453" width="4.140625" style="203" customWidth="1"/>
    <col min="8454" max="8454" width="11.7109375" style="203" customWidth="1"/>
    <col min="8455" max="8455" width="15" style="203" customWidth="1"/>
    <col min="8456" max="8704" width="9.140625" style="203"/>
    <col min="8705" max="8705" width="5.140625" style="203" customWidth="1"/>
    <col min="8706" max="8706" width="11.7109375" style="203" customWidth="1"/>
    <col min="8707" max="8707" width="65.7109375" style="203" customWidth="1"/>
    <col min="8708" max="8708" width="9.5703125" style="203" customWidth="1"/>
    <col min="8709" max="8709" width="4.140625" style="203" customWidth="1"/>
    <col min="8710" max="8710" width="11.7109375" style="203" customWidth="1"/>
    <col min="8711" max="8711" width="15" style="203" customWidth="1"/>
    <col min="8712" max="8960" width="9.140625" style="203"/>
    <col min="8961" max="8961" width="5.140625" style="203" customWidth="1"/>
    <col min="8962" max="8962" width="11.7109375" style="203" customWidth="1"/>
    <col min="8963" max="8963" width="65.7109375" style="203" customWidth="1"/>
    <col min="8964" max="8964" width="9.5703125" style="203" customWidth="1"/>
    <col min="8965" max="8965" width="4.140625" style="203" customWidth="1"/>
    <col min="8966" max="8966" width="11.7109375" style="203" customWidth="1"/>
    <col min="8967" max="8967" width="15" style="203" customWidth="1"/>
    <col min="8968" max="9216" width="9.140625" style="203"/>
    <col min="9217" max="9217" width="5.140625" style="203" customWidth="1"/>
    <col min="9218" max="9218" width="11.7109375" style="203" customWidth="1"/>
    <col min="9219" max="9219" width="65.7109375" style="203" customWidth="1"/>
    <col min="9220" max="9220" width="9.5703125" style="203" customWidth="1"/>
    <col min="9221" max="9221" width="4.140625" style="203" customWidth="1"/>
    <col min="9222" max="9222" width="11.7109375" style="203" customWidth="1"/>
    <col min="9223" max="9223" width="15" style="203" customWidth="1"/>
    <col min="9224" max="9472" width="9.140625" style="203"/>
    <col min="9473" max="9473" width="5.140625" style="203" customWidth="1"/>
    <col min="9474" max="9474" width="11.7109375" style="203" customWidth="1"/>
    <col min="9475" max="9475" width="65.7109375" style="203" customWidth="1"/>
    <col min="9476" max="9476" width="9.5703125" style="203" customWidth="1"/>
    <col min="9477" max="9477" width="4.140625" style="203" customWidth="1"/>
    <col min="9478" max="9478" width="11.7109375" style="203" customWidth="1"/>
    <col min="9479" max="9479" width="15" style="203" customWidth="1"/>
    <col min="9480" max="9728" width="9.140625" style="203"/>
    <col min="9729" max="9729" width="5.140625" style="203" customWidth="1"/>
    <col min="9730" max="9730" width="11.7109375" style="203" customWidth="1"/>
    <col min="9731" max="9731" width="65.7109375" style="203" customWidth="1"/>
    <col min="9732" max="9732" width="9.5703125" style="203" customWidth="1"/>
    <col min="9733" max="9733" width="4.140625" style="203" customWidth="1"/>
    <col min="9734" max="9734" width="11.7109375" style="203" customWidth="1"/>
    <col min="9735" max="9735" width="15" style="203" customWidth="1"/>
    <col min="9736" max="9984" width="9.140625" style="203"/>
    <col min="9985" max="9985" width="5.140625" style="203" customWidth="1"/>
    <col min="9986" max="9986" width="11.7109375" style="203" customWidth="1"/>
    <col min="9987" max="9987" width="65.7109375" style="203" customWidth="1"/>
    <col min="9988" max="9988" width="9.5703125" style="203" customWidth="1"/>
    <col min="9989" max="9989" width="4.140625" style="203" customWidth="1"/>
    <col min="9990" max="9990" width="11.7109375" style="203" customWidth="1"/>
    <col min="9991" max="9991" width="15" style="203" customWidth="1"/>
    <col min="9992" max="10240" width="9.140625" style="203"/>
    <col min="10241" max="10241" width="5.140625" style="203" customWidth="1"/>
    <col min="10242" max="10242" width="11.7109375" style="203" customWidth="1"/>
    <col min="10243" max="10243" width="65.7109375" style="203" customWidth="1"/>
    <col min="10244" max="10244" width="9.5703125" style="203" customWidth="1"/>
    <col min="10245" max="10245" width="4.140625" style="203" customWidth="1"/>
    <col min="10246" max="10246" width="11.7109375" style="203" customWidth="1"/>
    <col min="10247" max="10247" width="15" style="203" customWidth="1"/>
    <col min="10248" max="10496" width="9.140625" style="203"/>
    <col min="10497" max="10497" width="5.140625" style="203" customWidth="1"/>
    <col min="10498" max="10498" width="11.7109375" style="203" customWidth="1"/>
    <col min="10499" max="10499" width="65.7109375" style="203" customWidth="1"/>
    <col min="10500" max="10500" width="9.5703125" style="203" customWidth="1"/>
    <col min="10501" max="10501" width="4.140625" style="203" customWidth="1"/>
    <col min="10502" max="10502" width="11.7109375" style="203" customWidth="1"/>
    <col min="10503" max="10503" width="15" style="203" customWidth="1"/>
    <col min="10504" max="10752" width="9.140625" style="203"/>
    <col min="10753" max="10753" width="5.140625" style="203" customWidth="1"/>
    <col min="10754" max="10754" width="11.7109375" style="203" customWidth="1"/>
    <col min="10755" max="10755" width="65.7109375" style="203" customWidth="1"/>
    <col min="10756" max="10756" width="9.5703125" style="203" customWidth="1"/>
    <col min="10757" max="10757" width="4.140625" style="203" customWidth="1"/>
    <col min="10758" max="10758" width="11.7109375" style="203" customWidth="1"/>
    <col min="10759" max="10759" width="15" style="203" customWidth="1"/>
    <col min="10760" max="11008" width="9.140625" style="203"/>
    <col min="11009" max="11009" width="5.140625" style="203" customWidth="1"/>
    <col min="11010" max="11010" width="11.7109375" style="203" customWidth="1"/>
    <col min="11011" max="11011" width="65.7109375" style="203" customWidth="1"/>
    <col min="11012" max="11012" width="9.5703125" style="203" customWidth="1"/>
    <col min="11013" max="11013" width="4.140625" style="203" customWidth="1"/>
    <col min="11014" max="11014" width="11.7109375" style="203" customWidth="1"/>
    <col min="11015" max="11015" width="15" style="203" customWidth="1"/>
    <col min="11016" max="11264" width="9.140625" style="203"/>
    <col min="11265" max="11265" width="5.140625" style="203" customWidth="1"/>
    <col min="11266" max="11266" width="11.7109375" style="203" customWidth="1"/>
    <col min="11267" max="11267" width="65.7109375" style="203" customWidth="1"/>
    <col min="11268" max="11268" width="9.5703125" style="203" customWidth="1"/>
    <col min="11269" max="11269" width="4.140625" style="203" customWidth="1"/>
    <col min="11270" max="11270" width="11.7109375" style="203" customWidth="1"/>
    <col min="11271" max="11271" width="15" style="203" customWidth="1"/>
    <col min="11272" max="11520" width="9.140625" style="203"/>
    <col min="11521" max="11521" width="5.140625" style="203" customWidth="1"/>
    <col min="11522" max="11522" width="11.7109375" style="203" customWidth="1"/>
    <col min="11523" max="11523" width="65.7109375" style="203" customWidth="1"/>
    <col min="11524" max="11524" width="9.5703125" style="203" customWidth="1"/>
    <col min="11525" max="11525" width="4.140625" style="203" customWidth="1"/>
    <col min="11526" max="11526" width="11.7109375" style="203" customWidth="1"/>
    <col min="11527" max="11527" width="15" style="203" customWidth="1"/>
    <col min="11528" max="11776" width="9.140625" style="203"/>
    <col min="11777" max="11777" width="5.140625" style="203" customWidth="1"/>
    <col min="11778" max="11778" width="11.7109375" style="203" customWidth="1"/>
    <col min="11779" max="11779" width="65.7109375" style="203" customWidth="1"/>
    <col min="11780" max="11780" width="9.5703125" style="203" customWidth="1"/>
    <col min="11781" max="11781" width="4.140625" style="203" customWidth="1"/>
    <col min="11782" max="11782" width="11.7109375" style="203" customWidth="1"/>
    <col min="11783" max="11783" width="15" style="203" customWidth="1"/>
    <col min="11784" max="12032" width="9.140625" style="203"/>
    <col min="12033" max="12033" width="5.140625" style="203" customWidth="1"/>
    <col min="12034" max="12034" width="11.7109375" style="203" customWidth="1"/>
    <col min="12035" max="12035" width="65.7109375" style="203" customWidth="1"/>
    <col min="12036" max="12036" width="9.5703125" style="203" customWidth="1"/>
    <col min="12037" max="12037" width="4.140625" style="203" customWidth="1"/>
    <col min="12038" max="12038" width="11.7109375" style="203" customWidth="1"/>
    <col min="12039" max="12039" width="15" style="203" customWidth="1"/>
    <col min="12040" max="12288" width="9.140625" style="203"/>
    <col min="12289" max="12289" width="5.140625" style="203" customWidth="1"/>
    <col min="12290" max="12290" width="11.7109375" style="203" customWidth="1"/>
    <col min="12291" max="12291" width="65.7109375" style="203" customWidth="1"/>
    <col min="12292" max="12292" width="9.5703125" style="203" customWidth="1"/>
    <col min="12293" max="12293" width="4.140625" style="203" customWidth="1"/>
    <col min="12294" max="12294" width="11.7109375" style="203" customWidth="1"/>
    <col min="12295" max="12295" width="15" style="203" customWidth="1"/>
    <col min="12296" max="12544" width="9.140625" style="203"/>
    <col min="12545" max="12545" width="5.140625" style="203" customWidth="1"/>
    <col min="12546" max="12546" width="11.7109375" style="203" customWidth="1"/>
    <col min="12547" max="12547" width="65.7109375" style="203" customWidth="1"/>
    <col min="12548" max="12548" width="9.5703125" style="203" customWidth="1"/>
    <col min="12549" max="12549" width="4.140625" style="203" customWidth="1"/>
    <col min="12550" max="12550" width="11.7109375" style="203" customWidth="1"/>
    <col min="12551" max="12551" width="15" style="203" customWidth="1"/>
    <col min="12552" max="12800" width="9.140625" style="203"/>
    <col min="12801" max="12801" width="5.140625" style="203" customWidth="1"/>
    <col min="12802" max="12802" width="11.7109375" style="203" customWidth="1"/>
    <col min="12803" max="12803" width="65.7109375" style="203" customWidth="1"/>
    <col min="12804" max="12804" width="9.5703125" style="203" customWidth="1"/>
    <col min="12805" max="12805" width="4.140625" style="203" customWidth="1"/>
    <col min="12806" max="12806" width="11.7109375" style="203" customWidth="1"/>
    <col min="12807" max="12807" width="15" style="203" customWidth="1"/>
    <col min="12808" max="13056" width="9.140625" style="203"/>
    <col min="13057" max="13057" width="5.140625" style="203" customWidth="1"/>
    <col min="13058" max="13058" width="11.7109375" style="203" customWidth="1"/>
    <col min="13059" max="13059" width="65.7109375" style="203" customWidth="1"/>
    <col min="13060" max="13060" width="9.5703125" style="203" customWidth="1"/>
    <col min="13061" max="13061" width="4.140625" style="203" customWidth="1"/>
    <col min="13062" max="13062" width="11.7109375" style="203" customWidth="1"/>
    <col min="13063" max="13063" width="15" style="203" customWidth="1"/>
    <col min="13064" max="13312" width="9.140625" style="203"/>
    <col min="13313" max="13313" width="5.140625" style="203" customWidth="1"/>
    <col min="13314" max="13314" width="11.7109375" style="203" customWidth="1"/>
    <col min="13315" max="13315" width="65.7109375" style="203" customWidth="1"/>
    <col min="13316" max="13316" width="9.5703125" style="203" customWidth="1"/>
    <col min="13317" max="13317" width="4.140625" style="203" customWidth="1"/>
    <col min="13318" max="13318" width="11.7109375" style="203" customWidth="1"/>
    <col min="13319" max="13319" width="15" style="203" customWidth="1"/>
    <col min="13320" max="13568" width="9.140625" style="203"/>
    <col min="13569" max="13569" width="5.140625" style="203" customWidth="1"/>
    <col min="13570" max="13570" width="11.7109375" style="203" customWidth="1"/>
    <col min="13571" max="13571" width="65.7109375" style="203" customWidth="1"/>
    <col min="13572" max="13572" width="9.5703125" style="203" customWidth="1"/>
    <col min="13573" max="13573" width="4.140625" style="203" customWidth="1"/>
    <col min="13574" max="13574" width="11.7109375" style="203" customWidth="1"/>
    <col min="13575" max="13575" width="15" style="203" customWidth="1"/>
    <col min="13576" max="13824" width="9.140625" style="203"/>
    <col min="13825" max="13825" width="5.140625" style="203" customWidth="1"/>
    <col min="13826" max="13826" width="11.7109375" style="203" customWidth="1"/>
    <col min="13827" max="13827" width="65.7109375" style="203" customWidth="1"/>
    <col min="13828" max="13828" width="9.5703125" style="203" customWidth="1"/>
    <col min="13829" max="13829" width="4.140625" style="203" customWidth="1"/>
    <col min="13830" max="13830" width="11.7109375" style="203" customWidth="1"/>
    <col min="13831" max="13831" width="15" style="203" customWidth="1"/>
    <col min="13832" max="14080" width="9.140625" style="203"/>
    <col min="14081" max="14081" width="5.140625" style="203" customWidth="1"/>
    <col min="14082" max="14082" width="11.7109375" style="203" customWidth="1"/>
    <col min="14083" max="14083" width="65.7109375" style="203" customWidth="1"/>
    <col min="14084" max="14084" width="9.5703125" style="203" customWidth="1"/>
    <col min="14085" max="14085" width="4.140625" style="203" customWidth="1"/>
    <col min="14086" max="14086" width="11.7109375" style="203" customWidth="1"/>
    <col min="14087" max="14087" width="15" style="203" customWidth="1"/>
    <col min="14088" max="14336" width="9.140625" style="203"/>
    <col min="14337" max="14337" width="5.140625" style="203" customWidth="1"/>
    <col min="14338" max="14338" width="11.7109375" style="203" customWidth="1"/>
    <col min="14339" max="14339" width="65.7109375" style="203" customWidth="1"/>
    <col min="14340" max="14340" width="9.5703125" style="203" customWidth="1"/>
    <col min="14341" max="14341" width="4.140625" style="203" customWidth="1"/>
    <col min="14342" max="14342" width="11.7109375" style="203" customWidth="1"/>
    <col min="14343" max="14343" width="15" style="203" customWidth="1"/>
    <col min="14344" max="14592" width="9.140625" style="203"/>
    <col min="14593" max="14593" width="5.140625" style="203" customWidth="1"/>
    <col min="14594" max="14594" width="11.7109375" style="203" customWidth="1"/>
    <col min="14595" max="14595" width="65.7109375" style="203" customWidth="1"/>
    <col min="14596" max="14596" width="9.5703125" style="203" customWidth="1"/>
    <col min="14597" max="14597" width="4.140625" style="203" customWidth="1"/>
    <col min="14598" max="14598" width="11.7109375" style="203" customWidth="1"/>
    <col min="14599" max="14599" width="15" style="203" customWidth="1"/>
    <col min="14600" max="14848" width="9.140625" style="203"/>
    <col min="14849" max="14849" width="5.140625" style="203" customWidth="1"/>
    <col min="14850" max="14850" width="11.7109375" style="203" customWidth="1"/>
    <col min="14851" max="14851" width="65.7109375" style="203" customWidth="1"/>
    <col min="14852" max="14852" width="9.5703125" style="203" customWidth="1"/>
    <col min="14853" max="14853" width="4.140625" style="203" customWidth="1"/>
    <col min="14854" max="14854" width="11.7109375" style="203" customWidth="1"/>
    <col min="14855" max="14855" width="15" style="203" customWidth="1"/>
    <col min="14856" max="15104" width="9.140625" style="203"/>
    <col min="15105" max="15105" width="5.140625" style="203" customWidth="1"/>
    <col min="15106" max="15106" width="11.7109375" style="203" customWidth="1"/>
    <col min="15107" max="15107" width="65.7109375" style="203" customWidth="1"/>
    <col min="15108" max="15108" width="9.5703125" style="203" customWidth="1"/>
    <col min="15109" max="15109" width="4.140625" style="203" customWidth="1"/>
    <col min="15110" max="15110" width="11.7109375" style="203" customWidth="1"/>
    <col min="15111" max="15111" width="15" style="203" customWidth="1"/>
    <col min="15112" max="15360" width="9.140625" style="203"/>
    <col min="15361" max="15361" width="5.140625" style="203" customWidth="1"/>
    <col min="15362" max="15362" width="11.7109375" style="203" customWidth="1"/>
    <col min="15363" max="15363" width="65.7109375" style="203" customWidth="1"/>
    <col min="15364" max="15364" width="9.5703125" style="203" customWidth="1"/>
    <col min="15365" max="15365" width="4.140625" style="203" customWidth="1"/>
    <col min="15366" max="15366" width="11.7109375" style="203" customWidth="1"/>
    <col min="15367" max="15367" width="15" style="203" customWidth="1"/>
    <col min="15368" max="15616" width="9.140625" style="203"/>
    <col min="15617" max="15617" width="5.140625" style="203" customWidth="1"/>
    <col min="15618" max="15618" width="11.7109375" style="203" customWidth="1"/>
    <col min="15619" max="15619" width="65.7109375" style="203" customWidth="1"/>
    <col min="15620" max="15620" width="9.5703125" style="203" customWidth="1"/>
    <col min="15621" max="15621" width="4.140625" style="203" customWidth="1"/>
    <col min="15622" max="15622" width="11.7109375" style="203" customWidth="1"/>
    <col min="15623" max="15623" width="15" style="203" customWidth="1"/>
    <col min="15624" max="15872" width="9.140625" style="203"/>
    <col min="15873" max="15873" width="5.140625" style="203" customWidth="1"/>
    <col min="15874" max="15874" width="11.7109375" style="203" customWidth="1"/>
    <col min="15875" max="15875" width="65.7109375" style="203" customWidth="1"/>
    <col min="15876" max="15876" width="9.5703125" style="203" customWidth="1"/>
    <col min="15877" max="15877" width="4.140625" style="203" customWidth="1"/>
    <col min="15878" max="15878" width="11.7109375" style="203" customWidth="1"/>
    <col min="15879" max="15879" width="15" style="203" customWidth="1"/>
    <col min="15880" max="16128" width="9.140625" style="203"/>
    <col min="16129" max="16129" width="5.140625" style="203" customWidth="1"/>
    <col min="16130" max="16130" width="11.7109375" style="203" customWidth="1"/>
    <col min="16131" max="16131" width="65.7109375" style="203" customWidth="1"/>
    <col min="16132" max="16132" width="9.5703125" style="203" customWidth="1"/>
    <col min="16133" max="16133" width="4.140625" style="203" customWidth="1"/>
    <col min="16134" max="16134" width="11.7109375" style="203" customWidth="1"/>
    <col min="16135" max="16135" width="15" style="203" customWidth="1"/>
    <col min="16136" max="16384" width="9.140625" style="203"/>
  </cols>
  <sheetData>
    <row r="1" spans="1:7">
      <c r="A1" s="203" t="s">
        <v>749</v>
      </c>
      <c r="C1" s="203" t="s">
        <v>748</v>
      </c>
    </row>
    <row r="2" spans="1:7">
      <c r="A2" s="203" t="s">
        <v>747</v>
      </c>
      <c r="C2" s="203" t="s">
        <v>746</v>
      </c>
    </row>
    <row r="3" spans="1:7">
      <c r="A3" s="203" t="s">
        <v>745</v>
      </c>
      <c r="C3" s="203" t="s">
        <v>744</v>
      </c>
    </row>
    <row r="4" spans="1:7">
      <c r="A4" s="203" t="s">
        <v>743</v>
      </c>
      <c r="C4" s="328" t="s">
        <v>742</v>
      </c>
    </row>
    <row r="5" spans="1:7">
      <c r="A5" s="203" t="s">
        <v>741</v>
      </c>
      <c r="C5" s="351" t="s">
        <v>740</v>
      </c>
    </row>
    <row r="7" spans="1:7" ht="15.75">
      <c r="A7" s="335" t="s">
        <v>739</v>
      </c>
      <c r="B7" s="334"/>
      <c r="C7" s="334"/>
    </row>
    <row r="8" spans="1:7">
      <c r="A8" s="322"/>
    </row>
    <row r="9" spans="1:7" ht="15.75">
      <c r="A9" s="335" t="s">
        <v>738</v>
      </c>
      <c r="B9" s="334"/>
      <c r="C9" s="334"/>
    </row>
    <row r="10" spans="1:7">
      <c r="A10" s="322"/>
      <c r="B10" s="322"/>
      <c r="C10" s="322"/>
    </row>
    <row r="12" spans="1:7">
      <c r="A12" s="347"/>
      <c r="B12" s="319" t="s">
        <v>737</v>
      </c>
      <c r="C12" s="203" t="s">
        <v>736</v>
      </c>
      <c r="G12" s="318">
        <f>G34</f>
        <v>0</v>
      </c>
    </row>
    <row r="13" spans="1:7">
      <c r="B13" s="203" t="s">
        <v>735</v>
      </c>
      <c r="C13" s="203" t="s">
        <v>734</v>
      </c>
      <c r="G13" s="318">
        <f>G49</f>
        <v>0</v>
      </c>
    </row>
    <row r="14" spans="1:7">
      <c r="B14" s="328" t="s">
        <v>733</v>
      </c>
      <c r="C14" s="203" t="s">
        <v>732</v>
      </c>
      <c r="G14" s="318">
        <f>G61</f>
        <v>0</v>
      </c>
    </row>
    <row r="17" spans="1:7" ht="13.5" thickBot="1">
      <c r="B17" s="329"/>
      <c r="C17" s="329"/>
      <c r="D17" s="329"/>
      <c r="E17" s="329"/>
      <c r="F17" s="329"/>
      <c r="G17" s="329"/>
    </row>
    <row r="18" spans="1:7" ht="16.5" thickTop="1">
      <c r="B18" s="337"/>
      <c r="C18" s="335" t="s">
        <v>28</v>
      </c>
      <c r="D18" s="337"/>
      <c r="E18" s="337"/>
      <c r="F18" s="337"/>
      <c r="G18" s="350">
        <f>SUM(G12:G14)</f>
        <v>0</v>
      </c>
    </row>
    <row r="23" spans="1:7" ht="15.75">
      <c r="A23" s="335" t="s">
        <v>731</v>
      </c>
      <c r="B23" s="334"/>
      <c r="C23" s="334"/>
    </row>
    <row r="25" spans="1:7">
      <c r="A25" s="347"/>
      <c r="B25" s="319" t="s">
        <v>726</v>
      </c>
      <c r="C25" s="203" t="s">
        <v>30</v>
      </c>
      <c r="F25" s="318">
        <f>'EI položky'!G48</f>
        <v>0</v>
      </c>
    </row>
    <row r="26" spans="1:7">
      <c r="B26" s="203" t="s">
        <v>725</v>
      </c>
      <c r="C26" s="203" t="s">
        <v>724</v>
      </c>
      <c r="G26" s="318">
        <f>'EI položky'!G89</f>
        <v>0</v>
      </c>
    </row>
    <row r="27" spans="1:7">
      <c r="B27" s="203" t="s">
        <v>723</v>
      </c>
      <c r="C27" s="203" t="s">
        <v>722</v>
      </c>
      <c r="G27" s="203">
        <f>0.05*G26</f>
        <v>0</v>
      </c>
    </row>
    <row r="28" spans="1:7" ht="13.5" thickBot="1">
      <c r="B28" s="329"/>
      <c r="C28" s="329"/>
      <c r="D28" s="329"/>
      <c r="E28" s="329"/>
      <c r="F28" s="329"/>
      <c r="G28" s="329"/>
    </row>
    <row r="29" spans="1:7" ht="13.5" thickTop="1">
      <c r="B29" s="337"/>
      <c r="C29" s="337"/>
      <c r="D29" s="337"/>
      <c r="E29" s="337"/>
      <c r="F29" s="337"/>
      <c r="G29" s="337"/>
    </row>
    <row r="30" spans="1:7">
      <c r="C30" s="203" t="s">
        <v>730</v>
      </c>
      <c r="G30" s="318">
        <f>F25+G26+G27</f>
        <v>0</v>
      </c>
    </row>
    <row r="31" spans="1:7">
      <c r="C31" s="203" t="s">
        <v>729</v>
      </c>
      <c r="G31" s="342">
        <f>0.06*G30</f>
        <v>0</v>
      </c>
    </row>
    <row r="32" spans="1:7" ht="13.5" thickBot="1">
      <c r="B32" s="329"/>
      <c r="C32" s="329"/>
      <c r="D32" s="329"/>
      <c r="E32" s="329"/>
      <c r="F32" s="329"/>
      <c r="G32" s="329"/>
    </row>
    <row r="33" spans="1:7" ht="13.5" thickTop="1">
      <c r="B33" s="337"/>
      <c r="C33" s="337"/>
      <c r="D33" s="337"/>
      <c r="E33" s="337"/>
      <c r="F33" s="337"/>
      <c r="G33" s="337"/>
    </row>
    <row r="34" spans="1:7">
      <c r="C34" s="203" t="s">
        <v>728</v>
      </c>
      <c r="G34" s="318">
        <f>G30+G31</f>
        <v>0</v>
      </c>
    </row>
    <row r="36" spans="1:7" ht="15.75">
      <c r="A36" s="349"/>
      <c r="B36" s="348"/>
      <c r="C36" s="348"/>
      <c r="D36" s="324"/>
      <c r="E36" s="324"/>
      <c r="F36" s="324"/>
      <c r="G36" s="324"/>
    </row>
    <row r="37" spans="1:7" ht="15.75">
      <c r="A37" s="335" t="s">
        <v>727</v>
      </c>
      <c r="B37" s="334"/>
      <c r="C37" s="334"/>
    </row>
    <row r="39" spans="1:7">
      <c r="A39" s="322"/>
      <c r="B39" s="319" t="s">
        <v>726</v>
      </c>
      <c r="C39" s="203" t="s">
        <v>30</v>
      </c>
      <c r="F39" s="318">
        <f>'EI položky'!G106</f>
        <v>0</v>
      </c>
    </row>
    <row r="40" spans="1:7">
      <c r="B40" s="203" t="s">
        <v>725</v>
      </c>
      <c r="C40" s="203" t="s">
        <v>724</v>
      </c>
      <c r="G40" s="318">
        <f>'EI položky'!G131</f>
        <v>0</v>
      </c>
    </row>
    <row r="41" spans="1:7">
      <c r="A41" s="347"/>
      <c r="B41" s="203" t="s">
        <v>723</v>
      </c>
      <c r="C41" s="203" t="s">
        <v>722</v>
      </c>
      <c r="G41" s="203">
        <f>0.05*G40</f>
        <v>0</v>
      </c>
    </row>
    <row r="42" spans="1:7" ht="13.5" thickBot="1">
      <c r="B42" s="329"/>
      <c r="C42" s="329"/>
      <c r="D42" s="329"/>
      <c r="E42" s="329"/>
      <c r="F42" s="329"/>
      <c r="G42" s="329"/>
    </row>
    <row r="43" spans="1:7" ht="13.5" thickTop="1">
      <c r="B43" s="337"/>
      <c r="C43" s="337"/>
      <c r="D43" s="337"/>
      <c r="E43" s="337"/>
      <c r="F43" s="337"/>
      <c r="G43" s="337"/>
    </row>
    <row r="44" spans="1:7">
      <c r="C44" s="203" t="s">
        <v>721</v>
      </c>
      <c r="G44" s="318">
        <f>F39+G40+G41</f>
        <v>0</v>
      </c>
    </row>
    <row r="45" spans="1:7">
      <c r="C45" s="203" t="s">
        <v>720</v>
      </c>
      <c r="G45" s="342">
        <f>0.02*G44</f>
        <v>0</v>
      </c>
    </row>
    <row r="47" spans="1:7" ht="13.5" thickBot="1">
      <c r="B47" s="329"/>
      <c r="C47" s="329"/>
      <c r="D47" s="329"/>
      <c r="E47" s="329"/>
      <c r="F47" s="329"/>
      <c r="G47" s="329"/>
    </row>
    <row r="48" spans="1:7" ht="13.5" thickTop="1">
      <c r="B48" s="337"/>
      <c r="D48" s="337"/>
      <c r="E48" s="337"/>
      <c r="F48" s="337"/>
      <c r="G48" s="337"/>
    </row>
    <row r="49" spans="1:7">
      <c r="C49" s="203" t="s">
        <v>719</v>
      </c>
      <c r="D49" s="324"/>
      <c r="E49" s="324"/>
      <c r="F49" s="324"/>
      <c r="G49" s="323">
        <f>G44+G45</f>
        <v>0</v>
      </c>
    </row>
    <row r="54" spans="1:7" ht="15.75">
      <c r="A54" s="335" t="s">
        <v>718</v>
      </c>
      <c r="B54" s="334"/>
      <c r="C54" s="334"/>
    </row>
    <row r="56" spans="1:7">
      <c r="A56" s="347"/>
      <c r="B56" s="319"/>
      <c r="C56" s="203" t="s">
        <v>717</v>
      </c>
      <c r="G56" s="318">
        <f>'EI položky'!G140</f>
        <v>0</v>
      </c>
    </row>
    <row r="57" spans="1:7">
      <c r="C57" s="203" t="s">
        <v>716</v>
      </c>
      <c r="G57" s="203">
        <f>0.052*G56</f>
        <v>0</v>
      </c>
    </row>
    <row r="58" spans="1:7">
      <c r="C58" s="203" t="s">
        <v>715</v>
      </c>
      <c r="G58" s="203">
        <f>0.01*G56</f>
        <v>0</v>
      </c>
    </row>
    <row r="59" spans="1:7" ht="13.5" thickBot="1">
      <c r="B59" s="329"/>
      <c r="C59" s="329"/>
      <c r="D59" s="329"/>
      <c r="E59" s="329"/>
      <c r="F59" s="329"/>
      <c r="G59" s="329"/>
    </row>
    <row r="60" spans="1:7" ht="13.5" thickTop="1">
      <c r="B60" s="337"/>
      <c r="C60" s="337"/>
      <c r="D60" s="337"/>
      <c r="E60" s="337"/>
      <c r="F60" s="337"/>
      <c r="G60" s="337"/>
    </row>
    <row r="61" spans="1:7">
      <c r="C61" s="203" t="s">
        <v>714</v>
      </c>
      <c r="G61" s="318">
        <f>G56+G57+G58</f>
        <v>0</v>
      </c>
    </row>
    <row r="69" spans="1:7" ht="15.75">
      <c r="A69" s="335"/>
      <c r="B69" s="334"/>
      <c r="C69" s="334"/>
    </row>
    <row r="70" spans="1:7">
      <c r="A70" s="322"/>
    </row>
    <row r="72" spans="1:7">
      <c r="A72" s="322"/>
      <c r="B72" s="322"/>
      <c r="C72" s="322"/>
      <c r="D72" s="322"/>
      <c r="E72" s="322"/>
      <c r="F72" s="322"/>
      <c r="G72" s="322"/>
    </row>
    <row r="73" spans="1:7">
      <c r="A73" s="320"/>
      <c r="D73" s="321"/>
      <c r="E73" s="319"/>
      <c r="F73" s="318"/>
      <c r="G73" s="318"/>
    </row>
    <row r="74" spans="1:7">
      <c r="A74" s="320"/>
      <c r="D74" s="322"/>
      <c r="F74" s="318"/>
      <c r="G74" s="318"/>
    </row>
    <row r="75" spans="1:7">
      <c r="A75" s="320"/>
      <c r="D75" s="322"/>
      <c r="F75" s="318"/>
      <c r="G75" s="318"/>
    </row>
    <row r="76" spans="1:7">
      <c r="A76" s="320"/>
      <c r="B76" s="328"/>
      <c r="C76" s="328"/>
      <c r="D76" s="322"/>
      <c r="E76" s="328"/>
      <c r="F76" s="346"/>
      <c r="G76" s="346"/>
    </row>
    <row r="77" spans="1:7">
      <c r="A77" s="320"/>
      <c r="B77" s="328"/>
      <c r="C77" s="328"/>
      <c r="D77" s="322"/>
      <c r="E77" s="328"/>
      <c r="F77" s="346"/>
      <c r="G77" s="346"/>
    </row>
    <row r="78" spans="1:7">
      <c r="A78" s="320"/>
      <c r="B78" s="328"/>
      <c r="C78" s="328"/>
      <c r="D78" s="322"/>
      <c r="E78" s="328"/>
      <c r="F78" s="346"/>
      <c r="G78" s="346"/>
    </row>
    <row r="79" spans="1:7">
      <c r="A79" s="320"/>
      <c r="C79" s="328"/>
      <c r="D79" s="322"/>
      <c r="E79" s="328"/>
      <c r="F79" s="346"/>
      <c r="G79" s="346"/>
    </row>
    <row r="80" spans="1:7">
      <c r="A80" s="320"/>
      <c r="D80" s="322"/>
      <c r="F80" s="318"/>
      <c r="G80" s="318"/>
    </row>
    <row r="81" spans="1:7">
      <c r="A81" s="320"/>
      <c r="D81" s="322"/>
      <c r="F81" s="318"/>
      <c r="G81" s="318"/>
    </row>
    <row r="82" spans="1:7">
      <c r="A82" s="320"/>
      <c r="D82" s="322"/>
      <c r="F82" s="318"/>
      <c r="G82" s="318"/>
    </row>
    <row r="83" spans="1:7">
      <c r="A83" s="320"/>
      <c r="D83" s="322"/>
      <c r="F83" s="318"/>
      <c r="G83" s="318"/>
    </row>
    <row r="84" spans="1:7">
      <c r="A84" s="320"/>
      <c r="C84" s="328"/>
      <c r="D84" s="322"/>
      <c r="F84" s="318"/>
      <c r="G84" s="318"/>
    </row>
    <row r="85" spans="1:7">
      <c r="A85" s="320"/>
      <c r="C85" s="328"/>
      <c r="D85" s="322"/>
      <c r="F85" s="318"/>
      <c r="G85" s="318"/>
    </row>
    <row r="86" spans="1:7">
      <c r="A86" s="320"/>
      <c r="C86" s="328"/>
      <c r="D86" s="322"/>
      <c r="F86" s="318"/>
      <c r="G86" s="318"/>
    </row>
    <row r="87" spans="1:7">
      <c r="A87" s="320"/>
      <c r="B87" s="328"/>
      <c r="C87" s="328"/>
      <c r="D87" s="322"/>
      <c r="F87" s="318"/>
      <c r="G87" s="318"/>
    </row>
    <row r="88" spans="1:7">
      <c r="A88" s="320"/>
      <c r="D88" s="322"/>
      <c r="F88" s="318"/>
      <c r="G88" s="318"/>
    </row>
    <row r="89" spans="1:7">
      <c r="A89" s="320"/>
      <c r="D89" s="322"/>
      <c r="F89" s="318"/>
      <c r="G89" s="318"/>
    </row>
    <row r="90" spans="1:7">
      <c r="A90" s="320"/>
      <c r="B90" s="345"/>
      <c r="C90" s="345"/>
      <c r="D90" s="322"/>
      <c r="F90" s="344"/>
      <c r="G90" s="343"/>
    </row>
    <row r="91" spans="1:7">
      <c r="A91" s="320"/>
      <c r="B91" s="328"/>
      <c r="C91" s="328"/>
      <c r="D91" s="322"/>
      <c r="F91" s="318"/>
      <c r="G91" s="343"/>
    </row>
    <row r="92" spans="1:7">
      <c r="A92" s="320"/>
      <c r="D92" s="322"/>
      <c r="F92" s="318"/>
      <c r="G92" s="343"/>
    </row>
    <row r="93" spans="1:7">
      <c r="A93" s="320"/>
      <c r="D93" s="322"/>
      <c r="F93" s="318"/>
      <c r="G93" s="343"/>
    </row>
    <row r="94" spans="1:7">
      <c r="A94" s="320"/>
      <c r="D94" s="322"/>
      <c r="F94" s="318"/>
      <c r="G94" s="343"/>
    </row>
    <row r="95" spans="1:7">
      <c r="A95" s="320"/>
      <c r="D95" s="322"/>
      <c r="F95" s="318"/>
      <c r="G95" s="343"/>
    </row>
    <row r="96" spans="1:7">
      <c r="A96" s="320"/>
      <c r="D96" s="322"/>
      <c r="F96" s="318"/>
      <c r="G96" s="343"/>
    </row>
    <row r="97" spans="1:7">
      <c r="A97" s="320"/>
      <c r="B97" s="328"/>
      <c r="C97" s="328"/>
      <c r="D97" s="322"/>
      <c r="F97" s="318"/>
      <c r="G97" s="343"/>
    </row>
    <row r="98" spans="1:7">
      <c r="A98" s="320"/>
      <c r="B98" s="328"/>
      <c r="C98" s="328"/>
      <c r="D98" s="322"/>
      <c r="F98" s="318"/>
      <c r="G98" s="343"/>
    </row>
    <row r="99" spans="1:7">
      <c r="A99" s="320"/>
      <c r="B99" s="328"/>
      <c r="C99" s="328"/>
      <c r="D99" s="322"/>
      <c r="F99" s="318"/>
      <c r="G99" s="343"/>
    </row>
    <row r="100" spans="1:7">
      <c r="A100" s="320"/>
      <c r="B100" s="328"/>
      <c r="C100" s="328"/>
      <c r="D100" s="322"/>
      <c r="F100" s="318"/>
      <c r="G100" s="343"/>
    </row>
    <row r="101" spans="1:7">
      <c r="A101" s="320"/>
      <c r="B101" s="328"/>
      <c r="D101" s="322"/>
      <c r="F101" s="318"/>
      <c r="G101" s="343"/>
    </row>
    <row r="102" spans="1:7">
      <c r="A102" s="320"/>
      <c r="B102" s="328"/>
      <c r="D102" s="322"/>
      <c r="F102" s="318"/>
      <c r="G102" s="343"/>
    </row>
    <row r="103" spans="1:7">
      <c r="A103" s="320"/>
      <c r="B103" s="328"/>
      <c r="D103" s="322"/>
      <c r="F103" s="318"/>
      <c r="G103" s="343"/>
    </row>
    <row r="104" spans="1:7">
      <c r="A104" s="320"/>
      <c r="B104" s="328"/>
      <c r="C104" s="328"/>
      <c r="D104" s="322"/>
      <c r="F104" s="318"/>
      <c r="G104" s="343"/>
    </row>
    <row r="105" spans="1:7" ht="13.5" thickBot="1">
      <c r="A105" s="329"/>
      <c r="D105" s="322"/>
    </row>
    <row r="106" spans="1:7" ht="13.5" thickTop="1">
      <c r="A106" s="337"/>
      <c r="B106" s="337"/>
      <c r="C106" s="337"/>
      <c r="D106" s="322"/>
      <c r="E106" s="337"/>
      <c r="F106" s="337"/>
      <c r="G106" s="340"/>
    </row>
    <row r="107" spans="1:7">
      <c r="A107" s="324"/>
      <c r="C107" s="325"/>
      <c r="D107" s="322"/>
      <c r="F107" s="318"/>
      <c r="G107" s="318"/>
    </row>
    <row r="108" spans="1:7">
      <c r="D108" s="322"/>
    </row>
    <row r="109" spans="1:7">
      <c r="D109" s="322"/>
    </row>
    <row r="110" spans="1:7" ht="15.75">
      <c r="A110" s="335"/>
      <c r="D110" s="322"/>
    </row>
    <row r="111" spans="1:7">
      <c r="A111" s="322"/>
      <c r="D111" s="322"/>
    </row>
    <row r="112" spans="1:7">
      <c r="D112" s="322"/>
    </row>
    <row r="113" spans="1:7">
      <c r="A113" s="322"/>
      <c r="B113" s="322"/>
      <c r="C113" s="322"/>
      <c r="D113" s="322"/>
      <c r="E113" s="322"/>
      <c r="F113" s="322"/>
      <c r="G113" s="322"/>
    </row>
    <row r="114" spans="1:7">
      <c r="A114" s="320"/>
      <c r="D114" s="322"/>
      <c r="E114" s="319"/>
      <c r="F114" s="318"/>
      <c r="G114" s="318"/>
    </row>
    <row r="115" spans="1:7">
      <c r="D115" s="322"/>
    </row>
    <row r="116" spans="1:7">
      <c r="A116" s="320"/>
      <c r="B116" s="319"/>
      <c r="D116" s="322"/>
      <c r="F116" s="318"/>
      <c r="G116" s="318"/>
    </row>
    <row r="117" spans="1:7">
      <c r="A117" s="320"/>
      <c r="B117" s="319"/>
      <c r="D117" s="322"/>
      <c r="F117" s="318"/>
      <c r="G117" s="318"/>
    </row>
    <row r="118" spans="1:7">
      <c r="A118" s="320"/>
      <c r="B118" s="319"/>
      <c r="D118" s="322"/>
      <c r="F118" s="342"/>
      <c r="G118" s="318"/>
    </row>
    <row r="119" spans="1:7">
      <c r="A119" s="320"/>
      <c r="B119" s="319"/>
      <c r="D119" s="322"/>
      <c r="F119" s="342"/>
      <c r="G119" s="318"/>
    </row>
    <row r="120" spans="1:7">
      <c r="A120" s="320"/>
      <c r="B120" s="319"/>
      <c r="D120" s="322"/>
      <c r="F120" s="342"/>
      <c r="G120" s="318"/>
    </row>
    <row r="121" spans="1:7">
      <c r="A121" s="320"/>
      <c r="B121" s="319"/>
      <c r="D121" s="322"/>
      <c r="F121" s="342"/>
      <c r="G121" s="318"/>
    </row>
    <row r="122" spans="1:7">
      <c r="A122" s="320"/>
      <c r="B122" s="319"/>
      <c r="D122" s="322"/>
      <c r="F122" s="342"/>
      <c r="G122" s="318"/>
    </row>
    <row r="123" spans="1:7">
      <c r="A123" s="320"/>
      <c r="B123" s="319"/>
      <c r="D123" s="322"/>
      <c r="F123" s="342"/>
      <c r="G123" s="318"/>
    </row>
    <row r="124" spans="1:7">
      <c r="A124" s="320"/>
      <c r="B124" s="319"/>
      <c r="C124" s="328"/>
      <c r="D124" s="322"/>
      <c r="F124" s="318"/>
      <c r="G124" s="318"/>
    </row>
    <row r="125" spans="1:7">
      <c r="A125" s="320"/>
      <c r="B125" s="319"/>
      <c r="C125" s="328"/>
      <c r="D125" s="322"/>
      <c r="F125" s="318"/>
      <c r="G125" s="318"/>
    </row>
    <row r="126" spans="1:7">
      <c r="A126" s="320"/>
      <c r="B126" s="319"/>
      <c r="C126" s="328"/>
      <c r="D126" s="322"/>
      <c r="F126" s="318"/>
      <c r="G126" s="318"/>
    </row>
    <row r="127" spans="1:7">
      <c r="A127" s="320"/>
      <c r="B127" s="319"/>
      <c r="C127" s="341"/>
      <c r="D127" s="322"/>
      <c r="F127" s="318"/>
      <c r="G127" s="318"/>
    </row>
    <row r="128" spans="1:7">
      <c r="A128" s="320"/>
      <c r="B128" s="319"/>
      <c r="C128" s="328"/>
      <c r="D128" s="322"/>
      <c r="E128" s="328"/>
      <c r="F128" s="318"/>
      <c r="G128" s="318"/>
    </row>
    <row r="129" spans="1:7">
      <c r="A129" s="320"/>
      <c r="B129" s="319"/>
      <c r="C129" s="328"/>
      <c r="D129" s="322"/>
      <c r="F129" s="318"/>
      <c r="G129" s="318"/>
    </row>
    <row r="130" spans="1:7">
      <c r="A130" s="320"/>
      <c r="B130" s="319"/>
      <c r="C130" s="328"/>
      <c r="D130" s="322"/>
      <c r="F130" s="318"/>
      <c r="G130" s="318"/>
    </row>
    <row r="131" spans="1:7">
      <c r="A131" s="320"/>
      <c r="B131" s="319"/>
      <c r="C131" s="328"/>
      <c r="D131" s="322"/>
      <c r="F131" s="318"/>
      <c r="G131" s="318"/>
    </row>
    <row r="132" spans="1:7">
      <c r="A132" s="320"/>
      <c r="B132" s="319"/>
      <c r="D132" s="322"/>
      <c r="F132" s="318"/>
      <c r="G132" s="318"/>
    </row>
    <row r="133" spans="1:7">
      <c r="A133" s="320"/>
      <c r="B133" s="319"/>
      <c r="D133" s="322"/>
      <c r="F133" s="318"/>
      <c r="G133" s="318"/>
    </row>
    <row r="134" spans="1:7">
      <c r="A134" s="320"/>
      <c r="B134" s="319"/>
      <c r="D134" s="322"/>
      <c r="F134" s="318"/>
      <c r="G134" s="318"/>
    </row>
    <row r="135" spans="1:7">
      <c r="A135" s="320"/>
      <c r="B135" s="319"/>
      <c r="C135" s="328"/>
      <c r="D135" s="322"/>
      <c r="F135" s="318"/>
      <c r="G135" s="318"/>
    </row>
    <row r="136" spans="1:7">
      <c r="A136" s="320"/>
      <c r="B136" s="319"/>
      <c r="C136" s="328"/>
      <c r="D136" s="322"/>
      <c r="F136" s="318"/>
      <c r="G136" s="318"/>
    </row>
    <row r="137" spans="1:7">
      <c r="A137" s="320"/>
      <c r="B137" s="319"/>
      <c r="C137" s="328"/>
      <c r="D137" s="322"/>
      <c r="F137" s="318"/>
      <c r="G137" s="318"/>
    </row>
    <row r="138" spans="1:7">
      <c r="A138" s="320"/>
      <c r="B138" s="319"/>
      <c r="C138" s="328"/>
      <c r="D138" s="322"/>
      <c r="F138" s="318"/>
      <c r="G138" s="318"/>
    </row>
    <row r="139" spans="1:7">
      <c r="A139" s="320"/>
      <c r="B139" s="319"/>
      <c r="D139" s="322"/>
      <c r="F139" s="318"/>
      <c r="G139" s="318"/>
    </row>
    <row r="140" spans="1:7">
      <c r="A140" s="320"/>
      <c r="B140" s="319"/>
      <c r="D140" s="322"/>
      <c r="F140" s="318"/>
      <c r="G140" s="318"/>
    </row>
    <row r="141" spans="1:7">
      <c r="A141" s="320"/>
      <c r="B141" s="319"/>
      <c r="C141" s="328"/>
      <c r="D141" s="322"/>
      <c r="F141" s="318"/>
      <c r="G141" s="318"/>
    </row>
    <row r="142" spans="1:7">
      <c r="A142" s="320"/>
      <c r="B142" s="319"/>
      <c r="C142" s="328"/>
      <c r="D142" s="322"/>
      <c r="F142" s="318"/>
      <c r="G142" s="318"/>
    </row>
    <row r="143" spans="1:7">
      <c r="A143" s="320"/>
      <c r="B143" s="319"/>
      <c r="D143" s="322"/>
      <c r="F143" s="318"/>
      <c r="G143" s="318"/>
    </row>
    <row r="144" spans="1:7">
      <c r="A144" s="320"/>
      <c r="B144" s="319"/>
      <c r="C144" s="328"/>
      <c r="D144" s="322"/>
      <c r="F144" s="318"/>
      <c r="G144" s="318"/>
    </row>
    <row r="145" spans="1:7">
      <c r="A145" s="320"/>
      <c r="B145" s="319"/>
      <c r="C145" s="328"/>
      <c r="D145" s="322"/>
      <c r="F145" s="318"/>
      <c r="G145" s="318"/>
    </row>
    <row r="146" spans="1:7" ht="13.5" thickBot="1">
      <c r="D146" s="322"/>
    </row>
    <row r="147" spans="1:7" ht="13.5" thickTop="1">
      <c r="A147" s="337"/>
      <c r="B147" s="337"/>
      <c r="C147" s="337"/>
      <c r="D147" s="322"/>
      <c r="E147" s="337"/>
      <c r="F147" s="337"/>
      <c r="G147" s="340"/>
    </row>
    <row r="148" spans="1:7">
      <c r="C148" s="325"/>
      <c r="D148" s="322"/>
      <c r="F148" s="318"/>
      <c r="G148" s="318"/>
    </row>
    <row r="149" spans="1:7">
      <c r="D149" s="322"/>
    </row>
    <row r="150" spans="1:7">
      <c r="B150" s="319"/>
      <c r="C150" s="328"/>
      <c r="D150" s="322"/>
      <c r="F150" s="318"/>
      <c r="G150" s="318"/>
    </row>
    <row r="151" spans="1:7">
      <c r="B151" s="319"/>
      <c r="C151" s="328"/>
      <c r="D151" s="322"/>
      <c r="F151" s="318"/>
      <c r="G151" s="318"/>
    </row>
    <row r="152" spans="1:7" ht="15.75">
      <c r="A152" s="335"/>
      <c r="B152" s="334"/>
      <c r="C152" s="334"/>
      <c r="D152" s="322"/>
    </row>
    <row r="153" spans="1:7">
      <c r="A153" s="322"/>
      <c r="D153" s="322"/>
    </row>
    <row r="154" spans="1:7">
      <c r="D154" s="322"/>
    </row>
    <row r="155" spans="1:7">
      <c r="A155" s="322"/>
      <c r="B155" s="322"/>
      <c r="C155" s="322"/>
      <c r="D155" s="322"/>
      <c r="E155" s="322"/>
      <c r="F155" s="322"/>
      <c r="G155" s="322"/>
    </row>
    <row r="156" spans="1:7">
      <c r="A156" s="320"/>
      <c r="D156" s="322"/>
      <c r="F156" s="318"/>
      <c r="G156" s="318"/>
    </row>
    <row r="157" spans="1:7">
      <c r="A157" s="320"/>
      <c r="D157" s="322"/>
      <c r="F157" s="318"/>
      <c r="G157" s="318"/>
    </row>
    <row r="158" spans="1:7">
      <c r="A158" s="320"/>
      <c r="D158" s="322"/>
      <c r="F158" s="318"/>
      <c r="G158" s="318"/>
    </row>
    <row r="159" spans="1:7">
      <c r="A159" s="320"/>
      <c r="D159" s="322"/>
      <c r="F159" s="318"/>
      <c r="G159" s="318"/>
    </row>
    <row r="160" spans="1:7">
      <c r="A160" s="320"/>
      <c r="D160" s="322"/>
      <c r="F160" s="318"/>
      <c r="G160" s="318"/>
    </row>
    <row r="161" spans="1:7">
      <c r="A161" s="320"/>
      <c r="D161" s="322"/>
      <c r="F161" s="318"/>
      <c r="G161" s="318"/>
    </row>
    <row r="162" spans="1:7">
      <c r="A162" s="333"/>
      <c r="B162" s="324"/>
      <c r="C162" s="339"/>
      <c r="D162" s="322"/>
      <c r="E162" s="324"/>
      <c r="F162" s="323"/>
      <c r="G162" s="323"/>
    </row>
    <row r="163" spans="1:7">
      <c r="A163" s="333"/>
      <c r="D163" s="322"/>
      <c r="F163" s="318"/>
      <c r="G163" s="318"/>
    </row>
    <row r="164" spans="1:7" ht="13.5" thickBot="1">
      <c r="A164" s="329"/>
      <c r="B164" s="329"/>
      <c r="C164" s="329"/>
      <c r="D164" s="322"/>
      <c r="E164" s="329"/>
      <c r="F164" s="329"/>
      <c r="G164" s="338"/>
    </row>
    <row r="165" spans="1:7" ht="13.5" thickTop="1">
      <c r="A165" s="337"/>
      <c r="C165" s="325"/>
      <c r="D165" s="322"/>
      <c r="F165" s="318"/>
      <c r="G165" s="318"/>
    </row>
    <row r="166" spans="1:7">
      <c r="D166" s="322"/>
    </row>
    <row r="167" spans="1:7">
      <c r="D167" s="322"/>
    </row>
    <row r="168" spans="1:7">
      <c r="D168" s="322"/>
    </row>
    <row r="169" spans="1:7" ht="15.75">
      <c r="A169" s="335"/>
      <c r="B169" s="334"/>
      <c r="C169" s="334"/>
      <c r="D169" s="322"/>
    </row>
    <row r="170" spans="1:7">
      <c r="A170" s="322"/>
      <c r="D170" s="322"/>
    </row>
    <row r="171" spans="1:7">
      <c r="D171" s="322"/>
    </row>
    <row r="172" spans="1:7">
      <c r="A172" s="322"/>
      <c r="B172" s="322"/>
      <c r="C172" s="322"/>
      <c r="D172" s="322"/>
      <c r="E172" s="322"/>
      <c r="F172" s="322"/>
      <c r="G172" s="322"/>
    </row>
    <row r="173" spans="1:7">
      <c r="A173" s="320"/>
      <c r="B173" s="319"/>
      <c r="D173" s="322"/>
      <c r="F173" s="318"/>
      <c r="G173" s="318"/>
    </row>
    <row r="174" spans="1:7">
      <c r="A174" s="320"/>
      <c r="B174" s="319"/>
      <c r="D174" s="322"/>
      <c r="F174" s="318"/>
      <c r="G174" s="318"/>
    </row>
    <row r="175" spans="1:7">
      <c r="A175" s="320"/>
      <c r="B175" s="319"/>
      <c r="D175" s="322"/>
      <c r="F175" s="318"/>
      <c r="G175" s="318"/>
    </row>
    <row r="176" spans="1:7">
      <c r="A176" s="320"/>
      <c r="B176" s="319"/>
      <c r="C176" s="328"/>
      <c r="D176" s="322"/>
      <c r="F176" s="318"/>
      <c r="G176" s="318"/>
    </row>
    <row r="177" spans="1:7">
      <c r="A177" s="320"/>
      <c r="B177" s="319"/>
      <c r="C177" s="328"/>
      <c r="D177" s="322"/>
      <c r="F177" s="318"/>
      <c r="G177" s="318"/>
    </row>
    <row r="178" spans="1:7">
      <c r="A178" s="320"/>
      <c r="B178" s="319"/>
      <c r="D178" s="322"/>
      <c r="F178" s="318"/>
      <c r="G178" s="318"/>
    </row>
    <row r="179" spans="1:7">
      <c r="A179" s="320"/>
      <c r="B179" s="319"/>
      <c r="D179" s="322"/>
      <c r="F179" s="318"/>
      <c r="G179" s="318"/>
    </row>
    <row r="180" spans="1:7">
      <c r="A180" s="320"/>
      <c r="B180" s="319"/>
      <c r="D180" s="322"/>
      <c r="F180" s="318"/>
      <c r="G180" s="318"/>
    </row>
    <row r="181" spans="1:7">
      <c r="A181" s="320"/>
      <c r="B181" s="319"/>
      <c r="D181" s="322"/>
      <c r="F181" s="318"/>
      <c r="G181" s="318"/>
    </row>
    <row r="182" spans="1:7">
      <c r="A182" s="320"/>
      <c r="B182" s="319"/>
      <c r="D182" s="322"/>
      <c r="F182" s="318"/>
      <c r="G182" s="318"/>
    </row>
    <row r="183" spans="1:7">
      <c r="A183" s="320"/>
      <c r="B183" s="319"/>
      <c r="D183" s="322"/>
      <c r="F183" s="318"/>
      <c r="G183" s="318"/>
    </row>
    <row r="184" spans="1:7">
      <c r="A184" s="320"/>
      <c r="B184" s="319"/>
      <c r="C184" s="328"/>
      <c r="D184" s="322"/>
      <c r="F184" s="318"/>
      <c r="G184" s="318"/>
    </row>
    <row r="185" spans="1:7">
      <c r="A185" s="320"/>
      <c r="B185" s="319"/>
      <c r="C185" s="328"/>
      <c r="D185" s="322"/>
      <c r="F185" s="318"/>
      <c r="G185" s="318"/>
    </row>
    <row r="186" spans="1:7">
      <c r="A186" s="320"/>
      <c r="B186" s="319"/>
      <c r="C186" s="328"/>
      <c r="D186" s="322"/>
      <c r="F186" s="318"/>
      <c r="G186" s="318"/>
    </row>
    <row r="187" spans="1:7">
      <c r="A187" s="336"/>
      <c r="B187" s="319"/>
      <c r="C187" s="328"/>
      <c r="D187" s="322"/>
      <c r="F187" s="318"/>
      <c r="G187" s="318"/>
    </row>
    <row r="188" spans="1:7" ht="13.5" thickBot="1">
      <c r="A188" s="332"/>
      <c r="B188" s="331"/>
      <c r="C188" s="330"/>
      <c r="D188" s="322"/>
      <c r="E188" s="329"/>
      <c r="F188" s="329"/>
      <c r="G188" s="329"/>
    </row>
    <row r="189" spans="1:7" ht="13.5" thickTop="1">
      <c r="A189" s="320"/>
      <c r="C189" s="328"/>
      <c r="D189" s="322"/>
      <c r="F189" s="318"/>
      <c r="G189" s="318"/>
    </row>
    <row r="190" spans="1:7">
      <c r="A190" s="320"/>
      <c r="C190" s="325"/>
      <c r="D190" s="322"/>
      <c r="F190" s="318"/>
      <c r="G190" s="318"/>
    </row>
    <row r="191" spans="1:7">
      <c r="D191" s="322"/>
    </row>
    <row r="192" spans="1:7" ht="15.75">
      <c r="A192" s="335"/>
      <c r="B192" s="334"/>
      <c r="C192" s="334"/>
      <c r="D192" s="322"/>
    </row>
    <row r="193" spans="1:8">
      <c r="A193" s="322"/>
      <c r="B193" s="322"/>
      <c r="C193" s="322"/>
      <c r="D193" s="322"/>
      <c r="E193" s="322"/>
      <c r="F193" s="322"/>
      <c r="G193" s="322"/>
      <c r="H193" s="324"/>
    </row>
    <row r="194" spans="1:8">
      <c r="D194" s="322"/>
      <c r="H194" s="324"/>
    </row>
    <row r="195" spans="1:8">
      <c r="A195" s="333"/>
      <c r="C195" s="328"/>
      <c r="D195" s="322"/>
      <c r="F195" s="318"/>
      <c r="G195" s="318"/>
      <c r="H195" s="324"/>
    </row>
    <row r="196" spans="1:8">
      <c r="D196" s="322"/>
      <c r="H196" s="324"/>
    </row>
    <row r="197" spans="1:8" ht="13.5" thickBot="1">
      <c r="A197" s="332"/>
      <c r="B197" s="331"/>
      <c r="C197" s="330"/>
      <c r="D197" s="322"/>
      <c r="E197" s="329"/>
      <c r="F197" s="329"/>
      <c r="G197" s="329"/>
      <c r="H197" s="324"/>
    </row>
    <row r="198" spans="1:8" ht="13.5" thickTop="1">
      <c r="A198" s="320"/>
      <c r="C198" s="328"/>
      <c r="D198" s="322"/>
      <c r="F198" s="318"/>
      <c r="G198" s="318"/>
      <c r="H198" s="324"/>
    </row>
    <row r="199" spans="1:8">
      <c r="A199" s="320"/>
      <c r="C199" s="325"/>
      <c r="D199" s="322"/>
      <c r="F199" s="318"/>
      <c r="G199" s="318"/>
      <c r="H199" s="324"/>
    </row>
    <row r="200" spans="1:8">
      <c r="D200" s="322"/>
      <c r="H200" s="324"/>
    </row>
    <row r="201" spans="1:8">
      <c r="A201" s="327"/>
      <c r="B201" s="327"/>
      <c r="C201" s="327"/>
      <c r="D201" s="322"/>
      <c r="E201" s="327"/>
      <c r="F201" s="327"/>
      <c r="G201" s="327"/>
      <c r="H201" s="324"/>
    </row>
    <row r="202" spans="1:8">
      <c r="D202" s="322"/>
    </row>
    <row r="203" spans="1:8">
      <c r="D203" s="322"/>
    </row>
    <row r="204" spans="1:8">
      <c r="D204" s="322"/>
    </row>
    <row r="205" spans="1:8">
      <c r="D205" s="322"/>
    </row>
    <row r="206" spans="1:8">
      <c r="D206" s="322"/>
    </row>
    <row r="207" spans="1:8">
      <c r="D207" s="322"/>
    </row>
    <row r="208" spans="1:8">
      <c r="D208" s="322"/>
    </row>
    <row r="209" spans="4:4">
      <c r="D209" s="322"/>
    </row>
    <row r="210" spans="4:4">
      <c r="D210" s="322"/>
    </row>
    <row r="211" spans="4:4">
      <c r="D211" s="322"/>
    </row>
    <row r="212" spans="4:4">
      <c r="D212" s="322"/>
    </row>
    <row r="213" spans="4:4">
      <c r="D213" s="322"/>
    </row>
    <row r="214" spans="4:4">
      <c r="D214" s="322"/>
    </row>
    <row r="215" spans="4:4">
      <c r="D215" s="322"/>
    </row>
    <row r="216" spans="4:4">
      <c r="D216" s="322"/>
    </row>
    <row r="217" spans="4:4">
      <c r="D217" s="322"/>
    </row>
    <row r="218" spans="4:4">
      <c r="D218" s="322"/>
    </row>
    <row r="219" spans="4:4">
      <c r="D219" s="322"/>
    </row>
    <row r="220" spans="4:4">
      <c r="D220" s="322"/>
    </row>
    <row r="221" spans="4:4">
      <c r="D221" s="322"/>
    </row>
    <row r="222" spans="4:4">
      <c r="D222" s="322"/>
    </row>
    <row r="223" spans="4:4">
      <c r="D223" s="322"/>
    </row>
    <row r="224" spans="4:4">
      <c r="D224" s="322"/>
    </row>
    <row r="225" spans="4:4">
      <c r="D225" s="322"/>
    </row>
    <row r="226" spans="4:4">
      <c r="D226" s="322"/>
    </row>
    <row r="227" spans="4:4">
      <c r="D227" s="322"/>
    </row>
    <row r="228" spans="4:4">
      <c r="D228" s="322"/>
    </row>
    <row r="229" spans="4:4">
      <c r="D229" s="322"/>
    </row>
    <row r="230" spans="4:4">
      <c r="D230" s="322"/>
    </row>
    <row r="231" spans="4:4">
      <c r="D231" s="322"/>
    </row>
    <row r="232" spans="4:4">
      <c r="D232" s="322"/>
    </row>
    <row r="233" spans="4:4">
      <c r="D233" s="322"/>
    </row>
    <row r="234" spans="4:4">
      <c r="D234" s="322"/>
    </row>
    <row r="235" spans="4:4">
      <c r="D235" s="322"/>
    </row>
    <row r="236" spans="4:4">
      <c r="D236" s="322"/>
    </row>
    <row r="237" spans="4:4">
      <c r="D237" s="322"/>
    </row>
    <row r="238" spans="4:4">
      <c r="D238" s="322"/>
    </row>
    <row r="239" spans="4:4">
      <c r="D239" s="322"/>
    </row>
    <row r="240" spans="4:4">
      <c r="D240" s="322"/>
    </row>
    <row r="241" spans="4:4">
      <c r="D241" s="322"/>
    </row>
    <row r="242" spans="4:4">
      <c r="D242" s="322"/>
    </row>
    <row r="243" spans="4:4">
      <c r="D243" s="322"/>
    </row>
    <row r="244" spans="4:4">
      <c r="D244" s="322"/>
    </row>
    <row r="245" spans="4:4">
      <c r="D245" s="322"/>
    </row>
    <row r="246" spans="4:4">
      <c r="D246" s="322"/>
    </row>
    <row r="247" spans="4:4">
      <c r="D247" s="322"/>
    </row>
    <row r="248" spans="4:4">
      <c r="D248" s="322"/>
    </row>
    <row r="249" spans="4:4">
      <c r="D249" s="322"/>
    </row>
    <row r="250" spans="4:4">
      <c r="D250" s="322"/>
    </row>
    <row r="251" spans="4:4">
      <c r="D251" s="322"/>
    </row>
    <row r="252" spans="4:4">
      <c r="D252" s="322"/>
    </row>
    <row r="253" spans="4:4">
      <c r="D253" s="322"/>
    </row>
    <row r="254" spans="4:4">
      <c r="D254" s="322"/>
    </row>
    <row r="255" spans="4:4">
      <c r="D255" s="322"/>
    </row>
    <row r="256" spans="4:4">
      <c r="D256" s="322"/>
    </row>
    <row r="257" spans="4:4">
      <c r="D257" s="322"/>
    </row>
    <row r="258" spans="4:4">
      <c r="D258" s="322"/>
    </row>
    <row r="259" spans="4:4">
      <c r="D259" s="322"/>
    </row>
    <row r="260" spans="4:4">
      <c r="D260" s="322"/>
    </row>
    <row r="261" spans="4:4">
      <c r="D261" s="322"/>
    </row>
    <row r="262" spans="4:4">
      <c r="D262" s="322"/>
    </row>
    <row r="263" spans="4:4">
      <c r="D263" s="322"/>
    </row>
    <row r="264" spans="4:4">
      <c r="D264" s="322"/>
    </row>
    <row r="265" spans="4:4">
      <c r="D265" s="322"/>
    </row>
    <row r="266" spans="4:4">
      <c r="D266" s="322"/>
    </row>
    <row r="267" spans="4:4">
      <c r="D267" s="322"/>
    </row>
    <row r="268" spans="4:4">
      <c r="D268" s="322"/>
    </row>
    <row r="269" spans="4:4">
      <c r="D269" s="322"/>
    </row>
    <row r="270" spans="4:4">
      <c r="D270" s="322"/>
    </row>
    <row r="271" spans="4:4">
      <c r="D271" s="322"/>
    </row>
    <row r="272" spans="4:4">
      <c r="D272" s="322"/>
    </row>
    <row r="273" spans="4:4">
      <c r="D273" s="322"/>
    </row>
    <row r="274" spans="4:4">
      <c r="D274" s="322"/>
    </row>
    <row r="275" spans="4:4">
      <c r="D275" s="322"/>
    </row>
    <row r="276" spans="4:4">
      <c r="D276" s="322"/>
    </row>
    <row r="277" spans="4:4">
      <c r="D277" s="322"/>
    </row>
    <row r="278" spans="4:4">
      <c r="D278" s="322"/>
    </row>
    <row r="279" spans="4:4">
      <c r="D279" s="322"/>
    </row>
    <row r="280" spans="4:4">
      <c r="D280" s="322"/>
    </row>
    <row r="281" spans="4:4">
      <c r="D281" s="322"/>
    </row>
    <row r="282" spans="4:4">
      <c r="D282" s="322"/>
    </row>
    <row r="283" spans="4:4">
      <c r="D283" s="322"/>
    </row>
    <row r="284" spans="4:4">
      <c r="D284" s="322"/>
    </row>
    <row r="285" spans="4:4">
      <c r="D285" s="322"/>
    </row>
    <row r="286" spans="4:4">
      <c r="D286" s="322"/>
    </row>
    <row r="287" spans="4:4">
      <c r="D287" s="322"/>
    </row>
    <row r="288" spans="4:4">
      <c r="D288" s="322"/>
    </row>
    <row r="289" spans="1:7">
      <c r="D289" s="322"/>
    </row>
    <row r="290" spans="1:7">
      <c r="D290" s="322"/>
    </row>
    <row r="291" spans="1:7">
      <c r="D291" s="322"/>
    </row>
    <row r="292" spans="1:7">
      <c r="D292" s="322"/>
    </row>
    <row r="293" spans="1:7">
      <c r="D293" s="322"/>
    </row>
    <row r="294" spans="1:7">
      <c r="D294" s="322"/>
    </row>
    <row r="295" spans="1:7">
      <c r="D295" s="322"/>
    </row>
    <row r="296" spans="1:7">
      <c r="D296" s="322"/>
    </row>
    <row r="297" spans="1:7">
      <c r="D297" s="322"/>
    </row>
    <row r="298" spans="1:7">
      <c r="D298" s="322"/>
    </row>
    <row r="299" spans="1:7">
      <c r="D299" s="322"/>
    </row>
    <row r="300" spans="1:7">
      <c r="A300" s="326"/>
      <c r="B300" s="324"/>
      <c r="C300" s="324"/>
      <c r="D300" s="322"/>
      <c r="E300" s="324"/>
      <c r="F300" s="323"/>
      <c r="G300" s="323"/>
    </row>
    <row r="301" spans="1:7">
      <c r="A301" s="326"/>
      <c r="B301" s="324"/>
      <c r="C301" s="324"/>
      <c r="D301" s="323"/>
      <c r="E301" s="324"/>
      <c r="F301" s="323"/>
      <c r="G301" s="323"/>
    </row>
    <row r="302" spans="1:7">
      <c r="A302" s="326"/>
      <c r="B302" s="324"/>
      <c r="C302" s="324"/>
      <c r="D302" s="323"/>
      <c r="E302" s="324"/>
      <c r="F302" s="323"/>
      <c r="G302" s="323"/>
    </row>
    <row r="303" spans="1:7">
      <c r="A303" s="326"/>
      <c r="B303" s="324"/>
      <c r="C303" s="324"/>
      <c r="D303" s="323"/>
      <c r="E303" s="324"/>
      <c r="F303" s="323"/>
      <c r="G303" s="323"/>
    </row>
    <row r="304" spans="1:7">
      <c r="A304" s="326"/>
      <c r="B304" s="324"/>
      <c r="C304" s="324"/>
      <c r="D304" s="323"/>
      <c r="E304" s="324"/>
      <c r="F304" s="323"/>
      <c r="G304" s="323"/>
    </row>
    <row r="305" spans="1:7">
      <c r="A305" s="326"/>
      <c r="B305" s="324"/>
      <c r="C305" s="324"/>
      <c r="D305" s="323"/>
      <c r="E305" s="324"/>
      <c r="F305" s="323"/>
      <c r="G305" s="323"/>
    </row>
    <row r="306" spans="1:7">
      <c r="A306" s="326"/>
      <c r="B306" s="324"/>
      <c r="C306" s="324"/>
      <c r="D306" s="323"/>
      <c r="E306" s="324"/>
      <c r="F306" s="323"/>
      <c r="G306" s="323"/>
    </row>
    <row r="307" spans="1:7">
      <c r="A307" s="326"/>
      <c r="B307" s="324"/>
      <c r="C307" s="324"/>
      <c r="D307" s="323"/>
      <c r="E307" s="324"/>
      <c r="F307" s="323"/>
      <c r="G307" s="323"/>
    </row>
    <row r="308" spans="1:7">
      <c r="A308" s="324"/>
      <c r="B308" s="324"/>
      <c r="C308" s="324"/>
      <c r="D308" s="324"/>
      <c r="E308" s="324"/>
      <c r="F308" s="324"/>
      <c r="G308" s="323"/>
    </row>
    <row r="309" spans="1:7">
      <c r="A309" s="324"/>
      <c r="B309" s="324"/>
      <c r="C309" s="324"/>
      <c r="D309" s="324"/>
      <c r="E309" s="324"/>
      <c r="F309" s="324"/>
      <c r="G309" s="323"/>
    </row>
    <row r="310" spans="1:7">
      <c r="A310" s="326"/>
      <c r="B310" s="324"/>
      <c r="C310" s="325"/>
      <c r="D310" s="323"/>
      <c r="E310" s="324"/>
      <c r="F310" s="323"/>
      <c r="G310" s="323"/>
    </row>
    <row r="454" spans="1:7">
      <c r="A454" s="322"/>
      <c r="B454" s="322"/>
      <c r="C454" s="322"/>
      <c r="D454" s="322"/>
      <c r="E454" s="322"/>
      <c r="F454" s="322"/>
      <c r="G454" s="322"/>
    </row>
    <row r="455" spans="1:7">
      <c r="A455" s="320"/>
      <c r="D455" s="321"/>
      <c r="E455" s="319"/>
      <c r="F455" s="318"/>
      <c r="G455" s="318"/>
    </row>
    <row r="456" spans="1:7">
      <c r="A456" s="320"/>
      <c r="B456" s="319"/>
      <c r="D456" s="318"/>
      <c r="F456" s="318"/>
      <c r="G456" s="318"/>
    </row>
  </sheetData>
  <pageMargins left="0.78740157499999996" right="0.78740157499999996" top="0.984251969" bottom="0.984251969" header="0.4921259845" footer="0.4921259845"/>
  <pageSetup paperSize="9"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97"/>
  <sheetViews>
    <sheetView zoomScaleNormal="100" workbookViewId="0">
      <selection activeCell="F31" sqref="F31"/>
    </sheetView>
  </sheetViews>
  <sheetFormatPr defaultRowHeight="12.75"/>
  <cols>
    <col min="1" max="1" width="5.140625" style="203" customWidth="1"/>
    <col min="2" max="2" width="11.7109375" style="203" customWidth="1"/>
    <col min="3" max="3" width="65.7109375" style="203" customWidth="1"/>
    <col min="4" max="4" width="9.5703125" style="203" customWidth="1"/>
    <col min="5" max="5" width="4.140625" style="203" customWidth="1"/>
    <col min="6" max="6" width="11.7109375" style="203" customWidth="1"/>
    <col min="7" max="7" width="15" style="203" customWidth="1"/>
    <col min="8" max="256" width="9.140625" style="203"/>
    <col min="257" max="257" width="5.140625" style="203" customWidth="1"/>
    <col min="258" max="258" width="11.7109375" style="203" customWidth="1"/>
    <col min="259" max="259" width="65.7109375" style="203" customWidth="1"/>
    <col min="260" max="260" width="9.5703125" style="203" customWidth="1"/>
    <col min="261" max="261" width="4.140625" style="203" customWidth="1"/>
    <col min="262" max="262" width="11.7109375" style="203" customWidth="1"/>
    <col min="263" max="263" width="15" style="203" customWidth="1"/>
    <col min="264" max="512" width="9.140625" style="203"/>
    <col min="513" max="513" width="5.140625" style="203" customWidth="1"/>
    <col min="514" max="514" width="11.7109375" style="203" customWidth="1"/>
    <col min="515" max="515" width="65.7109375" style="203" customWidth="1"/>
    <col min="516" max="516" width="9.5703125" style="203" customWidth="1"/>
    <col min="517" max="517" width="4.140625" style="203" customWidth="1"/>
    <col min="518" max="518" width="11.7109375" style="203" customWidth="1"/>
    <col min="519" max="519" width="15" style="203" customWidth="1"/>
    <col min="520" max="768" width="9.140625" style="203"/>
    <col min="769" max="769" width="5.140625" style="203" customWidth="1"/>
    <col min="770" max="770" width="11.7109375" style="203" customWidth="1"/>
    <col min="771" max="771" width="65.7109375" style="203" customWidth="1"/>
    <col min="772" max="772" width="9.5703125" style="203" customWidth="1"/>
    <col min="773" max="773" width="4.140625" style="203" customWidth="1"/>
    <col min="774" max="774" width="11.7109375" style="203" customWidth="1"/>
    <col min="775" max="775" width="15" style="203" customWidth="1"/>
    <col min="776" max="1024" width="9.140625" style="203"/>
    <col min="1025" max="1025" width="5.140625" style="203" customWidth="1"/>
    <col min="1026" max="1026" width="11.7109375" style="203" customWidth="1"/>
    <col min="1027" max="1027" width="65.7109375" style="203" customWidth="1"/>
    <col min="1028" max="1028" width="9.5703125" style="203" customWidth="1"/>
    <col min="1029" max="1029" width="4.140625" style="203" customWidth="1"/>
    <col min="1030" max="1030" width="11.7109375" style="203" customWidth="1"/>
    <col min="1031" max="1031" width="15" style="203" customWidth="1"/>
    <col min="1032" max="1280" width="9.140625" style="203"/>
    <col min="1281" max="1281" width="5.140625" style="203" customWidth="1"/>
    <col min="1282" max="1282" width="11.7109375" style="203" customWidth="1"/>
    <col min="1283" max="1283" width="65.7109375" style="203" customWidth="1"/>
    <col min="1284" max="1284" width="9.5703125" style="203" customWidth="1"/>
    <col min="1285" max="1285" width="4.140625" style="203" customWidth="1"/>
    <col min="1286" max="1286" width="11.7109375" style="203" customWidth="1"/>
    <col min="1287" max="1287" width="15" style="203" customWidth="1"/>
    <col min="1288" max="1536" width="9.140625" style="203"/>
    <col min="1537" max="1537" width="5.140625" style="203" customWidth="1"/>
    <col min="1538" max="1538" width="11.7109375" style="203" customWidth="1"/>
    <col min="1539" max="1539" width="65.7109375" style="203" customWidth="1"/>
    <col min="1540" max="1540" width="9.5703125" style="203" customWidth="1"/>
    <col min="1541" max="1541" width="4.140625" style="203" customWidth="1"/>
    <col min="1542" max="1542" width="11.7109375" style="203" customWidth="1"/>
    <col min="1543" max="1543" width="15" style="203" customWidth="1"/>
    <col min="1544" max="1792" width="9.140625" style="203"/>
    <col min="1793" max="1793" width="5.140625" style="203" customWidth="1"/>
    <col min="1794" max="1794" width="11.7109375" style="203" customWidth="1"/>
    <col min="1795" max="1795" width="65.7109375" style="203" customWidth="1"/>
    <col min="1796" max="1796" width="9.5703125" style="203" customWidth="1"/>
    <col min="1797" max="1797" width="4.140625" style="203" customWidth="1"/>
    <col min="1798" max="1798" width="11.7109375" style="203" customWidth="1"/>
    <col min="1799" max="1799" width="15" style="203" customWidth="1"/>
    <col min="1800" max="2048" width="9.140625" style="203"/>
    <col min="2049" max="2049" width="5.140625" style="203" customWidth="1"/>
    <col min="2050" max="2050" width="11.7109375" style="203" customWidth="1"/>
    <col min="2051" max="2051" width="65.7109375" style="203" customWidth="1"/>
    <col min="2052" max="2052" width="9.5703125" style="203" customWidth="1"/>
    <col min="2053" max="2053" width="4.140625" style="203" customWidth="1"/>
    <col min="2054" max="2054" width="11.7109375" style="203" customWidth="1"/>
    <col min="2055" max="2055" width="15" style="203" customWidth="1"/>
    <col min="2056" max="2304" width="9.140625" style="203"/>
    <col min="2305" max="2305" width="5.140625" style="203" customWidth="1"/>
    <col min="2306" max="2306" width="11.7109375" style="203" customWidth="1"/>
    <col min="2307" max="2307" width="65.7109375" style="203" customWidth="1"/>
    <col min="2308" max="2308" width="9.5703125" style="203" customWidth="1"/>
    <col min="2309" max="2309" width="4.140625" style="203" customWidth="1"/>
    <col min="2310" max="2310" width="11.7109375" style="203" customWidth="1"/>
    <col min="2311" max="2311" width="15" style="203" customWidth="1"/>
    <col min="2312" max="2560" width="9.140625" style="203"/>
    <col min="2561" max="2561" width="5.140625" style="203" customWidth="1"/>
    <col min="2562" max="2562" width="11.7109375" style="203" customWidth="1"/>
    <col min="2563" max="2563" width="65.7109375" style="203" customWidth="1"/>
    <col min="2564" max="2564" width="9.5703125" style="203" customWidth="1"/>
    <col min="2565" max="2565" width="4.140625" style="203" customWidth="1"/>
    <col min="2566" max="2566" width="11.7109375" style="203" customWidth="1"/>
    <col min="2567" max="2567" width="15" style="203" customWidth="1"/>
    <col min="2568" max="2816" width="9.140625" style="203"/>
    <col min="2817" max="2817" width="5.140625" style="203" customWidth="1"/>
    <col min="2818" max="2818" width="11.7109375" style="203" customWidth="1"/>
    <col min="2819" max="2819" width="65.7109375" style="203" customWidth="1"/>
    <col min="2820" max="2820" width="9.5703125" style="203" customWidth="1"/>
    <col min="2821" max="2821" width="4.140625" style="203" customWidth="1"/>
    <col min="2822" max="2822" width="11.7109375" style="203" customWidth="1"/>
    <col min="2823" max="2823" width="15" style="203" customWidth="1"/>
    <col min="2824" max="3072" width="9.140625" style="203"/>
    <col min="3073" max="3073" width="5.140625" style="203" customWidth="1"/>
    <col min="3074" max="3074" width="11.7109375" style="203" customWidth="1"/>
    <col min="3075" max="3075" width="65.7109375" style="203" customWidth="1"/>
    <col min="3076" max="3076" width="9.5703125" style="203" customWidth="1"/>
    <col min="3077" max="3077" width="4.140625" style="203" customWidth="1"/>
    <col min="3078" max="3078" width="11.7109375" style="203" customWidth="1"/>
    <col min="3079" max="3079" width="15" style="203" customWidth="1"/>
    <col min="3080" max="3328" width="9.140625" style="203"/>
    <col min="3329" max="3329" width="5.140625" style="203" customWidth="1"/>
    <col min="3330" max="3330" width="11.7109375" style="203" customWidth="1"/>
    <col min="3331" max="3331" width="65.7109375" style="203" customWidth="1"/>
    <col min="3332" max="3332" width="9.5703125" style="203" customWidth="1"/>
    <col min="3333" max="3333" width="4.140625" style="203" customWidth="1"/>
    <col min="3334" max="3334" width="11.7109375" style="203" customWidth="1"/>
    <col min="3335" max="3335" width="15" style="203" customWidth="1"/>
    <col min="3336" max="3584" width="9.140625" style="203"/>
    <col min="3585" max="3585" width="5.140625" style="203" customWidth="1"/>
    <col min="3586" max="3586" width="11.7109375" style="203" customWidth="1"/>
    <col min="3587" max="3587" width="65.7109375" style="203" customWidth="1"/>
    <col min="3588" max="3588" width="9.5703125" style="203" customWidth="1"/>
    <col min="3589" max="3589" width="4.140625" style="203" customWidth="1"/>
    <col min="3590" max="3590" width="11.7109375" style="203" customWidth="1"/>
    <col min="3591" max="3591" width="15" style="203" customWidth="1"/>
    <col min="3592" max="3840" width="9.140625" style="203"/>
    <col min="3841" max="3841" width="5.140625" style="203" customWidth="1"/>
    <col min="3842" max="3842" width="11.7109375" style="203" customWidth="1"/>
    <col min="3843" max="3843" width="65.7109375" style="203" customWidth="1"/>
    <col min="3844" max="3844" width="9.5703125" style="203" customWidth="1"/>
    <col min="3845" max="3845" width="4.140625" style="203" customWidth="1"/>
    <col min="3846" max="3846" width="11.7109375" style="203" customWidth="1"/>
    <col min="3847" max="3847" width="15" style="203" customWidth="1"/>
    <col min="3848" max="4096" width="9.140625" style="203"/>
    <col min="4097" max="4097" width="5.140625" style="203" customWidth="1"/>
    <col min="4098" max="4098" width="11.7109375" style="203" customWidth="1"/>
    <col min="4099" max="4099" width="65.7109375" style="203" customWidth="1"/>
    <col min="4100" max="4100" width="9.5703125" style="203" customWidth="1"/>
    <col min="4101" max="4101" width="4.140625" style="203" customWidth="1"/>
    <col min="4102" max="4102" width="11.7109375" style="203" customWidth="1"/>
    <col min="4103" max="4103" width="15" style="203" customWidth="1"/>
    <col min="4104" max="4352" width="9.140625" style="203"/>
    <col min="4353" max="4353" width="5.140625" style="203" customWidth="1"/>
    <col min="4354" max="4354" width="11.7109375" style="203" customWidth="1"/>
    <col min="4355" max="4355" width="65.7109375" style="203" customWidth="1"/>
    <col min="4356" max="4356" width="9.5703125" style="203" customWidth="1"/>
    <col min="4357" max="4357" width="4.140625" style="203" customWidth="1"/>
    <col min="4358" max="4358" width="11.7109375" style="203" customWidth="1"/>
    <col min="4359" max="4359" width="15" style="203" customWidth="1"/>
    <col min="4360" max="4608" width="9.140625" style="203"/>
    <col min="4609" max="4609" width="5.140625" style="203" customWidth="1"/>
    <col min="4610" max="4610" width="11.7109375" style="203" customWidth="1"/>
    <col min="4611" max="4611" width="65.7109375" style="203" customWidth="1"/>
    <col min="4612" max="4612" width="9.5703125" style="203" customWidth="1"/>
    <col min="4613" max="4613" width="4.140625" style="203" customWidth="1"/>
    <col min="4614" max="4614" width="11.7109375" style="203" customWidth="1"/>
    <col min="4615" max="4615" width="15" style="203" customWidth="1"/>
    <col min="4616" max="4864" width="9.140625" style="203"/>
    <col min="4865" max="4865" width="5.140625" style="203" customWidth="1"/>
    <col min="4866" max="4866" width="11.7109375" style="203" customWidth="1"/>
    <col min="4867" max="4867" width="65.7109375" style="203" customWidth="1"/>
    <col min="4868" max="4868" width="9.5703125" style="203" customWidth="1"/>
    <col min="4869" max="4869" width="4.140625" style="203" customWidth="1"/>
    <col min="4870" max="4870" width="11.7109375" style="203" customWidth="1"/>
    <col min="4871" max="4871" width="15" style="203" customWidth="1"/>
    <col min="4872" max="5120" width="9.140625" style="203"/>
    <col min="5121" max="5121" width="5.140625" style="203" customWidth="1"/>
    <col min="5122" max="5122" width="11.7109375" style="203" customWidth="1"/>
    <col min="5123" max="5123" width="65.7109375" style="203" customWidth="1"/>
    <col min="5124" max="5124" width="9.5703125" style="203" customWidth="1"/>
    <col min="5125" max="5125" width="4.140625" style="203" customWidth="1"/>
    <col min="5126" max="5126" width="11.7109375" style="203" customWidth="1"/>
    <col min="5127" max="5127" width="15" style="203" customWidth="1"/>
    <col min="5128" max="5376" width="9.140625" style="203"/>
    <col min="5377" max="5377" width="5.140625" style="203" customWidth="1"/>
    <col min="5378" max="5378" width="11.7109375" style="203" customWidth="1"/>
    <col min="5379" max="5379" width="65.7109375" style="203" customWidth="1"/>
    <col min="5380" max="5380" width="9.5703125" style="203" customWidth="1"/>
    <col min="5381" max="5381" width="4.140625" style="203" customWidth="1"/>
    <col min="5382" max="5382" width="11.7109375" style="203" customWidth="1"/>
    <col min="5383" max="5383" width="15" style="203" customWidth="1"/>
    <col min="5384" max="5632" width="9.140625" style="203"/>
    <col min="5633" max="5633" width="5.140625" style="203" customWidth="1"/>
    <col min="5634" max="5634" width="11.7109375" style="203" customWidth="1"/>
    <col min="5635" max="5635" width="65.7109375" style="203" customWidth="1"/>
    <col min="5636" max="5636" width="9.5703125" style="203" customWidth="1"/>
    <col min="5637" max="5637" width="4.140625" style="203" customWidth="1"/>
    <col min="5638" max="5638" width="11.7109375" style="203" customWidth="1"/>
    <col min="5639" max="5639" width="15" style="203" customWidth="1"/>
    <col min="5640" max="5888" width="9.140625" style="203"/>
    <col min="5889" max="5889" width="5.140625" style="203" customWidth="1"/>
    <col min="5890" max="5890" width="11.7109375" style="203" customWidth="1"/>
    <col min="5891" max="5891" width="65.7109375" style="203" customWidth="1"/>
    <col min="5892" max="5892" width="9.5703125" style="203" customWidth="1"/>
    <col min="5893" max="5893" width="4.140625" style="203" customWidth="1"/>
    <col min="5894" max="5894" width="11.7109375" style="203" customWidth="1"/>
    <col min="5895" max="5895" width="15" style="203" customWidth="1"/>
    <col min="5896" max="6144" width="9.140625" style="203"/>
    <col min="6145" max="6145" width="5.140625" style="203" customWidth="1"/>
    <col min="6146" max="6146" width="11.7109375" style="203" customWidth="1"/>
    <col min="6147" max="6147" width="65.7109375" style="203" customWidth="1"/>
    <col min="6148" max="6148" width="9.5703125" style="203" customWidth="1"/>
    <col min="6149" max="6149" width="4.140625" style="203" customWidth="1"/>
    <col min="6150" max="6150" width="11.7109375" style="203" customWidth="1"/>
    <col min="6151" max="6151" width="15" style="203" customWidth="1"/>
    <col min="6152" max="6400" width="9.140625" style="203"/>
    <col min="6401" max="6401" width="5.140625" style="203" customWidth="1"/>
    <col min="6402" max="6402" width="11.7109375" style="203" customWidth="1"/>
    <col min="6403" max="6403" width="65.7109375" style="203" customWidth="1"/>
    <col min="6404" max="6404" width="9.5703125" style="203" customWidth="1"/>
    <col min="6405" max="6405" width="4.140625" style="203" customWidth="1"/>
    <col min="6406" max="6406" width="11.7109375" style="203" customWidth="1"/>
    <col min="6407" max="6407" width="15" style="203" customWidth="1"/>
    <col min="6408" max="6656" width="9.140625" style="203"/>
    <col min="6657" max="6657" width="5.140625" style="203" customWidth="1"/>
    <col min="6658" max="6658" width="11.7109375" style="203" customWidth="1"/>
    <col min="6659" max="6659" width="65.7109375" style="203" customWidth="1"/>
    <col min="6660" max="6660" width="9.5703125" style="203" customWidth="1"/>
    <col min="6661" max="6661" width="4.140625" style="203" customWidth="1"/>
    <col min="6662" max="6662" width="11.7109375" style="203" customWidth="1"/>
    <col min="6663" max="6663" width="15" style="203" customWidth="1"/>
    <col min="6664" max="6912" width="9.140625" style="203"/>
    <col min="6913" max="6913" width="5.140625" style="203" customWidth="1"/>
    <col min="6914" max="6914" width="11.7109375" style="203" customWidth="1"/>
    <col min="6915" max="6915" width="65.7109375" style="203" customWidth="1"/>
    <col min="6916" max="6916" width="9.5703125" style="203" customWidth="1"/>
    <col min="6917" max="6917" width="4.140625" style="203" customWidth="1"/>
    <col min="6918" max="6918" width="11.7109375" style="203" customWidth="1"/>
    <col min="6919" max="6919" width="15" style="203" customWidth="1"/>
    <col min="6920" max="7168" width="9.140625" style="203"/>
    <col min="7169" max="7169" width="5.140625" style="203" customWidth="1"/>
    <col min="7170" max="7170" width="11.7109375" style="203" customWidth="1"/>
    <col min="7171" max="7171" width="65.7109375" style="203" customWidth="1"/>
    <col min="7172" max="7172" width="9.5703125" style="203" customWidth="1"/>
    <col min="7173" max="7173" width="4.140625" style="203" customWidth="1"/>
    <col min="7174" max="7174" width="11.7109375" style="203" customWidth="1"/>
    <col min="7175" max="7175" width="15" style="203" customWidth="1"/>
    <col min="7176" max="7424" width="9.140625" style="203"/>
    <col min="7425" max="7425" width="5.140625" style="203" customWidth="1"/>
    <col min="7426" max="7426" width="11.7109375" style="203" customWidth="1"/>
    <col min="7427" max="7427" width="65.7109375" style="203" customWidth="1"/>
    <col min="7428" max="7428" width="9.5703125" style="203" customWidth="1"/>
    <col min="7429" max="7429" width="4.140625" style="203" customWidth="1"/>
    <col min="7430" max="7430" width="11.7109375" style="203" customWidth="1"/>
    <col min="7431" max="7431" width="15" style="203" customWidth="1"/>
    <col min="7432" max="7680" width="9.140625" style="203"/>
    <col min="7681" max="7681" width="5.140625" style="203" customWidth="1"/>
    <col min="7682" max="7682" width="11.7109375" style="203" customWidth="1"/>
    <col min="7683" max="7683" width="65.7109375" style="203" customWidth="1"/>
    <col min="7684" max="7684" width="9.5703125" style="203" customWidth="1"/>
    <col min="7685" max="7685" width="4.140625" style="203" customWidth="1"/>
    <col min="7686" max="7686" width="11.7109375" style="203" customWidth="1"/>
    <col min="7687" max="7687" width="15" style="203" customWidth="1"/>
    <col min="7688" max="7936" width="9.140625" style="203"/>
    <col min="7937" max="7937" width="5.140625" style="203" customWidth="1"/>
    <col min="7938" max="7938" width="11.7109375" style="203" customWidth="1"/>
    <col min="7939" max="7939" width="65.7109375" style="203" customWidth="1"/>
    <col min="7940" max="7940" width="9.5703125" style="203" customWidth="1"/>
    <col min="7941" max="7941" width="4.140625" style="203" customWidth="1"/>
    <col min="7942" max="7942" width="11.7109375" style="203" customWidth="1"/>
    <col min="7943" max="7943" width="15" style="203" customWidth="1"/>
    <col min="7944" max="8192" width="9.140625" style="203"/>
    <col min="8193" max="8193" width="5.140625" style="203" customWidth="1"/>
    <col min="8194" max="8194" width="11.7109375" style="203" customWidth="1"/>
    <col min="8195" max="8195" width="65.7109375" style="203" customWidth="1"/>
    <col min="8196" max="8196" width="9.5703125" style="203" customWidth="1"/>
    <col min="8197" max="8197" width="4.140625" style="203" customWidth="1"/>
    <col min="8198" max="8198" width="11.7109375" style="203" customWidth="1"/>
    <col min="8199" max="8199" width="15" style="203" customWidth="1"/>
    <col min="8200" max="8448" width="9.140625" style="203"/>
    <col min="8449" max="8449" width="5.140625" style="203" customWidth="1"/>
    <col min="8450" max="8450" width="11.7109375" style="203" customWidth="1"/>
    <col min="8451" max="8451" width="65.7109375" style="203" customWidth="1"/>
    <col min="8452" max="8452" width="9.5703125" style="203" customWidth="1"/>
    <col min="8453" max="8453" width="4.140625" style="203" customWidth="1"/>
    <col min="8454" max="8454" width="11.7109375" style="203" customWidth="1"/>
    <col min="8455" max="8455" width="15" style="203" customWidth="1"/>
    <col min="8456" max="8704" width="9.140625" style="203"/>
    <col min="8705" max="8705" width="5.140625" style="203" customWidth="1"/>
    <col min="8706" max="8706" width="11.7109375" style="203" customWidth="1"/>
    <col min="8707" max="8707" width="65.7109375" style="203" customWidth="1"/>
    <col min="8708" max="8708" width="9.5703125" style="203" customWidth="1"/>
    <col min="8709" max="8709" width="4.140625" style="203" customWidth="1"/>
    <col min="8710" max="8710" width="11.7109375" style="203" customWidth="1"/>
    <col min="8711" max="8711" width="15" style="203" customWidth="1"/>
    <col min="8712" max="8960" width="9.140625" style="203"/>
    <col min="8961" max="8961" width="5.140625" style="203" customWidth="1"/>
    <col min="8962" max="8962" width="11.7109375" style="203" customWidth="1"/>
    <col min="8963" max="8963" width="65.7109375" style="203" customWidth="1"/>
    <col min="8964" max="8964" width="9.5703125" style="203" customWidth="1"/>
    <col min="8965" max="8965" width="4.140625" style="203" customWidth="1"/>
    <col min="8966" max="8966" width="11.7109375" style="203" customWidth="1"/>
    <col min="8967" max="8967" width="15" style="203" customWidth="1"/>
    <col min="8968" max="9216" width="9.140625" style="203"/>
    <col min="9217" max="9217" width="5.140625" style="203" customWidth="1"/>
    <col min="9218" max="9218" width="11.7109375" style="203" customWidth="1"/>
    <col min="9219" max="9219" width="65.7109375" style="203" customWidth="1"/>
    <col min="9220" max="9220" width="9.5703125" style="203" customWidth="1"/>
    <col min="9221" max="9221" width="4.140625" style="203" customWidth="1"/>
    <col min="9222" max="9222" width="11.7109375" style="203" customWidth="1"/>
    <col min="9223" max="9223" width="15" style="203" customWidth="1"/>
    <col min="9224" max="9472" width="9.140625" style="203"/>
    <col min="9473" max="9473" width="5.140625" style="203" customWidth="1"/>
    <col min="9474" max="9474" width="11.7109375" style="203" customWidth="1"/>
    <col min="9475" max="9475" width="65.7109375" style="203" customWidth="1"/>
    <col min="9476" max="9476" width="9.5703125" style="203" customWidth="1"/>
    <col min="9477" max="9477" width="4.140625" style="203" customWidth="1"/>
    <col min="9478" max="9478" width="11.7109375" style="203" customWidth="1"/>
    <col min="9479" max="9479" width="15" style="203" customWidth="1"/>
    <col min="9480" max="9728" width="9.140625" style="203"/>
    <col min="9729" max="9729" width="5.140625" style="203" customWidth="1"/>
    <col min="9730" max="9730" width="11.7109375" style="203" customWidth="1"/>
    <col min="9731" max="9731" width="65.7109375" style="203" customWidth="1"/>
    <col min="9732" max="9732" width="9.5703125" style="203" customWidth="1"/>
    <col min="9733" max="9733" width="4.140625" style="203" customWidth="1"/>
    <col min="9734" max="9734" width="11.7109375" style="203" customWidth="1"/>
    <col min="9735" max="9735" width="15" style="203" customWidth="1"/>
    <col min="9736" max="9984" width="9.140625" style="203"/>
    <col min="9985" max="9985" width="5.140625" style="203" customWidth="1"/>
    <col min="9986" max="9986" width="11.7109375" style="203" customWidth="1"/>
    <col min="9987" max="9987" width="65.7109375" style="203" customWidth="1"/>
    <col min="9988" max="9988" width="9.5703125" style="203" customWidth="1"/>
    <col min="9989" max="9989" width="4.140625" style="203" customWidth="1"/>
    <col min="9990" max="9990" width="11.7109375" style="203" customWidth="1"/>
    <col min="9991" max="9991" width="15" style="203" customWidth="1"/>
    <col min="9992" max="10240" width="9.140625" style="203"/>
    <col min="10241" max="10241" width="5.140625" style="203" customWidth="1"/>
    <col min="10242" max="10242" width="11.7109375" style="203" customWidth="1"/>
    <col min="10243" max="10243" width="65.7109375" style="203" customWidth="1"/>
    <col min="10244" max="10244" width="9.5703125" style="203" customWidth="1"/>
    <col min="10245" max="10245" width="4.140625" style="203" customWidth="1"/>
    <col min="10246" max="10246" width="11.7109375" style="203" customWidth="1"/>
    <col min="10247" max="10247" width="15" style="203" customWidth="1"/>
    <col min="10248" max="10496" width="9.140625" style="203"/>
    <col min="10497" max="10497" width="5.140625" style="203" customWidth="1"/>
    <col min="10498" max="10498" width="11.7109375" style="203" customWidth="1"/>
    <col min="10499" max="10499" width="65.7109375" style="203" customWidth="1"/>
    <col min="10500" max="10500" width="9.5703125" style="203" customWidth="1"/>
    <col min="10501" max="10501" width="4.140625" style="203" customWidth="1"/>
    <col min="10502" max="10502" width="11.7109375" style="203" customWidth="1"/>
    <col min="10503" max="10503" width="15" style="203" customWidth="1"/>
    <col min="10504" max="10752" width="9.140625" style="203"/>
    <col min="10753" max="10753" width="5.140625" style="203" customWidth="1"/>
    <col min="10754" max="10754" width="11.7109375" style="203" customWidth="1"/>
    <col min="10755" max="10755" width="65.7109375" style="203" customWidth="1"/>
    <col min="10756" max="10756" width="9.5703125" style="203" customWidth="1"/>
    <col min="10757" max="10757" width="4.140625" style="203" customWidth="1"/>
    <col min="10758" max="10758" width="11.7109375" style="203" customWidth="1"/>
    <col min="10759" max="10759" width="15" style="203" customWidth="1"/>
    <col min="10760" max="11008" width="9.140625" style="203"/>
    <col min="11009" max="11009" width="5.140625" style="203" customWidth="1"/>
    <col min="11010" max="11010" width="11.7109375" style="203" customWidth="1"/>
    <col min="11011" max="11011" width="65.7109375" style="203" customWidth="1"/>
    <col min="11012" max="11012" width="9.5703125" style="203" customWidth="1"/>
    <col min="11013" max="11013" width="4.140625" style="203" customWidth="1"/>
    <col min="11014" max="11014" width="11.7109375" style="203" customWidth="1"/>
    <col min="11015" max="11015" width="15" style="203" customWidth="1"/>
    <col min="11016" max="11264" width="9.140625" style="203"/>
    <col min="11265" max="11265" width="5.140625" style="203" customWidth="1"/>
    <col min="11266" max="11266" width="11.7109375" style="203" customWidth="1"/>
    <col min="11267" max="11267" width="65.7109375" style="203" customWidth="1"/>
    <col min="11268" max="11268" width="9.5703125" style="203" customWidth="1"/>
    <col min="11269" max="11269" width="4.140625" style="203" customWidth="1"/>
    <col min="11270" max="11270" width="11.7109375" style="203" customWidth="1"/>
    <col min="11271" max="11271" width="15" style="203" customWidth="1"/>
    <col min="11272" max="11520" width="9.140625" style="203"/>
    <col min="11521" max="11521" width="5.140625" style="203" customWidth="1"/>
    <col min="11522" max="11522" width="11.7109375" style="203" customWidth="1"/>
    <col min="11523" max="11523" width="65.7109375" style="203" customWidth="1"/>
    <col min="11524" max="11524" width="9.5703125" style="203" customWidth="1"/>
    <col min="11525" max="11525" width="4.140625" style="203" customWidth="1"/>
    <col min="11526" max="11526" width="11.7109375" style="203" customWidth="1"/>
    <col min="11527" max="11527" width="15" style="203" customWidth="1"/>
    <col min="11528" max="11776" width="9.140625" style="203"/>
    <col min="11777" max="11777" width="5.140625" style="203" customWidth="1"/>
    <col min="11778" max="11778" width="11.7109375" style="203" customWidth="1"/>
    <col min="11779" max="11779" width="65.7109375" style="203" customWidth="1"/>
    <col min="11780" max="11780" width="9.5703125" style="203" customWidth="1"/>
    <col min="11781" max="11781" width="4.140625" style="203" customWidth="1"/>
    <col min="11782" max="11782" width="11.7109375" style="203" customWidth="1"/>
    <col min="11783" max="11783" width="15" style="203" customWidth="1"/>
    <col min="11784" max="12032" width="9.140625" style="203"/>
    <col min="12033" max="12033" width="5.140625" style="203" customWidth="1"/>
    <col min="12034" max="12034" width="11.7109375" style="203" customWidth="1"/>
    <col min="12035" max="12035" width="65.7109375" style="203" customWidth="1"/>
    <col min="12036" max="12036" width="9.5703125" style="203" customWidth="1"/>
    <col min="12037" max="12037" width="4.140625" style="203" customWidth="1"/>
    <col min="12038" max="12038" width="11.7109375" style="203" customWidth="1"/>
    <col min="12039" max="12039" width="15" style="203" customWidth="1"/>
    <col min="12040" max="12288" width="9.140625" style="203"/>
    <col min="12289" max="12289" width="5.140625" style="203" customWidth="1"/>
    <col min="12290" max="12290" width="11.7109375" style="203" customWidth="1"/>
    <col min="12291" max="12291" width="65.7109375" style="203" customWidth="1"/>
    <col min="12292" max="12292" width="9.5703125" style="203" customWidth="1"/>
    <col min="12293" max="12293" width="4.140625" style="203" customWidth="1"/>
    <col min="12294" max="12294" width="11.7109375" style="203" customWidth="1"/>
    <col min="12295" max="12295" width="15" style="203" customWidth="1"/>
    <col min="12296" max="12544" width="9.140625" style="203"/>
    <col min="12545" max="12545" width="5.140625" style="203" customWidth="1"/>
    <col min="12546" max="12546" width="11.7109375" style="203" customWidth="1"/>
    <col min="12547" max="12547" width="65.7109375" style="203" customWidth="1"/>
    <col min="12548" max="12548" width="9.5703125" style="203" customWidth="1"/>
    <col min="12549" max="12549" width="4.140625" style="203" customWidth="1"/>
    <col min="12550" max="12550" width="11.7109375" style="203" customWidth="1"/>
    <col min="12551" max="12551" width="15" style="203" customWidth="1"/>
    <col min="12552" max="12800" width="9.140625" style="203"/>
    <col min="12801" max="12801" width="5.140625" style="203" customWidth="1"/>
    <col min="12802" max="12802" width="11.7109375" style="203" customWidth="1"/>
    <col min="12803" max="12803" width="65.7109375" style="203" customWidth="1"/>
    <col min="12804" max="12804" width="9.5703125" style="203" customWidth="1"/>
    <col min="12805" max="12805" width="4.140625" style="203" customWidth="1"/>
    <col min="12806" max="12806" width="11.7109375" style="203" customWidth="1"/>
    <col min="12807" max="12807" width="15" style="203" customWidth="1"/>
    <col min="12808" max="13056" width="9.140625" style="203"/>
    <col min="13057" max="13057" width="5.140625" style="203" customWidth="1"/>
    <col min="13058" max="13058" width="11.7109375" style="203" customWidth="1"/>
    <col min="13059" max="13059" width="65.7109375" style="203" customWidth="1"/>
    <col min="13060" max="13060" width="9.5703125" style="203" customWidth="1"/>
    <col min="13061" max="13061" width="4.140625" style="203" customWidth="1"/>
    <col min="13062" max="13062" width="11.7109375" style="203" customWidth="1"/>
    <col min="13063" max="13063" width="15" style="203" customWidth="1"/>
    <col min="13064" max="13312" width="9.140625" style="203"/>
    <col min="13313" max="13313" width="5.140625" style="203" customWidth="1"/>
    <col min="13314" max="13314" width="11.7109375" style="203" customWidth="1"/>
    <col min="13315" max="13315" width="65.7109375" style="203" customWidth="1"/>
    <col min="13316" max="13316" width="9.5703125" style="203" customWidth="1"/>
    <col min="13317" max="13317" width="4.140625" style="203" customWidth="1"/>
    <col min="13318" max="13318" width="11.7109375" style="203" customWidth="1"/>
    <col min="13319" max="13319" width="15" style="203" customWidth="1"/>
    <col min="13320" max="13568" width="9.140625" style="203"/>
    <col min="13569" max="13569" width="5.140625" style="203" customWidth="1"/>
    <col min="13570" max="13570" width="11.7109375" style="203" customWidth="1"/>
    <col min="13571" max="13571" width="65.7109375" style="203" customWidth="1"/>
    <col min="13572" max="13572" width="9.5703125" style="203" customWidth="1"/>
    <col min="13573" max="13573" width="4.140625" style="203" customWidth="1"/>
    <col min="13574" max="13574" width="11.7109375" style="203" customWidth="1"/>
    <col min="13575" max="13575" width="15" style="203" customWidth="1"/>
    <col min="13576" max="13824" width="9.140625" style="203"/>
    <col min="13825" max="13825" width="5.140625" style="203" customWidth="1"/>
    <col min="13826" max="13826" width="11.7109375" style="203" customWidth="1"/>
    <col min="13827" max="13827" width="65.7109375" style="203" customWidth="1"/>
    <col min="13828" max="13828" width="9.5703125" style="203" customWidth="1"/>
    <col min="13829" max="13829" width="4.140625" style="203" customWidth="1"/>
    <col min="13830" max="13830" width="11.7109375" style="203" customWidth="1"/>
    <col min="13831" max="13831" width="15" style="203" customWidth="1"/>
    <col min="13832" max="14080" width="9.140625" style="203"/>
    <col min="14081" max="14081" width="5.140625" style="203" customWidth="1"/>
    <col min="14082" max="14082" width="11.7109375" style="203" customWidth="1"/>
    <col min="14083" max="14083" width="65.7109375" style="203" customWidth="1"/>
    <col min="14084" max="14084" width="9.5703125" style="203" customWidth="1"/>
    <col min="14085" max="14085" width="4.140625" style="203" customWidth="1"/>
    <col min="14086" max="14086" width="11.7109375" style="203" customWidth="1"/>
    <col min="14087" max="14087" width="15" style="203" customWidth="1"/>
    <col min="14088" max="14336" width="9.140625" style="203"/>
    <col min="14337" max="14337" width="5.140625" style="203" customWidth="1"/>
    <col min="14338" max="14338" width="11.7109375" style="203" customWidth="1"/>
    <col min="14339" max="14339" width="65.7109375" style="203" customWidth="1"/>
    <col min="14340" max="14340" width="9.5703125" style="203" customWidth="1"/>
    <col min="14341" max="14341" width="4.140625" style="203" customWidth="1"/>
    <col min="14342" max="14342" width="11.7109375" style="203" customWidth="1"/>
    <col min="14343" max="14343" width="15" style="203" customWidth="1"/>
    <col min="14344" max="14592" width="9.140625" style="203"/>
    <col min="14593" max="14593" width="5.140625" style="203" customWidth="1"/>
    <col min="14594" max="14594" width="11.7109375" style="203" customWidth="1"/>
    <col min="14595" max="14595" width="65.7109375" style="203" customWidth="1"/>
    <col min="14596" max="14596" width="9.5703125" style="203" customWidth="1"/>
    <col min="14597" max="14597" width="4.140625" style="203" customWidth="1"/>
    <col min="14598" max="14598" width="11.7109375" style="203" customWidth="1"/>
    <col min="14599" max="14599" width="15" style="203" customWidth="1"/>
    <col min="14600" max="14848" width="9.140625" style="203"/>
    <col min="14849" max="14849" width="5.140625" style="203" customWidth="1"/>
    <col min="14850" max="14850" width="11.7109375" style="203" customWidth="1"/>
    <col min="14851" max="14851" width="65.7109375" style="203" customWidth="1"/>
    <col min="14852" max="14852" width="9.5703125" style="203" customWidth="1"/>
    <col min="14853" max="14853" width="4.140625" style="203" customWidth="1"/>
    <col min="14854" max="14854" width="11.7109375" style="203" customWidth="1"/>
    <col min="14855" max="14855" width="15" style="203" customWidth="1"/>
    <col min="14856" max="15104" width="9.140625" style="203"/>
    <col min="15105" max="15105" width="5.140625" style="203" customWidth="1"/>
    <col min="15106" max="15106" width="11.7109375" style="203" customWidth="1"/>
    <col min="15107" max="15107" width="65.7109375" style="203" customWidth="1"/>
    <col min="15108" max="15108" width="9.5703125" style="203" customWidth="1"/>
    <col min="15109" max="15109" width="4.140625" style="203" customWidth="1"/>
    <col min="15110" max="15110" width="11.7109375" style="203" customWidth="1"/>
    <col min="15111" max="15111" width="15" style="203" customWidth="1"/>
    <col min="15112" max="15360" width="9.140625" style="203"/>
    <col min="15361" max="15361" width="5.140625" style="203" customWidth="1"/>
    <col min="15362" max="15362" width="11.7109375" style="203" customWidth="1"/>
    <col min="15363" max="15363" width="65.7109375" style="203" customWidth="1"/>
    <col min="15364" max="15364" width="9.5703125" style="203" customWidth="1"/>
    <col min="15365" max="15365" width="4.140625" style="203" customWidth="1"/>
    <col min="15366" max="15366" width="11.7109375" style="203" customWidth="1"/>
    <col min="15367" max="15367" width="15" style="203" customWidth="1"/>
    <col min="15368" max="15616" width="9.140625" style="203"/>
    <col min="15617" max="15617" width="5.140625" style="203" customWidth="1"/>
    <col min="15618" max="15618" width="11.7109375" style="203" customWidth="1"/>
    <col min="15619" max="15619" width="65.7109375" style="203" customWidth="1"/>
    <col min="15620" max="15620" width="9.5703125" style="203" customWidth="1"/>
    <col min="15621" max="15621" width="4.140625" style="203" customWidth="1"/>
    <col min="15622" max="15622" width="11.7109375" style="203" customWidth="1"/>
    <col min="15623" max="15623" width="15" style="203" customWidth="1"/>
    <col min="15624" max="15872" width="9.140625" style="203"/>
    <col min="15873" max="15873" width="5.140625" style="203" customWidth="1"/>
    <col min="15874" max="15874" width="11.7109375" style="203" customWidth="1"/>
    <col min="15875" max="15875" width="65.7109375" style="203" customWidth="1"/>
    <col min="15876" max="15876" width="9.5703125" style="203" customWidth="1"/>
    <col min="15877" max="15877" width="4.140625" style="203" customWidth="1"/>
    <col min="15878" max="15878" width="11.7109375" style="203" customWidth="1"/>
    <col min="15879" max="15879" width="15" style="203" customWidth="1"/>
    <col min="15880" max="16128" width="9.140625" style="203"/>
    <col min="16129" max="16129" width="5.140625" style="203" customWidth="1"/>
    <col min="16130" max="16130" width="11.7109375" style="203" customWidth="1"/>
    <col min="16131" max="16131" width="65.7109375" style="203" customWidth="1"/>
    <col min="16132" max="16132" width="9.5703125" style="203" customWidth="1"/>
    <col min="16133" max="16133" width="4.140625" style="203" customWidth="1"/>
    <col min="16134" max="16134" width="11.7109375" style="203" customWidth="1"/>
    <col min="16135" max="16135" width="15" style="203" customWidth="1"/>
    <col min="16136" max="16384" width="9.140625" style="203"/>
  </cols>
  <sheetData>
    <row r="1" spans="1:7">
      <c r="A1" s="203" t="s">
        <v>749</v>
      </c>
      <c r="C1" s="203" t="s">
        <v>748</v>
      </c>
    </row>
    <row r="2" spans="1:7">
      <c r="A2" s="203" t="s">
        <v>747</v>
      </c>
      <c r="C2" s="203" t="s">
        <v>746</v>
      </c>
    </row>
    <row r="3" spans="1:7">
      <c r="A3" s="203" t="s">
        <v>745</v>
      </c>
      <c r="C3" s="203" t="s">
        <v>744</v>
      </c>
    </row>
    <row r="4" spans="1:7">
      <c r="A4" s="203" t="s">
        <v>743</v>
      </c>
      <c r="C4" s="328" t="s">
        <v>742</v>
      </c>
    </row>
    <row r="5" spans="1:7">
      <c r="A5" s="203" t="s">
        <v>741</v>
      </c>
      <c r="C5" s="351" t="s">
        <v>740</v>
      </c>
    </row>
    <row r="10" spans="1:7" ht="15.75">
      <c r="A10" s="335" t="s">
        <v>855</v>
      </c>
      <c r="B10" s="334"/>
      <c r="C10" s="334"/>
    </row>
    <row r="11" spans="1:7">
      <c r="A11" s="322" t="s">
        <v>805</v>
      </c>
    </row>
    <row r="12" spans="1:7">
      <c r="B12" s="203" t="s">
        <v>804</v>
      </c>
    </row>
    <row r="13" spans="1:7">
      <c r="A13" s="322" t="s">
        <v>114</v>
      </c>
      <c r="B13" s="322" t="s">
        <v>755</v>
      </c>
      <c r="C13" s="322" t="s">
        <v>5</v>
      </c>
      <c r="D13" s="322" t="s">
        <v>754</v>
      </c>
      <c r="E13" s="322" t="s">
        <v>117</v>
      </c>
      <c r="F13" s="322" t="s">
        <v>753</v>
      </c>
      <c r="G13" s="322" t="s">
        <v>752</v>
      </c>
    </row>
    <row r="14" spans="1:7">
      <c r="A14" s="320"/>
      <c r="D14" s="321"/>
      <c r="E14" s="319"/>
      <c r="F14" s="318"/>
      <c r="G14" s="318"/>
    </row>
    <row r="15" spans="1:7">
      <c r="A15" s="320" t="s">
        <v>785</v>
      </c>
      <c r="B15" s="203" t="s">
        <v>905</v>
      </c>
      <c r="C15" s="203" t="s">
        <v>904</v>
      </c>
      <c r="D15" s="397">
        <v>90</v>
      </c>
      <c r="E15" s="203" t="s">
        <v>161</v>
      </c>
      <c r="F15" s="173"/>
      <c r="G15" s="318">
        <f t="shared" ref="G15:G45" si="0">D15*F15</f>
        <v>0</v>
      </c>
    </row>
    <row r="16" spans="1:7">
      <c r="A16" s="320" t="s">
        <v>783</v>
      </c>
      <c r="B16" s="203" t="s">
        <v>903</v>
      </c>
      <c r="C16" s="203" t="s">
        <v>852</v>
      </c>
      <c r="D16" s="397">
        <v>26</v>
      </c>
      <c r="E16" s="203" t="s">
        <v>161</v>
      </c>
      <c r="F16" s="173"/>
      <c r="G16" s="318">
        <f t="shared" si="0"/>
        <v>0</v>
      </c>
    </row>
    <row r="17" spans="1:7">
      <c r="A17" s="320" t="s">
        <v>781</v>
      </c>
      <c r="B17" s="328" t="s">
        <v>902</v>
      </c>
      <c r="C17" s="328" t="s">
        <v>901</v>
      </c>
      <c r="D17" s="398">
        <v>95</v>
      </c>
      <c r="E17" s="328" t="s">
        <v>161</v>
      </c>
      <c r="F17" s="173"/>
      <c r="G17" s="346">
        <f t="shared" si="0"/>
        <v>0</v>
      </c>
    </row>
    <row r="18" spans="1:7">
      <c r="A18" s="320" t="s">
        <v>778</v>
      </c>
      <c r="B18" s="328" t="s">
        <v>900</v>
      </c>
      <c r="C18" s="328" t="s">
        <v>899</v>
      </c>
      <c r="D18" s="398">
        <v>2</v>
      </c>
      <c r="E18" s="328" t="s">
        <v>161</v>
      </c>
      <c r="F18" s="173"/>
      <c r="G18" s="346">
        <f t="shared" si="0"/>
        <v>0</v>
      </c>
    </row>
    <row r="19" spans="1:7">
      <c r="A19" s="320" t="s">
        <v>776</v>
      </c>
      <c r="B19" s="328" t="s">
        <v>898</v>
      </c>
      <c r="C19" s="328" t="s">
        <v>897</v>
      </c>
      <c r="D19" s="398">
        <v>100</v>
      </c>
      <c r="E19" s="328" t="s">
        <v>657</v>
      </c>
      <c r="F19" s="173"/>
      <c r="G19" s="346">
        <f t="shared" si="0"/>
        <v>0</v>
      </c>
    </row>
    <row r="20" spans="1:7">
      <c r="A20" s="320" t="s">
        <v>774</v>
      </c>
      <c r="B20" s="203" t="s">
        <v>896</v>
      </c>
      <c r="C20" s="328" t="s">
        <v>895</v>
      </c>
      <c r="D20" s="398">
        <v>50</v>
      </c>
      <c r="E20" s="328" t="s">
        <v>657</v>
      </c>
      <c r="F20" s="173"/>
      <c r="G20" s="346">
        <f t="shared" si="0"/>
        <v>0</v>
      </c>
    </row>
    <row r="21" spans="1:7">
      <c r="A21" s="320" t="s">
        <v>772</v>
      </c>
      <c r="B21" s="203" t="s">
        <v>894</v>
      </c>
      <c r="C21" s="203" t="s">
        <v>893</v>
      </c>
      <c r="D21" s="397">
        <v>42</v>
      </c>
      <c r="E21" s="203" t="s">
        <v>657</v>
      </c>
      <c r="F21" s="173"/>
      <c r="G21" s="318">
        <f t="shared" si="0"/>
        <v>0</v>
      </c>
    </row>
    <row r="22" spans="1:7">
      <c r="A22" s="320" t="s">
        <v>770</v>
      </c>
      <c r="B22" s="203" t="s">
        <v>892</v>
      </c>
      <c r="C22" s="203" t="s">
        <v>845</v>
      </c>
      <c r="D22" s="397">
        <v>5</v>
      </c>
      <c r="E22" s="203" t="s">
        <v>657</v>
      </c>
      <c r="F22" s="173"/>
      <c r="G22" s="318">
        <f t="shared" si="0"/>
        <v>0</v>
      </c>
    </row>
    <row r="23" spans="1:7">
      <c r="A23" s="320" t="s">
        <v>768</v>
      </c>
      <c r="B23" s="203" t="s">
        <v>891</v>
      </c>
      <c r="C23" s="203" t="s">
        <v>890</v>
      </c>
      <c r="D23" s="397">
        <v>20</v>
      </c>
      <c r="E23" s="203" t="s">
        <v>657</v>
      </c>
      <c r="F23" s="173"/>
      <c r="G23" s="318">
        <f t="shared" si="0"/>
        <v>0</v>
      </c>
    </row>
    <row r="24" spans="1:7">
      <c r="A24" s="320" t="s">
        <v>766</v>
      </c>
      <c r="B24" s="203" t="s">
        <v>889</v>
      </c>
      <c r="C24" s="203" t="s">
        <v>888</v>
      </c>
      <c r="D24" s="397">
        <v>8</v>
      </c>
      <c r="E24" s="203" t="s">
        <v>657</v>
      </c>
      <c r="F24" s="173"/>
      <c r="G24" s="318">
        <f t="shared" si="0"/>
        <v>0</v>
      </c>
    </row>
    <row r="25" spans="1:7">
      <c r="A25" s="320" t="s">
        <v>764</v>
      </c>
      <c r="B25" s="203" t="s">
        <v>887</v>
      </c>
      <c r="C25" s="328" t="s">
        <v>886</v>
      </c>
      <c r="D25" s="397">
        <v>6</v>
      </c>
      <c r="E25" s="203" t="s">
        <v>657</v>
      </c>
      <c r="F25" s="173"/>
      <c r="G25" s="318">
        <f t="shared" si="0"/>
        <v>0</v>
      </c>
    </row>
    <row r="26" spans="1:7">
      <c r="A26" s="320" t="s">
        <v>762</v>
      </c>
      <c r="B26" s="203" t="s">
        <v>885</v>
      </c>
      <c r="C26" s="328" t="s">
        <v>884</v>
      </c>
      <c r="D26" s="397">
        <v>2</v>
      </c>
      <c r="E26" s="203" t="s">
        <v>657</v>
      </c>
      <c r="F26" s="173"/>
      <c r="G26" s="318">
        <f t="shared" si="0"/>
        <v>0</v>
      </c>
    </row>
    <row r="27" spans="1:7">
      <c r="A27" s="320" t="s">
        <v>760</v>
      </c>
      <c r="B27" s="203" t="s">
        <v>883</v>
      </c>
      <c r="C27" s="328" t="s">
        <v>882</v>
      </c>
      <c r="D27" s="397">
        <v>6</v>
      </c>
      <c r="E27" s="203" t="s">
        <v>657</v>
      </c>
      <c r="F27" s="173"/>
      <c r="G27" s="318">
        <f t="shared" si="0"/>
        <v>0</v>
      </c>
    </row>
    <row r="28" spans="1:7">
      <c r="A28" s="320" t="s">
        <v>758</v>
      </c>
      <c r="B28" s="328" t="s">
        <v>881</v>
      </c>
      <c r="C28" s="328" t="s">
        <v>880</v>
      </c>
      <c r="D28" s="397">
        <v>12</v>
      </c>
      <c r="E28" s="203" t="s">
        <v>657</v>
      </c>
      <c r="F28" s="173"/>
      <c r="G28" s="318">
        <f t="shared" si="0"/>
        <v>0</v>
      </c>
    </row>
    <row r="29" spans="1:7">
      <c r="A29" s="320" t="s">
        <v>840</v>
      </c>
      <c r="B29" s="203" t="s">
        <v>879</v>
      </c>
      <c r="C29" s="203" t="s">
        <v>878</v>
      </c>
      <c r="D29" s="397">
        <v>1</v>
      </c>
      <c r="E29" s="203" t="s">
        <v>657</v>
      </c>
      <c r="F29" s="173"/>
      <c r="G29" s="318">
        <f t="shared" si="0"/>
        <v>0</v>
      </c>
    </row>
    <row r="30" spans="1:7">
      <c r="A30" s="320" t="s">
        <v>838</v>
      </c>
      <c r="B30" s="203" t="s">
        <v>877</v>
      </c>
      <c r="C30" s="203" t="s">
        <v>876</v>
      </c>
      <c r="D30" s="397">
        <v>4</v>
      </c>
      <c r="E30" s="203" t="s">
        <v>657</v>
      </c>
      <c r="F30" s="173"/>
      <c r="G30" s="318">
        <f t="shared" si="0"/>
        <v>0</v>
      </c>
    </row>
    <row r="31" spans="1:7">
      <c r="A31" s="320" t="s">
        <v>836</v>
      </c>
      <c r="B31" s="345" t="s">
        <v>875</v>
      </c>
      <c r="C31" s="345" t="s">
        <v>874</v>
      </c>
      <c r="D31" s="399">
        <v>1</v>
      </c>
      <c r="E31" s="203" t="s">
        <v>657</v>
      </c>
      <c r="F31" s="173"/>
      <c r="G31" s="343">
        <f t="shared" si="0"/>
        <v>0</v>
      </c>
    </row>
    <row r="32" spans="1:7">
      <c r="A32" s="320" t="s">
        <v>834</v>
      </c>
      <c r="B32" s="328" t="s">
        <v>873</v>
      </c>
      <c r="C32" s="328" t="s">
        <v>872</v>
      </c>
      <c r="D32" s="397">
        <v>18</v>
      </c>
      <c r="E32" s="203" t="s">
        <v>657</v>
      </c>
      <c r="F32" s="173"/>
      <c r="G32" s="343">
        <f t="shared" si="0"/>
        <v>0</v>
      </c>
    </row>
    <row r="33" spans="1:7">
      <c r="A33" s="320" t="s">
        <v>832</v>
      </c>
      <c r="B33" s="203" t="s">
        <v>871</v>
      </c>
      <c r="C33" s="203" t="s">
        <v>870</v>
      </c>
      <c r="D33" s="397">
        <v>4</v>
      </c>
      <c r="E33" s="203" t="s">
        <v>657</v>
      </c>
      <c r="F33" s="173"/>
      <c r="G33" s="343">
        <f t="shared" si="0"/>
        <v>0</v>
      </c>
    </row>
    <row r="34" spans="1:7">
      <c r="A34" s="320" t="s">
        <v>830</v>
      </c>
      <c r="B34" s="203" t="s">
        <v>869</v>
      </c>
      <c r="C34" s="203" t="s">
        <v>868</v>
      </c>
      <c r="D34" s="397">
        <v>10</v>
      </c>
      <c r="E34" s="203" t="s">
        <v>657</v>
      </c>
      <c r="F34" s="173"/>
      <c r="G34" s="343">
        <f t="shared" si="0"/>
        <v>0</v>
      </c>
    </row>
    <row r="35" spans="1:7">
      <c r="A35" s="320" t="s">
        <v>828</v>
      </c>
      <c r="B35" s="203" t="s">
        <v>866</v>
      </c>
      <c r="C35" s="203" t="s">
        <v>867</v>
      </c>
      <c r="D35" s="397">
        <v>100</v>
      </c>
      <c r="E35" s="203" t="s">
        <v>161</v>
      </c>
      <c r="F35" s="173"/>
      <c r="G35" s="343">
        <f t="shared" si="0"/>
        <v>0</v>
      </c>
    </row>
    <row r="36" spans="1:7">
      <c r="A36" s="320" t="s">
        <v>826</v>
      </c>
      <c r="B36" s="203" t="s">
        <v>866</v>
      </c>
      <c r="C36" s="203" t="s">
        <v>831</v>
      </c>
      <c r="D36" s="397">
        <v>300</v>
      </c>
      <c r="E36" s="203" t="s">
        <v>161</v>
      </c>
      <c r="F36" s="173"/>
      <c r="G36" s="343">
        <f t="shared" si="0"/>
        <v>0</v>
      </c>
    </row>
    <row r="37" spans="1:7">
      <c r="A37" s="320" t="s">
        <v>824</v>
      </c>
      <c r="B37" s="203" t="s">
        <v>865</v>
      </c>
      <c r="C37" s="203" t="s">
        <v>829</v>
      </c>
      <c r="D37" s="397">
        <v>250</v>
      </c>
      <c r="E37" s="203" t="s">
        <v>161</v>
      </c>
      <c r="F37" s="173"/>
      <c r="G37" s="343">
        <f t="shared" si="0"/>
        <v>0</v>
      </c>
    </row>
    <row r="38" spans="1:7">
      <c r="A38" s="320" t="s">
        <v>822</v>
      </c>
      <c r="B38" s="328" t="s">
        <v>864</v>
      </c>
      <c r="C38" s="328" t="s">
        <v>863</v>
      </c>
      <c r="D38" s="397">
        <v>130</v>
      </c>
      <c r="E38" s="203" t="s">
        <v>161</v>
      </c>
      <c r="F38" s="173"/>
      <c r="G38" s="343">
        <f t="shared" si="0"/>
        <v>0</v>
      </c>
    </row>
    <row r="39" spans="1:7">
      <c r="A39" s="320" t="s">
        <v>820</v>
      </c>
      <c r="B39" s="328" t="s">
        <v>862</v>
      </c>
      <c r="C39" s="328" t="s">
        <v>861</v>
      </c>
      <c r="D39" s="397">
        <v>50</v>
      </c>
      <c r="E39" s="203" t="s">
        <v>161</v>
      </c>
      <c r="F39" s="173"/>
      <c r="G39" s="343">
        <f t="shared" si="0"/>
        <v>0</v>
      </c>
    </row>
    <row r="40" spans="1:7">
      <c r="A40" s="320" t="s">
        <v>818</v>
      </c>
      <c r="B40" s="328" t="s">
        <v>860</v>
      </c>
      <c r="C40" s="328" t="s">
        <v>859</v>
      </c>
      <c r="D40" s="397">
        <v>70</v>
      </c>
      <c r="E40" s="203" t="s">
        <v>161</v>
      </c>
      <c r="F40" s="173"/>
      <c r="G40" s="343">
        <f t="shared" si="0"/>
        <v>0</v>
      </c>
    </row>
    <row r="41" spans="1:7">
      <c r="A41" s="320" t="s">
        <v>816</v>
      </c>
      <c r="B41" s="328"/>
      <c r="C41" s="328" t="s">
        <v>821</v>
      </c>
      <c r="D41" s="397">
        <v>5</v>
      </c>
      <c r="E41" s="203" t="s">
        <v>161</v>
      </c>
      <c r="F41" s="173"/>
      <c r="G41" s="343">
        <f t="shared" si="0"/>
        <v>0</v>
      </c>
    </row>
    <row r="42" spans="1:7">
      <c r="A42" s="320" t="s">
        <v>814</v>
      </c>
      <c r="B42" s="328"/>
      <c r="C42" s="203" t="s">
        <v>819</v>
      </c>
      <c r="D42" s="397">
        <v>20</v>
      </c>
      <c r="E42" s="203" t="s">
        <v>161</v>
      </c>
      <c r="F42" s="173"/>
      <c r="G42" s="343">
        <f t="shared" si="0"/>
        <v>0</v>
      </c>
    </row>
    <row r="43" spans="1:7">
      <c r="A43" s="320" t="s">
        <v>812</v>
      </c>
      <c r="B43" s="328" t="s">
        <v>858</v>
      </c>
      <c r="C43" s="203" t="s">
        <v>817</v>
      </c>
      <c r="D43" s="397">
        <v>53</v>
      </c>
      <c r="E43" s="203" t="s">
        <v>161</v>
      </c>
      <c r="F43" s="173"/>
      <c r="G43" s="343">
        <f t="shared" si="0"/>
        <v>0</v>
      </c>
    </row>
    <row r="44" spans="1:7">
      <c r="A44" s="320" t="s">
        <v>810</v>
      </c>
      <c r="B44" s="328"/>
      <c r="C44" s="203" t="s">
        <v>857</v>
      </c>
      <c r="D44" s="397">
        <v>135</v>
      </c>
      <c r="E44" s="203" t="s">
        <v>657</v>
      </c>
      <c r="F44" s="173"/>
      <c r="G44" s="343">
        <f t="shared" si="0"/>
        <v>0</v>
      </c>
    </row>
    <row r="45" spans="1:7">
      <c r="A45" s="320" t="s">
        <v>808</v>
      </c>
      <c r="B45" s="328"/>
      <c r="C45" s="328" t="s">
        <v>809</v>
      </c>
      <c r="D45" s="397">
        <v>1</v>
      </c>
      <c r="E45" s="203" t="s">
        <v>657</v>
      </c>
      <c r="F45" s="173"/>
      <c r="G45" s="343">
        <f t="shared" si="0"/>
        <v>0</v>
      </c>
    </row>
    <row r="46" spans="1:7" ht="13.5" thickBot="1">
      <c r="A46" s="329" t="s">
        <v>856</v>
      </c>
    </row>
    <row r="47" spans="1:7" ht="13.5" thickTop="1">
      <c r="A47" s="337"/>
      <c r="B47" s="337"/>
      <c r="C47" s="337"/>
      <c r="D47" s="337"/>
      <c r="E47" s="337"/>
      <c r="F47" s="337"/>
      <c r="G47" s="340"/>
    </row>
    <row r="48" spans="1:7">
      <c r="A48" s="324"/>
      <c r="C48" s="325" t="s">
        <v>789</v>
      </c>
      <c r="D48" s="318"/>
      <c r="F48" s="318"/>
      <c r="G48" s="318">
        <f>SUM(G15:G47)</f>
        <v>0</v>
      </c>
    </row>
    <row r="51" spans="1:7" ht="15.75">
      <c r="A51" s="335" t="s">
        <v>855</v>
      </c>
    </row>
    <row r="52" spans="1:7">
      <c r="A52" s="322" t="s">
        <v>854</v>
      </c>
    </row>
    <row r="53" spans="1:7">
      <c r="B53" s="203" t="s">
        <v>786</v>
      </c>
    </row>
    <row r="54" spans="1:7">
      <c r="A54" s="322" t="s">
        <v>114</v>
      </c>
      <c r="B54" s="322" t="s">
        <v>755</v>
      </c>
      <c r="C54" s="322" t="s">
        <v>5</v>
      </c>
      <c r="D54" s="322" t="s">
        <v>754</v>
      </c>
      <c r="E54" s="322" t="s">
        <v>117</v>
      </c>
      <c r="F54" s="322" t="s">
        <v>753</v>
      </c>
      <c r="G54" s="322" t="s">
        <v>752</v>
      </c>
    </row>
    <row r="55" spans="1:7">
      <c r="A55" s="320"/>
      <c r="D55" s="321"/>
      <c r="E55" s="319"/>
      <c r="F55" s="318"/>
      <c r="G55" s="318"/>
    </row>
    <row r="57" spans="1:7">
      <c r="A57" s="320" t="s">
        <v>785</v>
      </c>
      <c r="B57" s="319">
        <v>345</v>
      </c>
      <c r="C57" s="203" t="s">
        <v>853</v>
      </c>
      <c r="D57" s="397">
        <v>90</v>
      </c>
      <c r="E57" s="203" t="s">
        <v>161</v>
      </c>
      <c r="F57" s="173"/>
      <c r="G57" s="318">
        <f t="shared" ref="G57:G86" si="1">D57*F57</f>
        <v>0</v>
      </c>
    </row>
    <row r="58" spans="1:7">
      <c r="A58" s="320" t="s">
        <v>783</v>
      </c>
      <c r="B58" s="319">
        <v>345</v>
      </c>
      <c r="C58" s="203" t="s">
        <v>852</v>
      </c>
      <c r="D58" s="397">
        <v>26</v>
      </c>
      <c r="E58" s="203" t="s">
        <v>161</v>
      </c>
      <c r="F58" s="173"/>
      <c r="G58" s="318">
        <f t="shared" si="1"/>
        <v>0</v>
      </c>
    </row>
    <row r="59" spans="1:7">
      <c r="A59" s="320" t="s">
        <v>781</v>
      </c>
      <c r="B59" s="319">
        <v>345</v>
      </c>
      <c r="C59" s="203" t="s">
        <v>851</v>
      </c>
      <c r="D59" s="400">
        <v>95</v>
      </c>
      <c r="E59" s="203" t="s">
        <v>161</v>
      </c>
      <c r="F59" s="173"/>
      <c r="G59" s="318">
        <f t="shared" si="1"/>
        <v>0</v>
      </c>
    </row>
    <row r="60" spans="1:7">
      <c r="A60" s="320" t="s">
        <v>778</v>
      </c>
      <c r="B60" s="319">
        <v>345</v>
      </c>
      <c r="C60" s="203" t="s">
        <v>850</v>
      </c>
      <c r="D60" s="400">
        <v>2</v>
      </c>
      <c r="E60" s="203" t="s">
        <v>161</v>
      </c>
      <c r="F60" s="173"/>
      <c r="G60" s="318">
        <f t="shared" si="1"/>
        <v>0</v>
      </c>
    </row>
    <row r="61" spans="1:7">
      <c r="A61" s="320" t="s">
        <v>776</v>
      </c>
      <c r="B61" s="319">
        <v>345</v>
      </c>
      <c r="C61" s="203" t="s">
        <v>849</v>
      </c>
      <c r="D61" s="400">
        <v>48</v>
      </c>
      <c r="E61" s="203" t="s">
        <v>657</v>
      </c>
      <c r="F61" s="173"/>
      <c r="G61" s="318">
        <f t="shared" si="1"/>
        <v>0</v>
      </c>
    </row>
    <row r="62" spans="1:7">
      <c r="A62" s="320" t="s">
        <v>774</v>
      </c>
      <c r="B62" s="319">
        <v>345</v>
      </c>
      <c r="C62" s="203" t="s">
        <v>848</v>
      </c>
      <c r="D62" s="400">
        <v>100</v>
      </c>
      <c r="E62" s="203" t="s">
        <v>657</v>
      </c>
      <c r="F62" s="173"/>
      <c r="G62" s="318">
        <f t="shared" si="1"/>
        <v>0</v>
      </c>
    </row>
    <row r="63" spans="1:7">
      <c r="A63" s="320" t="s">
        <v>772</v>
      </c>
      <c r="B63" s="319">
        <v>345</v>
      </c>
      <c r="C63" s="203" t="s">
        <v>847</v>
      </c>
      <c r="D63" s="400">
        <v>200</v>
      </c>
      <c r="E63" s="203" t="s">
        <v>657</v>
      </c>
      <c r="F63" s="173"/>
      <c r="G63" s="318">
        <f t="shared" si="1"/>
        <v>0</v>
      </c>
    </row>
    <row r="64" spans="1:7">
      <c r="A64" s="320" t="s">
        <v>770</v>
      </c>
      <c r="B64" s="319">
        <v>345</v>
      </c>
      <c r="C64" s="203" t="s">
        <v>846</v>
      </c>
      <c r="D64" s="400">
        <v>1</v>
      </c>
      <c r="E64" s="203" t="s">
        <v>136</v>
      </c>
      <c r="F64" s="173"/>
      <c r="G64" s="318">
        <f t="shared" si="1"/>
        <v>0</v>
      </c>
    </row>
    <row r="65" spans="1:7">
      <c r="A65" s="320" t="s">
        <v>766</v>
      </c>
      <c r="B65" s="319">
        <v>345</v>
      </c>
      <c r="C65" s="328" t="s">
        <v>845</v>
      </c>
      <c r="D65" s="397">
        <v>5</v>
      </c>
      <c r="E65" s="203" t="s">
        <v>657</v>
      </c>
      <c r="F65" s="173"/>
      <c r="G65" s="318">
        <f t="shared" si="1"/>
        <v>0</v>
      </c>
    </row>
    <row r="66" spans="1:7">
      <c r="A66" s="320" t="s">
        <v>764</v>
      </c>
      <c r="B66" s="319">
        <v>345</v>
      </c>
      <c r="C66" s="328" t="s">
        <v>844</v>
      </c>
      <c r="D66" s="397">
        <v>2</v>
      </c>
      <c r="E66" s="203" t="s">
        <v>657</v>
      </c>
      <c r="F66" s="173"/>
      <c r="G66" s="318">
        <f t="shared" si="1"/>
        <v>0</v>
      </c>
    </row>
    <row r="67" spans="1:7">
      <c r="A67" s="320" t="s">
        <v>762</v>
      </c>
      <c r="B67" s="319">
        <v>345</v>
      </c>
      <c r="C67" s="328" t="s">
        <v>843</v>
      </c>
      <c r="D67" s="397">
        <v>6</v>
      </c>
      <c r="E67" s="203" t="s">
        <v>657</v>
      </c>
      <c r="F67" s="173"/>
      <c r="G67" s="318">
        <f t="shared" si="1"/>
        <v>0</v>
      </c>
    </row>
    <row r="68" spans="1:7" ht="25.5">
      <c r="A68" s="320" t="s">
        <v>760</v>
      </c>
      <c r="B68" s="319">
        <v>345</v>
      </c>
      <c r="C68" s="341" t="s">
        <v>842</v>
      </c>
      <c r="D68" s="397">
        <v>4</v>
      </c>
      <c r="E68" s="203" t="s">
        <v>657</v>
      </c>
      <c r="F68" s="173"/>
      <c r="G68" s="318">
        <f t="shared" si="1"/>
        <v>0</v>
      </c>
    </row>
    <row r="69" spans="1:7">
      <c r="A69" s="320" t="s">
        <v>758</v>
      </c>
      <c r="B69" s="319">
        <v>358</v>
      </c>
      <c r="C69" s="328" t="s">
        <v>841</v>
      </c>
      <c r="D69" s="397">
        <v>1</v>
      </c>
      <c r="E69" s="328" t="s">
        <v>657</v>
      </c>
      <c r="F69" s="173"/>
      <c r="G69" s="318">
        <f t="shared" si="1"/>
        <v>0</v>
      </c>
    </row>
    <row r="70" spans="1:7">
      <c r="A70" s="320" t="s">
        <v>840</v>
      </c>
      <c r="B70" s="319">
        <v>345</v>
      </c>
      <c r="C70" s="328" t="s">
        <v>839</v>
      </c>
      <c r="D70" s="397">
        <v>3</v>
      </c>
      <c r="E70" s="203" t="s">
        <v>657</v>
      </c>
      <c r="F70" s="173"/>
      <c r="G70" s="318">
        <f t="shared" si="1"/>
        <v>0</v>
      </c>
    </row>
    <row r="71" spans="1:7">
      <c r="A71" s="320" t="s">
        <v>838</v>
      </c>
      <c r="B71" s="319">
        <v>345</v>
      </c>
      <c r="C71" s="328" t="s">
        <v>837</v>
      </c>
      <c r="D71" s="397">
        <v>9</v>
      </c>
      <c r="E71" s="203" t="s">
        <v>657</v>
      </c>
      <c r="F71" s="173"/>
      <c r="G71" s="318">
        <f t="shared" si="1"/>
        <v>0</v>
      </c>
    </row>
    <row r="72" spans="1:7">
      <c r="A72" s="320" t="s">
        <v>836</v>
      </c>
      <c r="B72" s="319">
        <v>354</v>
      </c>
      <c r="C72" s="328" t="s">
        <v>835</v>
      </c>
      <c r="D72" s="397">
        <v>10</v>
      </c>
      <c r="E72" s="203" t="s">
        <v>657</v>
      </c>
      <c r="F72" s="173"/>
      <c r="G72" s="318">
        <f t="shared" si="1"/>
        <v>0</v>
      </c>
    </row>
    <row r="73" spans="1:7">
      <c r="A73" s="320" t="s">
        <v>834</v>
      </c>
      <c r="B73" s="319">
        <v>341</v>
      </c>
      <c r="C73" s="203" t="s">
        <v>833</v>
      </c>
      <c r="D73" s="397">
        <v>100</v>
      </c>
      <c r="E73" s="203" t="s">
        <v>161</v>
      </c>
      <c r="F73" s="173"/>
      <c r="G73" s="318">
        <f t="shared" si="1"/>
        <v>0</v>
      </c>
    </row>
    <row r="74" spans="1:7">
      <c r="A74" s="320" t="s">
        <v>832</v>
      </c>
      <c r="B74" s="319">
        <v>341</v>
      </c>
      <c r="C74" s="203" t="s">
        <v>831</v>
      </c>
      <c r="D74" s="397">
        <v>300</v>
      </c>
      <c r="E74" s="203" t="s">
        <v>161</v>
      </c>
      <c r="F74" s="173"/>
      <c r="G74" s="318">
        <f t="shared" si="1"/>
        <v>0</v>
      </c>
    </row>
    <row r="75" spans="1:7">
      <c r="A75" s="320" t="s">
        <v>830</v>
      </c>
      <c r="B75" s="319">
        <v>341</v>
      </c>
      <c r="C75" s="203" t="s">
        <v>829</v>
      </c>
      <c r="D75" s="397">
        <v>250</v>
      </c>
      <c r="E75" s="203" t="s">
        <v>161</v>
      </c>
      <c r="F75" s="173"/>
      <c r="G75" s="318">
        <f t="shared" si="1"/>
        <v>0</v>
      </c>
    </row>
    <row r="76" spans="1:7">
      <c r="A76" s="320" t="s">
        <v>828</v>
      </c>
      <c r="B76" s="319">
        <v>341</v>
      </c>
      <c r="C76" s="328" t="s">
        <v>827</v>
      </c>
      <c r="D76" s="397">
        <v>130</v>
      </c>
      <c r="E76" s="203" t="s">
        <v>161</v>
      </c>
      <c r="F76" s="173"/>
      <c r="G76" s="318">
        <f t="shared" si="1"/>
        <v>0</v>
      </c>
    </row>
    <row r="77" spans="1:7">
      <c r="A77" s="320" t="s">
        <v>826</v>
      </c>
      <c r="B77" s="319">
        <v>341</v>
      </c>
      <c r="C77" s="328" t="s">
        <v>825</v>
      </c>
      <c r="D77" s="397">
        <v>50</v>
      </c>
      <c r="E77" s="203" t="s">
        <v>161</v>
      </c>
      <c r="F77" s="173"/>
      <c r="G77" s="318">
        <f t="shared" si="1"/>
        <v>0</v>
      </c>
    </row>
    <row r="78" spans="1:7">
      <c r="A78" s="320" t="s">
        <v>824</v>
      </c>
      <c r="B78" s="319">
        <v>341</v>
      </c>
      <c r="C78" s="328" t="s">
        <v>823</v>
      </c>
      <c r="D78" s="397">
        <v>70</v>
      </c>
      <c r="E78" s="203" t="s">
        <v>161</v>
      </c>
      <c r="F78" s="173"/>
      <c r="G78" s="318">
        <f t="shared" si="1"/>
        <v>0</v>
      </c>
    </row>
    <row r="79" spans="1:7">
      <c r="A79" s="320" t="s">
        <v>822</v>
      </c>
      <c r="B79" s="319">
        <v>341</v>
      </c>
      <c r="C79" s="328" t="s">
        <v>821</v>
      </c>
      <c r="D79" s="397">
        <v>5</v>
      </c>
      <c r="E79" s="203" t="s">
        <v>161</v>
      </c>
      <c r="F79" s="173"/>
      <c r="G79" s="318">
        <f t="shared" si="1"/>
        <v>0</v>
      </c>
    </row>
    <row r="80" spans="1:7">
      <c r="A80" s="320" t="s">
        <v>820</v>
      </c>
      <c r="B80" s="319">
        <v>341</v>
      </c>
      <c r="C80" s="203" t="s">
        <v>819</v>
      </c>
      <c r="D80" s="397">
        <v>20</v>
      </c>
      <c r="E80" s="203" t="s">
        <v>161</v>
      </c>
      <c r="F80" s="173"/>
      <c r="G80" s="318">
        <f t="shared" si="1"/>
        <v>0</v>
      </c>
    </row>
    <row r="81" spans="1:7">
      <c r="A81" s="320" t="s">
        <v>818</v>
      </c>
      <c r="B81" s="319">
        <v>341</v>
      </c>
      <c r="C81" s="203" t="s">
        <v>817</v>
      </c>
      <c r="D81" s="397">
        <v>53</v>
      </c>
      <c r="E81" s="203" t="s">
        <v>161</v>
      </c>
      <c r="F81" s="173"/>
      <c r="G81" s="318">
        <f t="shared" si="1"/>
        <v>0</v>
      </c>
    </row>
    <row r="82" spans="1:7">
      <c r="A82" s="320" t="s">
        <v>816</v>
      </c>
      <c r="B82" s="319">
        <v>348</v>
      </c>
      <c r="C82" s="328" t="s">
        <v>815</v>
      </c>
      <c r="D82" s="397">
        <v>20</v>
      </c>
      <c r="E82" s="203" t="s">
        <v>657</v>
      </c>
      <c r="F82" s="173"/>
      <c r="G82" s="318">
        <f t="shared" si="1"/>
        <v>0</v>
      </c>
    </row>
    <row r="83" spans="1:7">
      <c r="A83" s="320" t="s">
        <v>814</v>
      </c>
      <c r="B83" s="319">
        <v>348</v>
      </c>
      <c r="C83" s="328" t="s">
        <v>813</v>
      </c>
      <c r="D83" s="397">
        <v>4</v>
      </c>
      <c r="E83" s="203" t="s">
        <v>657</v>
      </c>
      <c r="F83" s="173"/>
      <c r="G83" s="318">
        <f t="shared" si="1"/>
        <v>0</v>
      </c>
    </row>
    <row r="84" spans="1:7">
      <c r="A84" s="320" t="s">
        <v>812</v>
      </c>
      <c r="B84" s="319">
        <v>345</v>
      </c>
      <c r="C84" s="203" t="s">
        <v>811</v>
      </c>
      <c r="D84" s="397">
        <v>135</v>
      </c>
      <c r="E84" s="203" t="s">
        <v>657</v>
      </c>
      <c r="F84" s="173"/>
      <c r="G84" s="318">
        <f t="shared" si="1"/>
        <v>0</v>
      </c>
    </row>
    <row r="85" spans="1:7">
      <c r="A85" s="320" t="s">
        <v>810</v>
      </c>
      <c r="B85" s="319">
        <v>358</v>
      </c>
      <c r="C85" s="328" t="s">
        <v>809</v>
      </c>
      <c r="D85" s="397">
        <v>1</v>
      </c>
      <c r="E85" s="203" t="s">
        <v>657</v>
      </c>
      <c r="F85" s="173"/>
      <c r="G85" s="318">
        <f t="shared" si="1"/>
        <v>0</v>
      </c>
    </row>
    <row r="86" spans="1:7">
      <c r="A86" s="320" t="s">
        <v>808</v>
      </c>
      <c r="B86" s="319">
        <v>358</v>
      </c>
      <c r="C86" s="328" t="s">
        <v>807</v>
      </c>
      <c r="D86" s="397">
        <v>1</v>
      </c>
      <c r="E86" s="203" t="s">
        <v>657</v>
      </c>
      <c r="F86" s="173"/>
      <c r="G86" s="318">
        <f t="shared" si="1"/>
        <v>0</v>
      </c>
    </row>
    <row r="87" spans="1:7" ht="13.5" thickBot="1"/>
    <row r="88" spans="1:7" ht="13.5" thickTop="1">
      <c r="A88" s="337"/>
      <c r="B88" s="337"/>
      <c r="C88" s="337"/>
      <c r="D88" s="337"/>
      <c r="E88" s="337"/>
      <c r="F88" s="337"/>
      <c r="G88" s="340"/>
    </row>
    <row r="89" spans="1:7">
      <c r="C89" s="325" t="s">
        <v>756</v>
      </c>
      <c r="D89" s="318"/>
      <c r="F89" s="318"/>
      <c r="G89" s="318">
        <f>SUM(G57:G88)</f>
        <v>0</v>
      </c>
    </row>
    <row r="91" spans="1:7">
      <c r="B91" s="319"/>
      <c r="C91" s="328"/>
      <c r="D91" s="318"/>
      <c r="F91" s="318"/>
      <c r="G91" s="318"/>
    </row>
    <row r="92" spans="1:7">
      <c r="B92" s="319"/>
      <c r="C92" s="328"/>
      <c r="D92" s="318"/>
      <c r="F92" s="318"/>
      <c r="G92" s="318"/>
    </row>
    <row r="93" spans="1:7" ht="15.75">
      <c r="A93" s="335" t="s">
        <v>806</v>
      </c>
      <c r="B93" s="334"/>
      <c r="C93" s="334"/>
    </row>
    <row r="94" spans="1:7">
      <c r="A94" s="322" t="s">
        <v>805</v>
      </c>
    </row>
    <row r="95" spans="1:7">
      <c r="B95" s="203" t="s">
        <v>804</v>
      </c>
    </row>
    <row r="96" spans="1:7">
      <c r="A96" s="322" t="s">
        <v>114</v>
      </c>
      <c r="B96" s="322" t="s">
        <v>755</v>
      </c>
      <c r="C96" s="322" t="s">
        <v>5</v>
      </c>
      <c r="D96" s="401" t="s">
        <v>754</v>
      </c>
      <c r="E96" s="322" t="s">
        <v>117</v>
      </c>
      <c r="F96" s="322" t="s">
        <v>753</v>
      </c>
      <c r="G96" s="322" t="s">
        <v>752</v>
      </c>
    </row>
    <row r="97" spans="1:7">
      <c r="A97" s="320" t="s">
        <v>785</v>
      </c>
      <c r="B97" s="203" t="s">
        <v>803</v>
      </c>
      <c r="C97" s="203" t="s">
        <v>802</v>
      </c>
      <c r="D97" s="397">
        <v>95</v>
      </c>
      <c r="E97" s="203" t="s">
        <v>779</v>
      </c>
      <c r="F97" s="173"/>
      <c r="G97" s="318">
        <f t="shared" ref="G97:G103" si="2">D97*F97</f>
        <v>0</v>
      </c>
    </row>
    <row r="98" spans="1:7">
      <c r="A98" s="320" t="s">
        <v>783</v>
      </c>
      <c r="B98" s="203" t="s">
        <v>801</v>
      </c>
      <c r="C98" s="203" t="s">
        <v>800</v>
      </c>
      <c r="D98" s="397">
        <v>175</v>
      </c>
      <c r="E98" s="203" t="s">
        <v>161</v>
      </c>
      <c r="F98" s="173"/>
      <c r="G98" s="318">
        <f t="shared" si="2"/>
        <v>0</v>
      </c>
    </row>
    <row r="99" spans="1:7">
      <c r="A99" s="320" t="s">
        <v>778</v>
      </c>
      <c r="B99" s="203" t="s">
        <v>799</v>
      </c>
      <c r="C99" s="203" t="s">
        <v>798</v>
      </c>
      <c r="D99" s="397">
        <v>58</v>
      </c>
      <c r="E99" s="203" t="s">
        <v>657</v>
      </c>
      <c r="F99" s="173"/>
      <c r="G99" s="318">
        <f t="shared" si="2"/>
        <v>0</v>
      </c>
    </row>
    <row r="100" spans="1:7">
      <c r="A100" s="320" t="s">
        <v>776</v>
      </c>
      <c r="B100" s="203" t="s">
        <v>797</v>
      </c>
      <c r="C100" s="203" t="s">
        <v>796</v>
      </c>
      <c r="D100" s="397">
        <v>28</v>
      </c>
      <c r="E100" s="203" t="s">
        <v>657</v>
      </c>
      <c r="F100" s="173"/>
      <c r="G100" s="318">
        <f t="shared" si="2"/>
        <v>0</v>
      </c>
    </row>
    <row r="101" spans="1:7">
      <c r="A101" s="320" t="s">
        <v>774</v>
      </c>
      <c r="B101" s="203" t="s">
        <v>795</v>
      </c>
      <c r="C101" s="203" t="s">
        <v>794</v>
      </c>
      <c r="D101" s="397">
        <v>6</v>
      </c>
      <c r="E101" s="203" t="s">
        <v>657</v>
      </c>
      <c r="F101" s="173"/>
      <c r="G101" s="318">
        <f t="shared" si="2"/>
        <v>0</v>
      </c>
    </row>
    <row r="102" spans="1:7">
      <c r="A102" s="320" t="s">
        <v>772</v>
      </c>
      <c r="B102" s="203" t="s">
        <v>793</v>
      </c>
      <c r="C102" s="203" t="s">
        <v>792</v>
      </c>
      <c r="D102" s="397">
        <v>1</v>
      </c>
      <c r="E102" s="203" t="s">
        <v>157</v>
      </c>
      <c r="F102" s="173"/>
      <c r="G102" s="318">
        <f t="shared" si="2"/>
        <v>0</v>
      </c>
    </row>
    <row r="103" spans="1:7">
      <c r="A103" s="333" t="s">
        <v>770</v>
      </c>
      <c r="B103" s="324" t="s">
        <v>791</v>
      </c>
      <c r="C103" s="339" t="s">
        <v>790</v>
      </c>
      <c r="D103" s="402">
        <v>2</v>
      </c>
      <c r="E103" s="324" t="s">
        <v>657</v>
      </c>
      <c r="F103" s="173"/>
      <c r="G103" s="323">
        <f t="shared" si="2"/>
        <v>0</v>
      </c>
    </row>
    <row r="104" spans="1:7">
      <c r="A104" s="333"/>
      <c r="D104" s="397"/>
      <c r="F104" s="318"/>
      <c r="G104" s="318"/>
    </row>
    <row r="105" spans="1:7" ht="13.5" thickBot="1">
      <c r="A105" s="329"/>
      <c r="B105" s="329"/>
      <c r="C105" s="329"/>
      <c r="D105" s="403"/>
      <c r="E105" s="329"/>
      <c r="F105" s="329"/>
      <c r="G105" s="338"/>
    </row>
    <row r="106" spans="1:7" ht="13.5" thickTop="1">
      <c r="A106" s="337"/>
      <c r="C106" s="325" t="s">
        <v>789</v>
      </c>
      <c r="D106" s="397"/>
      <c r="F106" s="318"/>
      <c r="G106" s="318">
        <f>SUM(G97:G104)</f>
        <v>0</v>
      </c>
    </row>
    <row r="107" spans="1:7">
      <c r="D107" s="404"/>
    </row>
    <row r="108" spans="1:7">
      <c r="D108" s="404"/>
    </row>
    <row r="109" spans="1:7">
      <c r="D109" s="404"/>
    </row>
    <row r="110" spans="1:7" ht="15.75">
      <c r="A110" s="335" t="s">
        <v>788</v>
      </c>
      <c r="B110" s="334"/>
      <c r="C110" s="334"/>
      <c r="D110" s="404"/>
    </row>
    <row r="111" spans="1:7">
      <c r="A111" s="322" t="s">
        <v>787</v>
      </c>
      <c r="D111" s="404"/>
    </row>
    <row r="112" spans="1:7">
      <c r="B112" s="203" t="s">
        <v>786</v>
      </c>
      <c r="D112" s="404"/>
    </row>
    <row r="113" spans="1:7">
      <c r="A113" s="322" t="s">
        <v>114</v>
      </c>
      <c r="B113" s="322" t="s">
        <v>755</v>
      </c>
      <c r="C113" s="322" t="s">
        <v>5</v>
      </c>
      <c r="D113" s="401" t="s">
        <v>754</v>
      </c>
      <c r="E113" s="322" t="s">
        <v>117</v>
      </c>
      <c r="F113" s="322" t="s">
        <v>753</v>
      </c>
      <c r="G113" s="322" t="s">
        <v>752</v>
      </c>
    </row>
    <row r="114" spans="1:7">
      <c r="A114" s="320" t="s">
        <v>785</v>
      </c>
      <c r="B114" s="319"/>
      <c r="C114" s="203" t="s">
        <v>784</v>
      </c>
      <c r="D114" s="397">
        <v>140</v>
      </c>
      <c r="E114" s="203" t="s">
        <v>161</v>
      </c>
      <c r="F114" s="173"/>
      <c r="G114" s="318">
        <f t="shared" ref="G114:G127" si="3">D114*F114</f>
        <v>0</v>
      </c>
    </row>
    <row r="115" spans="1:7">
      <c r="A115" s="320" t="s">
        <v>783</v>
      </c>
      <c r="B115" s="319"/>
      <c r="C115" s="203" t="s">
        <v>782</v>
      </c>
      <c r="D115" s="397">
        <v>12</v>
      </c>
      <c r="E115" s="203" t="s">
        <v>779</v>
      </c>
      <c r="F115" s="173"/>
      <c r="G115" s="318">
        <f t="shared" si="3"/>
        <v>0</v>
      </c>
    </row>
    <row r="116" spans="1:7">
      <c r="A116" s="320" t="s">
        <v>781</v>
      </c>
      <c r="B116" s="319"/>
      <c r="C116" s="203" t="s">
        <v>780</v>
      </c>
      <c r="D116" s="397">
        <v>95</v>
      </c>
      <c r="E116" s="203" t="s">
        <v>779</v>
      </c>
      <c r="F116" s="173"/>
      <c r="G116" s="318">
        <f t="shared" si="3"/>
        <v>0</v>
      </c>
    </row>
    <row r="117" spans="1:7">
      <c r="A117" s="320" t="s">
        <v>778</v>
      </c>
      <c r="B117" s="319"/>
      <c r="C117" s="328" t="s">
        <v>777</v>
      </c>
      <c r="D117" s="397">
        <v>105</v>
      </c>
      <c r="E117" s="203" t="s">
        <v>657</v>
      </c>
      <c r="F117" s="173"/>
      <c r="G117" s="318">
        <f t="shared" si="3"/>
        <v>0</v>
      </c>
    </row>
    <row r="118" spans="1:7">
      <c r="A118" s="320" t="s">
        <v>776</v>
      </c>
      <c r="B118" s="319"/>
      <c r="C118" s="328" t="s">
        <v>775</v>
      </c>
      <c r="D118" s="397">
        <v>30</v>
      </c>
      <c r="E118" s="203" t="s">
        <v>657</v>
      </c>
      <c r="F118" s="173"/>
      <c r="G118" s="318">
        <f t="shared" si="3"/>
        <v>0</v>
      </c>
    </row>
    <row r="119" spans="1:7">
      <c r="A119" s="320" t="s">
        <v>774</v>
      </c>
      <c r="B119" s="319"/>
      <c r="C119" s="203" t="s">
        <v>773</v>
      </c>
      <c r="D119" s="397">
        <v>50</v>
      </c>
      <c r="E119" s="203" t="s">
        <v>657</v>
      </c>
      <c r="F119" s="173"/>
      <c r="G119" s="318">
        <f t="shared" si="3"/>
        <v>0</v>
      </c>
    </row>
    <row r="120" spans="1:7">
      <c r="A120" s="320" t="s">
        <v>772</v>
      </c>
      <c r="B120" s="319"/>
      <c r="C120" s="203" t="s">
        <v>771</v>
      </c>
      <c r="D120" s="397">
        <v>6</v>
      </c>
      <c r="E120" s="203" t="s">
        <v>657</v>
      </c>
      <c r="F120" s="173"/>
      <c r="G120" s="318">
        <f t="shared" si="3"/>
        <v>0</v>
      </c>
    </row>
    <row r="121" spans="1:7">
      <c r="A121" s="320" t="s">
        <v>770</v>
      </c>
      <c r="B121" s="319"/>
      <c r="C121" s="203" t="s">
        <v>769</v>
      </c>
      <c r="D121" s="397">
        <v>6</v>
      </c>
      <c r="E121" s="203" t="s">
        <v>657</v>
      </c>
      <c r="F121" s="173"/>
      <c r="G121" s="318">
        <f t="shared" si="3"/>
        <v>0</v>
      </c>
    </row>
    <row r="122" spans="1:7">
      <c r="A122" s="320" t="s">
        <v>768</v>
      </c>
      <c r="B122" s="319"/>
      <c r="C122" s="203" t="s">
        <v>767</v>
      </c>
      <c r="D122" s="397">
        <v>22</v>
      </c>
      <c r="E122" s="203" t="s">
        <v>657</v>
      </c>
      <c r="F122" s="173"/>
      <c r="G122" s="318">
        <f t="shared" si="3"/>
        <v>0</v>
      </c>
    </row>
    <row r="123" spans="1:7">
      <c r="A123" s="320" t="s">
        <v>766</v>
      </c>
      <c r="B123" s="319"/>
      <c r="C123" s="203" t="s">
        <v>765</v>
      </c>
      <c r="D123" s="397">
        <v>2</v>
      </c>
      <c r="E123" s="203" t="s">
        <v>657</v>
      </c>
      <c r="F123" s="173"/>
      <c r="G123" s="318">
        <f t="shared" si="3"/>
        <v>0</v>
      </c>
    </row>
    <row r="124" spans="1:7">
      <c r="A124" s="320" t="s">
        <v>764</v>
      </c>
      <c r="B124" s="319"/>
      <c r="C124" s="203" t="s">
        <v>763</v>
      </c>
      <c r="D124" s="397">
        <v>6</v>
      </c>
      <c r="E124" s="203" t="s">
        <v>657</v>
      </c>
      <c r="F124" s="173"/>
      <c r="G124" s="318">
        <f t="shared" si="3"/>
        <v>0</v>
      </c>
    </row>
    <row r="125" spans="1:7">
      <c r="A125" s="320" t="s">
        <v>762</v>
      </c>
      <c r="B125" s="319"/>
      <c r="C125" s="328" t="s">
        <v>761</v>
      </c>
      <c r="D125" s="397">
        <v>2</v>
      </c>
      <c r="E125" s="203" t="s">
        <v>657</v>
      </c>
      <c r="F125" s="173"/>
      <c r="G125" s="318">
        <f t="shared" si="3"/>
        <v>0</v>
      </c>
    </row>
    <row r="126" spans="1:7">
      <c r="A126" s="320" t="s">
        <v>760</v>
      </c>
      <c r="B126" s="319"/>
      <c r="C126" s="328" t="s">
        <v>759</v>
      </c>
      <c r="D126" s="397">
        <v>6</v>
      </c>
      <c r="E126" s="203" t="s">
        <v>657</v>
      </c>
      <c r="F126" s="173"/>
      <c r="G126" s="318">
        <f t="shared" si="3"/>
        <v>0</v>
      </c>
    </row>
    <row r="127" spans="1:7">
      <c r="A127" s="320" t="s">
        <v>758</v>
      </c>
      <c r="B127" s="319"/>
      <c r="C127" s="328" t="s">
        <v>757</v>
      </c>
      <c r="D127" s="397">
        <v>12</v>
      </c>
      <c r="E127" s="203" t="s">
        <v>657</v>
      </c>
      <c r="F127" s="173"/>
      <c r="G127" s="318">
        <f t="shared" si="3"/>
        <v>0</v>
      </c>
    </row>
    <row r="128" spans="1:7">
      <c r="A128" s="336"/>
      <c r="B128" s="319"/>
      <c r="C128" s="328"/>
      <c r="D128" s="318"/>
      <c r="F128" s="318"/>
      <c r="G128" s="318"/>
    </row>
    <row r="129" spans="1:8" ht="13.5" thickBot="1">
      <c r="A129" s="332"/>
      <c r="B129" s="331"/>
      <c r="C129" s="330"/>
      <c r="D129" s="329"/>
      <c r="E129" s="329"/>
      <c r="F129" s="329"/>
      <c r="G129" s="329"/>
    </row>
    <row r="130" spans="1:8" ht="13.5" thickTop="1">
      <c r="A130" s="320"/>
      <c r="C130" s="328"/>
      <c r="D130" s="318"/>
      <c r="F130" s="318"/>
      <c r="G130" s="318"/>
    </row>
    <row r="131" spans="1:8">
      <c r="A131" s="320"/>
      <c r="C131" s="325" t="s">
        <v>756</v>
      </c>
      <c r="D131" s="318"/>
      <c r="F131" s="318"/>
      <c r="G131" s="318">
        <f>SUM(G114:G128)</f>
        <v>0</v>
      </c>
    </row>
    <row r="133" spans="1:8" ht="15.75">
      <c r="A133" s="335" t="s">
        <v>718</v>
      </c>
      <c r="B133" s="334"/>
      <c r="C133" s="334"/>
    </row>
    <row r="134" spans="1:8">
      <c r="A134" s="322" t="s">
        <v>114</v>
      </c>
      <c r="B134" s="322" t="s">
        <v>755</v>
      </c>
      <c r="C134" s="322" t="s">
        <v>5</v>
      </c>
      <c r="D134" s="322" t="s">
        <v>754</v>
      </c>
      <c r="E134" s="322" t="s">
        <v>117</v>
      </c>
      <c r="F134" s="322" t="s">
        <v>753</v>
      </c>
      <c r="G134" s="322" t="s">
        <v>752</v>
      </c>
      <c r="H134" s="324"/>
    </row>
    <row r="135" spans="1:8">
      <c r="H135" s="324"/>
    </row>
    <row r="136" spans="1:8">
      <c r="A136" s="333">
        <v>1</v>
      </c>
      <c r="C136" s="328" t="s">
        <v>751</v>
      </c>
      <c r="D136" s="318">
        <v>1</v>
      </c>
      <c r="E136" s="203" t="s">
        <v>657</v>
      </c>
      <c r="F136" s="173"/>
      <c r="G136" s="318">
        <f>D136*F136</f>
        <v>0</v>
      </c>
      <c r="H136" s="324"/>
    </row>
    <row r="137" spans="1:8">
      <c r="H137" s="324"/>
    </row>
    <row r="138" spans="1:8" ht="13.5" thickBot="1">
      <c r="A138" s="332"/>
      <c r="B138" s="331"/>
      <c r="C138" s="330"/>
      <c r="D138" s="329"/>
      <c r="E138" s="329"/>
      <c r="F138" s="329"/>
      <c r="G138" s="329"/>
      <c r="H138" s="324"/>
    </row>
    <row r="139" spans="1:8" ht="13.5" thickTop="1">
      <c r="A139" s="320"/>
      <c r="C139" s="328"/>
      <c r="D139" s="318"/>
      <c r="F139" s="318"/>
      <c r="G139" s="318"/>
      <c r="H139" s="324"/>
    </row>
    <row r="140" spans="1:8">
      <c r="A140" s="320"/>
      <c r="C140" s="325" t="s">
        <v>750</v>
      </c>
      <c r="D140" s="318"/>
      <c r="F140" s="318"/>
      <c r="G140" s="318">
        <f>SUM(G136:G139)</f>
        <v>0</v>
      </c>
      <c r="H140" s="324"/>
    </row>
    <row r="141" spans="1:8">
      <c r="H141" s="324"/>
    </row>
    <row r="142" spans="1:8">
      <c r="A142" s="327"/>
      <c r="B142" s="327"/>
      <c r="C142" s="327"/>
      <c r="D142" s="327"/>
      <c r="E142" s="327"/>
      <c r="F142" s="327"/>
      <c r="G142" s="327"/>
      <c r="H142" s="324"/>
    </row>
    <row r="241" spans="1:7">
      <c r="A241" s="326"/>
      <c r="B241" s="324"/>
      <c r="C241" s="324"/>
      <c r="D241" s="323"/>
      <c r="E241" s="324"/>
      <c r="F241" s="323"/>
      <c r="G241" s="323"/>
    </row>
    <row r="242" spans="1:7">
      <c r="A242" s="326"/>
      <c r="B242" s="324"/>
      <c r="C242" s="324"/>
      <c r="D242" s="323"/>
      <c r="E242" s="324"/>
      <c r="F242" s="323"/>
      <c r="G242" s="323"/>
    </row>
    <row r="243" spans="1:7">
      <c r="A243" s="326"/>
      <c r="B243" s="324"/>
      <c r="C243" s="324"/>
      <c r="D243" s="323"/>
      <c r="E243" s="324"/>
      <c r="F243" s="323"/>
      <c r="G243" s="323"/>
    </row>
    <row r="244" spans="1:7">
      <c r="A244" s="326"/>
      <c r="B244" s="324"/>
      <c r="C244" s="324"/>
      <c r="D244" s="323"/>
      <c r="E244" s="324"/>
      <c r="F244" s="323"/>
      <c r="G244" s="323"/>
    </row>
    <row r="245" spans="1:7">
      <c r="A245" s="326"/>
      <c r="B245" s="324"/>
      <c r="C245" s="324"/>
      <c r="D245" s="323"/>
      <c r="E245" s="324"/>
      <c r="F245" s="323"/>
      <c r="G245" s="323"/>
    </row>
    <row r="246" spans="1:7">
      <c r="A246" s="326"/>
      <c r="B246" s="324"/>
      <c r="C246" s="324"/>
      <c r="D246" s="323"/>
      <c r="E246" s="324"/>
      <c r="F246" s="323"/>
      <c r="G246" s="323"/>
    </row>
    <row r="247" spans="1:7">
      <c r="A247" s="326"/>
      <c r="B247" s="324"/>
      <c r="C247" s="324"/>
      <c r="D247" s="323"/>
      <c r="E247" s="324"/>
      <c r="F247" s="323"/>
      <c r="G247" s="323"/>
    </row>
    <row r="248" spans="1:7">
      <c r="A248" s="326"/>
      <c r="B248" s="324"/>
      <c r="C248" s="324"/>
      <c r="D248" s="323"/>
      <c r="E248" s="324"/>
      <c r="F248" s="323"/>
      <c r="G248" s="323"/>
    </row>
    <row r="249" spans="1:7">
      <c r="A249" s="324"/>
      <c r="B249" s="324"/>
      <c r="C249" s="324"/>
      <c r="D249" s="324"/>
      <c r="E249" s="324"/>
      <c r="F249" s="324"/>
      <c r="G249" s="323"/>
    </row>
    <row r="250" spans="1:7">
      <c r="A250" s="324"/>
      <c r="B250" s="324"/>
      <c r="C250" s="324"/>
      <c r="D250" s="324"/>
      <c r="E250" s="324"/>
      <c r="F250" s="324"/>
      <c r="G250" s="323"/>
    </row>
    <row r="251" spans="1:7">
      <c r="A251" s="326"/>
      <c r="B251" s="324"/>
      <c r="C251" s="325"/>
      <c r="D251" s="323"/>
      <c r="E251" s="324"/>
      <c r="F251" s="323"/>
      <c r="G251" s="323"/>
    </row>
    <row r="395" spans="1:7">
      <c r="A395" s="322"/>
      <c r="B395" s="322"/>
      <c r="C395" s="322"/>
      <c r="D395" s="322"/>
      <c r="E395" s="322"/>
      <c r="F395" s="322"/>
      <c r="G395" s="322"/>
    </row>
    <row r="396" spans="1:7">
      <c r="A396" s="320"/>
      <c r="D396" s="321"/>
      <c r="E396" s="319"/>
      <c r="F396" s="318"/>
      <c r="G396" s="318"/>
    </row>
    <row r="397" spans="1:7">
      <c r="A397" s="320"/>
      <c r="B397" s="319"/>
      <c r="D397" s="318"/>
      <c r="F397" s="318"/>
      <c r="G397" s="318"/>
    </row>
  </sheetData>
  <pageMargins left="0.78740157499999996" right="0.78740157499999996" top="0.984251969" bottom="0.984251969" header="0.4921259845" footer="0.4921259845"/>
  <pageSetup paperSize="9"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4"/>
  <sheetViews>
    <sheetView zoomScale="140" zoomScaleNormal="140" workbookViewId="0">
      <pane ySplit="7" topLeftCell="A8" activePane="bottomLeft" state="frozen"/>
      <selection pane="bottomLeft" activeCell="F10" sqref="F10"/>
    </sheetView>
  </sheetViews>
  <sheetFormatPr defaultRowHeight="12.75" outlineLevelRow="1"/>
  <cols>
    <col min="1" max="1" width="3.42578125" customWidth="1"/>
    <col min="2" max="2" width="12.5703125" style="95" customWidth="1"/>
    <col min="3" max="3" width="38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536" t="s">
        <v>6</v>
      </c>
      <c r="B1" s="536"/>
      <c r="C1" s="536"/>
      <c r="D1" s="536"/>
      <c r="E1" s="536"/>
      <c r="F1" s="536"/>
      <c r="G1" s="536"/>
      <c r="AG1" t="s">
        <v>108</v>
      </c>
    </row>
    <row r="2" spans="1:60" ht="24.95" customHeight="1">
      <c r="A2" s="395" t="s">
        <v>107</v>
      </c>
      <c r="B2" s="394" t="s">
        <v>49</v>
      </c>
      <c r="C2" s="537" t="s">
        <v>936</v>
      </c>
      <c r="D2" s="538"/>
      <c r="E2" s="538"/>
      <c r="F2" s="538"/>
      <c r="G2" s="539"/>
      <c r="AG2" t="s">
        <v>109</v>
      </c>
    </row>
    <row r="3" spans="1:60" ht="24.95" customHeight="1">
      <c r="A3" s="395" t="s">
        <v>7</v>
      </c>
      <c r="B3" s="394" t="s">
        <v>934</v>
      </c>
      <c r="C3" s="537" t="s">
        <v>934</v>
      </c>
      <c r="D3" s="538"/>
      <c r="E3" s="538"/>
      <c r="F3" s="538"/>
      <c r="G3" s="539"/>
      <c r="AC3" s="95" t="s">
        <v>109</v>
      </c>
      <c r="AG3" t="s">
        <v>110</v>
      </c>
    </row>
    <row r="4" spans="1:60" ht="24.95" customHeight="1">
      <c r="A4" s="393" t="s">
        <v>8</v>
      </c>
      <c r="B4" s="392" t="s">
        <v>935</v>
      </c>
      <c r="C4" s="540" t="s">
        <v>934</v>
      </c>
      <c r="D4" s="541"/>
      <c r="E4" s="541"/>
      <c r="F4" s="541"/>
      <c r="G4" s="542"/>
      <c r="AF4" t="s">
        <v>111</v>
      </c>
    </row>
    <row r="5" spans="1:60">
      <c r="D5" s="352"/>
    </row>
    <row r="6" spans="1:60" ht="38.25">
      <c r="A6" s="388" t="s">
        <v>114</v>
      </c>
      <c r="B6" s="391" t="s">
        <v>115</v>
      </c>
      <c r="C6" s="391" t="s">
        <v>116</v>
      </c>
      <c r="D6" s="390" t="s">
        <v>117</v>
      </c>
      <c r="E6" s="388" t="s">
        <v>118</v>
      </c>
      <c r="F6" s="389" t="s">
        <v>119</v>
      </c>
      <c r="G6" s="388" t="s">
        <v>28</v>
      </c>
      <c r="H6" s="387" t="s">
        <v>29</v>
      </c>
      <c r="I6" s="387" t="s">
        <v>120</v>
      </c>
      <c r="J6" s="387" t="s">
        <v>30</v>
      </c>
      <c r="K6" s="387" t="s">
        <v>121</v>
      </c>
      <c r="L6" s="387" t="s">
        <v>122</v>
      </c>
      <c r="M6" s="387" t="s">
        <v>123</v>
      </c>
      <c r="N6" s="387" t="s">
        <v>124</v>
      </c>
      <c r="O6" s="387" t="s">
        <v>125</v>
      </c>
      <c r="P6" s="387" t="s">
        <v>126</v>
      </c>
      <c r="Q6" s="387" t="s">
        <v>127</v>
      </c>
      <c r="R6" s="387" t="s">
        <v>128</v>
      </c>
      <c r="S6" s="387" t="s">
        <v>933</v>
      </c>
      <c r="T6" s="387" t="s">
        <v>932</v>
      </c>
      <c r="U6" s="387" t="s">
        <v>130</v>
      </c>
      <c r="V6" s="387" t="s">
        <v>131</v>
      </c>
      <c r="W6" s="387" t="s">
        <v>931</v>
      </c>
    </row>
    <row r="7" spans="1:60" hidden="1">
      <c r="A7" s="194"/>
      <c r="B7" s="7"/>
      <c r="C7" s="7"/>
      <c r="D7" s="9"/>
      <c r="E7" s="386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</row>
    <row r="8" spans="1:60">
      <c r="A8" s="384" t="s">
        <v>132</v>
      </c>
      <c r="B8" s="383" t="s">
        <v>105</v>
      </c>
      <c r="C8" s="382" t="s">
        <v>26</v>
      </c>
      <c r="D8" s="381"/>
      <c r="E8" s="380"/>
      <c r="F8" s="379"/>
      <c r="G8" s="379">
        <f>SUMIF(AG9:AG11,"&lt;&gt;NOR",G9:G11)</f>
        <v>0</v>
      </c>
      <c r="H8" s="379"/>
      <c r="I8" s="379">
        <f>SUM(I9:I11)</f>
        <v>75000</v>
      </c>
      <c r="J8" s="379"/>
      <c r="K8" s="379">
        <f>SUM(K9:K11)</f>
        <v>45000</v>
      </c>
      <c r="L8" s="379"/>
      <c r="M8" s="379">
        <f>SUM(M9:M11)</f>
        <v>0</v>
      </c>
      <c r="N8" s="379"/>
      <c r="O8" s="379">
        <f>SUM(O9:O11)</f>
        <v>0</v>
      </c>
      <c r="P8" s="379"/>
      <c r="Q8" s="379">
        <f>SUM(Q9:Q11)</f>
        <v>0</v>
      </c>
      <c r="R8" s="379"/>
      <c r="S8" s="379"/>
      <c r="T8" s="378"/>
      <c r="U8" s="377"/>
      <c r="V8" s="377">
        <f>SUM(V9:V11)</f>
        <v>0</v>
      </c>
      <c r="W8" s="377"/>
      <c r="AG8" t="s">
        <v>133</v>
      </c>
    </row>
    <row r="9" spans="1:60" outlineLevel="1">
      <c r="A9" s="376">
        <v>1</v>
      </c>
      <c r="B9" s="375" t="s">
        <v>930</v>
      </c>
      <c r="C9" s="374" t="s">
        <v>929</v>
      </c>
      <c r="D9" s="373" t="s">
        <v>919</v>
      </c>
      <c r="E9" s="372">
        <v>1</v>
      </c>
      <c r="F9" s="396"/>
      <c r="G9" s="370">
        <f>ROUND(E9*F9,2)</f>
        <v>0</v>
      </c>
      <c r="H9" s="371">
        <v>75000</v>
      </c>
      <c r="I9" s="370">
        <f>ROUND(E9*H9,2)</f>
        <v>75000</v>
      </c>
      <c r="J9" s="371">
        <v>0</v>
      </c>
      <c r="K9" s="370">
        <f>ROUND(E9*J9,2)</f>
        <v>0</v>
      </c>
      <c r="L9" s="370">
        <v>21</v>
      </c>
      <c r="M9" s="370">
        <f>G9*(1+L9/100)</f>
        <v>0</v>
      </c>
      <c r="N9" s="370">
        <v>0</v>
      </c>
      <c r="O9" s="370">
        <f>ROUND(E9*N9,2)</f>
        <v>0</v>
      </c>
      <c r="P9" s="370">
        <v>0</v>
      </c>
      <c r="Q9" s="370">
        <f>ROUND(E9*P9,2)</f>
        <v>0</v>
      </c>
      <c r="R9" s="370"/>
      <c r="S9" s="370" t="s">
        <v>909</v>
      </c>
      <c r="T9" s="369" t="s">
        <v>908</v>
      </c>
      <c r="U9" s="360">
        <v>0</v>
      </c>
      <c r="V9" s="360">
        <f>ROUND(E9*U9,2)</f>
        <v>0</v>
      </c>
      <c r="W9" s="360"/>
      <c r="X9" s="359"/>
      <c r="Y9" s="359"/>
      <c r="Z9" s="359"/>
      <c r="AA9" s="359"/>
      <c r="AB9" s="359"/>
      <c r="AC9" s="359"/>
      <c r="AD9" s="359"/>
      <c r="AE9" s="359"/>
      <c r="AF9" s="359"/>
      <c r="AG9" s="359" t="s">
        <v>246</v>
      </c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</row>
    <row r="10" spans="1:60" ht="22.5" outlineLevel="1">
      <c r="A10" s="376">
        <v>2</v>
      </c>
      <c r="B10" s="375" t="s">
        <v>928</v>
      </c>
      <c r="C10" s="374" t="s">
        <v>927</v>
      </c>
      <c r="D10" s="373" t="s">
        <v>926</v>
      </c>
      <c r="E10" s="372">
        <v>2</v>
      </c>
      <c r="F10" s="396"/>
      <c r="G10" s="370">
        <f>ROUND(E10*F10,2)</f>
        <v>0</v>
      </c>
      <c r="H10" s="371">
        <v>0</v>
      </c>
      <c r="I10" s="370">
        <f>ROUND(E10*H10,2)</f>
        <v>0</v>
      </c>
      <c r="J10" s="371">
        <v>15000</v>
      </c>
      <c r="K10" s="370">
        <f>ROUND(E10*J10,2)</f>
        <v>30000</v>
      </c>
      <c r="L10" s="370">
        <v>21</v>
      </c>
      <c r="M10" s="370">
        <f>G10*(1+L10/100)</f>
        <v>0</v>
      </c>
      <c r="N10" s="370">
        <v>0</v>
      </c>
      <c r="O10" s="370">
        <f>ROUND(E10*N10,2)</f>
        <v>0</v>
      </c>
      <c r="P10" s="370">
        <v>0</v>
      </c>
      <c r="Q10" s="370">
        <f>ROUND(E10*P10,2)</f>
        <v>0</v>
      </c>
      <c r="R10" s="370"/>
      <c r="S10" s="370" t="s">
        <v>909</v>
      </c>
      <c r="T10" s="369" t="s">
        <v>908</v>
      </c>
      <c r="U10" s="360">
        <v>0</v>
      </c>
      <c r="V10" s="360">
        <f>ROUND(E10*U10,2)</f>
        <v>0</v>
      </c>
      <c r="W10" s="360"/>
      <c r="X10" s="359"/>
      <c r="Y10" s="359"/>
      <c r="Z10" s="359"/>
      <c r="AA10" s="359"/>
      <c r="AB10" s="359"/>
      <c r="AC10" s="359"/>
      <c r="AD10" s="359"/>
      <c r="AE10" s="359"/>
      <c r="AF10" s="359"/>
      <c r="AG10" s="359" t="s">
        <v>907</v>
      </c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</row>
    <row r="11" spans="1:60" outlineLevel="1">
      <c r="A11" s="376">
        <v>3</v>
      </c>
      <c r="B11" s="375" t="s">
        <v>925</v>
      </c>
      <c r="C11" s="374" t="s">
        <v>924</v>
      </c>
      <c r="D11" s="373" t="s">
        <v>919</v>
      </c>
      <c r="E11" s="372">
        <v>1</v>
      </c>
      <c r="F11" s="396"/>
      <c r="G11" s="370">
        <f>ROUND(E11*F11,2)</f>
        <v>0</v>
      </c>
      <c r="H11" s="371">
        <v>0</v>
      </c>
      <c r="I11" s="370">
        <f>ROUND(E11*H11,2)</f>
        <v>0</v>
      </c>
      <c r="J11" s="371">
        <v>15000</v>
      </c>
      <c r="K11" s="370">
        <f>ROUND(E11*J11,2)</f>
        <v>15000</v>
      </c>
      <c r="L11" s="370">
        <v>21</v>
      </c>
      <c r="M11" s="370">
        <f>G11*(1+L11/100)</f>
        <v>0</v>
      </c>
      <c r="N11" s="370">
        <v>0</v>
      </c>
      <c r="O11" s="370">
        <f>ROUND(E11*N11,2)</f>
        <v>0</v>
      </c>
      <c r="P11" s="370">
        <v>0</v>
      </c>
      <c r="Q11" s="370">
        <f>ROUND(E11*P11,2)</f>
        <v>0</v>
      </c>
      <c r="R11" s="370"/>
      <c r="S11" s="370" t="s">
        <v>909</v>
      </c>
      <c r="T11" s="369" t="s">
        <v>908</v>
      </c>
      <c r="U11" s="360">
        <v>0</v>
      </c>
      <c r="V11" s="360">
        <f>ROUND(E11*U11,2)</f>
        <v>0</v>
      </c>
      <c r="W11" s="360"/>
      <c r="X11" s="359"/>
      <c r="Y11" s="359"/>
      <c r="Z11" s="359"/>
      <c r="AA11" s="359"/>
      <c r="AB11" s="359"/>
      <c r="AC11" s="359"/>
      <c r="AD11" s="359"/>
      <c r="AE11" s="359"/>
      <c r="AF11" s="359"/>
      <c r="AG11" s="359" t="s">
        <v>907</v>
      </c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</row>
    <row r="12" spans="1:60">
      <c r="A12" s="384" t="s">
        <v>132</v>
      </c>
      <c r="B12" s="383" t="s">
        <v>106</v>
      </c>
      <c r="C12" s="382" t="s">
        <v>27</v>
      </c>
      <c r="D12" s="381"/>
      <c r="E12" s="380"/>
      <c r="F12" s="379"/>
      <c r="G12" s="379">
        <f>SUMIF(AG13:AG20,"&lt;&gt;NOR",G13:G20)</f>
        <v>0</v>
      </c>
      <c r="H12" s="379"/>
      <c r="I12" s="379">
        <f>SUM(I13:I20)</f>
        <v>52500</v>
      </c>
      <c r="J12" s="379"/>
      <c r="K12" s="379">
        <f>SUM(K13:K20)</f>
        <v>33500</v>
      </c>
      <c r="L12" s="379"/>
      <c r="M12" s="379">
        <f>SUM(M13:M20)</f>
        <v>0</v>
      </c>
      <c r="N12" s="379"/>
      <c r="O12" s="379">
        <f>SUM(O13:O20)</f>
        <v>0</v>
      </c>
      <c r="P12" s="379"/>
      <c r="Q12" s="379">
        <f>SUM(Q13:Q20)</f>
        <v>0</v>
      </c>
      <c r="R12" s="379"/>
      <c r="S12" s="379"/>
      <c r="T12" s="378"/>
      <c r="U12" s="377"/>
      <c r="V12" s="377">
        <f>SUM(V13:V20)</f>
        <v>0</v>
      </c>
      <c r="W12" s="377"/>
      <c r="AG12" t="s">
        <v>133</v>
      </c>
    </row>
    <row r="13" spans="1:60" outlineLevel="1">
      <c r="A13" s="376">
        <v>4</v>
      </c>
      <c r="B13" s="375" t="s">
        <v>923</v>
      </c>
      <c r="C13" s="374" t="s">
        <v>922</v>
      </c>
      <c r="D13" s="373" t="s">
        <v>919</v>
      </c>
      <c r="E13" s="372">
        <v>1</v>
      </c>
      <c r="F13" s="396"/>
      <c r="G13" s="370">
        <f t="shared" ref="G13:G20" si="0">ROUND(E13*F13,2)</f>
        <v>0</v>
      </c>
      <c r="H13" s="371">
        <v>2500</v>
      </c>
      <c r="I13" s="370">
        <f t="shared" ref="I13:I20" si="1">ROUND(E13*H13,2)</f>
        <v>2500</v>
      </c>
      <c r="J13" s="371">
        <v>0</v>
      </c>
      <c r="K13" s="370">
        <f t="shared" ref="K13:K20" si="2">ROUND(E13*J13,2)</f>
        <v>0</v>
      </c>
      <c r="L13" s="370">
        <v>21</v>
      </c>
      <c r="M13" s="370">
        <f t="shared" ref="M13:M20" si="3">G13*(1+L13/100)</f>
        <v>0</v>
      </c>
      <c r="N13" s="370">
        <v>0</v>
      </c>
      <c r="O13" s="370">
        <f t="shared" ref="O13:O20" si="4">ROUND(E13*N13,2)</f>
        <v>0</v>
      </c>
      <c r="P13" s="370">
        <v>0</v>
      </c>
      <c r="Q13" s="370">
        <f t="shared" ref="Q13:Q20" si="5">ROUND(E13*P13,2)</f>
        <v>0</v>
      </c>
      <c r="R13" s="370"/>
      <c r="S13" s="370" t="s">
        <v>909</v>
      </c>
      <c r="T13" s="369" t="s">
        <v>908</v>
      </c>
      <c r="U13" s="360">
        <v>0</v>
      </c>
      <c r="V13" s="360">
        <f t="shared" ref="V13:V20" si="6">ROUND(E13*U13,2)</f>
        <v>0</v>
      </c>
      <c r="W13" s="360"/>
      <c r="X13" s="359"/>
      <c r="Y13" s="359"/>
      <c r="Z13" s="359"/>
      <c r="AA13" s="359"/>
      <c r="AB13" s="359"/>
      <c r="AC13" s="359"/>
      <c r="AD13" s="359"/>
      <c r="AE13" s="359"/>
      <c r="AF13" s="359"/>
      <c r="AG13" s="359" t="s">
        <v>246</v>
      </c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</row>
    <row r="14" spans="1:60" ht="22.5" outlineLevel="1">
      <c r="A14" s="376">
        <v>5</v>
      </c>
      <c r="B14" s="375" t="s">
        <v>921</v>
      </c>
      <c r="C14" s="374" t="s">
        <v>920</v>
      </c>
      <c r="D14" s="373" t="s">
        <v>919</v>
      </c>
      <c r="E14" s="372">
        <v>1</v>
      </c>
      <c r="F14" s="396"/>
      <c r="G14" s="370">
        <f t="shared" si="0"/>
        <v>0</v>
      </c>
      <c r="H14" s="371">
        <v>50000</v>
      </c>
      <c r="I14" s="370">
        <f t="shared" si="1"/>
        <v>50000</v>
      </c>
      <c r="J14" s="371">
        <v>0</v>
      </c>
      <c r="K14" s="370">
        <f t="shared" si="2"/>
        <v>0</v>
      </c>
      <c r="L14" s="370">
        <v>21</v>
      </c>
      <c r="M14" s="370">
        <f t="shared" si="3"/>
        <v>0</v>
      </c>
      <c r="N14" s="370">
        <v>0</v>
      </c>
      <c r="O14" s="370">
        <f t="shared" si="4"/>
        <v>0</v>
      </c>
      <c r="P14" s="370">
        <v>0</v>
      </c>
      <c r="Q14" s="370">
        <f t="shared" si="5"/>
        <v>0</v>
      </c>
      <c r="R14" s="370"/>
      <c r="S14" s="370" t="s">
        <v>909</v>
      </c>
      <c r="T14" s="369" t="s">
        <v>908</v>
      </c>
      <c r="U14" s="360">
        <v>0</v>
      </c>
      <c r="V14" s="360">
        <f t="shared" si="6"/>
        <v>0</v>
      </c>
      <c r="W14" s="360"/>
      <c r="X14" s="359"/>
      <c r="Y14" s="359"/>
      <c r="Z14" s="359"/>
      <c r="AA14" s="359"/>
      <c r="AB14" s="359"/>
      <c r="AC14" s="359"/>
      <c r="AD14" s="359"/>
      <c r="AE14" s="359"/>
      <c r="AF14" s="359"/>
      <c r="AG14" s="359" t="s">
        <v>246</v>
      </c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</row>
    <row r="15" spans="1:60" ht="22.5" outlineLevel="1">
      <c r="A15" s="376">
        <v>6</v>
      </c>
      <c r="B15" s="375" t="s">
        <v>918</v>
      </c>
      <c r="C15" s="374" t="s">
        <v>917</v>
      </c>
      <c r="D15" s="373" t="s">
        <v>910</v>
      </c>
      <c r="E15" s="372">
        <v>30</v>
      </c>
      <c r="F15" s="396"/>
      <c r="G15" s="370">
        <f t="shared" si="0"/>
        <v>0</v>
      </c>
      <c r="H15" s="371">
        <v>0</v>
      </c>
      <c r="I15" s="370">
        <f t="shared" si="1"/>
        <v>0</v>
      </c>
      <c r="J15" s="371">
        <v>400</v>
      </c>
      <c r="K15" s="370">
        <f t="shared" si="2"/>
        <v>12000</v>
      </c>
      <c r="L15" s="370">
        <v>21</v>
      </c>
      <c r="M15" s="370">
        <f t="shared" si="3"/>
        <v>0</v>
      </c>
      <c r="N15" s="370">
        <v>0</v>
      </c>
      <c r="O15" s="370">
        <f t="shared" si="4"/>
        <v>0</v>
      </c>
      <c r="P15" s="370">
        <v>0</v>
      </c>
      <c r="Q15" s="370">
        <f t="shared" si="5"/>
        <v>0</v>
      </c>
      <c r="R15" s="370"/>
      <c r="S15" s="370" t="s">
        <v>909</v>
      </c>
      <c r="T15" s="369" t="s">
        <v>908</v>
      </c>
      <c r="U15" s="360">
        <v>0</v>
      </c>
      <c r="V15" s="360">
        <f t="shared" si="6"/>
        <v>0</v>
      </c>
      <c r="W15" s="360"/>
      <c r="X15" s="359"/>
      <c r="Y15" s="359"/>
      <c r="Z15" s="359"/>
      <c r="AA15" s="359"/>
      <c r="AB15" s="359"/>
      <c r="AC15" s="359"/>
      <c r="AD15" s="359"/>
      <c r="AE15" s="359"/>
      <c r="AF15" s="359"/>
      <c r="AG15" s="359" t="s">
        <v>907</v>
      </c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</row>
    <row r="16" spans="1:60" ht="22.5" outlineLevel="1">
      <c r="A16" s="376">
        <v>7</v>
      </c>
      <c r="B16" s="375"/>
      <c r="C16" s="374" t="s">
        <v>916</v>
      </c>
      <c r="D16" s="373" t="s">
        <v>910</v>
      </c>
      <c r="E16" s="372">
        <v>15</v>
      </c>
      <c r="F16" s="396"/>
      <c r="G16" s="370">
        <f t="shared" si="0"/>
        <v>0</v>
      </c>
      <c r="H16" s="371">
        <v>0</v>
      </c>
      <c r="I16" s="370">
        <f t="shared" si="1"/>
        <v>0</v>
      </c>
      <c r="J16" s="371">
        <v>400</v>
      </c>
      <c r="K16" s="370">
        <f t="shared" si="2"/>
        <v>6000</v>
      </c>
      <c r="L16" s="370">
        <v>21</v>
      </c>
      <c r="M16" s="370">
        <f t="shared" si="3"/>
        <v>0</v>
      </c>
      <c r="N16" s="370">
        <v>0</v>
      </c>
      <c r="O16" s="370">
        <f t="shared" si="4"/>
        <v>0</v>
      </c>
      <c r="P16" s="370">
        <v>0</v>
      </c>
      <c r="Q16" s="370">
        <f t="shared" si="5"/>
        <v>0</v>
      </c>
      <c r="R16" s="370"/>
      <c r="S16" s="370" t="s">
        <v>909</v>
      </c>
      <c r="T16" s="369" t="s">
        <v>908</v>
      </c>
      <c r="U16" s="360">
        <v>0</v>
      </c>
      <c r="V16" s="360">
        <f t="shared" si="6"/>
        <v>0</v>
      </c>
      <c r="W16" s="360"/>
      <c r="X16" s="359"/>
      <c r="Y16" s="359"/>
      <c r="Z16" s="359"/>
      <c r="AA16" s="359"/>
      <c r="AB16" s="359"/>
      <c r="AC16" s="359"/>
      <c r="AD16" s="359"/>
      <c r="AE16" s="359"/>
      <c r="AF16" s="359"/>
      <c r="AG16" s="359" t="s">
        <v>907</v>
      </c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</row>
    <row r="17" spans="1:60" outlineLevel="1">
      <c r="A17" s="376">
        <v>8</v>
      </c>
      <c r="B17" s="375"/>
      <c r="C17" s="374" t="s">
        <v>915</v>
      </c>
      <c r="D17" s="373" t="s">
        <v>657</v>
      </c>
      <c r="E17" s="372">
        <v>2</v>
      </c>
      <c r="F17" s="396"/>
      <c r="G17" s="370">
        <f t="shared" si="0"/>
        <v>0</v>
      </c>
      <c r="H17" s="371">
        <v>0</v>
      </c>
      <c r="I17" s="370">
        <f t="shared" si="1"/>
        <v>0</v>
      </c>
      <c r="J17" s="371">
        <v>400</v>
      </c>
      <c r="K17" s="370">
        <f t="shared" si="2"/>
        <v>800</v>
      </c>
      <c r="L17" s="370">
        <v>21</v>
      </c>
      <c r="M17" s="370">
        <f t="shared" si="3"/>
        <v>0</v>
      </c>
      <c r="N17" s="370">
        <v>0</v>
      </c>
      <c r="O17" s="370">
        <f t="shared" si="4"/>
        <v>0</v>
      </c>
      <c r="P17" s="370">
        <v>0</v>
      </c>
      <c r="Q17" s="370">
        <f t="shared" si="5"/>
        <v>0</v>
      </c>
      <c r="R17" s="370"/>
      <c r="S17" s="370" t="s">
        <v>909</v>
      </c>
      <c r="T17" s="369" t="s">
        <v>908</v>
      </c>
      <c r="U17" s="360">
        <v>0</v>
      </c>
      <c r="V17" s="360">
        <f t="shared" si="6"/>
        <v>0</v>
      </c>
      <c r="W17" s="360"/>
      <c r="X17" s="359"/>
      <c r="Y17" s="359"/>
      <c r="Z17" s="359"/>
      <c r="AA17" s="359"/>
      <c r="AB17" s="359"/>
      <c r="AC17" s="359"/>
      <c r="AD17" s="359"/>
      <c r="AE17" s="359"/>
      <c r="AF17" s="359"/>
      <c r="AG17" s="359" t="s">
        <v>907</v>
      </c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</row>
    <row r="18" spans="1:60" outlineLevel="1">
      <c r="A18" s="376">
        <v>9</v>
      </c>
      <c r="B18" s="375"/>
      <c r="C18" s="374" t="s">
        <v>914</v>
      </c>
      <c r="D18" s="373" t="s">
        <v>657</v>
      </c>
      <c r="E18" s="372">
        <v>1</v>
      </c>
      <c r="F18" s="396"/>
      <c r="G18" s="370">
        <f t="shared" si="0"/>
        <v>0</v>
      </c>
      <c r="H18" s="371">
        <v>0</v>
      </c>
      <c r="I18" s="370">
        <f t="shared" si="1"/>
        <v>0</v>
      </c>
      <c r="J18" s="371">
        <v>400</v>
      </c>
      <c r="K18" s="370">
        <f t="shared" si="2"/>
        <v>400</v>
      </c>
      <c r="L18" s="370">
        <v>21</v>
      </c>
      <c r="M18" s="370">
        <f t="shared" si="3"/>
        <v>0</v>
      </c>
      <c r="N18" s="370">
        <v>0</v>
      </c>
      <c r="O18" s="370">
        <f t="shared" si="4"/>
        <v>0</v>
      </c>
      <c r="P18" s="370">
        <v>0</v>
      </c>
      <c r="Q18" s="370">
        <f t="shared" si="5"/>
        <v>0</v>
      </c>
      <c r="R18" s="370"/>
      <c r="S18" s="370" t="s">
        <v>909</v>
      </c>
      <c r="T18" s="369" t="s">
        <v>908</v>
      </c>
      <c r="U18" s="360">
        <v>0</v>
      </c>
      <c r="V18" s="360">
        <f t="shared" si="6"/>
        <v>0</v>
      </c>
      <c r="W18" s="360"/>
      <c r="X18" s="359"/>
      <c r="Y18" s="359"/>
      <c r="Z18" s="359"/>
      <c r="AA18" s="359"/>
      <c r="AB18" s="359"/>
      <c r="AC18" s="359"/>
      <c r="AD18" s="359"/>
      <c r="AE18" s="359"/>
      <c r="AF18" s="359"/>
      <c r="AG18" s="359" t="s">
        <v>907</v>
      </c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</row>
    <row r="19" spans="1:60" ht="22.5" outlineLevel="1">
      <c r="A19" s="376">
        <v>10</v>
      </c>
      <c r="B19" s="375"/>
      <c r="C19" s="374" t="s">
        <v>913</v>
      </c>
      <c r="D19" s="373" t="s">
        <v>657</v>
      </c>
      <c r="E19" s="372">
        <v>2</v>
      </c>
      <c r="F19" s="396"/>
      <c r="G19" s="370">
        <f t="shared" si="0"/>
        <v>0</v>
      </c>
      <c r="H19" s="371">
        <v>0</v>
      </c>
      <c r="I19" s="370">
        <f t="shared" si="1"/>
        <v>0</v>
      </c>
      <c r="J19" s="371">
        <v>400</v>
      </c>
      <c r="K19" s="370">
        <f t="shared" si="2"/>
        <v>800</v>
      </c>
      <c r="L19" s="370">
        <v>21</v>
      </c>
      <c r="M19" s="370">
        <f t="shared" si="3"/>
        <v>0</v>
      </c>
      <c r="N19" s="370">
        <v>0</v>
      </c>
      <c r="O19" s="370">
        <f t="shared" si="4"/>
        <v>0</v>
      </c>
      <c r="P19" s="370">
        <v>0</v>
      </c>
      <c r="Q19" s="370">
        <f t="shared" si="5"/>
        <v>0</v>
      </c>
      <c r="R19" s="370"/>
      <c r="S19" s="370" t="s">
        <v>909</v>
      </c>
      <c r="T19" s="369" t="s">
        <v>908</v>
      </c>
      <c r="U19" s="360">
        <v>0</v>
      </c>
      <c r="V19" s="360">
        <f t="shared" si="6"/>
        <v>0</v>
      </c>
      <c r="W19" s="360"/>
      <c r="X19" s="359"/>
      <c r="Y19" s="359"/>
      <c r="Z19" s="359"/>
      <c r="AA19" s="359"/>
      <c r="AB19" s="359"/>
      <c r="AC19" s="359"/>
      <c r="AD19" s="359"/>
      <c r="AE19" s="359"/>
      <c r="AF19" s="359"/>
      <c r="AG19" s="359" t="s">
        <v>907</v>
      </c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</row>
    <row r="20" spans="1:60" ht="45" outlineLevel="1">
      <c r="A20" s="368">
        <v>11</v>
      </c>
      <c r="B20" s="367" t="s">
        <v>912</v>
      </c>
      <c r="C20" s="366" t="s">
        <v>911</v>
      </c>
      <c r="D20" s="365" t="s">
        <v>910</v>
      </c>
      <c r="E20" s="364">
        <v>30</v>
      </c>
      <c r="F20" s="396"/>
      <c r="G20" s="362">
        <f t="shared" si="0"/>
        <v>0</v>
      </c>
      <c r="H20" s="363">
        <v>0</v>
      </c>
      <c r="I20" s="362">
        <f t="shared" si="1"/>
        <v>0</v>
      </c>
      <c r="J20" s="363">
        <v>450</v>
      </c>
      <c r="K20" s="362">
        <f t="shared" si="2"/>
        <v>13500</v>
      </c>
      <c r="L20" s="362">
        <v>21</v>
      </c>
      <c r="M20" s="362">
        <f t="shared" si="3"/>
        <v>0</v>
      </c>
      <c r="N20" s="362">
        <v>0</v>
      </c>
      <c r="O20" s="362">
        <f t="shared" si="4"/>
        <v>0</v>
      </c>
      <c r="P20" s="362">
        <v>0</v>
      </c>
      <c r="Q20" s="362">
        <f t="shared" si="5"/>
        <v>0</v>
      </c>
      <c r="R20" s="362"/>
      <c r="S20" s="362" t="s">
        <v>909</v>
      </c>
      <c r="T20" s="361" t="s">
        <v>908</v>
      </c>
      <c r="U20" s="360">
        <v>0</v>
      </c>
      <c r="V20" s="360">
        <f t="shared" si="6"/>
        <v>0</v>
      </c>
      <c r="W20" s="360"/>
      <c r="X20" s="359"/>
      <c r="Y20" s="359"/>
      <c r="Z20" s="359"/>
      <c r="AA20" s="359"/>
      <c r="AB20" s="359"/>
      <c r="AC20" s="359"/>
      <c r="AD20" s="359"/>
      <c r="AE20" s="359"/>
      <c r="AF20" s="359"/>
      <c r="AG20" s="359" t="s">
        <v>907</v>
      </c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</row>
    <row r="21" spans="1:60">
      <c r="A21" s="194"/>
      <c r="B21" s="7"/>
      <c r="C21" s="200"/>
      <c r="D21" s="9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AE21">
        <v>15</v>
      </c>
      <c r="AF21">
        <v>21</v>
      </c>
    </row>
    <row r="22" spans="1:60">
      <c r="A22" s="358"/>
      <c r="B22" s="357" t="s">
        <v>28</v>
      </c>
      <c r="C22" s="356"/>
      <c r="D22" s="355"/>
      <c r="E22" s="354"/>
      <c r="F22" s="354"/>
      <c r="G22" s="353">
        <f>G8+G12</f>
        <v>0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AE22">
        <f>SUMIF(L7:L20,AE21,G7:G20)</f>
        <v>0</v>
      </c>
      <c r="AF22">
        <f>SUMIF(L7:L20,AF21,G7:G20)</f>
        <v>0</v>
      </c>
      <c r="AG22" t="s">
        <v>561</v>
      </c>
    </row>
    <row r="23" spans="1:60">
      <c r="A23" s="194"/>
      <c r="B23" s="7"/>
      <c r="C23" s="200"/>
      <c r="D23" s="9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</row>
    <row r="24" spans="1:60">
      <c r="A24" s="194"/>
      <c r="B24" s="7"/>
      <c r="C24" s="200"/>
      <c r="D24" s="9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</row>
    <row r="25" spans="1:60">
      <c r="A25" s="522" t="s">
        <v>906</v>
      </c>
      <c r="B25" s="522"/>
      <c r="C25" s="523"/>
      <c r="D25" s="9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</row>
    <row r="26" spans="1:60">
      <c r="A26" s="503"/>
      <c r="B26" s="504"/>
      <c r="C26" s="505"/>
      <c r="D26" s="504"/>
      <c r="E26" s="504"/>
      <c r="F26" s="504"/>
      <c r="G26" s="506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AG26" t="s">
        <v>562</v>
      </c>
    </row>
    <row r="27" spans="1:60">
      <c r="A27" s="507"/>
      <c r="B27" s="508"/>
      <c r="C27" s="509"/>
      <c r="D27" s="508"/>
      <c r="E27" s="508"/>
      <c r="F27" s="508"/>
      <c r="G27" s="510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</row>
    <row r="28" spans="1:60">
      <c r="A28" s="507"/>
      <c r="B28" s="508"/>
      <c r="C28" s="509"/>
      <c r="D28" s="508"/>
      <c r="E28" s="508"/>
      <c r="F28" s="508"/>
      <c r="G28" s="510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</row>
    <row r="29" spans="1:60">
      <c r="A29" s="507"/>
      <c r="B29" s="508"/>
      <c r="C29" s="509"/>
      <c r="D29" s="508"/>
      <c r="E29" s="508"/>
      <c r="F29" s="508"/>
      <c r="G29" s="510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</row>
    <row r="30" spans="1:60">
      <c r="A30" s="511"/>
      <c r="B30" s="512"/>
      <c r="C30" s="513"/>
      <c r="D30" s="512"/>
      <c r="E30" s="512"/>
      <c r="F30" s="512"/>
      <c r="G30" s="51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</row>
    <row r="31" spans="1:60">
      <c r="A31" s="194"/>
      <c r="B31" s="7"/>
      <c r="C31" s="200"/>
      <c r="D31" s="9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</row>
    <row r="32" spans="1:60">
      <c r="C32" s="202"/>
      <c r="D32" s="352"/>
      <c r="AG32" t="s">
        <v>563</v>
      </c>
    </row>
    <row r="33" spans="4:4" customFormat="1">
      <c r="D33" s="352"/>
    </row>
    <row r="34" spans="4:4" customFormat="1">
      <c r="D34" s="352"/>
    </row>
    <row r="35" spans="4:4" customFormat="1">
      <c r="D35" s="352"/>
    </row>
    <row r="36" spans="4:4" customFormat="1">
      <c r="D36" s="352"/>
    </row>
    <row r="37" spans="4:4" customFormat="1">
      <c r="D37" s="352"/>
    </row>
    <row r="38" spans="4:4" customFormat="1">
      <c r="D38" s="352"/>
    </row>
    <row r="39" spans="4:4" customFormat="1">
      <c r="D39" s="352"/>
    </row>
    <row r="40" spans="4:4" customFormat="1">
      <c r="D40" s="352"/>
    </row>
    <row r="41" spans="4:4" customFormat="1">
      <c r="D41" s="352"/>
    </row>
    <row r="42" spans="4:4" customFormat="1">
      <c r="D42" s="352"/>
    </row>
    <row r="43" spans="4:4" customFormat="1">
      <c r="D43" s="352"/>
    </row>
    <row r="44" spans="4:4" customFormat="1">
      <c r="D44" s="352"/>
    </row>
    <row r="45" spans="4:4" customFormat="1">
      <c r="D45" s="352"/>
    </row>
    <row r="46" spans="4:4" customFormat="1">
      <c r="D46" s="352"/>
    </row>
    <row r="47" spans="4:4" customFormat="1">
      <c r="D47" s="352"/>
    </row>
    <row r="48" spans="4:4" customFormat="1">
      <c r="D48" s="352"/>
    </row>
    <row r="49" spans="4:4" customFormat="1">
      <c r="D49" s="352"/>
    </row>
    <row r="50" spans="4:4" customFormat="1">
      <c r="D50" s="352"/>
    </row>
    <row r="51" spans="4:4" customFormat="1">
      <c r="D51" s="352"/>
    </row>
    <row r="52" spans="4:4" customFormat="1">
      <c r="D52" s="352"/>
    </row>
    <row r="53" spans="4:4" customFormat="1">
      <c r="D53" s="352"/>
    </row>
    <row r="54" spans="4:4" customFormat="1">
      <c r="D54" s="352"/>
    </row>
    <row r="55" spans="4:4" customFormat="1">
      <c r="D55" s="352"/>
    </row>
    <row r="56" spans="4:4" customFormat="1">
      <c r="D56" s="352"/>
    </row>
    <row r="57" spans="4:4" customFormat="1">
      <c r="D57" s="352"/>
    </row>
    <row r="58" spans="4:4" customFormat="1">
      <c r="D58" s="352"/>
    </row>
    <row r="59" spans="4:4" customFormat="1">
      <c r="D59" s="352"/>
    </row>
    <row r="60" spans="4:4" customFormat="1">
      <c r="D60" s="352"/>
    </row>
    <row r="61" spans="4:4" customFormat="1">
      <c r="D61" s="352"/>
    </row>
    <row r="62" spans="4:4" customFormat="1">
      <c r="D62" s="352"/>
    </row>
    <row r="63" spans="4:4" customFormat="1">
      <c r="D63" s="352"/>
    </row>
    <row r="64" spans="4:4" customFormat="1">
      <c r="D64" s="352"/>
    </row>
    <row r="65" spans="4:4" customFormat="1">
      <c r="D65" s="352"/>
    </row>
    <row r="66" spans="4:4" customFormat="1">
      <c r="D66" s="352"/>
    </row>
    <row r="67" spans="4:4" customFormat="1">
      <c r="D67" s="352"/>
    </row>
    <row r="68" spans="4:4" customFormat="1">
      <c r="D68" s="352"/>
    </row>
    <row r="69" spans="4:4" customFormat="1">
      <c r="D69" s="352"/>
    </row>
    <row r="70" spans="4:4" customFormat="1">
      <c r="D70" s="352"/>
    </row>
    <row r="71" spans="4:4" customFormat="1">
      <c r="D71" s="352"/>
    </row>
    <row r="72" spans="4:4" customFormat="1">
      <c r="D72" s="352"/>
    </row>
    <row r="73" spans="4:4" customFormat="1">
      <c r="D73" s="352"/>
    </row>
    <row r="74" spans="4:4" customFormat="1">
      <c r="D74" s="352"/>
    </row>
    <row r="75" spans="4:4" customFormat="1">
      <c r="D75" s="352"/>
    </row>
    <row r="76" spans="4:4" customFormat="1">
      <c r="D76" s="352"/>
    </row>
    <row r="77" spans="4:4" customFormat="1">
      <c r="D77" s="352"/>
    </row>
    <row r="78" spans="4:4" customFormat="1">
      <c r="D78" s="352"/>
    </row>
    <row r="79" spans="4:4" customFormat="1">
      <c r="D79" s="352"/>
    </row>
    <row r="80" spans="4:4" customFormat="1">
      <c r="D80" s="352"/>
    </row>
    <row r="81" spans="4:4" customFormat="1">
      <c r="D81" s="352"/>
    </row>
    <row r="82" spans="4:4" customFormat="1">
      <c r="D82" s="352"/>
    </row>
    <row r="83" spans="4:4" customFormat="1">
      <c r="D83" s="352"/>
    </row>
    <row r="84" spans="4:4" customFormat="1">
      <c r="D84" s="352"/>
    </row>
    <row r="85" spans="4:4" customFormat="1">
      <c r="D85" s="352"/>
    </row>
    <row r="86" spans="4:4" customFormat="1">
      <c r="D86" s="352"/>
    </row>
    <row r="87" spans="4:4" customFormat="1">
      <c r="D87" s="352"/>
    </row>
    <row r="88" spans="4:4" customFormat="1">
      <c r="D88" s="352"/>
    </row>
    <row r="89" spans="4:4" customFormat="1">
      <c r="D89" s="352"/>
    </row>
    <row r="90" spans="4:4" customFormat="1">
      <c r="D90" s="352"/>
    </row>
    <row r="91" spans="4:4" customFormat="1">
      <c r="D91" s="352"/>
    </row>
    <row r="92" spans="4:4" customFormat="1">
      <c r="D92" s="352"/>
    </row>
    <row r="93" spans="4:4" customFormat="1">
      <c r="D93" s="352"/>
    </row>
    <row r="94" spans="4:4" customFormat="1">
      <c r="D94" s="352"/>
    </row>
    <row r="95" spans="4:4" customFormat="1">
      <c r="D95" s="352"/>
    </row>
    <row r="96" spans="4:4" customFormat="1">
      <c r="D96" s="352"/>
    </row>
    <row r="97" spans="4:4" customFormat="1">
      <c r="D97" s="352"/>
    </row>
    <row r="98" spans="4:4" customFormat="1">
      <c r="D98" s="352"/>
    </row>
    <row r="99" spans="4:4" customFormat="1">
      <c r="D99" s="352"/>
    </row>
    <row r="100" spans="4:4" customFormat="1">
      <c r="D100" s="352"/>
    </row>
    <row r="101" spans="4:4" customFormat="1">
      <c r="D101" s="352"/>
    </row>
    <row r="102" spans="4:4" customFormat="1">
      <c r="D102" s="352"/>
    </row>
    <row r="103" spans="4:4" customFormat="1">
      <c r="D103" s="352"/>
    </row>
    <row r="104" spans="4:4" customFormat="1">
      <c r="D104" s="352"/>
    </row>
    <row r="105" spans="4:4" customFormat="1">
      <c r="D105" s="352"/>
    </row>
    <row r="106" spans="4:4" customFormat="1">
      <c r="D106" s="352"/>
    </row>
    <row r="107" spans="4:4" customFormat="1">
      <c r="D107" s="352"/>
    </row>
    <row r="108" spans="4:4" customFormat="1">
      <c r="D108" s="352"/>
    </row>
    <row r="109" spans="4:4" customFormat="1">
      <c r="D109" s="352"/>
    </row>
    <row r="110" spans="4:4" customFormat="1">
      <c r="D110" s="352"/>
    </row>
    <row r="111" spans="4:4" customFormat="1">
      <c r="D111" s="352"/>
    </row>
    <row r="112" spans="4:4" customFormat="1">
      <c r="D112" s="352"/>
    </row>
    <row r="113" spans="4:4" customFormat="1">
      <c r="D113" s="352"/>
    </row>
    <row r="114" spans="4:4" customFormat="1">
      <c r="D114" s="352"/>
    </row>
    <row r="115" spans="4:4" customFormat="1">
      <c r="D115" s="352"/>
    </row>
    <row r="116" spans="4:4" customFormat="1">
      <c r="D116" s="352"/>
    </row>
    <row r="117" spans="4:4" customFormat="1">
      <c r="D117" s="352"/>
    </row>
    <row r="118" spans="4:4" customFormat="1">
      <c r="D118" s="352"/>
    </row>
    <row r="119" spans="4:4" customFormat="1">
      <c r="D119" s="352"/>
    </row>
    <row r="120" spans="4:4" customFormat="1">
      <c r="D120" s="352"/>
    </row>
    <row r="121" spans="4:4" customFormat="1">
      <c r="D121" s="352"/>
    </row>
    <row r="122" spans="4:4" customFormat="1">
      <c r="D122" s="352"/>
    </row>
    <row r="123" spans="4:4" customFormat="1">
      <c r="D123" s="352"/>
    </row>
    <row r="124" spans="4:4" customFormat="1">
      <c r="D124" s="352"/>
    </row>
    <row r="125" spans="4:4" customFormat="1">
      <c r="D125" s="352"/>
    </row>
    <row r="126" spans="4:4" customFormat="1">
      <c r="D126" s="352"/>
    </row>
    <row r="127" spans="4:4" customFormat="1">
      <c r="D127" s="352"/>
    </row>
    <row r="128" spans="4:4" customFormat="1">
      <c r="D128" s="352"/>
    </row>
    <row r="129" spans="4:4" customFormat="1">
      <c r="D129" s="352"/>
    </row>
    <row r="130" spans="4:4" customFormat="1">
      <c r="D130" s="352"/>
    </row>
    <row r="131" spans="4:4" customFormat="1">
      <c r="D131" s="352"/>
    </row>
    <row r="132" spans="4:4" customFormat="1">
      <c r="D132" s="352"/>
    </row>
    <row r="133" spans="4:4" customFormat="1">
      <c r="D133" s="352"/>
    </row>
    <row r="134" spans="4:4" customFormat="1">
      <c r="D134" s="352"/>
    </row>
    <row r="135" spans="4:4" customFormat="1">
      <c r="D135" s="352"/>
    </row>
    <row r="136" spans="4:4" customFormat="1">
      <c r="D136" s="352"/>
    </row>
    <row r="137" spans="4:4" customFormat="1">
      <c r="D137" s="352"/>
    </row>
    <row r="138" spans="4:4" customFormat="1">
      <c r="D138" s="352"/>
    </row>
    <row r="139" spans="4:4" customFormat="1">
      <c r="D139" s="352"/>
    </row>
    <row r="140" spans="4:4" customFormat="1">
      <c r="D140" s="352"/>
    </row>
    <row r="141" spans="4:4" customFormat="1">
      <c r="D141" s="352"/>
    </row>
    <row r="142" spans="4:4" customFormat="1">
      <c r="D142" s="352"/>
    </row>
    <row r="143" spans="4:4" customFormat="1">
      <c r="D143" s="352"/>
    </row>
    <row r="144" spans="4:4" customFormat="1">
      <c r="D144" s="352"/>
    </row>
    <row r="145" spans="4:4" customFormat="1">
      <c r="D145" s="352"/>
    </row>
    <row r="146" spans="4:4" customFormat="1">
      <c r="D146" s="352"/>
    </row>
    <row r="147" spans="4:4" customFormat="1">
      <c r="D147" s="352"/>
    </row>
    <row r="148" spans="4:4" customFormat="1">
      <c r="D148" s="352"/>
    </row>
    <row r="149" spans="4:4" customFormat="1">
      <c r="D149" s="352"/>
    </row>
    <row r="150" spans="4:4" customFormat="1">
      <c r="D150" s="352"/>
    </row>
    <row r="151" spans="4:4" customFormat="1">
      <c r="D151" s="352"/>
    </row>
    <row r="152" spans="4:4" customFormat="1">
      <c r="D152" s="352"/>
    </row>
    <row r="153" spans="4:4" customFormat="1">
      <c r="D153" s="352"/>
    </row>
    <row r="154" spans="4:4" customFormat="1">
      <c r="D154" s="352"/>
    </row>
    <row r="155" spans="4:4" customFormat="1">
      <c r="D155" s="352"/>
    </row>
    <row r="156" spans="4:4" customFormat="1">
      <c r="D156" s="352"/>
    </row>
    <row r="157" spans="4:4" customFormat="1">
      <c r="D157" s="352"/>
    </row>
    <row r="158" spans="4:4" customFormat="1">
      <c r="D158" s="352"/>
    </row>
    <row r="159" spans="4:4" customFormat="1">
      <c r="D159" s="352"/>
    </row>
    <row r="160" spans="4:4" customFormat="1">
      <c r="D160" s="352"/>
    </row>
    <row r="161" spans="4:4" customFormat="1">
      <c r="D161" s="352"/>
    </row>
    <row r="162" spans="4:4" customFormat="1">
      <c r="D162" s="352"/>
    </row>
    <row r="163" spans="4:4" customFormat="1">
      <c r="D163" s="352"/>
    </row>
    <row r="164" spans="4:4" customFormat="1">
      <c r="D164" s="352"/>
    </row>
    <row r="165" spans="4:4" customFormat="1">
      <c r="D165" s="352"/>
    </row>
    <row r="166" spans="4:4" customFormat="1">
      <c r="D166" s="352"/>
    </row>
    <row r="167" spans="4:4" customFormat="1">
      <c r="D167" s="352"/>
    </row>
    <row r="168" spans="4:4" customFormat="1">
      <c r="D168" s="352"/>
    </row>
    <row r="169" spans="4:4" customFormat="1">
      <c r="D169" s="352"/>
    </row>
    <row r="170" spans="4:4" customFormat="1">
      <c r="D170" s="352"/>
    </row>
    <row r="171" spans="4:4" customFormat="1">
      <c r="D171" s="352"/>
    </row>
    <row r="172" spans="4:4" customFormat="1">
      <c r="D172" s="352"/>
    </row>
    <row r="173" spans="4:4" customFormat="1">
      <c r="D173" s="352"/>
    </row>
    <row r="174" spans="4:4" customFormat="1">
      <c r="D174" s="352"/>
    </row>
    <row r="175" spans="4:4" customFormat="1">
      <c r="D175" s="352"/>
    </row>
    <row r="176" spans="4:4" customFormat="1">
      <c r="D176" s="352"/>
    </row>
    <row r="177" spans="4:4" customFormat="1">
      <c r="D177" s="352"/>
    </row>
    <row r="178" spans="4:4" customFormat="1">
      <c r="D178" s="352"/>
    </row>
    <row r="179" spans="4:4" customFormat="1">
      <c r="D179" s="352"/>
    </row>
    <row r="180" spans="4:4" customFormat="1">
      <c r="D180" s="352"/>
    </row>
    <row r="181" spans="4:4" customFormat="1">
      <c r="D181" s="352"/>
    </row>
    <row r="182" spans="4:4" customFormat="1">
      <c r="D182" s="352"/>
    </row>
    <row r="183" spans="4:4" customFormat="1">
      <c r="D183" s="352"/>
    </row>
    <row r="184" spans="4:4" customFormat="1">
      <c r="D184" s="352"/>
    </row>
    <row r="185" spans="4:4" customFormat="1">
      <c r="D185" s="352"/>
    </row>
    <row r="186" spans="4:4" customFormat="1">
      <c r="D186" s="352"/>
    </row>
    <row r="187" spans="4:4" customFormat="1">
      <c r="D187" s="352"/>
    </row>
    <row r="188" spans="4:4" customFormat="1">
      <c r="D188" s="352"/>
    </row>
    <row r="189" spans="4:4" customFormat="1">
      <c r="D189" s="352"/>
    </row>
    <row r="190" spans="4:4" customFormat="1">
      <c r="D190" s="352"/>
    </row>
    <row r="191" spans="4:4" customFormat="1">
      <c r="D191" s="352"/>
    </row>
    <row r="192" spans="4:4" customFormat="1">
      <c r="D192" s="352"/>
    </row>
    <row r="193" spans="4:4" customFormat="1">
      <c r="D193" s="352"/>
    </row>
    <row r="194" spans="4:4" customFormat="1">
      <c r="D194" s="352"/>
    </row>
    <row r="195" spans="4:4" customFormat="1">
      <c r="D195" s="352"/>
    </row>
    <row r="196" spans="4:4" customFormat="1">
      <c r="D196" s="352"/>
    </row>
    <row r="197" spans="4:4" customFormat="1">
      <c r="D197" s="352"/>
    </row>
    <row r="198" spans="4:4" customFormat="1">
      <c r="D198" s="352"/>
    </row>
    <row r="199" spans="4:4" customFormat="1">
      <c r="D199" s="352"/>
    </row>
    <row r="200" spans="4:4" customFormat="1">
      <c r="D200" s="352"/>
    </row>
    <row r="201" spans="4:4" customFormat="1">
      <c r="D201" s="352"/>
    </row>
    <row r="202" spans="4:4" customFormat="1">
      <c r="D202" s="352"/>
    </row>
    <row r="203" spans="4:4" customFormat="1">
      <c r="D203" s="352"/>
    </row>
    <row r="204" spans="4:4" customFormat="1">
      <c r="D204" s="352"/>
    </row>
    <row r="205" spans="4:4" customFormat="1">
      <c r="D205" s="352"/>
    </row>
    <row r="206" spans="4:4" customFormat="1">
      <c r="D206" s="352"/>
    </row>
    <row r="207" spans="4:4" customFormat="1">
      <c r="D207" s="352"/>
    </row>
    <row r="208" spans="4:4" customFormat="1">
      <c r="D208" s="352"/>
    </row>
    <row r="209" spans="4:4" customFormat="1">
      <c r="D209" s="352"/>
    </row>
    <row r="210" spans="4:4" customFormat="1">
      <c r="D210" s="352"/>
    </row>
    <row r="211" spans="4:4" customFormat="1">
      <c r="D211" s="352"/>
    </row>
    <row r="212" spans="4:4" customFormat="1">
      <c r="D212" s="352"/>
    </row>
    <row r="213" spans="4:4" customFormat="1">
      <c r="D213" s="352"/>
    </row>
    <row r="214" spans="4:4" customFormat="1">
      <c r="D214" s="352"/>
    </row>
    <row r="215" spans="4:4" customFormat="1">
      <c r="D215" s="352"/>
    </row>
    <row r="216" spans="4:4" customFormat="1">
      <c r="D216" s="352"/>
    </row>
    <row r="217" spans="4:4" customFormat="1">
      <c r="D217" s="352"/>
    </row>
    <row r="218" spans="4:4" customFormat="1">
      <c r="D218" s="352"/>
    </row>
    <row r="219" spans="4:4" customFormat="1">
      <c r="D219" s="352"/>
    </row>
    <row r="220" spans="4:4" customFormat="1">
      <c r="D220" s="352"/>
    </row>
    <row r="221" spans="4:4" customFormat="1">
      <c r="D221" s="352"/>
    </row>
    <row r="222" spans="4:4" customFormat="1">
      <c r="D222" s="352"/>
    </row>
    <row r="223" spans="4:4" customFormat="1">
      <c r="D223" s="352"/>
    </row>
    <row r="224" spans="4:4" customFormat="1">
      <c r="D224" s="352"/>
    </row>
    <row r="225" spans="4:4" customFormat="1">
      <c r="D225" s="352"/>
    </row>
    <row r="226" spans="4:4" customFormat="1">
      <c r="D226" s="352"/>
    </row>
    <row r="227" spans="4:4" customFormat="1">
      <c r="D227" s="352"/>
    </row>
    <row r="228" spans="4:4" customFormat="1">
      <c r="D228" s="352"/>
    </row>
    <row r="229" spans="4:4" customFormat="1">
      <c r="D229" s="352"/>
    </row>
    <row r="230" spans="4:4" customFormat="1">
      <c r="D230" s="352"/>
    </row>
    <row r="231" spans="4:4" customFormat="1">
      <c r="D231" s="352"/>
    </row>
    <row r="232" spans="4:4" customFormat="1">
      <c r="D232" s="352"/>
    </row>
    <row r="233" spans="4:4" customFormat="1">
      <c r="D233" s="352"/>
    </row>
    <row r="234" spans="4:4" customFormat="1">
      <c r="D234" s="352"/>
    </row>
    <row r="235" spans="4:4" customFormat="1">
      <c r="D235" s="352"/>
    </row>
    <row r="236" spans="4:4" customFormat="1">
      <c r="D236" s="352"/>
    </row>
    <row r="237" spans="4:4" customFormat="1">
      <c r="D237" s="352"/>
    </row>
    <row r="238" spans="4:4" customFormat="1">
      <c r="D238" s="352"/>
    </row>
    <row r="239" spans="4:4" customFormat="1">
      <c r="D239" s="352"/>
    </row>
    <row r="240" spans="4:4" customFormat="1">
      <c r="D240" s="352"/>
    </row>
    <row r="241" spans="4:4" customFormat="1">
      <c r="D241" s="352"/>
    </row>
    <row r="242" spans="4:4" customFormat="1">
      <c r="D242" s="352"/>
    </row>
    <row r="243" spans="4:4" customFormat="1">
      <c r="D243" s="352"/>
    </row>
    <row r="244" spans="4:4" customFormat="1">
      <c r="D244" s="352"/>
    </row>
    <row r="245" spans="4:4" customFormat="1">
      <c r="D245" s="352"/>
    </row>
    <row r="246" spans="4:4" customFormat="1">
      <c r="D246" s="352"/>
    </row>
    <row r="247" spans="4:4" customFormat="1">
      <c r="D247" s="352"/>
    </row>
    <row r="248" spans="4:4" customFormat="1">
      <c r="D248" s="352"/>
    </row>
    <row r="249" spans="4:4" customFormat="1">
      <c r="D249" s="352"/>
    </row>
    <row r="250" spans="4:4" customFormat="1">
      <c r="D250" s="352"/>
    </row>
    <row r="251" spans="4:4" customFormat="1">
      <c r="D251" s="352"/>
    </row>
    <row r="252" spans="4:4" customFormat="1">
      <c r="D252" s="352"/>
    </row>
    <row r="253" spans="4:4" customFormat="1">
      <c r="D253" s="352"/>
    </row>
    <row r="254" spans="4:4" customFormat="1">
      <c r="D254" s="352"/>
    </row>
    <row r="255" spans="4:4" customFormat="1">
      <c r="D255" s="352"/>
    </row>
    <row r="256" spans="4:4" customFormat="1">
      <c r="D256" s="352"/>
    </row>
    <row r="257" spans="4:4" customFormat="1">
      <c r="D257" s="352"/>
    </row>
    <row r="258" spans="4:4" customFormat="1">
      <c r="D258" s="352"/>
    </row>
    <row r="259" spans="4:4" customFormat="1">
      <c r="D259" s="352"/>
    </row>
    <row r="260" spans="4:4" customFormat="1">
      <c r="D260" s="352"/>
    </row>
    <row r="261" spans="4:4" customFormat="1">
      <c r="D261" s="352"/>
    </row>
    <row r="262" spans="4:4" customFormat="1">
      <c r="D262" s="352"/>
    </row>
    <row r="263" spans="4:4" customFormat="1">
      <c r="D263" s="352"/>
    </row>
    <row r="264" spans="4:4" customFormat="1">
      <c r="D264" s="352"/>
    </row>
    <row r="265" spans="4:4" customFormat="1">
      <c r="D265" s="352"/>
    </row>
    <row r="266" spans="4:4" customFormat="1">
      <c r="D266" s="352"/>
    </row>
    <row r="267" spans="4:4" customFormat="1">
      <c r="D267" s="352"/>
    </row>
    <row r="268" spans="4:4" customFormat="1">
      <c r="D268" s="352"/>
    </row>
    <row r="269" spans="4:4" customFormat="1">
      <c r="D269" s="352"/>
    </row>
    <row r="270" spans="4:4" customFormat="1">
      <c r="D270" s="352"/>
    </row>
    <row r="271" spans="4:4" customFormat="1">
      <c r="D271" s="352"/>
    </row>
    <row r="272" spans="4:4" customFormat="1">
      <c r="D272" s="352"/>
    </row>
    <row r="273" spans="4:4" customFormat="1">
      <c r="D273" s="352"/>
    </row>
    <row r="274" spans="4:4" customFormat="1">
      <c r="D274" s="352"/>
    </row>
    <row r="275" spans="4:4" customFormat="1">
      <c r="D275" s="352"/>
    </row>
    <row r="276" spans="4:4" customFormat="1">
      <c r="D276" s="352"/>
    </row>
    <row r="277" spans="4:4" customFormat="1">
      <c r="D277" s="352"/>
    </row>
    <row r="278" spans="4:4" customFormat="1">
      <c r="D278" s="352"/>
    </row>
    <row r="279" spans="4:4" customFormat="1">
      <c r="D279" s="352"/>
    </row>
    <row r="280" spans="4:4" customFormat="1">
      <c r="D280" s="352"/>
    </row>
    <row r="281" spans="4:4" customFormat="1">
      <c r="D281" s="352"/>
    </row>
    <row r="282" spans="4:4" customFormat="1">
      <c r="D282" s="352"/>
    </row>
    <row r="283" spans="4:4" customFormat="1">
      <c r="D283" s="352"/>
    </row>
    <row r="284" spans="4:4" customFormat="1">
      <c r="D284" s="352"/>
    </row>
    <row r="285" spans="4:4" customFormat="1">
      <c r="D285" s="352"/>
    </row>
    <row r="286" spans="4:4" customFormat="1">
      <c r="D286" s="352"/>
    </row>
    <row r="287" spans="4:4" customFormat="1">
      <c r="D287" s="352"/>
    </row>
    <row r="288" spans="4:4" customFormat="1">
      <c r="D288" s="352"/>
    </row>
    <row r="289" spans="4:4" customFormat="1">
      <c r="D289" s="352"/>
    </row>
    <row r="290" spans="4:4" customFormat="1">
      <c r="D290" s="352"/>
    </row>
    <row r="291" spans="4:4" customFormat="1">
      <c r="D291" s="352"/>
    </row>
    <row r="292" spans="4:4" customFormat="1">
      <c r="D292" s="352"/>
    </row>
    <row r="293" spans="4:4" customFormat="1">
      <c r="D293" s="352"/>
    </row>
    <row r="294" spans="4:4" customFormat="1">
      <c r="D294" s="352"/>
    </row>
    <row r="295" spans="4:4" customFormat="1">
      <c r="D295" s="352"/>
    </row>
    <row r="296" spans="4:4" customFormat="1">
      <c r="D296" s="352"/>
    </row>
    <row r="297" spans="4:4" customFormat="1">
      <c r="D297" s="352"/>
    </row>
    <row r="298" spans="4:4" customFormat="1">
      <c r="D298" s="352"/>
    </row>
    <row r="299" spans="4:4" customFormat="1">
      <c r="D299" s="352"/>
    </row>
    <row r="300" spans="4:4" customFormat="1">
      <c r="D300" s="352"/>
    </row>
    <row r="301" spans="4:4" customFormat="1">
      <c r="D301" s="352"/>
    </row>
    <row r="302" spans="4:4" customFormat="1">
      <c r="D302" s="352"/>
    </row>
    <row r="303" spans="4:4" customFormat="1">
      <c r="D303" s="352"/>
    </row>
    <row r="304" spans="4:4" customFormat="1">
      <c r="D304" s="352"/>
    </row>
    <row r="305" spans="4:4" customFormat="1">
      <c r="D305" s="352"/>
    </row>
    <row r="306" spans="4:4" customFormat="1">
      <c r="D306" s="352"/>
    </row>
    <row r="307" spans="4:4" customFormat="1">
      <c r="D307" s="352"/>
    </row>
    <row r="308" spans="4:4" customFormat="1">
      <c r="D308" s="352"/>
    </row>
    <row r="309" spans="4:4" customFormat="1">
      <c r="D309" s="352"/>
    </row>
    <row r="310" spans="4:4" customFormat="1">
      <c r="D310" s="352"/>
    </row>
    <row r="311" spans="4:4" customFormat="1">
      <c r="D311" s="352"/>
    </row>
    <row r="312" spans="4:4" customFormat="1">
      <c r="D312" s="352"/>
    </row>
    <row r="313" spans="4:4" customFormat="1">
      <c r="D313" s="352"/>
    </row>
    <row r="314" spans="4:4" customFormat="1">
      <c r="D314" s="352"/>
    </row>
    <row r="315" spans="4:4" customFormat="1">
      <c r="D315" s="352"/>
    </row>
    <row r="316" spans="4:4" customFormat="1">
      <c r="D316" s="352"/>
    </row>
    <row r="317" spans="4:4" customFormat="1">
      <c r="D317" s="352"/>
    </row>
    <row r="318" spans="4:4" customFormat="1">
      <c r="D318" s="352"/>
    </row>
    <row r="319" spans="4:4" customFormat="1">
      <c r="D319" s="352"/>
    </row>
    <row r="320" spans="4:4" customFormat="1">
      <c r="D320" s="352"/>
    </row>
    <row r="321" spans="4:4" customFormat="1">
      <c r="D321" s="352"/>
    </row>
    <row r="322" spans="4:4" customFormat="1">
      <c r="D322" s="352"/>
    </row>
    <row r="323" spans="4:4" customFormat="1">
      <c r="D323" s="352"/>
    </row>
    <row r="324" spans="4:4" customFormat="1">
      <c r="D324" s="352"/>
    </row>
    <row r="325" spans="4:4" customFormat="1">
      <c r="D325" s="352"/>
    </row>
    <row r="326" spans="4:4" customFormat="1">
      <c r="D326" s="352"/>
    </row>
    <row r="327" spans="4:4" customFormat="1">
      <c r="D327" s="352"/>
    </row>
    <row r="328" spans="4:4" customFormat="1">
      <c r="D328" s="352"/>
    </row>
    <row r="329" spans="4:4" customFormat="1">
      <c r="D329" s="352"/>
    </row>
    <row r="330" spans="4:4" customFormat="1">
      <c r="D330" s="352"/>
    </row>
    <row r="331" spans="4:4" customFormat="1">
      <c r="D331" s="352"/>
    </row>
    <row r="332" spans="4:4" customFormat="1">
      <c r="D332" s="352"/>
    </row>
    <row r="333" spans="4:4" customFormat="1">
      <c r="D333" s="352"/>
    </row>
    <row r="334" spans="4:4" customFormat="1">
      <c r="D334" s="352"/>
    </row>
    <row r="335" spans="4:4" customFormat="1">
      <c r="D335" s="352"/>
    </row>
    <row r="336" spans="4:4" customFormat="1">
      <c r="D336" s="352"/>
    </row>
    <row r="337" spans="4:4" customFormat="1">
      <c r="D337" s="352"/>
    </row>
    <row r="338" spans="4:4" customFormat="1">
      <c r="D338" s="352"/>
    </row>
    <row r="339" spans="4:4" customFormat="1">
      <c r="D339" s="352"/>
    </row>
    <row r="340" spans="4:4" customFormat="1">
      <c r="D340" s="352"/>
    </row>
    <row r="341" spans="4:4" customFormat="1">
      <c r="D341" s="352"/>
    </row>
    <row r="342" spans="4:4" customFormat="1">
      <c r="D342" s="352"/>
    </row>
    <row r="343" spans="4:4" customFormat="1">
      <c r="D343" s="352"/>
    </row>
    <row r="344" spans="4:4" customFormat="1">
      <c r="D344" s="352"/>
    </row>
    <row r="345" spans="4:4" customFormat="1">
      <c r="D345" s="352"/>
    </row>
    <row r="346" spans="4:4" customFormat="1">
      <c r="D346" s="352"/>
    </row>
    <row r="347" spans="4:4" customFormat="1">
      <c r="D347" s="352"/>
    </row>
    <row r="348" spans="4:4" customFormat="1">
      <c r="D348" s="352"/>
    </row>
    <row r="349" spans="4:4" customFormat="1">
      <c r="D349" s="352"/>
    </row>
    <row r="350" spans="4:4" customFormat="1">
      <c r="D350" s="352"/>
    </row>
    <row r="351" spans="4:4" customFormat="1">
      <c r="D351" s="352"/>
    </row>
    <row r="352" spans="4:4" customFormat="1">
      <c r="D352" s="352"/>
    </row>
    <row r="353" spans="4:4" customFormat="1">
      <c r="D353" s="352"/>
    </row>
    <row r="354" spans="4:4" customFormat="1">
      <c r="D354" s="352"/>
    </row>
    <row r="355" spans="4:4" customFormat="1">
      <c r="D355" s="352"/>
    </row>
    <row r="356" spans="4:4" customFormat="1">
      <c r="D356" s="352"/>
    </row>
    <row r="357" spans="4:4" customFormat="1">
      <c r="D357" s="352"/>
    </row>
    <row r="358" spans="4:4" customFormat="1">
      <c r="D358" s="352"/>
    </row>
    <row r="359" spans="4:4" customFormat="1">
      <c r="D359" s="352"/>
    </row>
    <row r="360" spans="4:4" customFormat="1">
      <c r="D360" s="352"/>
    </row>
    <row r="361" spans="4:4" customFormat="1">
      <c r="D361" s="352"/>
    </row>
    <row r="362" spans="4:4" customFormat="1">
      <c r="D362" s="352"/>
    </row>
    <row r="363" spans="4:4" customFormat="1">
      <c r="D363" s="352"/>
    </row>
    <row r="364" spans="4:4" customFormat="1">
      <c r="D364" s="352"/>
    </row>
    <row r="365" spans="4:4" customFormat="1">
      <c r="D365" s="352"/>
    </row>
    <row r="366" spans="4:4" customFormat="1">
      <c r="D366" s="352"/>
    </row>
    <row r="367" spans="4:4" customFormat="1">
      <c r="D367" s="352"/>
    </row>
    <row r="368" spans="4:4" customFormat="1">
      <c r="D368" s="352"/>
    </row>
    <row r="369" spans="4:4" customFormat="1">
      <c r="D369" s="352"/>
    </row>
    <row r="370" spans="4:4" customFormat="1">
      <c r="D370" s="352"/>
    </row>
    <row r="371" spans="4:4" customFormat="1">
      <c r="D371" s="352"/>
    </row>
    <row r="372" spans="4:4" customFormat="1">
      <c r="D372" s="352"/>
    </row>
    <row r="373" spans="4:4" customFormat="1">
      <c r="D373" s="352"/>
    </row>
    <row r="374" spans="4:4" customFormat="1">
      <c r="D374" s="352"/>
    </row>
    <row r="375" spans="4:4" customFormat="1">
      <c r="D375" s="352"/>
    </row>
    <row r="376" spans="4:4" customFormat="1">
      <c r="D376" s="352"/>
    </row>
    <row r="377" spans="4:4" customFormat="1">
      <c r="D377" s="352"/>
    </row>
    <row r="378" spans="4:4" customFormat="1">
      <c r="D378" s="352"/>
    </row>
    <row r="379" spans="4:4" customFormat="1">
      <c r="D379" s="352"/>
    </row>
    <row r="380" spans="4:4" customFormat="1">
      <c r="D380" s="352"/>
    </row>
    <row r="381" spans="4:4" customFormat="1">
      <c r="D381" s="352"/>
    </row>
    <row r="382" spans="4:4" customFormat="1">
      <c r="D382" s="352"/>
    </row>
    <row r="383" spans="4:4" customFormat="1">
      <c r="D383" s="352"/>
    </row>
    <row r="384" spans="4:4" customFormat="1">
      <c r="D384" s="352"/>
    </row>
    <row r="385" spans="4:4" customFormat="1">
      <c r="D385" s="352"/>
    </row>
    <row r="386" spans="4:4" customFormat="1">
      <c r="D386" s="352"/>
    </row>
    <row r="387" spans="4:4" customFormat="1">
      <c r="D387" s="352"/>
    </row>
    <row r="388" spans="4:4" customFormat="1">
      <c r="D388" s="352"/>
    </row>
    <row r="389" spans="4:4" customFormat="1">
      <c r="D389" s="352"/>
    </row>
    <row r="390" spans="4:4" customFormat="1">
      <c r="D390" s="352"/>
    </row>
    <row r="391" spans="4:4" customFormat="1">
      <c r="D391" s="352"/>
    </row>
    <row r="392" spans="4:4" customFormat="1">
      <c r="D392" s="352"/>
    </row>
    <row r="393" spans="4:4" customFormat="1">
      <c r="D393" s="352"/>
    </row>
    <row r="394" spans="4:4" customFormat="1">
      <c r="D394" s="352"/>
    </row>
    <row r="395" spans="4:4" customFormat="1">
      <c r="D395" s="352"/>
    </row>
    <row r="396" spans="4:4" customFormat="1">
      <c r="D396" s="352"/>
    </row>
    <row r="397" spans="4:4" customFormat="1">
      <c r="D397" s="352"/>
    </row>
    <row r="398" spans="4:4" customFormat="1">
      <c r="D398" s="352"/>
    </row>
    <row r="399" spans="4:4" customFormat="1">
      <c r="D399" s="352"/>
    </row>
    <row r="400" spans="4:4" customFormat="1">
      <c r="D400" s="352"/>
    </row>
    <row r="401" spans="4:4" customFormat="1">
      <c r="D401" s="352"/>
    </row>
    <row r="402" spans="4:4" customFormat="1">
      <c r="D402" s="352"/>
    </row>
    <row r="403" spans="4:4" customFormat="1">
      <c r="D403" s="352"/>
    </row>
    <row r="404" spans="4:4" customFormat="1">
      <c r="D404" s="352"/>
    </row>
    <row r="405" spans="4:4" customFormat="1">
      <c r="D405" s="352"/>
    </row>
    <row r="406" spans="4:4" customFormat="1">
      <c r="D406" s="352"/>
    </row>
    <row r="407" spans="4:4" customFormat="1">
      <c r="D407" s="352"/>
    </row>
    <row r="408" spans="4:4" customFormat="1">
      <c r="D408" s="352"/>
    </row>
    <row r="409" spans="4:4" customFormat="1">
      <c r="D409" s="352"/>
    </row>
    <row r="410" spans="4:4" customFormat="1">
      <c r="D410" s="352"/>
    </row>
    <row r="411" spans="4:4" customFormat="1">
      <c r="D411" s="352"/>
    </row>
    <row r="412" spans="4:4" customFormat="1">
      <c r="D412" s="352"/>
    </row>
    <row r="413" spans="4:4" customFormat="1">
      <c r="D413" s="352"/>
    </row>
    <row r="414" spans="4:4" customFormat="1">
      <c r="D414" s="352"/>
    </row>
    <row r="415" spans="4:4" customFormat="1">
      <c r="D415" s="352"/>
    </row>
    <row r="416" spans="4:4" customFormat="1">
      <c r="D416" s="352"/>
    </row>
    <row r="417" spans="4:4" customFormat="1">
      <c r="D417" s="352"/>
    </row>
    <row r="418" spans="4:4" customFormat="1">
      <c r="D418" s="352"/>
    </row>
    <row r="419" spans="4:4" customFormat="1">
      <c r="D419" s="352"/>
    </row>
    <row r="420" spans="4:4" customFormat="1">
      <c r="D420" s="352"/>
    </row>
    <row r="421" spans="4:4" customFormat="1">
      <c r="D421" s="352"/>
    </row>
    <row r="422" spans="4:4" customFormat="1">
      <c r="D422" s="352"/>
    </row>
    <row r="423" spans="4:4" customFormat="1">
      <c r="D423" s="352"/>
    </row>
    <row r="424" spans="4:4" customFormat="1">
      <c r="D424" s="352"/>
    </row>
    <row r="425" spans="4:4" customFormat="1">
      <c r="D425" s="352"/>
    </row>
    <row r="426" spans="4:4" customFormat="1">
      <c r="D426" s="352"/>
    </row>
    <row r="427" spans="4:4" customFormat="1">
      <c r="D427" s="352"/>
    </row>
    <row r="428" spans="4:4" customFormat="1">
      <c r="D428" s="352"/>
    </row>
    <row r="429" spans="4:4" customFormat="1">
      <c r="D429" s="352"/>
    </row>
    <row r="430" spans="4:4" customFormat="1">
      <c r="D430" s="352"/>
    </row>
    <row r="431" spans="4:4" customFormat="1">
      <c r="D431" s="352"/>
    </row>
    <row r="432" spans="4:4" customFormat="1">
      <c r="D432" s="352"/>
    </row>
    <row r="433" spans="4:4" customFormat="1">
      <c r="D433" s="352"/>
    </row>
    <row r="434" spans="4:4" customFormat="1">
      <c r="D434" s="352"/>
    </row>
    <row r="435" spans="4:4" customFormat="1">
      <c r="D435" s="352"/>
    </row>
    <row r="436" spans="4:4" customFormat="1">
      <c r="D436" s="352"/>
    </row>
    <row r="437" spans="4:4" customFormat="1">
      <c r="D437" s="352"/>
    </row>
    <row r="438" spans="4:4" customFormat="1">
      <c r="D438" s="352"/>
    </row>
    <row r="439" spans="4:4" customFormat="1">
      <c r="D439" s="352"/>
    </row>
    <row r="440" spans="4:4" customFormat="1">
      <c r="D440" s="352"/>
    </row>
    <row r="441" spans="4:4" customFormat="1">
      <c r="D441" s="352"/>
    </row>
    <row r="442" spans="4:4" customFormat="1">
      <c r="D442" s="352"/>
    </row>
    <row r="443" spans="4:4" customFormat="1">
      <c r="D443" s="352"/>
    </row>
    <row r="444" spans="4:4" customFormat="1">
      <c r="D444" s="352"/>
    </row>
    <row r="445" spans="4:4" customFormat="1">
      <c r="D445" s="352"/>
    </row>
    <row r="446" spans="4:4" customFormat="1">
      <c r="D446" s="352"/>
    </row>
    <row r="447" spans="4:4" customFormat="1">
      <c r="D447" s="352"/>
    </row>
    <row r="448" spans="4:4" customFormat="1">
      <c r="D448" s="352"/>
    </row>
    <row r="449" spans="4:4" customFormat="1">
      <c r="D449" s="352"/>
    </row>
    <row r="450" spans="4:4" customFormat="1">
      <c r="D450" s="352"/>
    </row>
    <row r="451" spans="4:4" customFormat="1">
      <c r="D451" s="352"/>
    </row>
    <row r="452" spans="4:4" customFormat="1">
      <c r="D452" s="352"/>
    </row>
    <row r="453" spans="4:4" customFormat="1">
      <c r="D453" s="352"/>
    </row>
    <row r="454" spans="4:4" customFormat="1">
      <c r="D454" s="352"/>
    </row>
    <row r="455" spans="4:4" customFormat="1">
      <c r="D455" s="352"/>
    </row>
    <row r="456" spans="4:4" customFormat="1">
      <c r="D456" s="352"/>
    </row>
    <row r="457" spans="4:4" customFormat="1">
      <c r="D457" s="352"/>
    </row>
    <row r="458" spans="4:4" customFormat="1">
      <c r="D458" s="352"/>
    </row>
    <row r="459" spans="4:4" customFormat="1">
      <c r="D459" s="352"/>
    </row>
    <row r="460" spans="4:4" customFormat="1">
      <c r="D460" s="352"/>
    </row>
    <row r="461" spans="4:4" customFormat="1">
      <c r="D461" s="352"/>
    </row>
    <row r="462" spans="4:4" customFormat="1">
      <c r="D462" s="352"/>
    </row>
    <row r="463" spans="4:4" customFormat="1">
      <c r="D463" s="352"/>
    </row>
    <row r="464" spans="4:4" customFormat="1">
      <c r="D464" s="352"/>
    </row>
    <row r="465" spans="4:4" customFormat="1">
      <c r="D465" s="352"/>
    </row>
    <row r="466" spans="4:4" customFormat="1">
      <c r="D466" s="352"/>
    </row>
    <row r="467" spans="4:4" customFormat="1">
      <c r="D467" s="352"/>
    </row>
    <row r="468" spans="4:4" customFormat="1">
      <c r="D468" s="352"/>
    </row>
    <row r="469" spans="4:4" customFormat="1">
      <c r="D469" s="352"/>
    </row>
    <row r="470" spans="4:4" customFormat="1">
      <c r="D470" s="352"/>
    </row>
    <row r="471" spans="4:4" customFormat="1">
      <c r="D471" s="352"/>
    </row>
    <row r="472" spans="4:4" customFormat="1">
      <c r="D472" s="352"/>
    </row>
    <row r="473" spans="4:4" customFormat="1">
      <c r="D473" s="352"/>
    </row>
    <row r="474" spans="4:4" customFormat="1">
      <c r="D474" s="352"/>
    </row>
    <row r="475" spans="4:4" customFormat="1">
      <c r="D475" s="352"/>
    </row>
    <row r="476" spans="4:4" customFormat="1">
      <c r="D476" s="352"/>
    </row>
    <row r="477" spans="4:4" customFormat="1">
      <c r="D477" s="352"/>
    </row>
    <row r="478" spans="4:4" customFormat="1">
      <c r="D478" s="352"/>
    </row>
    <row r="479" spans="4:4" customFormat="1">
      <c r="D479" s="352"/>
    </row>
    <row r="480" spans="4:4" customFormat="1">
      <c r="D480" s="352"/>
    </row>
    <row r="481" spans="4:4" customFormat="1">
      <c r="D481" s="352"/>
    </row>
    <row r="482" spans="4:4" customFormat="1">
      <c r="D482" s="352"/>
    </row>
    <row r="483" spans="4:4" customFormat="1">
      <c r="D483" s="352"/>
    </row>
    <row r="484" spans="4:4" customFormat="1">
      <c r="D484" s="352"/>
    </row>
    <row r="485" spans="4:4" customFormat="1">
      <c r="D485" s="352"/>
    </row>
    <row r="486" spans="4:4" customFormat="1">
      <c r="D486" s="352"/>
    </row>
    <row r="487" spans="4:4" customFormat="1">
      <c r="D487" s="352"/>
    </row>
    <row r="488" spans="4:4" customFormat="1">
      <c r="D488" s="352"/>
    </row>
    <row r="489" spans="4:4" customFormat="1">
      <c r="D489" s="352"/>
    </row>
    <row r="490" spans="4:4" customFormat="1">
      <c r="D490" s="352"/>
    </row>
    <row r="491" spans="4:4" customFormat="1">
      <c r="D491" s="352"/>
    </row>
    <row r="492" spans="4:4" customFormat="1">
      <c r="D492" s="352"/>
    </row>
    <row r="493" spans="4:4" customFormat="1">
      <c r="D493" s="352"/>
    </row>
    <row r="494" spans="4:4" customFormat="1">
      <c r="D494" s="352"/>
    </row>
    <row r="495" spans="4:4" customFormat="1">
      <c r="D495" s="352"/>
    </row>
    <row r="496" spans="4:4" customFormat="1">
      <c r="D496" s="352"/>
    </row>
    <row r="497" spans="4:4" customFormat="1">
      <c r="D497" s="352"/>
    </row>
    <row r="498" spans="4:4" customFormat="1">
      <c r="D498" s="352"/>
    </row>
    <row r="499" spans="4:4" customFormat="1">
      <c r="D499" s="352"/>
    </row>
    <row r="500" spans="4:4" customFormat="1">
      <c r="D500" s="352"/>
    </row>
    <row r="501" spans="4:4" customFormat="1">
      <c r="D501" s="352"/>
    </row>
    <row r="502" spans="4:4" customFormat="1">
      <c r="D502" s="352"/>
    </row>
    <row r="503" spans="4:4" customFormat="1">
      <c r="D503" s="352"/>
    </row>
    <row r="504" spans="4:4" customFormat="1">
      <c r="D504" s="352"/>
    </row>
    <row r="505" spans="4:4" customFormat="1">
      <c r="D505" s="352"/>
    </row>
    <row r="506" spans="4:4" customFormat="1">
      <c r="D506" s="352"/>
    </row>
    <row r="507" spans="4:4" customFormat="1">
      <c r="D507" s="352"/>
    </row>
    <row r="508" spans="4:4" customFormat="1">
      <c r="D508" s="352"/>
    </row>
    <row r="509" spans="4:4" customFormat="1">
      <c r="D509" s="352"/>
    </row>
    <row r="510" spans="4:4" customFormat="1">
      <c r="D510" s="352"/>
    </row>
    <row r="511" spans="4:4" customFormat="1">
      <c r="D511" s="352"/>
    </row>
    <row r="512" spans="4:4" customFormat="1">
      <c r="D512" s="352"/>
    </row>
    <row r="513" spans="4:4" customFormat="1">
      <c r="D513" s="352"/>
    </row>
    <row r="514" spans="4:4" customFormat="1">
      <c r="D514" s="352"/>
    </row>
    <row r="515" spans="4:4" customFormat="1">
      <c r="D515" s="352"/>
    </row>
    <row r="516" spans="4:4" customFormat="1">
      <c r="D516" s="352"/>
    </row>
    <row r="517" spans="4:4" customFormat="1">
      <c r="D517" s="352"/>
    </row>
    <row r="518" spans="4:4" customFormat="1">
      <c r="D518" s="352"/>
    </row>
    <row r="519" spans="4:4" customFormat="1">
      <c r="D519" s="352"/>
    </row>
    <row r="520" spans="4:4" customFormat="1">
      <c r="D520" s="352"/>
    </row>
    <row r="521" spans="4:4" customFormat="1">
      <c r="D521" s="352"/>
    </row>
    <row r="522" spans="4:4" customFormat="1">
      <c r="D522" s="352"/>
    </row>
    <row r="523" spans="4:4" customFormat="1">
      <c r="D523" s="352"/>
    </row>
    <row r="524" spans="4:4" customFormat="1">
      <c r="D524" s="352"/>
    </row>
    <row r="525" spans="4:4" customFormat="1">
      <c r="D525" s="352"/>
    </row>
    <row r="526" spans="4:4" customFormat="1">
      <c r="D526" s="352"/>
    </row>
    <row r="527" spans="4:4" customFormat="1">
      <c r="D527" s="352"/>
    </row>
    <row r="528" spans="4:4" customFormat="1">
      <c r="D528" s="352"/>
    </row>
    <row r="529" spans="4:4" customFormat="1">
      <c r="D529" s="352"/>
    </row>
    <row r="530" spans="4:4" customFormat="1">
      <c r="D530" s="352"/>
    </row>
    <row r="531" spans="4:4" customFormat="1">
      <c r="D531" s="352"/>
    </row>
    <row r="532" spans="4:4" customFormat="1">
      <c r="D532" s="352"/>
    </row>
    <row r="533" spans="4:4" customFormat="1">
      <c r="D533" s="352"/>
    </row>
    <row r="534" spans="4:4" customFormat="1">
      <c r="D534" s="352"/>
    </row>
    <row r="535" spans="4:4" customFormat="1">
      <c r="D535" s="352"/>
    </row>
    <row r="536" spans="4:4" customFormat="1">
      <c r="D536" s="352"/>
    </row>
    <row r="537" spans="4:4" customFormat="1">
      <c r="D537" s="352"/>
    </row>
    <row r="538" spans="4:4" customFormat="1">
      <c r="D538" s="352"/>
    </row>
    <row r="539" spans="4:4" customFormat="1">
      <c r="D539" s="352"/>
    </row>
    <row r="540" spans="4:4" customFormat="1">
      <c r="D540" s="352"/>
    </row>
    <row r="541" spans="4:4" customFormat="1">
      <c r="D541" s="352"/>
    </row>
    <row r="542" spans="4:4" customFormat="1">
      <c r="D542" s="352"/>
    </row>
    <row r="543" spans="4:4" customFormat="1">
      <c r="D543" s="352"/>
    </row>
    <row r="544" spans="4:4" customFormat="1">
      <c r="D544" s="352"/>
    </row>
    <row r="545" spans="4:4" customFormat="1">
      <c r="D545" s="352"/>
    </row>
    <row r="546" spans="4:4" customFormat="1">
      <c r="D546" s="352"/>
    </row>
    <row r="547" spans="4:4" customFormat="1">
      <c r="D547" s="352"/>
    </row>
    <row r="548" spans="4:4" customFormat="1">
      <c r="D548" s="352"/>
    </row>
    <row r="549" spans="4:4" customFormat="1">
      <c r="D549" s="352"/>
    </row>
    <row r="550" spans="4:4" customFormat="1">
      <c r="D550" s="352"/>
    </row>
    <row r="551" spans="4:4" customFormat="1">
      <c r="D551" s="352"/>
    </row>
    <row r="552" spans="4:4" customFormat="1">
      <c r="D552" s="352"/>
    </row>
    <row r="553" spans="4:4" customFormat="1">
      <c r="D553" s="352"/>
    </row>
    <row r="554" spans="4:4" customFormat="1">
      <c r="D554" s="352"/>
    </row>
    <row r="555" spans="4:4" customFormat="1">
      <c r="D555" s="352"/>
    </row>
    <row r="556" spans="4:4" customFormat="1">
      <c r="D556" s="352"/>
    </row>
    <row r="557" spans="4:4" customFormat="1">
      <c r="D557" s="352"/>
    </row>
    <row r="558" spans="4:4" customFormat="1">
      <c r="D558" s="352"/>
    </row>
    <row r="559" spans="4:4" customFormat="1">
      <c r="D559" s="352"/>
    </row>
    <row r="560" spans="4:4" customFormat="1">
      <c r="D560" s="352"/>
    </row>
    <row r="561" spans="4:4" customFormat="1">
      <c r="D561" s="352"/>
    </row>
    <row r="562" spans="4:4" customFormat="1">
      <c r="D562" s="352"/>
    </row>
    <row r="563" spans="4:4" customFormat="1">
      <c r="D563" s="352"/>
    </row>
    <row r="564" spans="4:4" customFormat="1">
      <c r="D564" s="352"/>
    </row>
    <row r="565" spans="4:4" customFormat="1">
      <c r="D565" s="352"/>
    </row>
    <row r="566" spans="4:4" customFormat="1">
      <c r="D566" s="352"/>
    </row>
    <row r="567" spans="4:4" customFormat="1">
      <c r="D567" s="352"/>
    </row>
    <row r="568" spans="4:4" customFormat="1">
      <c r="D568" s="352"/>
    </row>
    <row r="569" spans="4:4" customFormat="1">
      <c r="D569" s="352"/>
    </row>
    <row r="570" spans="4:4" customFormat="1">
      <c r="D570" s="352"/>
    </row>
    <row r="571" spans="4:4" customFormat="1">
      <c r="D571" s="352"/>
    </row>
    <row r="572" spans="4:4" customFormat="1">
      <c r="D572" s="352"/>
    </row>
    <row r="573" spans="4:4" customFormat="1">
      <c r="D573" s="352"/>
    </row>
    <row r="574" spans="4:4" customFormat="1">
      <c r="D574" s="352"/>
    </row>
    <row r="575" spans="4:4" customFormat="1">
      <c r="D575" s="352"/>
    </row>
    <row r="576" spans="4:4" customFormat="1">
      <c r="D576" s="352"/>
    </row>
    <row r="577" spans="4:4" customFormat="1">
      <c r="D577" s="352"/>
    </row>
    <row r="578" spans="4:4" customFormat="1">
      <c r="D578" s="352"/>
    </row>
    <row r="579" spans="4:4" customFormat="1">
      <c r="D579" s="352"/>
    </row>
    <row r="580" spans="4:4" customFormat="1">
      <c r="D580" s="352"/>
    </row>
    <row r="581" spans="4:4" customFormat="1">
      <c r="D581" s="352"/>
    </row>
    <row r="582" spans="4:4" customFormat="1">
      <c r="D582" s="352"/>
    </row>
    <row r="583" spans="4:4" customFormat="1">
      <c r="D583" s="352"/>
    </row>
    <row r="584" spans="4:4" customFormat="1">
      <c r="D584" s="352"/>
    </row>
    <row r="585" spans="4:4" customFormat="1">
      <c r="D585" s="352"/>
    </row>
    <row r="586" spans="4:4" customFormat="1">
      <c r="D586" s="352"/>
    </row>
    <row r="587" spans="4:4" customFormat="1">
      <c r="D587" s="352"/>
    </row>
    <row r="588" spans="4:4" customFormat="1">
      <c r="D588" s="352"/>
    </row>
    <row r="589" spans="4:4" customFormat="1">
      <c r="D589" s="352"/>
    </row>
    <row r="590" spans="4:4" customFormat="1">
      <c r="D590" s="352"/>
    </row>
    <row r="591" spans="4:4" customFormat="1">
      <c r="D591" s="352"/>
    </row>
    <row r="592" spans="4:4" customFormat="1">
      <c r="D592" s="352"/>
    </row>
    <row r="593" spans="4:4" customFormat="1">
      <c r="D593" s="352"/>
    </row>
    <row r="594" spans="4:4" customFormat="1">
      <c r="D594" s="352"/>
    </row>
    <row r="595" spans="4:4" customFormat="1">
      <c r="D595" s="352"/>
    </row>
    <row r="596" spans="4:4" customFormat="1">
      <c r="D596" s="352"/>
    </row>
    <row r="597" spans="4:4" customFormat="1">
      <c r="D597" s="352"/>
    </row>
    <row r="598" spans="4:4" customFormat="1">
      <c r="D598" s="352"/>
    </row>
    <row r="599" spans="4:4" customFormat="1">
      <c r="D599" s="352"/>
    </row>
    <row r="600" spans="4:4" customFormat="1">
      <c r="D600" s="352"/>
    </row>
    <row r="601" spans="4:4" customFormat="1">
      <c r="D601" s="352"/>
    </row>
    <row r="602" spans="4:4" customFormat="1">
      <c r="D602" s="352"/>
    </row>
    <row r="603" spans="4:4" customFormat="1">
      <c r="D603" s="352"/>
    </row>
    <row r="604" spans="4:4" customFormat="1">
      <c r="D604" s="352"/>
    </row>
    <row r="605" spans="4:4" customFormat="1">
      <c r="D605" s="352"/>
    </row>
    <row r="606" spans="4:4" customFormat="1">
      <c r="D606" s="352"/>
    </row>
    <row r="607" spans="4:4" customFormat="1">
      <c r="D607" s="352"/>
    </row>
    <row r="608" spans="4:4" customFormat="1">
      <c r="D608" s="352"/>
    </row>
    <row r="609" spans="4:4" customFormat="1">
      <c r="D609" s="352"/>
    </row>
    <row r="610" spans="4:4" customFormat="1">
      <c r="D610" s="352"/>
    </row>
    <row r="611" spans="4:4" customFormat="1">
      <c r="D611" s="352"/>
    </row>
    <row r="612" spans="4:4" customFormat="1">
      <c r="D612" s="352"/>
    </row>
    <row r="613" spans="4:4" customFormat="1">
      <c r="D613" s="352"/>
    </row>
    <row r="614" spans="4:4" customFormat="1">
      <c r="D614" s="352"/>
    </row>
    <row r="615" spans="4:4" customFormat="1">
      <c r="D615" s="352"/>
    </row>
    <row r="616" spans="4:4" customFormat="1">
      <c r="D616" s="352"/>
    </row>
    <row r="617" spans="4:4" customFormat="1">
      <c r="D617" s="352"/>
    </row>
    <row r="618" spans="4:4" customFormat="1">
      <c r="D618" s="352"/>
    </row>
    <row r="619" spans="4:4" customFormat="1">
      <c r="D619" s="352"/>
    </row>
    <row r="620" spans="4:4" customFormat="1">
      <c r="D620" s="352"/>
    </row>
    <row r="621" spans="4:4" customFormat="1">
      <c r="D621" s="352"/>
    </row>
    <row r="622" spans="4:4" customFormat="1">
      <c r="D622" s="352"/>
    </row>
    <row r="623" spans="4:4" customFormat="1">
      <c r="D623" s="352"/>
    </row>
    <row r="624" spans="4:4" customFormat="1">
      <c r="D624" s="352"/>
    </row>
    <row r="625" spans="4:4" customFormat="1">
      <c r="D625" s="352"/>
    </row>
    <row r="626" spans="4:4" customFormat="1">
      <c r="D626" s="352"/>
    </row>
    <row r="627" spans="4:4" customFormat="1">
      <c r="D627" s="352"/>
    </row>
    <row r="628" spans="4:4" customFormat="1">
      <c r="D628" s="352"/>
    </row>
    <row r="629" spans="4:4" customFormat="1">
      <c r="D629" s="352"/>
    </row>
    <row r="630" spans="4:4" customFormat="1">
      <c r="D630" s="352"/>
    </row>
    <row r="631" spans="4:4" customFormat="1">
      <c r="D631" s="352"/>
    </row>
    <row r="632" spans="4:4" customFormat="1">
      <c r="D632" s="352"/>
    </row>
    <row r="633" spans="4:4" customFormat="1">
      <c r="D633" s="352"/>
    </row>
    <row r="634" spans="4:4" customFormat="1">
      <c r="D634" s="352"/>
    </row>
    <row r="635" spans="4:4" customFormat="1">
      <c r="D635" s="352"/>
    </row>
    <row r="636" spans="4:4" customFormat="1">
      <c r="D636" s="352"/>
    </row>
    <row r="637" spans="4:4" customFormat="1">
      <c r="D637" s="352"/>
    </row>
    <row r="638" spans="4:4" customFormat="1">
      <c r="D638" s="352"/>
    </row>
    <row r="639" spans="4:4" customFormat="1">
      <c r="D639" s="352"/>
    </row>
    <row r="640" spans="4:4" customFormat="1">
      <c r="D640" s="352"/>
    </row>
    <row r="641" spans="4:4" customFormat="1">
      <c r="D641" s="352"/>
    </row>
    <row r="642" spans="4:4" customFormat="1">
      <c r="D642" s="352"/>
    </row>
    <row r="643" spans="4:4" customFormat="1">
      <c r="D643" s="352"/>
    </row>
    <row r="644" spans="4:4" customFormat="1">
      <c r="D644" s="352"/>
    </row>
    <row r="645" spans="4:4" customFormat="1">
      <c r="D645" s="352"/>
    </row>
    <row r="646" spans="4:4" customFormat="1">
      <c r="D646" s="352"/>
    </row>
    <row r="647" spans="4:4" customFormat="1">
      <c r="D647" s="352"/>
    </row>
    <row r="648" spans="4:4" customFormat="1">
      <c r="D648" s="352"/>
    </row>
    <row r="649" spans="4:4" customFormat="1">
      <c r="D649" s="352"/>
    </row>
    <row r="650" spans="4:4" customFormat="1">
      <c r="D650" s="352"/>
    </row>
    <row r="651" spans="4:4" customFormat="1">
      <c r="D651" s="352"/>
    </row>
    <row r="652" spans="4:4" customFormat="1">
      <c r="D652" s="352"/>
    </row>
    <row r="653" spans="4:4" customFormat="1">
      <c r="D653" s="352"/>
    </row>
    <row r="654" spans="4:4" customFormat="1">
      <c r="D654" s="352"/>
    </row>
    <row r="655" spans="4:4" customFormat="1">
      <c r="D655" s="352"/>
    </row>
    <row r="656" spans="4:4" customFormat="1">
      <c r="D656" s="352"/>
    </row>
    <row r="657" spans="4:4" customFormat="1">
      <c r="D657" s="352"/>
    </row>
    <row r="658" spans="4:4" customFormat="1">
      <c r="D658" s="352"/>
    </row>
    <row r="659" spans="4:4" customFormat="1">
      <c r="D659" s="352"/>
    </row>
    <row r="660" spans="4:4" customFormat="1">
      <c r="D660" s="352"/>
    </row>
    <row r="661" spans="4:4" customFormat="1">
      <c r="D661" s="352"/>
    </row>
    <row r="662" spans="4:4" customFormat="1">
      <c r="D662" s="352"/>
    </row>
    <row r="663" spans="4:4" customFormat="1">
      <c r="D663" s="352"/>
    </row>
    <row r="664" spans="4:4" customFormat="1">
      <c r="D664" s="352"/>
    </row>
    <row r="665" spans="4:4" customFormat="1">
      <c r="D665" s="352"/>
    </row>
    <row r="666" spans="4:4" customFormat="1">
      <c r="D666" s="352"/>
    </row>
    <row r="667" spans="4:4" customFormat="1">
      <c r="D667" s="352"/>
    </row>
    <row r="668" spans="4:4" customFormat="1">
      <c r="D668" s="352"/>
    </row>
    <row r="669" spans="4:4" customFormat="1">
      <c r="D669" s="352"/>
    </row>
    <row r="670" spans="4:4" customFormat="1">
      <c r="D670" s="352"/>
    </row>
    <row r="671" spans="4:4" customFormat="1">
      <c r="D671" s="352"/>
    </row>
    <row r="672" spans="4:4" customFormat="1">
      <c r="D672" s="352"/>
    </row>
    <row r="673" spans="4:4" customFormat="1">
      <c r="D673" s="352"/>
    </row>
    <row r="674" spans="4:4" customFormat="1">
      <c r="D674" s="352"/>
    </row>
    <row r="675" spans="4:4" customFormat="1">
      <c r="D675" s="352"/>
    </row>
    <row r="676" spans="4:4" customFormat="1">
      <c r="D676" s="352"/>
    </row>
    <row r="677" spans="4:4" customFormat="1">
      <c r="D677" s="352"/>
    </row>
    <row r="678" spans="4:4" customFormat="1">
      <c r="D678" s="352"/>
    </row>
    <row r="679" spans="4:4" customFormat="1">
      <c r="D679" s="352"/>
    </row>
    <row r="680" spans="4:4" customFormat="1">
      <c r="D680" s="352"/>
    </row>
    <row r="681" spans="4:4" customFormat="1">
      <c r="D681" s="352"/>
    </row>
    <row r="682" spans="4:4" customFormat="1">
      <c r="D682" s="352"/>
    </row>
    <row r="683" spans="4:4" customFormat="1">
      <c r="D683" s="352"/>
    </row>
    <row r="684" spans="4:4" customFormat="1">
      <c r="D684" s="352"/>
    </row>
    <row r="685" spans="4:4" customFormat="1">
      <c r="D685" s="352"/>
    </row>
    <row r="686" spans="4:4" customFormat="1">
      <c r="D686" s="352"/>
    </row>
    <row r="687" spans="4:4" customFormat="1">
      <c r="D687" s="352"/>
    </row>
    <row r="688" spans="4:4" customFormat="1">
      <c r="D688" s="352"/>
    </row>
    <row r="689" spans="4:4" customFormat="1">
      <c r="D689" s="352"/>
    </row>
    <row r="690" spans="4:4" customFormat="1">
      <c r="D690" s="352"/>
    </row>
    <row r="691" spans="4:4" customFormat="1">
      <c r="D691" s="352"/>
    </row>
    <row r="692" spans="4:4" customFormat="1">
      <c r="D692" s="352"/>
    </row>
    <row r="693" spans="4:4" customFormat="1">
      <c r="D693" s="352"/>
    </row>
    <row r="694" spans="4:4" customFormat="1">
      <c r="D694" s="352"/>
    </row>
    <row r="695" spans="4:4" customFormat="1">
      <c r="D695" s="352"/>
    </row>
    <row r="696" spans="4:4" customFormat="1">
      <c r="D696" s="352"/>
    </row>
    <row r="697" spans="4:4" customFormat="1">
      <c r="D697" s="352"/>
    </row>
    <row r="698" spans="4:4" customFormat="1">
      <c r="D698" s="352"/>
    </row>
    <row r="699" spans="4:4" customFormat="1">
      <c r="D699" s="352"/>
    </row>
    <row r="700" spans="4:4" customFormat="1">
      <c r="D700" s="352"/>
    </row>
    <row r="701" spans="4:4" customFormat="1">
      <c r="D701" s="352"/>
    </row>
    <row r="702" spans="4:4" customFormat="1">
      <c r="D702" s="352"/>
    </row>
    <row r="703" spans="4:4" customFormat="1">
      <c r="D703" s="352"/>
    </row>
    <row r="704" spans="4:4" customFormat="1">
      <c r="D704" s="352"/>
    </row>
    <row r="705" spans="4:4" customFormat="1">
      <c r="D705" s="352"/>
    </row>
    <row r="706" spans="4:4" customFormat="1">
      <c r="D706" s="352"/>
    </row>
    <row r="707" spans="4:4" customFormat="1">
      <c r="D707" s="352"/>
    </row>
    <row r="708" spans="4:4" customFormat="1">
      <c r="D708" s="352"/>
    </row>
    <row r="709" spans="4:4" customFormat="1">
      <c r="D709" s="352"/>
    </row>
    <row r="710" spans="4:4" customFormat="1">
      <c r="D710" s="352"/>
    </row>
    <row r="711" spans="4:4" customFormat="1">
      <c r="D711" s="352"/>
    </row>
    <row r="712" spans="4:4" customFormat="1">
      <c r="D712" s="352"/>
    </row>
    <row r="713" spans="4:4" customFormat="1">
      <c r="D713" s="352"/>
    </row>
    <row r="714" spans="4:4" customFormat="1">
      <c r="D714" s="352"/>
    </row>
    <row r="715" spans="4:4" customFormat="1">
      <c r="D715" s="352"/>
    </row>
    <row r="716" spans="4:4" customFormat="1">
      <c r="D716" s="352"/>
    </row>
    <row r="717" spans="4:4" customFormat="1">
      <c r="D717" s="352"/>
    </row>
    <row r="718" spans="4:4" customFormat="1">
      <c r="D718" s="352"/>
    </row>
    <row r="719" spans="4:4" customFormat="1">
      <c r="D719" s="352"/>
    </row>
    <row r="720" spans="4:4" customFormat="1">
      <c r="D720" s="352"/>
    </row>
    <row r="721" spans="4:4" customFormat="1">
      <c r="D721" s="352"/>
    </row>
    <row r="722" spans="4:4" customFormat="1">
      <c r="D722" s="352"/>
    </row>
    <row r="723" spans="4:4" customFormat="1">
      <c r="D723" s="352"/>
    </row>
    <row r="724" spans="4:4" customFormat="1">
      <c r="D724" s="352"/>
    </row>
    <row r="725" spans="4:4" customFormat="1">
      <c r="D725" s="352"/>
    </row>
    <row r="726" spans="4:4" customFormat="1">
      <c r="D726" s="352"/>
    </row>
    <row r="727" spans="4:4" customFormat="1">
      <c r="D727" s="352"/>
    </row>
    <row r="728" spans="4:4" customFormat="1">
      <c r="D728" s="352"/>
    </row>
    <row r="729" spans="4:4" customFormat="1">
      <c r="D729" s="352"/>
    </row>
    <row r="730" spans="4:4" customFormat="1">
      <c r="D730" s="352"/>
    </row>
    <row r="731" spans="4:4" customFormat="1">
      <c r="D731" s="352"/>
    </row>
    <row r="732" spans="4:4" customFormat="1">
      <c r="D732" s="352"/>
    </row>
    <row r="733" spans="4:4" customFormat="1">
      <c r="D733" s="352"/>
    </row>
    <row r="734" spans="4:4" customFormat="1">
      <c r="D734" s="352"/>
    </row>
    <row r="735" spans="4:4" customFormat="1">
      <c r="D735" s="352"/>
    </row>
    <row r="736" spans="4:4" customFormat="1">
      <c r="D736" s="352"/>
    </row>
    <row r="737" spans="4:4" customFormat="1">
      <c r="D737" s="352"/>
    </row>
    <row r="738" spans="4:4" customFormat="1">
      <c r="D738" s="352"/>
    </row>
    <row r="739" spans="4:4" customFormat="1">
      <c r="D739" s="352"/>
    </row>
    <row r="740" spans="4:4" customFormat="1">
      <c r="D740" s="352"/>
    </row>
    <row r="741" spans="4:4" customFormat="1">
      <c r="D741" s="352"/>
    </row>
    <row r="742" spans="4:4" customFormat="1">
      <c r="D742" s="352"/>
    </row>
    <row r="743" spans="4:4" customFormat="1">
      <c r="D743" s="352"/>
    </row>
    <row r="744" spans="4:4" customFormat="1">
      <c r="D744" s="352"/>
    </row>
    <row r="745" spans="4:4" customFormat="1">
      <c r="D745" s="352"/>
    </row>
    <row r="746" spans="4:4" customFormat="1">
      <c r="D746" s="352"/>
    </row>
    <row r="747" spans="4:4" customFormat="1">
      <c r="D747" s="352"/>
    </row>
    <row r="748" spans="4:4" customFormat="1">
      <c r="D748" s="352"/>
    </row>
    <row r="749" spans="4:4" customFormat="1">
      <c r="D749" s="352"/>
    </row>
    <row r="750" spans="4:4" customFormat="1">
      <c r="D750" s="352"/>
    </row>
    <row r="751" spans="4:4" customFormat="1">
      <c r="D751" s="352"/>
    </row>
    <row r="752" spans="4:4" customFormat="1">
      <c r="D752" s="352"/>
    </row>
    <row r="753" spans="4:4" customFormat="1">
      <c r="D753" s="352"/>
    </row>
    <row r="754" spans="4:4" customFormat="1">
      <c r="D754" s="352"/>
    </row>
    <row r="755" spans="4:4" customFormat="1">
      <c r="D755" s="352"/>
    </row>
    <row r="756" spans="4:4" customFormat="1">
      <c r="D756" s="352"/>
    </row>
    <row r="757" spans="4:4" customFormat="1">
      <c r="D757" s="352"/>
    </row>
    <row r="758" spans="4:4" customFormat="1">
      <c r="D758" s="352"/>
    </row>
    <row r="759" spans="4:4" customFormat="1">
      <c r="D759" s="352"/>
    </row>
    <row r="760" spans="4:4" customFormat="1">
      <c r="D760" s="352"/>
    </row>
    <row r="761" spans="4:4" customFormat="1">
      <c r="D761" s="352"/>
    </row>
    <row r="762" spans="4:4" customFormat="1">
      <c r="D762" s="352"/>
    </row>
    <row r="763" spans="4:4" customFormat="1">
      <c r="D763" s="352"/>
    </row>
    <row r="764" spans="4:4" customFormat="1">
      <c r="D764" s="352"/>
    </row>
    <row r="765" spans="4:4" customFormat="1">
      <c r="D765" s="352"/>
    </row>
    <row r="766" spans="4:4" customFormat="1">
      <c r="D766" s="352"/>
    </row>
    <row r="767" spans="4:4" customFormat="1">
      <c r="D767" s="352"/>
    </row>
    <row r="768" spans="4:4" customFormat="1">
      <c r="D768" s="352"/>
    </row>
    <row r="769" spans="4:4" customFormat="1">
      <c r="D769" s="352"/>
    </row>
    <row r="770" spans="4:4" customFormat="1">
      <c r="D770" s="352"/>
    </row>
    <row r="771" spans="4:4" customFormat="1">
      <c r="D771" s="352"/>
    </row>
    <row r="772" spans="4:4" customFormat="1">
      <c r="D772" s="352"/>
    </row>
    <row r="773" spans="4:4" customFormat="1">
      <c r="D773" s="352"/>
    </row>
    <row r="774" spans="4:4" customFormat="1">
      <c r="D774" s="352"/>
    </row>
    <row r="775" spans="4:4" customFormat="1">
      <c r="D775" s="352"/>
    </row>
    <row r="776" spans="4:4" customFormat="1">
      <c r="D776" s="352"/>
    </row>
    <row r="777" spans="4:4" customFormat="1">
      <c r="D777" s="352"/>
    </row>
    <row r="778" spans="4:4" customFormat="1">
      <c r="D778" s="352"/>
    </row>
    <row r="779" spans="4:4" customFormat="1">
      <c r="D779" s="352"/>
    </row>
    <row r="780" spans="4:4" customFormat="1">
      <c r="D780" s="352"/>
    </row>
    <row r="781" spans="4:4" customFormat="1">
      <c r="D781" s="352"/>
    </row>
    <row r="782" spans="4:4" customFormat="1">
      <c r="D782" s="352"/>
    </row>
    <row r="783" spans="4:4" customFormat="1">
      <c r="D783" s="352"/>
    </row>
    <row r="784" spans="4:4" customFormat="1">
      <c r="D784" s="352"/>
    </row>
    <row r="785" spans="4:4" customFormat="1">
      <c r="D785" s="352"/>
    </row>
    <row r="786" spans="4:4" customFormat="1">
      <c r="D786" s="352"/>
    </row>
    <row r="787" spans="4:4" customFormat="1">
      <c r="D787" s="352"/>
    </row>
    <row r="788" spans="4:4" customFormat="1">
      <c r="D788" s="352"/>
    </row>
    <row r="789" spans="4:4" customFormat="1">
      <c r="D789" s="352"/>
    </row>
    <row r="790" spans="4:4" customFormat="1">
      <c r="D790" s="352"/>
    </row>
    <row r="791" spans="4:4" customFormat="1">
      <c r="D791" s="352"/>
    </row>
    <row r="792" spans="4:4" customFormat="1">
      <c r="D792" s="352"/>
    </row>
    <row r="793" spans="4:4" customFormat="1">
      <c r="D793" s="352"/>
    </row>
    <row r="794" spans="4:4" customFormat="1">
      <c r="D794" s="352"/>
    </row>
    <row r="795" spans="4:4" customFormat="1">
      <c r="D795" s="352"/>
    </row>
    <row r="796" spans="4:4" customFormat="1">
      <c r="D796" s="352"/>
    </row>
    <row r="797" spans="4:4" customFormat="1">
      <c r="D797" s="352"/>
    </row>
    <row r="798" spans="4:4" customFormat="1">
      <c r="D798" s="352"/>
    </row>
    <row r="799" spans="4:4" customFormat="1">
      <c r="D799" s="352"/>
    </row>
    <row r="800" spans="4:4" customFormat="1">
      <c r="D800" s="352"/>
    </row>
    <row r="801" spans="4:4" customFormat="1">
      <c r="D801" s="352"/>
    </row>
    <row r="802" spans="4:4" customFormat="1">
      <c r="D802" s="352"/>
    </row>
    <row r="803" spans="4:4" customFormat="1">
      <c r="D803" s="352"/>
    </row>
    <row r="804" spans="4:4" customFormat="1">
      <c r="D804" s="352"/>
    </row>
    <row r="805" spans="4:4" customFormat="1">
      <c r="D805" s="352"/>
    </row>
    <row r="806" spans="4:4" customFormat="1">
      <c r="D806" s="352"/>
    </row>
    <row r="807" spans="4:4" customFormat="1">
      <c r="D807" s="352"/>
    </row>
    <row r="808" spans="4:4" customFormat="1">
      <c r="D808" s="352"/>
    </row>
    <row r="809" spans="4:4" customFormat="1">
      <c r="D809" s="352"/>
    </row>
    <row r="810" spans="4:4" customFormat="1">
      <c r="D810" s="352"/>
    </row>
    <row r="811" spans="4:4" customFormat="1">
      <c r="D811" s="352"/>
    </row>
    <row r="812" spans="4:4" customFormat="1">
      <c r="D812" s="352"/>
    </row>
    <row r="813" spans="4:4" customFormat="1">
      <c r="D813" s="352"/>
    </row>
    <row r="814" spans="4:4" customFormat="1">
      <c r="D814" s="352"/>
    </row>
    <row r="815" spans="4:4" customFormat="1">
      <c r="D815" s="352"/>
    </row>
    <row r="816" spans="4:4" customFormat="1">
      <c r="D816" s="352"/>
    </row>
    <row r="817" spans="4:4" customFormat="1">
      <c r="D817" s="352"/>
    </row>
    <row r="818" spans="4:4" customFormat="1">
      <c r="D818" s="352"/>
    </row>
    <row r="819" spans="4:4" customFormat="1">
      <c r="D819" s="352"/>
    </row>
    <row r="820" spans="4:4" customFormat="1">
      <c r="D820" s="352"/>
    </row>
    <row r="821" spans="4:4" customFormat="1">
      <c r="D821" s="352"/>
    </row>
    <row r="822" spans="4:4" customFormat="1">
      <c r="D822" s="352"/>
    </row>
    <row r="823" spans="4:4" customFormat="1">
      <c r="D823" s="352"/>
    </row>
    <row r="824" spans="4:4" customFormat="1">
      <c r="D824" s="352"/>
    </row>
    <row r="825" spans="4:4" customFormat="1">
      <c r="D825" s="352"/>
    </row>
    <row r="826" spans="4:4" customFormat="1">
      <c r="D826" s="352"/>
    </row>
    <row r="827" spans="4:4" customFormat="1">
      <c r="D827" s="352"/>
    </row>
    <row r="828" spans="4:4" customFormat="1">
      <c r="D828" s="352"/>
    </row>
    <row r="829" spans="4:4" customFormat="1">
      <c r="D829" s="352"/>
    </row>
    <row r="830" spans="4:4" customFormat="1">
      <c r="D830" s="352"/>
    </row>
    <row r="831" spans="4:4" customFormat="1">
      <c r="D831" s="352"/>
    </row>
    <row r="832" spans="4:4" customFormat="1">
      <c r="D832" s="352"/>
    </row>
    <row r="833" spans="4:4" customFormat="1">
      <c r="D833" s="352"/>
    </row>
    <row r="834" spans="4:4" customFormat="1">
      <c r="D834" s="352"/>
    </row>
    <row r="835" spans="4:4" customFormat="1">
      <c r="D835" s="352"/>
    </row>
    <row r="836" spans="4:4" customFormat="1">
      <c r="D836" s="352"/>
    </row>
    <row r="837" spans="4:4" customFormat="1">
      <c r="D837" s="352"/>
    </row>
    <row r="838" spans="4:4" customFormat="1">
      <c r="D838" s="352"/>
    </row>
    <row r="839" spans="4:4" customFormat="1">
      <c r="D839" s="352"/>
    </row>
    <row r="840" spans="4:4" customFormat="1">
      <c r="D840" s="352"/>
    </row>
    <row r="841" spans="4:4" customFormat="1">
      <c r="D841" s="352"/>
    </row>
    <row r="842" spans="4:4" customFormat="1">
      <c r="D842" s="352"/>
    </row>
    <row r="843" spans="4:4" customFormat="1">
      <c r="D843" s="352"/>
    </row>
    <row r="844" spans="4:4" customFormat="1">
      <c r="D844" s="352"/>
    </row>
    <row r="845" spans="4:4" customFormat="1">
      <c r="D845" s="352"/>
    </row>
    <row r="846" spans="4:4" customFormat="1">
      <c r="D846" s="352"/>
    </row>
    <row r="847" spans="4:4" customFormat="1">
      <c r="D847" s="352"/>
    </row>
    <row r="848" spans="4:4" customFormat="1">
      <c r="D848" s="352"/>
    </row>
    <row r="849" spans="4:4" customFormat="1">
      <c r="D849" s="352"/>
    </row>
    <row r="850" spans="4:4" customFormat="1">
      <c r="D850" s="352"/>
    </row>
    <row r="851" spans="4:4" customFormat="1">
      <c r="D851" s="352"/>
    </row>
    <row r="852" spans="4:4" customFormat="1">
      <c r="D852" s="352"/>
    </row>
    <row r="853" spans="4:4" customFormat="1">
      <c r="D853" s="352"/>
    </row>
    <row r="854" spans="4:4" customFormat="1">
      <c r="D854" s="352"/>
    </row>
    <row r="855" spans="4:4" customFormat="1">
      <c r="D855" s="352"/>
    </row>
    <row r="856" spans="4:4" customFormat="1">
      <c r="D856" s="352"/>
    </row>
    <row r="857" spans="4:4" customFormat="1">
      <c r="D857" s="352"/>
    </row>
    <row r="858" spans="4:4" customFormat="1">
      <c r="D858" s="352"/>
    </row>
    <row r="859" spans="4:4" customFormat="1">
      <c r="D859" s="352"/>
    </row>
    <row r="860" spans="4:4" customFormat="1">
      <c r="D860" s="352"/>
    </row>
    <row r="861" spans="4:4" customFormat="1">
      <c r="D861" s="352"/>
    </row>
    <row r="862" spans="4:4" customFormat="1">
      <c r="D862" s="352"/>
    </row>
    <row r="863" spans="4:4" customFormat="1">
      <c r="D863" s="352"/>
    </row>
    <row r="864" spans="4:4" customFormat="1">
      <c r="D864" s="352"/>
    </row>
    <row r="865" spans="4:4" customFormat="1">
      <c r="D865" s="352"/>
    </row>
    <row r="866" spans="4:4" customFormat="1">
      <c r="D866" s="352"/>
    </row>
    <row r="867" spans="4:4" customFormat="1">
      <c r="D867" s="352"/>
    </row>
    <row r="868" spans="4:4" customFormat="1">
      <c r="D868" s="352"/>
    </row>
    <row r="869" spans="4:4" customFormat="1">
      <c r="D869" s="352"/>
    </row>
    <row r="870" spans="4:4" customFormat="1">
      <c r="D870" s="352"/>
    </row>
    <row r="871" spans="4:4" customFormat="1">
      <c r="D871" s="352"/>
    </row>
    <row r="872" spans="4:4" customFormat="1">
      <c r="D872" s="352"/>
    </row>
    <row r="873" spans="4:4" customFormat="1">
      <c r="D873" s="352"/>
    </row>
    <row r="874" spans="4:4" customFormat="1">
      <c r="D874" s="352"/>
    </row>
    <row r="875" spans="4:4" customFormat="1">
      <c r="D875" s="352"/>
    </row>
    <row r="876" spans="4:4" customFormat="1">
      <c r="D876" s="352"/>
    </row>
    <row r="877" spans="4:4" customFormat="1">
      <c r="D877" s="352"/>
    </row>
    <row r="878" spans="4:4" customFormat="1">
      <c r="D878" s="352"/>
    </row>
    <row r="879" spans="4:4" customFormat="1">
      <c r="D879" s="352"/>
    </row>
    <row r="880" spans="4:4" customFormat="1">
      <c r="D880" s="352"/>
    </row>
    <row r="881" spans="4:4" customFormat="1">
      <c r="D881" s="352"/>
    </row>
    <row r="882" spans="4:4" customFormat="1">
      <c r="D882" s="352"/>
    </row>
    <row r="883" spans="4:4" customFormat="1">
      <c r="D883" s="352"/>
    </row>
    <row r="884" spans="4:4" customFormat="1">
      <c r="D884" s="352"/>
    </row>
    <row r="885" spans="4:4" customFormat="1">
      <c r="D885" s="352"/>
    </row>
    <row r="886" spans="4:4" customFormat="1">
      <c r="D886" s="352"/>
    </row>
    <row r="887" spans="4:4" customFormat="1">
      <c r="D887" s="352"/>
    </row>
    <row r="888" spans="4:4" customFormat="1">
      <c r="D888" s="352"/>
    </row>
    <row r="889" spans="4:4" customFormat="1">
      <c r="D889" s="352"/>
    </row>
    <row r="890" spans="4:4" customFormat="1">
      <c r="D890" s="352"/>
    </row>
    <row r="891" spans="4:4" customFormat="1">
      <c r="D891" s="352"/>
    </row>
    <row r="892" spans="4:4" customFormat="1">
      <c r="D892" s="352"/>
    </row>
    <row r="893" spans="4:4" customFormat="1">
      <c r="D893" s="352"/>
    </row>
    <row r="894" spans="4:4" customFormat="1">
      <c r="D894" s="352"/>
    </row>
    <row r="895" spans="4:4" customFormat="1">
      <c r="D895" s="352"/>
    </row>
    <row r="896" spans="4:4" customFormat="1">
      <c r="D896" s="352"/>
    </row>
    <row r="897" spans="4:4" customFormat="1">
      <c r="D897" s="352"/>
    </row>
    <row r="898" spans="4:4" customFormat="1">
      <c r="D898" s="352"/>
    </row>
    <row r="899" spans="4:4" customFormat="1">
      <c r="D899" s="352"/>
    </row>
    <row r="900" spans="4:4" customFormat="1">
      <c r="D900" s="352"/>
    </row>
    <row r="901" spans="4:4" customFormat="1">
      <c r="D901" s="352"/>
    </row>
    <row r="902" spans="4:4" customFormat="1">
      <c r="D902" s="352"/>
    </row>
    <row r="903" spans="4:4" customFormat="1">
      <c r="D903" s="352"/>
    </row>
    <row r="904" spans="4:4" customFormat="1">
      <c r="D904" s="352"/>
    </row>
    <row r="905" spans="4:4" customFormat="1">
      <c r="D905" s="352"/>
    </row>
    <row r="906" spans="4:4" customFormat="1">
      <c r="D906" s="352"/>
    </row>
    <row r="907" spans="4:4" customFormat="1">
      <c r="D907" s="352"/>
    </row>
    <row r="908" spans="4:4" customFormat="1">
      <c r="D908" s="352"/>
    </row>
    <row r="909" spans="4:4" customFormat="1">
      <c r="D909" s="352"/>
    </row>
    <row r="910" spans="4:4" customFormat="1">
      <c r="D910" s="352"/>
    </row>
    <row r="911" spans="4:4" customFormat="1">
      <c r="D911" s="352"/>
    </row>
    <row r="912" spans="4:4" customFormat="1">
      <c r="D912" s="352"/>
    </row>
    <row r="913" spans="4:4" customFormat="1">
      <c r="D913" s="352"/>
    </row>
    <row r="914" spans="4:4" customFormat="1">
      <c r="D914" s="352"/>
    </row>
    <row r="915" spans="4:4" customFormat="1">
      <c r="D915" s="352"/>
    </row>
    <row r="916" spans="4:4" customFormat="1">
      <c r="D916" s="352"/>
    </row>
    <row r="917" spans="4:4" customFormat="1">
      <c r="D917" s="352"/>
    </row>
    <row r="918" spans="4:4" customFormat="1">
      <c r="D918" s="352"/>
    </row>
    <row r="919" spans="4:4" customFormat="1">
      <c r="D919" s="352"/>
    </row>
    <row r="920" spans="4:4" customFormat="1">
      <c r="D920" s="352"/>
    </row>
    <row r="921" spans="4:4" customFormat="1">
      <c r="D921" s="352"/>
    </row>
    <row r="922" spans="4:4" customFormat="1">
      <c r="D922" s="352"/>
    </row>
    <row r="923" spans="4:4" customFormat="1">
      <c r="D923" s="352"/>
    </row>
    <row r="924" spans="4:4" customFormat="1">
      <c r="D924" s="352"/>
    </row>
    <row r="925" spans="4:4" customFormat="1">
      <c r="D925" s="352"/>
    </row>
    <row r="926" spans="4:4" customFormat="1">
      <c r="D926" s="352"/>
    </row>
    <row r="927" spans="4:4" customFormat="1">
      <c r="D927" s="352"/>
    </row>
    <row r="928" spans="4:4" customFormat="1">
      <c r="D928" s="352"/>
    </row>
    <row r="929" spans="4:4" customFormat="1">
      <c r="D929" s="352"/>
    </row>
    <row r="930" spans="4:4" customFormat="1">
      <c r="D930" s="352"/>
    </row>
    <row r="931" spans="4:4" customFormat="1">
      <c r="D931" s="352"/>
    </row>
    <row r="932" spans="4:4" customFormat="1">
      <c r="D932" s="352"/>
    </row>
    <row r="933" spans="4:4" customFormat="1">
      <c r="D933" s="352"/>
    </row>
    <row r="934" spans="4:4" customFormat="1">
      <c r="D934" s="352"/>
    </row>
    <row r="935" spans="4:4" customFormat="1">
      <c r="D935" s="352"/>
    </row>
    <row r="936" spans="4:4" customFormat="1">
      <c r="D936" s="352"/>
    </row>
    <row r="937" spans="4:4" customFormat="1">
      <c r="D937" s="352"/>
    </row>
    <row r="938" spans="4:4" customFormat="1">
      <c r="D938" s="352"/>
    </row>
    <row r="939" spans="4:4" customFormat="1">
      <c r="D939" s="352"/>
    </row>
    <row r="940" spans="4:4" customFormat="1">
      <c r="D940" s="352"/>
    </row>
    <row r="941" spans="4:4" customFormat="1">
      <c r="D941" s="352"/>
    </row>
    <row r="942" spans="4:4" customFormat="1">
      <c r="D942" s="352"/>
    </row>
    <row r="943" spans="4:4" customFormat="1">
      <c r="D943" s="352"/>
    </row>
    <row r="944" spans="4:4" customFormat="1">
      <c r="D944" s="352"/>
    </row>
    <row r="945" spans="4:4" customFormat="1">
      <c r="D945" s="352"/>
    </row>
    <row r="946" spans="4:4" customFormat="1">
      <c r="D946" s="352"/>
    </row>
    <row r="947" spans="4:4" customFormat="1">
      <c r="D947" s="352"/>
    </row>
    <row r="948" spans="4:4" customFormat="1">
      <c r="D948" s="352"/>
    </row>
    <row r="949" spans="4:4" customFormat="1">
      <c r="D949" s="352"/>
    </row>
    <row r="950" spans="4:4" customFormat="1">
      <c r="D950" s="352"/>
    </row>
    <row r="951" spans="4:4" customFormat="1">
      <c r="D951" s="352"/>
    </row>
    <row r="952" spans="4:4" customFormat="1">
      <c r="D952" s="352"/>
    </row>
    <row r="953" spans="4:4" customFormat="1">
      <c r="D953" s="352"/>
    </row>
    <row r="954" spans="4:4" customFormat="1">
      <c r="D954" s="352"/>
    </row>
    <row r="955" spans="4:4" customFormat="1">
      <c r="D955" s="352"/>
    </row>
    <row r="956" spans="4:4" customFormat="1">
      <c r="D956" s="352"/>
    </row>
    <row r="957" spans="4:4" customFormat="1">
      <c r="D957" s="352"/>
    </row>
    <row r="958" spans="4:4" customFormat="1">
      <c r="D958" s="352"/>
    </row>
    <row r="959" spans="4:4" customFormat="1">
      <c r="D959" s="352"/>
    </row>
    <row r="960" spans="4:4" customFormat="1">
      <c r="D960" s="352"/>
    </row>
    <row r="961" spans="4:4" customFormat="1">
      <c r="D961" s="352"/>
    </row>
    <row r="962" spans="4:4" customFormat="1">
      <c r="D962" s="352"/>
    </row>
    <row r="963" spans="4:4" customFormat="1">
      <c r="D963" s="352"/>
    </row>
    <row r="964" spans="4:4" customFormat="1">
      <c r="D964" s="352"/>
    </row>
    <row r="965" spans="4:4" customFormat="1">
      <c r="D965" s="352"/>
    </row>
    <row r="966" spans="4:4" customFormat="1">
      <c r="D966" s="352"/>
    </row>
    <row r="967" spans="4:4" customFormat="1">
      <c r="D967" s="352"/>
    </row>
    <row r="968" spans="4:4" customFormat="1">
      <c r="D968" s="352"/>
    </row>
    <row r="969" spans="4:4" customFormat="1">
      <c r="D969" s="352"/>
    </row>
    <row r="970" spans="4:4" customFormat="1">
      <c r="D970" s="352"/>
    </row>
    <row r="971" spans="4:4" customFormat="1">
      <c r="D971" s="352"/>
    </row>
    <row r="972" spans="4:4" customFormat="1">
      <c r="D972" s="352"/>
    </row>
    <row r="973" spans="4:4" customFormat="1">
      <c r="D973" s="352"/>
    </row>
    <row r="974" spans="4:4" customFormat="1">
      <c r="D974" s="352"/>
    </row>
    <row r="975" spans="4:4" customFormat="1">
      <c r="D975" s="352"/>
    </row>
    <row r="976" spans="4:4" customFormat="1">
      <c r="D976" s="352"/>
    </row>
    <row r="977" spans="4:4" customFormat="1">
      <c r="D977" s="352"/>
    </row>
    <row r="978" spans="4:4" customFormat="1">
      <c r="D978" s="352"/>
    </row>
    <row r="979" spans="4:4" customFormat="1">
      <c r="D979" s="352"/>
    </row>
    <row r="980" spans="4:4" customFormat="1">
      <c r="D980" s="352"/>
    </row>
    <row r="981" spans="4:4" customFormat="1">
      <c r="D981" s="352"/>
    </row>
    <row r="982" spans="4:4" customFormat="1">
      <c r="D982" s="352"/>
    </row>
    <row r="983" spans="4:4" customFormat="1">
      <c r="D983" s="352"/>
    </row>
    <row r="984" spans="4:4" customFormat="1">
      <c r="D984" s="352"/>
    </row>
    <row r="985" spans="4:4" customFormat="1">
      <c r="D985" s="352"/>
    </row>
    <row r="986" spans="4:4" customFormat="1">
      <c r="D986" s="352"/>
    </row>
    <row r="987" spans="4:4" customFormat="1">
      <c r="D987" s="352"/>
    </row>
    <row r="988" spans="4:4" customFormat="1">
      <c r="D988" s="352"/>
    </row>
    <row r="989" spans="4:4" customFormat="1">
      <c r="D989" s="352"/>
    </row>
    <row r="990" spans="4:4" customFormat="1">
      <c r="D990" s="352"/>
    </row>
    <row r="991" spans="4:4" customFormat="1">
      <c r="D991" s="352"/>
    </row>
    <row r="992" spans="4:4" customFormat="1">
      <c r="D992" s="352"/>
    </row>
    <row r="993" spans="4:4" customFormat="1">
      <c r="D993" s="352"/>
    </row>
    <row r="994" spans="4:4" customFormat="1">
      <c r="D994" s="352"/>
    </row>
    <row r="995" spans="4:4" customFormat="1">
      <c r="D995" s="352"/>
    </row>
    <row r="996" spans="4:4" customFormat="1">
      <c r="D996" s="352"/>
    </row>
    <row r="997" spans="4:4" customFormat="1">
      <c r="D997" s="352"/>
    </row>
    <row r="998" spans="4:4" customFormat="1">
      <c r="D998" s="352"/>
    </row>
    <row r="999" spans="4:4" customFormat="1">
      <c r="D999" s="352"/>
    </row>
    <row r="1000" spans="4:4" customFormat="1">
      <c r="D1000" s="352"/>
    </row>
    <row r="1001" spans="4:4" customFormat="1">
      <c r="D1001" s="352"/>
    </row>
    <row r="1002" spans="4:4" customFormat="1">
      <c r="D1002" s="352"/>
    </row>
    <row r="1003" spans="4:4" customFormat="1">
      <c r="D1003" s="352"/>
    </row>
    <row r="1004" spans="4:4" customFormat="1">
      <c r="D1004" s="352"/>
    </row>
    <row r="1005" spans="4:4" customFormat="1">
      <c r="D1005" s="352"/>
    </row>
    <row r="1006" spans="4:4" customFormat="1">
      <c r="D1006" s="352"/>
    </row>
    <row r="1007" spans="4:4" customFormat="1">
      <c r="D1007" s="352"/>
    </row>
    <row r="1008" spans="4:4" customFormat="1">
      <c r="D1008" s="352"/>
    </row>
    <row r="1009" spans="4:4" customFormat="1">
      <c r="D1009" s="352"/>
    </row>
    <row r="1010" spans="4:4" customFormat="1">
      <c r="D1010" s="352"/>
    </row>
    <row r="1011" spans="4:4" customFormat="1">
      <c r="D1011" s="352"/>
    </row>
    <row r="1012" spans="4:4" customFormat="1">
      <c r="D1012" s="352"/>
    </row>
    <row r="1013" spans="4:4" customFormat="1">
      <c r="D1013" s="352"/>
    </row>
    <row r="1014" spans="4:4" customFormat="1">
      <c r="D1014" s="352"/>
    </row>
    <row r="1015" spans="4:4" customFormat="1">
      <c r="D1015" s="352"/>
    </row>
    <row r="1016" spans="4:4" customFormat="1">
      <c r="D1016" s="352"/>
    </row>
    <row r="1017" spans="4:4" customFormat="1">
      <c r="D1017" s="352"/>
    </row>
    <row r="1018" spans="4:4" customFormat="1">
      <c r="D1018" s="352"/>
    </row>
    <row r="1019" spans="4:4" customFormat="1">
      <c r="D1019" s="352"/>
    </row>
    <row r="1020" spans="4:4" customFormat="1">
      <c r="D1020" s="352"/>
    </row>
    <row r="1021" spans="4:4" customFormat="1">
      <c r="D1021" s="352"/>
    </row>
    <row r="1022" spans="4:4" customFormat="1">
      <c r="D1022" s="352"/>
    </row>
    <row r="1023" spans="4:4" customFormat="1">
      <c r="D1023" s="352"/>
    </row>
    <row r="1024" spans="4:4" customFormat="1">
      <c r="D1024" s="352"/>
    </row>
    <row r="1025" spans="4:4" customFormat="1">
      <c r="D1025" s="352"/>
    </row>
    <row r="1026" spans="4:4" customFormat="1">
      <c r="D1026" s="352"/>
    </row>
    <row r="1027" spans="4:4" customFormat="1">
      <c r="D1027" s="352"/>
    </row>
    <row r="1028" spans="4:4" customFormat="1">
      <c r="D1028" s="352"/>
    </row>
    <row r="1029" spans="4:4" customFormat="1">
      <c r="D1029" s="352"/>
    </row>
    <row r="1030" spans="4:4" customFormat="1">
      <c r="D1030" s="352"/>
    </row>
    <row r="1031" spans="4:4" customFormat="1">
      <c r="D1031" s="352"/>
    </row>
    <row r="1032" spans="4:4" customFormat="1">
      <c r="D1032" s="352"/>
    </row>
    <row r="1033" spans="4:4" customFormat="1">
      <c r="D1033" s="352"/>
    </row>
    <row r="1034" spans="4:4" customFormat="1">
      <c r="D1034" s="352"/>
    </row>
    <row r="1035" spans="4:4" customFormat="1">
      <c r="D1035" s="352"/>
    </row>
    <row r="1036" spans="4:4" customFormat="1">
      <c r="D1036" s="352"/>
    </row>
    <row r="1037" spans="4:4" customFormat="1">
      <c r="D1037" s="352"/>
    </row>
    <row r="1038" spans="4:4" customFormat="1">
      <c r="D1038" s="352"/>
    </row>
    <row r="1039" spans="4:4" customFormat="1">
      <c r="D1039" s="352"/>
    </row>
    <row r="1040" spans="4:4" customFormat="1">
      <c r="D1040" s="352"/>
    </row>
    <row r="1041" spans="4:4" customFormat="1">
      <c r="D1041" s="352"/>
    </row>
    <row r="1042" spans="4:4" customFormat="1">
      <c r="D1042" s="352"/>
    </row>
    <row r="1043" spans="4:4" customFormat="1">
      <c r="D1043" s="352"/>
    </row>
    <row r="1044" spans="4:4" customFormat="1">
      <c r="D1044" s="352"/>
    </row>
    <row r="1045" spans="4:4" customFormat="1">
      <c r="D1045" s="352"/>
    </row>
    <row r="1046" spans="4:4" customFormat="1">
      <c r="D1046" s="352"/>
    </row>
    <row r="1047" spans="4:4" customFormat="1">
      <c r="D1047" s="352"/>
    </row>
    <row r="1048" spans="4:4" customFormat="1">
      <c r="D1048" s="352"/>
    </row>
    <row r="1049" spans="4:4" customFormat="1">
      <c r="D1049" s="352"/>
    </row>
    <row r="1050" spans="4:4" customFormat="1">
      <c r="D1050" s="352"/>
    </row>
    <row r="1051" spans="4:4" customFormat="1">
      <c r="D1051" s="352"/>
    </row>
    <row r="1052" spans="4:4" customFormat="1">
      <c r="D1052" s="352"/>
    </row>
    <row r="1053" spans="4:4" customFormat="1">
      <c r="D1053" s="352"/>
    </row>
    <row r="1054" spans="4:4" customFormat="1">
      <c r="D1054" s="352"/>
    </row>
    <row r="1055" spans="4:4" customFormat="1">
      <c r="D1055" s="352"/>
    </row>
    <row r="1056" spans="4:4" customFormat="1">
      <c r="D1056" s="352"/>
    </row>
    <row r="1057" spans="4:4" customFormat="1">
      <c r="D1057" s="352"/>
    </row>
    <row r="1058" spans="4:4" customFormat="1">
      <c r="D1058" s="352"/>
    </row>
    <row r="1059" spans="4:4" customFormat="1">
      <c r="D1059" s="352"/>
    </row>
    <row r="1060" spans="4:4" customFormat="1">
      <c r="D1060" s="352"/>
    </row>
    <row r="1061" spans="4:4" customFormat="1">
      <c r="D1061" s="352"/>
    </row>
    <row r="1062" spans="4:4" customFormat="1">
      <c r="D1062" s="352"/>
    </row>
    <row r="1063" spans="4:4" customFormat="1">
      <c r="D1063" s="352"/>
    </row>
    <row r="1064" spans="4:4" customFormat="1">
      <c r="D1064" s="352"/>
    </row>
    <row r="1065" spans="4:4" customFormat="1">
      <c r="D1065" s="352"/>
    </row>
    <row r="1066" spans="4:4" customFormat="1">
      <c r="D1066" s="352"/>
    </row>
    <row r="1067" spans="4:4" customFormat="1">
      <c r="D1067" s="352"/>
    </row>
    <row r="1068" spans="4:4" customFormat="1">
      <c r="D1068" s="352"/>
    </row>
    <row r="1069" spans="4:4" customFormat="1">
      <c r="D1069" s="352"/>
    </row>
    <row r="1070" spans="4:4" customFormat="1">
      <c r="D1070" s="352"/>
    </row>
    <row r="1071" spans="4:4" customFormat="1">
      <c r="D1071" s="352"/>
    </row>
    <row r="1072" spans="4:4" customFormat="1">
      <c r="D1072" s="352"/>
    </row>
    <row r="1073" spans="4:4" customFormat="1">
      <c r="D1073" s="352"/>
    </row>
    <row r="1074" spans="4:4" customFormat="1">
      <c r="D1074" s="352"/>
    </row>
    <row r="1075" spans="4:4" customFormat="1">
      <c r="D1075" s="352"/>
    </row>
    <row r="1076" spans="4:4" customFormat="1">
      <c r="D1076" s="352"/>
    </row>
    <row r="1077" spans="4:4" customFormat="1">
      <c r="D1077" s="352"/>
    </row>
    <row r="1078" spans="4:4" customFormat="1">
      <c r="D1078" s="352"/>
    </row>
    <row r="1079" spans="4:4" customFormat="1">
      <c r="D1079" s="352"/>
    </row>
    <row r="1080" spans="4:4" customFormat="1">
      <c r="D1080" s="352"/>
    </row>
    <row r="1081" spans="4:4" customFormat="1">
      <c r="D1081" s="352"/>
    </row>
    <row r="1082" spans="4:4" customFormat="1">
      <c r="D1082" s="352"/>
    </row>
    <row r="1083" spans="4:4" customFormat="1">
      <c r="D1083" s="352"/>
    </row>
    <row r="1084" spans="4:4" customFormat="1">
      <c r="D1084" s="352"/>
    </row>
    <row r="1085" spans="4:4" customFormat="1">
      <c r="D1085" s="352"/>
    </row>
    <row r="1086" spans="4:4" customFormat="1">
      <c r="D1086" s="352"/>
    </row>
    <row r="1087" spans="4:4" customFormat="1">
      <c r="D1087" s="352"/>
    </row>
    <row r="1088" spans="4:4" customFormat="1">
      <c r="D1088" s="352"/>
    </row>
    <row r="1089" spans="4:4" customFormat="1">
      <c r="D1089" s="352"/>
    </row>
    <row r="1090" spans="4:4" customFormat="1">
      <c r="D1090" s="352"/>
    </row>
    <row r="1091" spans="4:4" customFormat="1">
      <c r="D1091" s="352"/>
    </row>
    <row r="1092" spans="4:4" customFormat="1">
      <c r="D1092" s="352"/>
    </row>
    <row r="1093" spans="4:4" customFormat="1">
      <c r="D1093" s="352"/>
    </row>
    <row r="1094" spans="4:4" customFormat="1">
      <c r="D1094" s="352"/>
    </row>
    <row r="1095" spans="4:4" customFormat="1">
      <c r="D1095" s="352"/>
    </row>
    <row r="1096" spans="4:4" customFormat="1">
      <c r="D1096" s="352"/>
    </row>
    <row r="1097" spans="4:4" customFormat="1">
      <c r="D1097" s="352"/>
    </row>
    <row r="1098" spans="4:4" customFormat="1">
      <c r="D1098" s="352"/>
    </row>
    <row r="1099" spans="4:4" customFormat="1">
      <c r="D1099" s="352"/>
    </row>
    <row r="1100" spans="4:4" customFormat="1">
      <c r="D1100" s="352"/>
    </row>
    <row r="1101" spans="4:4" customFormat="1">
      <c r="D1101" s="352"/>
    </row>
    <row r="1102" spans="4:4" customFormat="1">
      <c r="D1102" s="352"/>
    </row>
    <row r="1103" spans="4:4" customFormat="1">
      <c r="D1103" s="352"/>
    </row>
    <row r="1104" spans="4:4" customFormat="1">
      <c r="D1104" s="352"/>
    </row>
    <row r="1105" spans="4:4" customFormat="1">
      <c r="D1105" s="352"/>
    </row>
    <row r="1106" spans="4:4" customFormat="1">
      <c r="D1106" s="352"/>
    </row>
    <row r="1107" spans="4:4" customFormat="1">
      <c r="D1107" s="352"/>
    </row>
    <row r="1108" spans="4:4" customFormat="1">
      <c r="D1108" s="352"/>
    </row>
    <row r="1109" spans="4:4" customFormat="1">
      <c r="D1109" s="352"/>
    </row>
    <row r="1110" spans="4:4" customFormat="1">
      <c r="D1110" s="352"/>
    </row>
    <row r="1111" spans="4:4" customFormat="1">
      <c r="D1111" s="352"/>
    </row>
    <row r="1112" spans="4:4" customFormat="1">
      <c r="D1112" s="352"/>
    </row>
    <row r="1113" spans="4:4" customFormat="1">
      <c r="D1113" s="352"/>
    </row>
    <row r="1114" spans="4:4" customFormat="1">
      <c r="D1114" s="352"/>
    </row>
    <row r="1115" spans="4:4" customFormat="1">
      <c r="D1115" s="352"/>
    </row>
    <row r="1116" spans="4:4" customFormat="1">
      <c r="D1116" s="352"/>
    </row>
    <row r="1117" spans="4:4" customFormat="1">
      <c r="D1117" s="352"/>
    </row>
    <row r="1118" spans="4:4" customFormat="1">
      <c r="D1118" s="352"/>
    </row>
    <row r="1119" spans="4:4" customFormat="1">
      <c r="D1119" s="352"/>
    </row>
    <row r="1120" spans="4:4" customFormat="1">
      <c r="D1120" s="352"/>
    </row>
    <row r="1121" spans="4:4" customFormat="1">
      <c r="D1121" s="352"/>
    </row>
    <row r="1122" spans="4:4" customFormat="1">
      <c r="D1122" s="352"/>
    </row>
    <row r="1123" spans="4:4" customFormat="1">
      <c r="D1123" s="352"/>
    </row>
    <row r="1124" spans="4:4" customFormat="1">
      <c r="D1124" s="352"/>
    </row>
    <row r="1125" spans="4:4" customFormat="1">
      <c r="D1125" s="352"/>
    </row>
    <row r="1126" spans="4:4" customFormat="1">
      <c r="D1126" s="352"/>
    </row>
    <row r="1127" spans="4:4" customFormat="1">
      <c r="D1127" s="352"/>
    </row>
    <row r="1128" spans="4:4" customFormat="1">
      <c r="D1128" s="352"/>
    </row>
    <row r="1129" spans="4:4" customFormat="1">
      <c r="D1129" s="352"/>
    </row>
    <row r="1130" spans="4:4" customFormat="1">
      <c r="D1130" s="352"/>
    </row>
    <row r="1131" spans="4:4" customFormat="1">
      <c r="D1131" s="352"/>
    </row>
    <row r="1132" spans="4:4" customFormat="1">
      <c r="D1132" s="352"/>
    </row>
    <row r="1133" spans="4:4" customFormat="1">
      <c r="D1133" s="352"/>
    </row>
    <row r="1134" spans="4:4" customFormat="1">
      <c r="D1134" s="352"/>
    </row>
    <row r="1135" spans="4:4" customFormat="1">
      <c r="D1135" s="352"/>
    </row>
    <row r="1136" spans="4:4" customFormat="1">
      <c r="D1136" s="352"/>
    </row>
    <row r="1137" spans="4:4" customFormat="1">
      <c r="D1137" s="352"/>
    </row>
    <row r="1138" spans="4:4" customFormat="1">
      <c r="D1138" s="352"/>
    </row>
    <row r="1139" spans="4:4" customFormat="1">
      <c r="D1139" s="352"/>
    </row>
    <row r="1140" spans="4:4" customFormat="1">
      <c r="D1140" s="352"/>
    </row>
    <row r="1141" spans="4:4" customFormat="1">
      <c r="D1141" s="352"/>
    </row>
    <row r="1142" spans="4:4" customFormat="1">
      <c r="D1142" s="352"/>
    </row>
    <row r="1143" spans="4:4" customFormat="1">
      <c r="D1143" s="352"/>
    </row>
    <row r="1144" spans="4:4" customFormat="1">
      <c r="D1144" s="352"/>
    </row>
    <row r="1145" spans="4:4" customFormat="1">
      <c r="D1145" s="352"/>
    </row>
    <row r="1146" spans="4:4" customFormat="1">
      <c r="D1146" s="352"/>
    </row>
    <row r="1147" spans="4:4" customFormat="1">
      <c r="D1147" s="352"/>
    </row>
    <row r="1148" spans="4:4" customFormat="1">
      <c r="D1148" s="352"/>
    </row>
    <row r="1149" spans="4:4" customFormat="1">
      <c r="D1149" s="352"/>
    </row>
    <row r="1150" spans="4:4" customFormat="1">
      <c r="D1150" s="352"/>
    </row>
    <row r="1151" spans="4:4" customFormat="1">
      <c r="D1151" s="352"/>
    </row>
    <row r="1152" spans="4:4" customFormat="1">
      <c r="D1152" s="352"/>
    </row>
    <row r="1153" spans="4:4" customFormat="1">
      <c r="D1153" s="352"/>
    </row>
    <row r="1154" spans="4:4" customFormat="1">
      <c r="D1154" s="352"/>
    </row>
    <row r="1155" spans="4:4" customFormat="1">
      <c r="D1155" s="352"/>
    </row>
    <row r="1156" spans="4:4" customFormat="1">
      <c r="D1156" s="352"/>
    </row>
    <row r="1157" spans="4:4" customFormat="1">
      <c r="D1157" s="352"/>
    </row>
    <row r="1158" spans="4:4" customFormat="1">
      <c r="D1158" s="352"/>
    </row>
    <row r="1159" spans="4:4" customFormat="1">
      <c r="D1159" s="352"/>
    </row>
    <row r="1160" spans="4:4" customFormat="1">
      <c r="D1160" s="352"/>
    </row>
    <row r="1161" spans="4:4" customFormat="1">
      <c r="D1161" s="352"/>
    </row>
    <row r="1162" spans="4:4" customFormat="1">
      <c r="D1162" s="352"/>
    </row>
    <row r="1163" spans="4:4" customFormat="1">
      <c r="D1163" s="352"/>
    </row>
    <row r="1164" spans="4:4" customFormat="1">
      <c r="D1164" s="352"/>
    </row>
    <row r="1165" spans="4:4" customFormat="1">
      <c r="D1165" s="352"/>
    </row>
    <row r="1166" spans="4:4" customFormat="1">
      <c r="D1166" s="352"/>
    </row>
    <row r="1167" spans="4:4" customFormat="1">
      <c r="D1167" s="352"/>
    </row>
    <row r="1168" spans="4:4" customFormat="1">
      <c r="D1168" s="352"/>
    </row>
    <row r="1169" spans="4:4" customFormat="1">
      <c r="D1169" s="352"/>
    </row>
    <row r="1170" spans="4:4" customFormat="1">
      <c r="D1170" s="352"/>
    </row>
    <row r="1171" spans="4:4" customFormat="1">
      <c r="D1171" s="352"/>
    </row>
    <row r="1172" spans="4:4" customFormat="1">
      <c r="D1172" s="352"/>
    </row>
    <row r="1173" spans="4:4" customFormat="1">
      <c r="D1173" s="352"/>
    </row>
    <row r="1174" spans="4:4" customFormat="1">
      <c r="D1174" s="352"/>
    </row>
    <row r="1175" spans="4:4" customFormat="1">
      <c r="D1175" s="352"/>
    </row>
    <row r="1176" spans="4:4" customFormat="1">
      <c r="D1176" s="352"/>
    </row>
    <row r="1177" spans="4:4" customFormat="1">
      <c r="D1177" s="352"/>
    </row>
    <row r="1178" spans="4:4" customFormat="1">
      <c r="D1178" s="352"/>
    </row>
    <row r="1179" spans="4:4" customFormat="1">
      <c r="D1179" s="352"/>
    </row>
    <row r="1180" spans="4:4" customFormat="1">
      <c r="D1180" s="352"/>
    </row>
    <row r="1181" spans="4:4" customFormat="1">
      <c r="D1181" s="352"/>
    </row>
    <row r="1182" spans="4:4" customFormat="1">
      <c r="D1182" s="352"/>
    </row>
    <row r="1183" spans="4:4" customFormat="1">
      <c r="D1183" s="352"/>
    </row>
    <row r="1184" spans="4:4" customFormat="1">
      <c r="D1184" s="352"/>
    </row>
    <row r="1185" spans="4:4" customFormat="1">
      <c r="D1185" s="352"/>
    </row>
    <row r="1186" spans="4:4" customFormat="1">
      <c r="D1186" s="352"/>
    </row>
    <row r="1187" spans="4:4" customFormat="1">
      <c r="D1187" s="352"/>
    </row>
    <row r="1188" spans="4:4" customFormat="1">
      <c r="D1188" s="352"/>
    </row>
    <row r="1189" spans="4:4" customFormat="1">
      <c r="D1189" s="352"/>
    </row>
    <row r="1190" spans="4:4" customFormat="1">
      <c r="D1190" s="352"/>
    </row>
    <row r="1191" spans="4:4" customFormat="1">
      <c r="D1191" s="352"/>
    </row>
    <row r="1192" spans="4:4" customFormat="1">
      <c r="D1192" s="352"/>
    </row>
    <row r="1193" spans="4:4" customFormat="1">
      <c r="D1193" s="352"/>
    </row>
    <row r="1194" spans="4:4" customFormat="1">
      <c r="D1194" s="352"/>
    </row>
    <row r="1195" spans="4:4" customFormat="1">
      <c r="D1195" s="352"/>
    </row>
    <row r="1196" spans="4:4" customFormat="1">
      <c r="D1196" s="352"/>
    </row>
    <row r="1197" spans="4:4" customFormat="1">
      <c r="D1197" s="352"/>
    </row>
    <row r="1198" spans="4:4" customFormat="1">
      <c r="D1198" s="352"/>
    </row>
    <row r="1199" spans="4:4" customFormat="1">
      <c r="D1199" s="352"/>
    </row>
    <row r="1200" spans="4:4" customFormat="1">
      <c r="D1200" s="352"/>
    </row>
    <row r="1201" spans="4:4" customFormat="1">
      <c r="D1201" s="352"/>
    </row>
    <row r="1202" spans="4:4" customFormat="1">
      <c r="D1202" s="352"/>
    </row>
    <row r="1203" spans="4:4" customFormat="1">
      <c r="D1203" s="352"/>
    </row>
    <row r="1204" spans="4:4" customFormat="1">
      <c r="D1204" s="352"/>
    </row>
    <row r="1205" spans="4:4" customFormat="1">
      <c r="D1205" s="352"/>
    </row>
    <row r="1206" spans="4:4" customFormat="1">
      <c r="D1206" s="352"/>
    </row>
    <row r="1207" spans="4:4" customFormat="1">
      <c r="D1207" s="352"/>
    </row>
    <row r="1208" spans="4:4" customFormat="1">
      <c r="D1208" s="352"/>
    </row>
    <row r="1209" spans="4:4" customFormat="1">
      <c r="D1209" s="352"/>
    </row>
    <row r="1210" spans="4:4" customFormat="1">
      <c r="D1210" s="352"/>
    </row>
    <row r="1211" spans="4:4" customFormat="1">
      <c r="D1211" s="352"/>
    </row>
    <row r="1212" spans="4:4" customFormat="1">
      <c r="D1212" s="352"/>
    </row>
    <row r="1213" spans="4:4" customFormat="1">
      <c r="D1213" s="352"/>
    </row>
    <row r="1214" spans="4:4" customFormat="1">
      <c r="D1214" s="352"/>
    </row>
    <row r="1215" spans="4:4" customFormat="1">
      <c r="D1215" s="352"/>
    </row>
    <row r="1216" spans="4:4" customFormat="1">
      <c r="D1216" s="352"/>
    </row>
    <row r="1217" spans="4:4" customFormat="1">
      <c r="D1217" s="352"/>
    </row>
    <row r="1218" spans="4:4" customFormat="1">
      <c r="D1218" s="352"/>
    </row>
    <row r="1219" spans="4:4" customFormat="1">
      <c r="D1219" s="352"/>
    </row>
    <row r="1220" spans="4:4" customFormat="1">
      <c r="D1220" s="352"/>
    </row>
    <row r="1221" spans="4:4" customFormat="1">
      <c r="D1221" s="352"/>
    </row>
    <row r="1222" spans="4:4" customFormat="1">
      <c r="D1222" s="352"/>
    </row>
    <row r="1223" spans="4:4" customFormat="1">
      <c r="D1223" s="352"/>
    </row>
    <row r="1224" spans="4:4" customFormat="1">
      <c r="D1224" s="352"/>
    </row>
    <row r="1225" spans="4:4" customFormat="1">
      <c r="D1225" s="352"/>
    </row>
    <row r="1226" spans="4:4" customFormat="1">
      <c r="D1226" s="352"/>
    </row>
    <row r="1227" spans="4:4" customFormat="1">
      <c r="D1227" s="352"/>
    </row>
    <row r="1228" spans="4:4" customFormat="1">
      <c r="D1228" s="352"/>
    </row>
    <row r="1229" spans="4:4" customFormat="1">
      <c r="D1229" s="352"/>
    </row>
    <row r="1230" spans="4:4" customFormat="1">
      <c r="D1230" s="352"/>
    </row>
    <row r="1231" spans="4:4" customFormat="1">
      <c r="D1231" s="352"/>
    </row>
    <row r="1232" spans="4:4" customFormat="1">
      <c r="D1232" s="352"/>
    </row>
    <row r="1233" spans="4:4" customFormat="1">
      <c r="D1233" s="352"/>
    </row>
    <row r="1234" spans="4:4" customFormat="1">
      <c r="D1234" s="352"/>
    </row>
    <row r="1235" spans="4:4" customFormat="1">
      <c r="D1235" s="352"/>
    </row>
    <row r="1236" spans="4:4" customFormat="1">
      <c r="D1236" s="352"/>
    </row>
    <row r="1237" spans="4:4" customFormat="1">
      <c r="D1237" s="352"/>
    </row>
    <row r="1238" spans="4:4" customFormat="1">
      <c r="D1238" s="352"/>
    </row>
    <row r="1239" spans="4:4" customFormat="1">
      <c r="D1239" s="352"/>
    </row>
    <row r="1240" spans="4:4" customFormat="1">
      <c r="D1240" s="352"/>
    </row>
    <row r="1241" spans="4:4" customFormat="1">
      <c r="D1241" s="352"/>
    </row>
    <row r="1242" spans="4:4" customFormat="1">
      <c r="D1242" s="352"/>
    </row>
    <row r="1243" spans="4:4" customFormat="1">
      <c r="D1243" s="352"/>
    </row>
    <row r="1244" spans="4:4" customFormat="1">
      <c r="D1244" s="352"/>
    </row>
    <row r="1245" spans="4:4" customFormat="1">
      <c r="D1245" s="352"/>
    </row>
    <row r="1246" spans="4:4" customFormat="1">
      <c r="D1246" s="352"/>
    </row>
    <row r="1247" spans="4:4" customFormat="1">
      <c r="D1247" s="352"/>
    </row>
    <row r="1248" spans="4:4" customFormat="1">
      <c r="D1248" s="352"/>
    </row>
    <row r="1249" spans="4:4" customFormat="1">
      <c r="D1249" s="352"/>
    </row>
    <row r="1250" spans="4:4" customFormat="1">
      <c r="D1250" s="352"/>
    </row>
    <row r="1251" spans="4:4" customFormat="1">
      <c r="D1251" s="352"/>
    </row>
    <row r="1252" spans="4:4" customFormat="1">
      <c r="D1252" s="352"/>
    </row>
    <row r="1253" spans="4:4" customFormat="1">
      <c r="D1253" s="352"/>
    </row>
    <row r="1254" spans="4:4" customFormat="1">
      <c r="D1254" s="352"/>
    </row>
    <row r="1255" spans="4:4" customFormat="1">
      <c r="D1255" s="352"/>
    </row>
    <row r="1256" spans="4:4" customFormat="1">
      <c r="D1256" s="352"/>
    </row>
    <row r="1257" spans="4:4" customFormat="1">
      <c r="D1257" s="352"/>
    </row>
    <row r="1258" spans="4:4" customFormat="1">
      <c r="D1258" s="352"/>
    </row>
    <row r="1259" spans="4:4" customFormat="1">
      <c r="D1259" s="352"/>
    </row>
    <row r="1260" spans="4:4" customFormat="1">
      <c r="D1260" s="352"/>
    </row>
    <row r="1261" spans="4:4" customFormat="1">
      <c r="D1261" s="352"/>
    </row>
    <row r="1262" spans="4:4" customFormat="1">
      <c r="D1262" s="352"/>
    </row>
    <row r="1263" spans="4:4" customFormat="1">
      <c r="D1263" s="352"/>
    </row>
    <row r="1264" spans="4:4" customFormat="1">
      <c r="D1264" s="352"/>
    </row>
    <row r="1265" spans="4:4" customFormat="1">
      <c r="D1265" s="352"/>
    </row>
    <row r="1266" spans="4:4" customFormat="1">
      <c r="D1266" s="352"/>
    </row>
    <row r="1267" spans="4:4" customFormat="1">
      <c r="D1267" s="352"/>
    </row>
    <row r="1268" spans="4:4" customFormat="1">
      <c r="D1268" s="352"/>
    </row>
    <row r="1269" spans="4:4" customFormat="1">
      <c r="D1269" s="352"/>
    </row>
    <row r="1270" spans="4:4" customFormat="1">
      <c r="D1270" s="352"/>
    </row>
    <row r="1271" spans="4:4" customFormat="1">
      <c r="D1271" s="352"/>
    </row>
    <row r="1272" spans="4:4" customFormat="1">
      <c r="D1272" s="352"/>
    </row>
    <row r="1273" spans="4:4" customFormat="1">
      <c r="D1273" s="352"/>
    </row>
    <row r="1274" spans="4:4" customFormat="1">
      <c r="D1274" s="352"/>
    </row>
    <row r="1275" spans="4:4" customFormat="1">
      <c r="D1275" s="352"/>
    </row>
    <row r="1276" spans="4:4" customFormat="1">
      <c r="D1276" s="352"/>
    </row>
    <row r="1277" spans="4:4" customFormat="1">
      <c r="D1277" s="352"/>
    </row>
    <row r="1278" spans="4:4" customFormat="1">
      <c r="D1278" s="352"/>
    </row>
    <row r="1279" spans="4:4" customFormat="1">
      <c r="D1279" s="352"/>
    </row>
    <row r="1280" spans="4:4" customFormat="1">
      <c r="D1280" s="352"/>
    </row>
    <row r="1281" spans="4:4" customFormat="1">
      <c r="D1281" s="352"/>
    </row>
    <row r="1282" spans="4:4" customFormat="1">
      <c r="D1282" s="352"/>
    </row>
    <row r="1283" spans="4:4" customFormat="1">
      <c r="D1283" s="352"/>
    </row>
    <row r="1284" spans="4:4" customFormat="1">
      <c r="D1284" s="352"/>
    </row>
    <row r="1285" spans="4:4" customFormat="1">
      <c r="D1285" s="352"/>
    </row>
    <row r="1286" spans="4:4" customFormat="1">
      <c r="D1286" s="352"/>
    </row>
    <row r="1287" spans="4:4" customFormat="1">
      <c r="D1287" s="352"/>
    </row>
    <row r="1288" spans="4:4" customFormat="1">
      <c r="D1288" s="352"/>
    </row>
    <row r="1289" spans="4:4" customFormat="1">
      <c r="D1289" s="352"/>
    </row>
    <row r="1290" spans="4:4" customFormat="1">
      <c r="D1290" s="352"/>
    </row>
    <row r="1291" spans="4:4" customFormat="1">
      <c r="D1291" s="352"/>
    </row>
    <row r="1292" spans="4:4" customFormat="1">
      <c r="D1292" s="352"/>
    </row>
    <row r="1293" spans="4:4" customFormat="1">
      <c r="D1293" s="352"/>
    </row>
    <row r="1294" spans="4:4" customFormat="1">
      <c r="D1294" s="352"/>
    </row>
    <row r="1295" spans="4:4" customFormat="1">
      <c r="D1295" s="352"/>
    </row>
    <row r="1296" spans="4:4" customFormat="1">
      <c r="D1296" s="352"/>
    </row>
    <row r="1297" spans="4:4" customFormat="1">
      <c r="D1297" s="352"/>
    </row>
    <row r="1298" spans="4:4" customFormat="1">
      <c r="D1298" s="352"/>
    </row>
    <row r="1299" spans="4:4" customFormat="1">
      <c r="D1299" s="352"/>
    </row>
    <row r="1300" spans="4:4" customFormat="1">
      <c r="D1300" s="352"/>
    </row>
    <row r="1301" spans="4:4" customFormat="1">
      <c r="D1301" s="352"/>
    </row>
    <row r="1302" spans="4:4" customFormat="1">
      <c r="D1302" s="352"/>
    </row>
    <row r="1303" spans="4:4" customFormat="1">
      <c r="D1303" s="352"/>
    </row>
    <row r="1304" spans="4:4" customFormat="1">
      <c r="D1304" s="352"/>
    </row>
    <row r="1305" spans="4:4" customFormat="1">
      <c r="D1305" s="352"/>
    </row>
    <row r="1306" spans="4:4" customFormat="1">
      <c r="D1306" s="352"/>
    </row>
    <row r="1307" spans="4:4" customFormat="1">
      <c r="D1307" s="352"/>
    </row>
    <row r="1308" spans="4:4" customFormat="1">
      <c r="D1308" s="352"/>
    </row>
    <row r="1309" spans="4:4" customFormat="1">
      <c r="D1309" s="352"/>
    </row>
    <row r="1310" spans="4:4" customFormat="1">
      <c r="D1310" s="352"/>
    </row>
    <row r="1311" spans="4:4" customFormat="1">
      <c r="D1311" s="352"/>
    </row>
    <row r="1312" spans="4:4" customFormat="1">
      <c r="D1312" s="352"/>
    </row>
    <row r="1313" spans="4:4" customFormat="1">
      <c r="D1313" s="352"/>
    </row>
    <row r="1314" spans="4:4" customFormat="1">
      <c r="D1314" s="352"/>
    </row>
    <row r="1315" spans="4:4" customFormat="1">
      <c r="D1315" s="352"/>
    </row>
    <row r="1316" spans="4:4" customFormat="1">
      <c r="D1316" s="352"/>
    </row>
    <row r="1317" spans="4:4" customFormat="1">
      <c r="D1317" s="352"/>
    </row>
    <row r="1318" spans="4:4" customFormat="1">
      <c r="D1318" s="352"/>
    </row>
    <row r="1319" spans="4:4" customFormat="1">
      <c r="D1319" s="352"/>
    </row>
    <row r="1320" spans="4:4" customFormat="1">
      <c r="D1320" s="352"/>
    </row>
    <row r="1321" spans="4:4" customFormat="1">
      <c r="D1321" s="352"/>
    </row>
    <row r="1322" spans="4:4" customFormat="1">
      <c r="D1322" s="352"/>
    </row>
    <row r="1323" spans="4:4" customFormat="1">
      <c r="D1323" s="352"/>
    </row>
    <row r="1324" spans="4:4" customFormat="1">
      <c r="D1324" s="352"/>
    </row>
    <row r="1325" spans="4:4" customFormat="1">
      <c r="D1325" s="352"/>
    </row>
    <row r="1326" spans="4:4" customFormat="1">
      <c r="D1326" s="352"/>
    </row>
    <row r="1327" spans="4:4" customFormat="1">
      <c r="D1327" s="352"/>
    </row>
    <row r="1328" spans="4:4" customFormat="1">
      <c r="D1328" s="352"/>
    </row>
    <row r="1329" spans="4:4" customFormat="1">
      <c r="D1329" s="352"/>
    </row>
    <row r="1330" spans="4:4" customFormat="1">
      <c r="D1330" s="352"/>
    </row>
    <row r="1331" spans="4:4" customFormat="1">
      <c r="D1331" s="352"/>
    </row>
    <row r="1332" spans="4:4" customFormat="1">
      <c r="D1332" s="352"/>
    </row>
    <row r="1333" spans="4:4" customFormat="1">
      <c r="D1333" s="352"/>
    </row>
    <row r="1334" spans="4:4" customFormat="1">
      <c r="D1334" s="352"/>
    </row>
    <row r="1335" spans="4:4" customFormat="1">
      <c r="D1335" s="352"/>
    </row>
    <row r="1336" spans="4:4" customFormat="1">
      <c r="D1336" s="352"/>
    </row>
    <row r="1337" spans="4:4" customFormat="1">
      <c r="D1337" s="352"/>
    </row>
    <row r="1338" spans="4:4" customFormat="1">
      <c r="D1338" s="352"/>
    </row>
    <row r="1339" spans="4:4" customFormat="1">
      <c r="D1339" s="352"/>
    </row>
    <row r="1340" spans="4:4" customFormat="1">
      <c r="D1340" s="352"/>
    </row>
    <row r="1341" spans="4:4" customFormat="1">
      <c r="D1341" s="352"/>
    </row>
    <row r="1342" spans="4:4" customFormat="1">
      <c r="D1342" s="352"/>
    </row>
    <row r="1343" spans="4:4" customFormat="1">
      <c r="D1343" s="352"/>
    </row>
    <row r="1344" spans="4:4" customFormat="1">
      <c r="D1344" s="352"/>
    </row>
    <row r="1345" spans="4:4" customFormat="1">
      <c r="D1345" s="352"/>
    </row>
    <row r="1346" spans="4:4" customFormat="1">
      <c r="D1346" s="352"/>
    </row>
    <row r="1347" spans="4:4" customFormat="1">
      <c r="D1347" s="352"/>
    </row>
    <row r="1348" spans="4:4" customFormat="1">
      <c r="D1348" s="352"/>
    </row>
    <row r="1349" spans="4:4" customFormat="1">
      <c r="D1349" s="352"/>
    </row>
    <row r="1350" spans="4:4" customFormat="1">
      <c r="D1350" s="352"/>
    </row>
    <row r="1351" spans="4:4" customFormat="1">
      <c r="D1351" s="352"/>
    </row>
    <row r="1352" spans="4:4" customFormat="1">
      <c r="D1352" s="352"/>
    </row>
    <row r="1353" spans="4:4" customFormat="1">
      <c r="D1353" s="352"/>
    </row>
    <row r="1354" spans="4:4" customFormat="1">
      <c r="D1354" s="352"/>
    </row>
    <row r="1355" spans="4:4" customFormat="1">
      <c r="D1355" s="352"/>
    </row>
    <row r="1356" spans="4:4" customFormat="1">
      <c r="D1356" s="352"/>
    </row>
    <row r="1357" spans="4:4" customFormat="1">
      <c r="D1357" s="352"/>
    </row>
    <row r="1358" spans="4:4" customFormat="1">
      <c r="D1358" s="352"/>
    </row>
    <row r="1359" spans="4:4" customFormat="1">
      <c r="D1359" s="352"/>
    </row>
    <row r="1360" spans="4:4" customFormat="1">
      <c r="D1360" s="352"/>
    </row>
    <row r="1361" spans="4:4" customFormat="1">
      <c r="D1361" s="352"/>
    </row>
    <row r="1362" spans="4:4" customFormat="1">
      <c r="D1362" s="352"/>
    </row>
    <row r="1363" spans="4:4" customFormat="1">
      <c r="D1363" s="352"/>
    </row>
    <row r="1364" spans="4:4" customFormat="1">
      <c r="D1364" s="352"/>
    </row>
    <row r="1365" spans="4:4" customFormat="1">
      <c r="D1365" s="352"/>
    </row>
    <row r="1366" spans="4:4" customFormat="1">
      <c r="D1366" s="352"/>
    </row>
    <row r="1367" spans="4:4" customFormat="1">
      <c r="D1367" s="352"/>
    </row>
    <row r="1368" spans="4:4" customFormat="1">
      <c r="D1368" s="352"/>
    </row>
    <row r="1369" spans="4:4" customFormat="1">
      <c r="D1369" s="352"/>
    </row>
    <row r="1370" spans="4:4" customFormat="1">
      <c r="D1370" s="352"/>
    </row>
    <row r="1371" spans="4:4" customFormat="1">
      <c r="D1371" s="352"/>
    </row>
    <row r="1372" spans="4:4" customFormat="1">
      <c r="D1372" s="352"/>
    </row>
    <row r="1373" spans="4:4" customFormat="1">
      <c r="D1373" s="352"/>
    </row>
    <row r="1374" spans="4:4" customFormat="1">
      <c r="D1374" s="352"/>
    </row>
    <row r="1375" spans="4:4" customFormat="1">
      <c r="D1375" s="352"/>
    </row>
    <row r="1376" spans="4:4" customFormat="1">
      <c r="D1376" s="352"/>
    </row>
    <row r="1377" spans="4:4" customFormat="1">
      <c r="D1377" s="352"/>
    </row>
    <row r="1378" spans="4:4" customFormat="1">
      <c r="D1378" s="352"/>
    </row>
    <row r="1379" spans="4:4" customFormat="1">
      <c r="D1379" s="352"/>
    </row>
    <row r="1380" spans="4:4" customFormat="1">
      <c r="D1380" s="352"/>
    </row>
    <row r="1381" spans="4:4" customFormat="1">
      <c r="D1381" s="352"/>
    </row>
    <row r="1382" spans="4:4" customFormat="1">
      <c r="D1382" s="352"/>
    </row>
    <row r="1383" spans="4:4" customFormat="1">
      <c r="D1383" s="352"/>
    </row>
    <row r="1384" spans="4:4" customFormat="1">
      <c r="D1384" s="352"/>
    </row>
    <row r="1385" spans="4:4" customFormat="1">
      <c r="D1385" s="352"/>
    </row>
    <row r="1386" spans="4:4" customFormat="1">
      <c r="D1386" s="352"/>
    </row>
    <row r="1387" spans="4:4" customFormat="1">
      <c r="D1387" s="352"/>
    </row>
    <row r="1388" spans="4:4" customFormat="1">
      <c r="D1388" s="352"/>
    </row>
    <row r="1389" spans="4:4" customFormat="1">
      <c r="D1389" s="352"/>
    </row>
    <row r="1390" spans="4:4" customFormat="1">
      <c r="D1390" s="352"/>
    </row>
    <row r="1391" spans="4:4" customFormat="1">
      <c r="D1391" s="352"/>
    </row>
    <row r="1392" spans="4:4" customFormat="1">
      <c r="D1392" s="352"/>
    </row>
    <row r="1393" spans="4:4" customFormat="1">
      <c r="D1393" s="352"/>
    </row>
    <row r="1394" spans="4:4" customFormat="1">
      <c r="D1394" s="352"/>
    </row>
    <row r="1395" spans="4:4" customFormat="1">
      <c r="D1395" s="352"/>
    </row>
    <row r="1396" spans="4:4" customFormat="1">
      <c r="D1396" s="352"/>
    </row>
    <row r="1397" spans="4:4" customFormat="1">
      <c r="D1397" s="352"/>
    </row>
    <row r="1398" spans="4:4" customFormat="1">
      <c r="D1398" s="352"/>
    </row>
    <row r="1399" spans="4:4" customFormat="1">
      <c r="D1399" s="352"/>
    </row>
    <row r="1400" spans="4:4" customFormat="1">
      <c r="D1400" s="352"/>
    </row>
    <row r="1401" spans="4:4" customFormat="1">
      <c r="D1401" s="352"/>
    </row>
    <row r="1402" spans="4:4" customFormat="1">
      <c r="D1402" s="352"/>
    </row>
    <row r="1403" spans="4:4" customFormat="1">
      <c r="D1403" s="352"/>
    </row>
    <row r="1404" spans="4:4" customFormat="1">
      <c r="D1404" s="352"/>
    </row>
    <row r="1405" spans="4:4" customFormat="1">
      <c r="D1405" s="352"/>
    </row>
    <row r="1406" spans="4:4" customFormat="1">
      <c r="D1406" s="352"/>
    </row>
    <row r="1407" spans="4:4" customFormat="1">
      <c r="D1407" s="352"/>
    </row>
    <row r="1408" spans="4:4" customFormat="1">
      <c r="D1408" s="352"/>
    </row>
    <row r="1409" spans="4:4" customFormat="1">
      <c r="D1409" s="352"/>
    </row>
    <row r="1410" spans="4:4" customFormat="1">
      <c r="D1410" s="352"/>
    </row>
    <row r="1411" spans="4:4" customFormat="1">
      <c r="D1411" s="352"/>
    </row>
    <row r="1412" spans="4:4" customFormat="1">
      <c r="D1412" s="352"/>
    </row>
    <row r="1413" spans="4:4" customFormat="1">
      <c r="D1413" s="352"/>
    </row>
    <row r="1414" spans="4:4" customFormat="1">
      <c r="D1414" s="352"/>
    </row>
    <row r="1415" spans="4:4" customFormat="1">
      <c r="D1415" s="352"/>
    </row>
    <row r="1416" spans="4:4" customFormat="1">
      <c r="D1416" s="352"/>
    </row>
    <row r="1417" spans="4:4" customFormat="1">
      <c r="D1417" s="352"/>
    </row>
    <row r="1418" spans="4:4" customFormat="1">
      <c r="D1418" s="352"/>
    </row>
    <row r="1419" spans="4:4" customFormat="1">
      <c r="D1419" s="352"/>
    </row>
    <row r="1420" spans="4:4" customFormat="1">
      <c r="D1420" s="352"/>
    </row>
    <row r="1421" spans="4:4" customFormat="1">
      <c r="D1421" s="352"/>
    </row>
    <row r="1422" spans="4:4" customFormat="1">
      <c r="D1422" s="352"/>
    </row>
    <row r="1423" spans="4:4" customFormat="1">
      <c r="D1423" s="352"/>
    </row>
    <row r="1424" spans="4:4" customFormat="1">
      <c r="D1424" s="352"/>
    </row>
    <row r="1425" spans="4:4" customFormat="1">
      <c r="D1425" s="352"/>
    </row>
    <row r="1426" spans="4:4" customFormat="1">
      <c r="D1426" s="352"/>
    </row>
    <row r="1427" spans="4:4" customFormat="1">
      <c r="D1427" s="352"/>
    </row>
    <row r="1428" spans="4:4" customFormat="1">
      <c r="D1428" s="352"/>
    </row>
    <row r="1429" spans="4:4" customFormat="1">
      <c r="D1429" s="352"/>
    </row>
    <row r="1430" spans="4:4" customFormat="1">
      <c r="D1430" s="352"/>
    </row>
    <row r="1431" spans="4:4" customFormat="1">
      <c r="D1431" s="352"/>
    </row>
    <row r="1432" spans="4:4" customFormat="1">
      <c r="D1432" s="352"/>
    </row>
    <row r="1433" spans="4:4" customFormat="1">
      <c r="D1433" s="352"/>
    </row>
    <row r="1434" spans="4:4" customFormat="1">
      <c r="D1434" s="352"/>
    </row>
    <row r="1435" spans="4:4" customFormat="1">
      <c r="D1435" s="352"/>
    </row>
    <row r="1436" spans="4:4" customFormat="1">
      <c r="D1436" s="352"/>
    </row>
    <row r="1437" spans="4:4" customFormat="1">
      <c r="D1437" s="352"/>
    </row>
    <row r="1438" spans="4:4" customFormat="1">
      <c r="D1438" s="352"/>
    </row>
    <row r="1439" spans="4:4" customFormat="1">
      <c r="D1439" s="352"/>
    </row>
    <row r="1440" spans="4:4" customFormat="1">
      <c r="D1440" s="352"/>
    </row>
    <row r="1441" spans="4:4" customFormat="1">
      <c r="D1441" s="352"/>
    </row>
    <row r="1442" spans="4:4" customFormat="1">
      <c r="D1442" s="352"/>
    </row>
    <row r="1443" spans="4:4" customFormat="1">
      <c r="D1443" s="352"/>
    </row>
    <row r="1444" spans="4:4" customFormat="1">
      <c r="D1444" s="352"/>
    </row>
    <row r="1445" spans="4:4" customFormat="1">
      <c r="D1445" s="352"/>
    </row>
    <row r="1446" spans="4:4" customFormat="1">
      <c r="D1446" s="352"/>
    </row>
    <row r="1447" spans="4:4" customFormat="1">
      <c r="D1447" s="352"/>
    </row>
    <row r="1448" spans="4:4" customFormat="1">
      <c r="D1448" s="352"/>
    </row>
    <row r="1449" spans="4:4" customFormat="1">
      <c r="D1449" s="352"/>
    </row>
    <row r="1450" spans="4:4" customFormat="1">
      <c r="D1450" s="352"/>
    </row>
    <row r="1451" spans="4:4" customFormat="1">
      <c r="D1451" s="352"/>
    </row>
    <row r="1452" spans="4:4" customFormat="1">
      <c r="D1452" s="352"/>
    </row>
    <row r="1453" spans="4:4" customFormat="1">
      <c r="D1453" s="352"/>
    </row>
    <row r="1454" spans="4:4" customFormat="1">
      <c r="D1454" s="352"/>
    </row>
    <row r="1455" spans="4:4" customFormat="1">
      <c r="D1455" s="352"/>
    </row>
    <row r="1456" spans="4:4" customFormat="1">
      <c r="D1456" s="352"/>
    </row>
    <row r="1457" spans="4:4" customFormat="1">
      <c r="D1457" s="352"/>
    </row>
    <row r="1458" spans="4:4" customFormat="1">
      <c r="D1458" s="352"/>
    </row>
    <row r="1459" spans="4:4" customFormat="1">
      <c r="D1459" s="352"/>
    </row>
    <row r="1460" spans="4:4" customFormat="1">
      <c r="D1460" s="352"/>
    </row>
    <row r="1461" spans="4:4" customFormat="1">
      <c r="D1461" s="352"/>
    </row>
    <row r="1462" spans="4:4" customFormat="1">
      <c r="D1462" s="352"/>
    </row>
    <row r="1463" spans="4:4" customFormat="1">
      <c r="D1463" s="352"/>
    </row>
    <row r="1464" spans="4:4" customFormat="1">
      <c r="D1464" s="352"/>
    </row>
    <row r="1465" spans="4:4" customFormat="1">
      <c r="D1465" s="352"/>
    </row>
    <row r="1466" spans="4:4" customFormat="1">
      <c r="D1466" s="352"/>
    </row>
    <row r="1467" spans="4:4" customFormat="1">
      <c r="D1467" s="352"/>
    </row>
    <row r="1468" spans="4:4" customFormat="1">
      <c r="D1468" s="352"/>
    </row>
    <row r="1469" spans="4:4" customFormat="1">
      <c r="D1469" s="352"/>
    </row>
    <row r="1470" spans="4:4" customFormat="1">
      <c r="D1470" s="352"/>
    </row>
    <row r="1471" spans="4:4" customFormat="1">
      <c r="D1471" s="352"/>
    </row>
    <row r="1472" spans="4:4" customFormat="1">
      <c r="D1472" s="352"/>
    </row>
    <row r="1473" spans="4:4" customFormat="1">
      <c r="D1473" s="352"/>
    </row>
    <row r="1474" spans="4:4" customFormat="1">
      <c r="D1474" s="352"/>
    </row>
    <row r="1475" spans="4:4" customFormat="1">
      <c r="D1475" s="352"/>
    </row>
    <row r="1476" spans="4:4" customFormat="1">
      <c r="D1476" s="352"/>
    </row>
    <row r="1477" spans="4:4" customFormat="1">
      <c r="D1477" s="352"/>
    </row>
    <row r="1478" spans="4:4" customFormat="1">
      <c r="D1478" s="352"/>
    </row>
    <row r="1479" spans="4:4" customFormat="1">
      <c r="D1479" s="352"/>
    </row>
    <row r="1480" spans="4:4" customFormat="1">
      <c r="D1480" s="352"/>
    </row>
    <row r="1481" spans="4:4" customFormat="1">
      <c r="D1481" s="352"/>
    </row>
    <row r="1482" spans="4:4" customFormat="1">
      <c r="D1482" s="352"/>
    </row>
    <row r="1483" spans="4:4" customFormat="1">
      <c r="D1483" s="352"/>
    </row>
    <row r="1484" spans="4:4" customFormat="1">
      <c r="D1484" s="352"/>
    </row>
    <row r="1485" spans="4:4" customFormat="1">
      <c r="D1485" s="352"/>
    </row>
    <row r="1486" spans="4:4" customFormat="1">
      <c r="D1486" s="352"/>
    </row>
    <row r="1487" spans="4:4" customFormat="1">
      <c r="D1487" s="352"/>
    </row>
    <row r="1488" spans="4:4" customFormat="1">
      <c r="D1488" s="352"/>
    </row>
    <row r="1489" spans="4:4" customFormat="1">
      <c r="D1489" s="352"/>
    </row>
    <row r="1490" spans="4:4" customFormat="1">
      <c r="D1490" s="352"/>
    </row>
    <row r="1491" spans="4:4" customFormat="1">
      <c r="D1491" s="352"/>
    </row>
    <row r="1492" spans="4:4" customFormat="1">
      <c r="D1492" s="352"/>
    </row>
    <row r="1493" spans="4:4" customFormat="1">
      <c r="D1493" s="352"/>
    </row>
    <row r="1494" spans="4:4" customFormat="1">
      <c r="D1494" s="352"/>
    </row>
    <row r="1495" spans="4:4" customFormat="1">
      <c r="D1495" s="352"/>
    </row>
    <row r="1496" spans="4:4" customFormat="1">
      <c r="D1496" s="352"/>
    </row>
    <row r="1497" spans="4:4" customFormat="1">
      <c r="D1497" s="352"/>
    </row>
    <row r="1498" spans="4:4" customFormat="1">
      <c r="D1498" s="352"/>
    </row>
    <row r="1499" spans="4:4" customFormat="1">
      <c r="D1499" s="352"/>
    </row>
    <row r="1500" spans="4:4" customFormat="1">
      <c r="D1500" s="352"/>
    </row>
    <row r="1501" spans="4:4" customFormat="1">
      <c r="D1501" s="352"/>
    </row>
    <row r="1502" spans="4:4" customFormat="1">
      <c r="D1502" s="352"/>
    </row>
    <row r="1503" spans="4:4" customFormat="1">
      <c r="D1503" s="352"/>
    </row>
    <row r="1504" spans="4:4" customFormat="1">
      <c r="D1504" s="352"/>
    </row>
    <row r="1505" spans="4:4" customFormat="1">
      <c r="D1505" s="352"/>
    </row>
    <row r="1506" spans="4:4" customFormat="1">
      <c r="D1506" s="352"/>
    </row>
    <row r="1507" spans="4:4" customFormat="1">
      <c r="D1507" s="352"/>
    </row>
    <row r="1508" spans="4:4" customFormat="1">
      <c r="D1508" s="352"/>
    </row>
    <row r="1509" spans="4:4" customFormat="1">
      <c r="D1509" s="352"/>
    </row>
    <row r="1510" spans="4:4" customFormat="1">
      <c r="D1510" s="352"/>
    </row>
    <row r="1511" spans="4:4" customFormat="1">
      <c r="D1511" s="352"/>
    </row>
    <row r="1512" spans="4:4" customFormat="1">
      <c r="D1512" s="352"/>
    </row>
    <row r="1513" spans="4:4" customFormat="1">
      <c r="D1513" s="352"/>
    </row>
    <row r="1514" spans="4:4" customFormat="1">
      <c r="D1514" s="352"/>
    </row>
    <row r="1515" spans="4:4" customFormat="1">
      <c r="D1515" s="352"/>
    </row>
    <row r="1516" spans="4:4" customFormat="1">
      <c r="D1516" s="352"/>
    </row>
    <row r="1517" spans="4:4" customFormat="1">
      <c r="D1517" s="352"/>
    </row>
    <row r="1518" spans="4:4" customFormat="1">
      <c r="D1518" s="352"/>
    </row>
    <row r="1519" spans="4:4" customFormat="1">
      <c r="D1519" s="352"/>
    </row>
    <row r="1520" spans="4:4" customFormat="1">
      <c r="D1520" s="352"/>
    </row>
    <row r="1521" spans="4:4" customFormat="1">
      <c r="D1521" s="352"/>
    </row>
    <row r="1522" spans="4:4" customFormat="1">
      <c r="D1522" s="352"/>
    </row>
    <row r="1523" spans="4:4" customFormat="1">
      <c r="D1523" s="352"/>
    </row>
    <row r="1524" spans="4:4" customFormat="1">
      <c r="D1524" s="352"/>
    </row>
    <row r="1525" spans="4:4" customFormat="1">
      <c r="D1525" s="352"/>
    </row>
    <row r="1526" spans="4:4" customFormat="1">
      <c r="D1526" s="352"/>
    </row>
    <row r="1527" spans="4:4" customFormat="1">
      <c r="D1527" s="352"/>
    </row>
    <row r="1528" spans="4:4" customFormat="1">
      <c r="D1528" s="352"/>
    </row>
    <row r="1529" spans="4:4" customFormat="1">
      <c r="D1529" s="352"/>
    </row>
    <row r="1530" spans="4:4" customFormat="1">
      <c r="D1530" s="352"/>
    </row>
    <row r="1531" spans="4:4" customFormat="1">
      <c r="D1531" s="352"/>
    </row>
    <row r="1532" spans="4:4" customFormat="1">
      <c r="D1532" s="352"/>
    </row>
    <row r="1533" spans="4:4" customFormat="1">
      <c r="D1533" s="352"/>
    </row>
    <row r="1534" spans="4:4" customFormat="1">
      <c r="D1534" s="352"/>
    </row>
    <row r="1535" spans="4:4" customFormat="1">
      <c r="D1535" s="352"/>
    </row>
    <row r="1536" spans="4:4" customFormat="1">
      <c r="D1536" s="352"/>
    </row>
    <row r="1537" spans="4:4" customFormat="1">
      <c r="D1537" s="352"/>
    </row>
    <row r="1538" spans="4:4" customFormat="1">
      <c r="D1538" s="352"/>
    </row>
    <row r="1539" spans="4:4" customFormat="1">
      <c r="D1539" s="352"/>
    </row>
    <row r="1540" spans="4:4" customFormat="1">
      <c r="D1540" s="352"/>
    </row>
    <row r="1541" spans="4:4" customFormat="1">
      <c r="D1541" s="352"/>
    </row>
    <row r="1542" spans="4:4" customFormat="1">
      <c r="D1542" s="352"/>
    </row>
    <row r="1543" spans="4:4" customFormat="1">
      <c r="D1543" s="352"/>
    </row>
    <row r="1544" spans="4:4" customFormat="1">
      <c r="D1544" s="352"/>
    </row>
    <row r="1545" spans="4:4" customFormat="1">
      <c r="D1545" s="352"/>
    </row>
    <row r="1546" spans="4:4" customFormat="1">
      <c r="D1546" s="352"/>
    </row>
    <row r="1547" spans="4:4" customFormat="1">
      <c r="D1547" s="352"/>
    </row>
    <row r="1548" spans="4:4" customFormat="1">
      <c r="D1548" s="352"/>
    </row>
    <row r="1549" spans="4:4" customFormat="1">
      <c r="D1549" s="352"/>
    </row>
    <row r="1550" spans="4:4" customFormat="1">
      <c r="D1550" s="352"/>
    </row>
    <row r="1551" spans="4:4" customFormat="1">
      <c r="D1551" s="352"/>
    </row>
    <row r="1552" spans="4:4" customFormat="1">
      <c r="D1552" s="352"/>
    </row>
    <row r="1553" spans="4:4" customFormat="1">
      <c r="D1553" s="352"/>
    </row>
    <row r="1554" spans="4:4" customFormat="1">
      <c r="D1554" s="352"/>
    </row>
    <row r="1555" spans="4:4" customFormat="1">
      <c r="D1555" s="352"/>
    </row>
    <row r="1556" spans="4:4" customFormat="1">
      <c r="D1556" s="352"/>
    </row>
    <row r="1557" spans="4:4" customFormat="1">
      <c r="D1557" s="352"/>
    </row>
    <row r="1558" spans="4:4" customFormat="1">
      <c r="D1558" s="352"/>
    </row>
    <row r="1559" spans="4:4" customFormat="1">
      <c r="D1559" s="352"/>
    </row>
    <row r="1560" spans="4:4" customFormat="1">
      <c r="D1560" s="352"/>
    </row>
    <row r="1561" spans="4:4" customFormat="1">
      <c r="D1561" s="352"/>
    </row>
    <row r="1562" spans="4:4" customFormat="1">
      <c r="D1562" s="352"/>
    </row>
    <row r="1563" spans="4:4" customFormat="1">
      <c r="D1563" s="352"/>
    </row>
    <row r="1564" spans="4:4" customFormat="1">
      <c r="D1564" s="352"/>
    </row>
    <row r="1565" spans="4:4" customFormat="1">
      <c r="D1565" s="352"/>
    </row>
    <row r="1566" spans="4:4" customFormat="1">
      <c r="D1566" s="352"/>
    </row>
    <row r="1567" spans="4:4" customFormat="1">
      <c r="D1567" s="352"/>
    </row>
    <row r="1568" spans="4:4" customFormat="1">
      <c r="D1568" s="352"/>
    </row>
    <row r="1569" spans="4:4" customFormat="1">
      <c r="D1569" s="352"/>
    </row>
    <row r="1570" spans="4:4" customFormat="1">
      <c r="D1570" s="352"/>
    </row>
    <row r="1571" spans="4:4" customFormat="1">
      <c r="D1571" s="352"/>
    </row>
    <row r="1572" spans="4:4" customFormat="1">
      <c r="D1572" s="352"/>
    </row>
    <row r="1573" spans="4:4" customFormat="1">
      <c r="D1573" s="352"/>
    </row>
    <row r="1574" spans="4:4" customFormat="1">
      <c r="D1574" s="352"/>
    </row>
    <row r="1575" spans="4:4" customFormat="1">
      <c r="D1575" s="352"/>
    </row>
    <row r="1576" spans="4:4" customFormat="1">
      <c r="D1576" s="352"/>
    </row>
    <row r="1577" spans="4:4" customFormat="1">
      <c r="D1577" s="352"/>
    </row>
    <row r="1578" spans="4:4" customFormat="1">
      <c r="D1578" s="352"/>
    </row>
    <row r="1579" spans="4:4" customFormat="1">
      <c r="D1579" s="352"/>
    </row>
    <row r="1580" spans="4:4" customFormat="1">
      <c r="D1580" s="352"/>
    </row>
    <row r="1581" spans="4:4" customFormat="1">
      <c r="D1581" s="352"/>
    </row>
    <row r="1582" spans="4:4" customFormat="1">
      <c r="D1582" s="352"/>
    </row>
    <row r="1583" spans="4:4" customFormat="1">
      <c r="D1583" s="352"/>
    </row>
    <row r="1584" spans="4:4" customFormat="1">
      <c r="D1584" s="352"/>
    </row>
    <row r="1585" spans="4:4" customFormat="1">
      <c r="D1585" s="352"/>
    </row>
    <row r="1586" spans="4:4" customFormat="1">
      <c r="D1586" s="352"/>
    </row>
    <row r="1587" spans="4:4" customFormat="1">
      <c r="D1587" s="352"/>
    </row>
    <row r="1588" spans="4:4" customFormat="1">
      <c r="D1588" s="352"/>
    </row>
    <row r="1589" spans="4:4" customFormat="1">
      <c r="D1589" s="352"/>
    </row>
    <row r="1590" spans="4:4" customFormat="1">
      <c r="D1590" s="352"/>
    </row>
    <row r="1591" spans="4:4" customFormat="1">
      <c r="D1591" s="352"/>
    </row>
    <row r="1592" spans="4:4" customFormat="1">
      <c r="D1592" s="352"/>
    </row>
    <row r="1593" spans="4:4" customFormat="1">
      <c r="D1593" s="352"/>
    </row>
    <row r="1594" spans="4:4" customFormat="1">
      <c r="D1594" s="352"/>
    </row>
    <row r="1595" spans="4:4" customFormat="1">
      <c r="D1595" s="352"/>
    </row>
    <row r="1596" spans="4:4" customFormat="1">
      <c r="D1596" s="352"/>
    </row>
    <row r="1597" spans="4:4" customFormat="1">
      <c r="D1597" s="352"/>
    </row>
    <row r="1598" spans="4:4" customFormat="1">
      <c r="D1598" s="352"/>
    </row>
    <row r="1599" spans="4:4" customFormat="1">
      <c r="D1599" s="352"/>
    </row>
    <row r="1600" spans="4:4" customFormat="1">
      <c r="D1600" s="352"/>
    </row>
    <row r="1601" spans="4:4" customFormat="1">
      <c r="D1601" s="352"/>
    </row>
    <row r="1602" spans="4:4" customFormat="1">
      <c r="D1602" s="352"/>
    </row>
    <row r="1603" spans="4:4" customFormat="1">
      <c r="D1603" s="352"/>
    </row>
    <row r="1604" spans="4:4" customFormat="1">
      <c r="D1604" s="352"/>
    </row>
    <row r="1605" spans="4:4" customFormat="1">
      <c r="D1605" s="352"/>
    </row>
    <row r="1606" spans="4:4" customFormat="1">
      <c r="D1606" s="352"/>
    </row>
    <row r="1607" spans="4:4" customFormat="1">
      <c r="D1607" s="352"/>
    </row>
    <row r="1608" spans="4:4" customFormat="1">
      <c r="D1608" s="352"/>
    </row>
    <row r="1609" spans="4:4" customFormat="1">
      <c r="D1609" s="352"/>
    </row>
    <row r="1610" spans="4:4" customFormat="1">
      <c r="D1610" s="352"/>
    </row>
    <row r="1611" spans="4:4" customFormat="1">
      <c r="D1611" s="352"/>
    </row>
    <row r="1612" spans="4:4" customFormat="1">
      <c r="D1612" s="352"/>
    </row>
    <row r="1613" spans="4:4" customFormat="1">
      <c r="D1613" s="352"/>
    </row>
    <row r="1614" spans="4:4" customFormat="1">
      <c r="D1614" s="352"/>
    </row>
    <row r="1615" spans="4:4" customFormat="1">
      <c r="D1615" s="352"/>
    </row>
    <row r="1616" spans="4:4" customFormat="1">
      <c r="D1616" s="352"/>
    </row>
    <row r="1617" spans="4:4" customFormat="1">
      <c r="D1617" s="352"/>
    </row>
    <row r="1618" spans="4:4" customFormat="1">
      <c r="D1618" s="352"/>
    </row>
    <row r="1619" spans="4:4" customFormat="1">
      <c r="D1619" s="352"/>
    </row>
    <row r="1620" spans="4:4" customFormat="1">
      <c r="D1620" s="352"/>
    </row>
    <row r="1621" spans="4:4" customFormat="1">
      <c r="D1621" s="352"/>
    </row>
    <row r="1622" spans="4:4" customFormat="1">
      <c r="D1622" s="352"/>
    </row>
    <row r="1623" spans="4:4" customFormat="1">
      <c r="D1623" s="352"/>
    </row>
    <row r="1624" spans="4:4" customFormat="1">
      <c r="D1624" s="352"/>
    </row>
    <row r="1625" spans="4:4" customFormat="1">
      <c r="D1625" s="352"/>
    </row>
    <row r="1626" spans="4:4" customFormat="1">
      <c r="D1626" s="352"/>
    </row>
    <row r="1627" spans="4:4" customFormat="1">
      <c r="D1627" s="352"/>
    </row>
    <row r="1628" spans="4:4" customFormat="1">
      <c r="D1628" s="352"/>
    </row>
    <row r="1629" spans="4:4" customFormat="1">
      <c r="D1629" s="352"/>
    </row>
    <row r="1630" spans="4:4" customFormat="1">
      <c r="D1630" s="352"/>
    </row>
    <row r="1631" spans="4:4" customFormat="1">
      <c r="D1631" s="352"/>
    </row>
    <row r="1632" spans="4:4" customFormat="1">
      <c r="D1632" s="352"/>
    </row>
    <row r="1633" spans="4:4" customFormat="1">
      <c r="D1633" s="352"/>
    </row>
    <row r="1634" spans="4:4" customFormat="1">
      <c r="D1634" s="352"/>
    </row>
    <row r="1635" spans="4:4" customFormat="1">
      <c r="D1635" s="352"/>
    </row>
    <row r="1636" spans="4:4" customFormat="1">
      <c r="D1636" s="352"/>
    </row>
    <row r="1637" spans="4:4" customFormat="1">
      <c r="D1637" s="352"/>
    </row>
    <row r="1638" spans="4:4" customFormat="1">
      <c r="D1638" s="352"/>
    </row>
    <row r="1639" spans="4:4" customFormat="1">
      <c r="D1639" s="352"/>
    </row>
    <row r="1640" spans="4:4" customFormat="1">
      <c r="D1640" s="352"/>
    </row>
    <row r="1641" spans="4:4" customFormat="1">
      <c r="D1641" s="352"/>
    </row>
    <row r="1642" spans="4:4" customFormat="1">
      <c r="D1642" s="352"/>
    </row>
    <row r="1643" spans="4:4" customFormat="1">
      <c r="D1643" s="352"/>
    </row>
    <row r="1644" spans="4:4" customFormat="1">
      <c r="D1644" s="352"/>
    </row>
    <row r="1645" spans="4:4" customFormat="1">
      <c r="D1645" s="352"/>
    </row>
    <row r="1646" spans="4:4" customFormat="1">
      <c r="D1646" s="352"/>
    </row>
    <row r="1647" spans="4:4" customFormat="1">
      <c r="D1647" s="352"/>
    </row>
    <row r="1648" spans="4:4" customFormat="1">
      <c r="D1648" s="352"/>
    </row>
    <row r="1649" spans="4:4" customFormat="1">
      <c r="D1649" s="352"/>
    </row>
    <row r="1650" spans="4:4" customFormat="1">
      <c r="D1650" s="352"/>
    </row>
    <row r="1651" spans="4:4" customFormat="1">
      <c r="D1651" s="352"/>
    </row>
    <row r="1652" spans="4:4" customFormat="1">
      <c r="D1652" s="352"/>
    </row>
    <row r="1653" spans="4:4" customFormat="1">
      <c r="D1653" s="352"/>
    </row>
    <row r="1654" spans="4:4" customFormat="1">
      <c r="D1654" s="352"/>
    </row>
    <row r="1655" spans="4:4" customFormat="1">
      <c r="D1655" s="352"/>
    </row>
    <row r="1656" spans="4:4" customFormat="1">
      <c r="D1656" s="352"/>
    </row>
    <row r="1657" spans="4:4" customFormat="1">
      <c r="D1657" s="352"/>
    </row>
    <row r="1658" spans="4:4" customFormat="1">
      <c r="D1658" s="352"/>
    </row>
    <row r="1659" spans="4:4" customFormat="1">
      <c r="D1659" s="352"/>
    </row>
    <row r="1660" spans="4:4" customFormat="1">
      <c r="D1660" s="352"/>
    </row>
    <row r="1661" spans="4:4" customFormat="1">
      <c r="D1661" s="352"/>
    </row>
    <row r="1662" spans="4:4" customFormat="1">
      <c r="D1662" s="352"/>
    </row>
    <row r="1663" spans="4:4" customFormat="1">
      <c r="D1663" s="352"/>
    </row>
    <row r="1664" spans="4:4" customFormat="1">
      <c r="D1664" s="352"/>
    </row>
    <row r="1665" spans="4:4" customFormat="1">
      <c r="D1665" s="352"/>
    </row>
    <row r="1666" spans="4:4" customFormat="1">
      <c r="D1666" s="352"/>
    </row>
    <row r="1667" spans="4:4" customFormat="1">
      <c r="D1667" s="352"/>
    </row>
    <row r="1668" spans="4:4" customFormat="1">
      <c r="D1668" s="352"/>
    </row>
    <row r="1669" spans="4:4" customFormat="1">
      <c r="D1669" s="352"/>
    </row>
    <row r="1670" spans="4:4" customFormat="1">
      <c r="D1670" s="352"/>
    </row>
    <row r="1671" spans="4:4" customFormat="1">
      <c r="D1671" s="352"/>
    </row>
    <row r="1672" spans="4:4" customFormat="1">
      <c r="D1672" s="352"/>
    </row>
    <row r="1673" spans="4:4" customFormat="1">
      <c r="D1673" s="352"/>
    </row>
    <row r="1674" spans="4:4" customFormat="1">
      <c r="D1674" s="352"/>
    </row>
    <row r="1675" spans="4:4" customFormat="1">
      <c r="D1675" s="352"/>
    </row>
    <row r="1676" spans="4:4" customFormat="1">
      <c r="D1676" s="352"/>
    </row>
    <row r="1677" spans="4:4" customFormat="1">
      <c r="D1677" s="352"/>
    </row>
    <row r="1678" spans="4:4" customFormat="1">
      <c r="D1678" s="352"/>
    </row>
    <row r="1679" spans="4:4" customFormat="1">
      <c r="D1679" s="352"/>
    </row>
    <row r="1680" spans="4:4" customFormat="1">
      <c r="D1680" s="352"/>
    </row>
    <row r="1681" spans="4:4" customFormat="1">
      <c r="D1681" s="352"/>
    </row>
    <row r="1682" spans="4:4" customFormat="1">
      <c r="D1682" s="352"/>
    </row>
    <row r="1683" spans="4:4" customFormat="1">
      <c r="D1683" s="352"/>
    </row>
    <row r="1684" spans="4:4" customFormat="1">
      <c r="D1684" s="352"/>
    </row>
    <row r="1685" spans="4:4" customFormat="1">
      <c r="D1685" s="352"/>
    </row>
    <row r="1686" spans="4:4" customFormat="1">
      <c r="D1686" s="352"/>
    </row>
    <row r="1687" spans="4:4" customFormat="1">
      <c r="D1687" s="352"/>
    </row>
    <row r="1688" spans="4:4" customFormat="1">
      <c r="D1688" s="352"/>
    </row>
    <row r="1689" spans="4:4" customFormat="1">
      <c r="D1689" s="352"/>
    </row>
    <row r="1690" spans="4:4" customFormat="1">
      <c r="D1690" s="352"/>
    </row>
    <row r="1691" spans="4:4" customFormat="1">
      <c r="D1691" s="352"/>
    </row>
    <row r="1692" spans="4:4" customFormat="1">
      <c r="D1692" s="352"/>
    </row>
    <row r="1693" spans="4:4" customFormat="1">
      <c r="D1693" s="352"/>
    </row>
    <row r="1694" spans="4:4" customFormat="1">
      <c r="D1694" s="352"/>
    </row>
    <row r="1695" spans="4:4" customFormat="1">
      <c r="D1695" s="352"/>
    </row>
    <row r="1696" spans="4:4" customFormat="1">
      <c r="D1696" s="352"/>
    </row>
    <row r="1697" spans="4:4" customFormat="1">
      <c r="D1697" s="352"/>
    </row>
    <row r="1698" spans="4:4" customFormat="1">
      <c r="D1698" s="352"/>
    </row>
    <row r="1699" spans="4:4" customFormat="1">
      <c r="D1699" s="352"/>
    </row>
    <row r="1700" spans="4:4" customFormat="1">
      <c r="D1700" s="352"/>
    </row>
    <row r="1701" spans="4:4" customFormat="1">
      <c r="D1701" s="352"/>
    </row>
    <row r="1702" spans="4:4" customFormat="1">
      <c r="D1702" s="352"/>
    </row>
    <row r="1703" spans="4:4" customFormat="1">
      <c r="D1703" s="352"/>
    </row>
    <row r="1704" spans="4:4" customFormat="1">
      <c r="D1704" s="352"/>
    </row>
    <row r="1705" spans="4:4" customFormat="1">
      <c r="D1705" s="352"/>
    </row>
    <row r="1706" spans="4:4" customFormat="1">
      <c r="D1706" s="352"/>
    </row>
    <row r="1707" spans="4:4" customFormat="1">
      <c r="D1707" s="352"/>
    </row>
    <row r="1708" spans="4:4" customFormat="1">
      <c r="D1708" s="352"/>
    </row>
    <row r="1709" spans="4:4" customFormat="1">
      <c r="D1709" s="352"/>
    </row>
    <row r="1710" spans="4:4" customFormat="1">
      <c r="D1710" s="352"/>
    </row>
    <row r="1711" spans="4:4" customFormat="1">
      <c r="D1711" s="352"/>
    </row>
    <row r="1712" spans="4:4" customFormat="1">
      <c r="D1712" s="352"/>
    </row>
    <row r="1713" spans="4:4" customFormat="1">
      <c r="D1713" s="352"/>
    </row>
    <row r="1714" spans="4:4" customFormat="1">
      <c r="D1714" s="352"/>
    </row>
    <row r="1715" spans="4:4" customFormat="1">
      <c r="D1715" s="352"/>
    </row>
    <row r="1716" spans="4:4" customFormat="1">
      <c r="D1716" s="352"/>
    </row>
    <row r="1717" spans="4:4" customFormat="1">
      <c r="D1717" s="352"/>
    </row>
    <row r="1718" spans="4:4" customFormat="1">
      <c r="D1718" s="352"/>
    </row>
    <row r="1719" spans="4:4" customFormat="1">
      <c r="D1719" s="352"/>
    </row>
    <row r="1720" spans="4:4" customFormat="1">
      <c r="D1720" s="352"/>
    </row>
    <row r="1721" spans="4:4" customFormat="1">
      <c r="D1721" s="352"/>
    </row>
    <row r="1722" spans="4:4" customFormat="1">
      <c r="D1722" s="352"/>
    </row>
    <row r="1723" spans="4:4" customFormat="1">
      <c r="D1723" s="352"/>
    </row>
    <row r="1724" spans="4:4" customFormat="1">
      <c r="D1724" s="352"/>
    </row>
    <row r="1725" spans="4:4" customFormat="1">
      <c r="D1725" s="352"/>
    </row>
    <row r="1726" spans="4:4" customFormat="1">
      <c r="D1726" s="352"/>
    </row>
    <row r="1727" spans="4:4" customFormat="1">
      <c r="D1727" s="352"/>
    </row>
    <row r="1728" spans="4:4" customFormat="1">
      <c r="D1728" s="352"/>
    </row>
    <row r="1729" spans="4:4" customFormat="1">
      <c r="D1729" s="352"/>
    </row>
    <row r="1730" spans="4:4" customFormat="1">
      <c r="D1730" s="352"/>
    </row>
    <row r="1731" spans="4:4" customFormat="1">
      <c r="D1731" s="352"/>
    </row>
    <row r="1732" spans="4:4" customFormat="1">
      <c r="D1732" s="352"/>
    </row>
    <row r="1733" spans="4:4" customFormat="1">
      <c r="D1733" s="352"/>
    </row>
    <row r="1734" spans="4:4" customFormat="1">
      <c r="D1734" s="352"/>
    </row>
    <row r="1735" spans="4:4" customFormat="1">
      <c r="D1735" s="352"/>
    </row>
    <row r="1736" spans="4:4" customFormat="1">
      <c r="D1736" s="352"/>
    </row>
    <row r="1737" spans="4:4" customFormat="1">
      <c r="D1737" s="352"/>
    </row>
    <row r="1738" spans="4:4" customFormat="1">
      <c r="D1738" s="352"/>
    </row>
    <row r="1739" spans="4:4" customFormat="1">
      <c r="D1739" s="352"/>
    </row>
    <row r="1740" spans="4:4" customFormat="1">
      <c r="D1740" s="352"/>
    </row>
    <row r="1741" spans="4:4" customFormat="1">
      <c r="D1741" s="352"/>
    </row>
    <row r="1742" spans="4:4" customFormat="1">
      <c r="D1742" s="352"/>
    </row>
    <row r="1743" spans="4:4" customFormat="1">
      <c r="D1743" s="352"/>
    </row>
    <row r="1744" spans="4:4" customFormat="1">
      <c r="D1744" s="352"/>
    </row>
    <row r="1745" spans="4:4" customFormat="1">
      <c r="D1745" s="352"/>
    </row>
    <row r="1746" spans="4:4" customFormat="1">
      <c r="D1746" s="352"/>
    </row>
    <row r="1747" spans="4:4" customFormat="1">
      <c r="D1747" s="352"/>
    </row>
    <row r="1748" spans="4:4" customFormat="1">
      <c r="D1748" s="352"/>
    </row>
    <row r="1749" spans="4:4" customFormat="1">
      <c r="D1749" s="352"/>
    </row>
    <row r="1750" spans="4:4" customFormat="1">
      <c r="D1750" s="352"/>
    </row>
    <row r="1751" spans="4:4" customFormat="1">
      <c r="D1751" s="352"/>
    </row>
    <row r="1752" spans="4:4" customFormat="1">
      <c r="D1752" s="352"/>
    </row>
    <row r="1753" spans="4:4" customFormat="1">
      <c r="D1753" s="352"/>
    </row>
    <row r="1754" spans="4:4" customFormat="1">
      <c r="D1754" s="352"/>
    </row>
    <row r="1755" spans="4:4" customFormat="1">
      <c r="D1755" s="352"/>
    </row>
    <row r="1756" spans="4:4" customFormat="1">
      <c r="D1756" s="352"/>
    </row>
    <row r="1757" spans="4:4" customFormat="1">
      <c r="D1757" s="352"/>
    </row>
    <row r="1758" spans="4:4" customFormat="1">
      <c r="D1758" s="352"/>
    </row>
    <row r="1759" spans="4:4" customFormat="1">
      <c r="D1759" s="352"/>
    </row>
    <row r="1760" spans="4:4" customFormat="1">
      <c r="D1760" s="352"/>
    </row>
    <row r="1761" spans="4:4" customFormat="1">
      <c r="D1761" s="352"/>
    </row>
    <row r="1762" spans="4:4" customFormat="1">
      <c r="D1762" s="352"/>
    </row>
    <row r="1763" spans="4:4" customFormat="1">
      <c r="D1763" s="352"/>
    </row>
    <row r="1764" spans="4:4" customFormat="1">
      <c r="D1764" s="352"/>
    </row>
    <row r="1765" spans="4:4" customFormat="1">
      <c r="D1765" s="352"/>
    </row>
    <row r="1766" spans="4:4" customFormat="1">
      <c r="D1766" s="352"/>
    </row>
    <row r="1767" spans="4:4" customFormat="1">
      <c r="D1767" s="352"/>
    </row>
    <row r="1768" spans="4:4" customFormat="1">
      <c r="D1768" s="352"/>
    </row>
    <row r="1769" spans="4:4" customFormat="1">
      <c r="D1769" s="352"/>
    </row>
    <row r="1770" spans="4:4" customFormat="1">
      <c r="D1770" s="352"/>
    </row>
    <row r="1771" spans="4:4" customFormat="1">
      <c r="D1771" s="352"/>
    </row>
    <row r="1772" spans="4:4" customFormat="1">
      <c r="D1772" s="352"/>
    </row>
    <row r="1773" spans="4:4" customFormat="1">
      <c r="D1773" s="352"/>
    </row>
    <row r="1774" spans="4:4" customFormat="1">
      <c r="D1774" s="352"/>
    </row>
    <row r="1775" spans="4:4" customFormat="1">
      <c r="D1775" s="352"/>
    </row>
    <row r="1776" spans="4:4" customFormat="1">
      <c r="D1776" s="352"/>
    </row>
    <row r="1777" spans="4:4" customFormat="1">
      <c r="D1777" s="352"/>
    </row>
    <row r="1778" spans="4:4" customFormat="1">
      <c r="D1778" s="352"/>
    </row>
    <row r="1779" spans="4:4" customFormat="1">
      <c r="D1779" s="352"/>
    </row>
    <row r="1780" spans="4:4" customFormat="1">
      <c r="D1780" s="352"/>
    </row>
    <row r="1781" spans="4:4" customFormat="1">
      <c r="D1781" s="352"/>
    </row>
    <row r="1782" spans="4:4" customFormat="1">
      <c r="D1782" s="352"/>
    </row>
    <row r="1783" spans="4:4" customFormat="1">
      <c r="D1783" s="352"/>
    </row>
    <row r="1784" spans="4:4" customFormat="1">
      <c r="D1784" s="352"/>
    </row>
    <row r="1785" spans="4:4" customFormat="1">
      <c r="D1785" s="352"/>
    </row>
    <row r="1786" spans="4:4" customFormat="1">
      <c r="D1786" s="352"/>
    </row>
    <row r="1787" spans="4:4" customFormat="1">
      <c r="D1787" s="352"/>
    </row>
    <row r="1788" spans="4:4" customFormat="1">
      <c r="D1788" s="352"/>
    </row>
    <row r="1789" spans="4:4" customFormat="1">
      <c r="D1789" s="352"/>
    </row>
    <row r="1790" spans="4:4" customFormat="1">
      <c r="D1790" s="352"/>
    </row>
    <row r="1791" spans="4:4" customFormat="1">
      <c r="D1791" s="352"/>
    </row>
    <row r="1792" spans="4:4" customFormat="1">
      <c r="D1792" s="352"/>
    </row>
    <row r="1793" spans="4:4" customFormat="1">
      <c r="D1793" s="352"/>
    </row>
    <row r="1794" spans="4:4" customFormat="1">
      <c r="D1794" s="352"/>
    </row>
    <row r="1795" spans="4:4" customFormat="1">
      <c r="D1795" s="352"/>
    </row>
    <row r="1796" spans="4:4" customFormat="1">
      <c r="D1796" s="352"/>
    </row>
    <row r="1797" spans="4:4" customFormat="1">
      <c r="D1797" s="352"/>
    </row>
    <row r="1798" spans="4:4" customFormat="1">
      <c r="D1798" s="352"/>
    </row>
    <row r="1799" spans="4:4" customFormat="1">
      <c r="D1799" s="352"/>
    </row>
    <row r="1800" spans="4:4" customFormat="1">
      <c r="D1800" s="352"/>
    </row>
    <row r="1801" spans="4:4" customFormat="1">
      <c r="D1801" s="352"/>
    </row>
    <row r="1802" spans="4:4" customFormat="1">
      <c r="D1802" s="352"/>
    </row>
    <row r="1803" spans="4:4" customFormat="1">
      <c r="D1803" s="352"/>
    </row>
    <row r="1804" spans="4:4" customFormat="1">
      <c r="D1804" s="352"/>
    </row>
    <row r="1805" spans="4:4" customFormat="1">
      <c r="D1805" s="352"/>
    </row>
    <row r="1806" spans="4:4" customFormat="1">
      <c r="D1806" s="352"/>
    </row>
    <row r="1807" spans="4:4" customFormat="1">
      <c r="D1807" s="352"/>
    </row>
    <row r="1808" spans="4:4" customFormat="1">
      <c r="D1808" s="352"/>
    </row>
    <row r="1809" spans="4:4" customFormat="1">
      <c r="D1809" s="352"/>
    </row>
    <row r="1810" spans="4:4" customFormat="1">
      <c r="D1810" s="352"/>
    </row>
    <row r="1811" spans="4:4" customFormat="1">
      <c r="D1811" s="352"/>
    </row>
    <row r="1812" spans="4:4" customFormat="1">
      <c r="D1812" s="352"/>
    </row>
    <row r="1813" spans="4:4" customFormat="1">
      <c r="D1813" s="352"/>
    </row>
    <row r="1814" spans="4:4" customFormat="1">
      <c r="D1814" s="352"/>
    </row>
    <row r="1815" spans="4:4" customFormat="1">
      <c r="D1815" s="352"/>
    </row>
    <row r="1816" spans="4:4" customFormat="1">
      <c r="D1816" s="352"/>
    </row>
    <row r="1817" spans="4:4" customFormat="1">
      <c r="D1817" s="352"/>
    </row>
    <row r="1818" spans="4:4" customFormat="1">
      <c r="D1818" s="352"/>
    </row>
    <row r="1819" spans="4:4" customFormat="1">
      <c r="D1819" s="352"/>
    </row>
    <row r="1820" spans="4:4" customFormat="1">
      <c r="D1820" s="352"/>
    </row>
    <row r="1821" spans="4:4" customFormat="1">
      <c r="D1821" s="352"/>
    </row>
    <row r="1822" spans="4:4" customFormat="1">
      <c r="D1822" s="352"/>
    </row>
    <row r="1823" spans="4:4" customFormat="1">
      <c r="D1823" s="352"/>
    </row>
    <row r="1824" spans="4:4" customFormat="1">
      <c r="D1824" s="352"/>
    </row>
    <row r="1825" spans="4:4" customFormat="1">
      <c r="D1825" s="352"/>
    </row>
    <row r="1826" spans="4:4" customFormat="1">
      <c r="D1826" s="352"/>
    </row>
    <row r="1827" spans="4:4" customFormat="1">
      <c r="D1827" s="352"/>
    </row>
    <row r="1828" spans="4:4" customFormat="1">
      <c r="D1828" s="352"/>
    </row>
    <row r="1829" spans="4:4" customFormat="1">
      <c r="D1829" s="352"/>
    </row>
    <row r="1830" spans="4:4" customFormat="1">
      <c r="D1830" s="352"/>
    </row>
    <row r="1831" spans="4:4" customFormat="1">
      <c r="D1831" s="352"/>
    </row>
    <row r="1832" spans="4:4" customFormat="1">
      <c r="D1832" s="352"/>
    </row>
    <row r="1833" spans="4:4" customFormat="1">
      <c r="D1833" s="352"/>
    </row>
    <row r="1834" spans="4:4" customFormat="1">
      <c r="D1834" s="352"/>
    </row>
    <row r="1835" spans="4:4" customFormat="1">
      <c r="D1835" s="352"/>
    </row>
    <row r="1836" spans="4:4" customFormat="1">
      <c r="D1836" s="352"/>
    </row>
    <row r="1837" spans="4:4" customFormat="1">
      <c r="D1837" s="352"/>
    </row>
    <row r="1838" spans="4:4" customFormat="1">
      <c r="D1838" s="352"/>
    </row>
    <row r="1839" spans="4:4" customFormat="1">
      <c r="D1839" s="352"/>
    </row>
    <row r="1840" spans="4:4" customFormat="1">
      <c r="D1840" s="352"/>
    </row>
    <row r="1841" spans="4:4" customFormat="1">
      <c r="D1841" s="352"/>
    </row>
    <row r="1842" spans="4:4" customFormat="1">
      <c r="D1842" s="352"/>
    </row>
    <row r="1843" spans="4:4" customFormat="1">
      <c r="D1843" s="352"/>
    </row>
    <row r="1844" spans="4:4" customFormat="1">
      <c r="D1844" s="352"/>
    </row>
    <row r="1845" spans="4:4" customFormat="1">
      <c r="D1845" s="352"/>
    </row>
    <row r="1846" spans="4:4" customFormat="1">
      <c r="D1846" s="352"/>
    </row>
    <row r="1847" spans="4:4" customFormat="1">
      <c r="D1847" s="352"/>
    </row>
    <row r="1848" spans="4:4" customFormat="1">
      <c r="D1848" s="352"/>
    </row>
    <row r="1849" spans="4:4" customFormat="1">
      <c r="D1849" s="352"/>
    </row>
    <row r="1850" spans="4:4" customFormat="1">
      <c r="D1850" s="352"/>
    </row>
    <row r="1851" spans="4:4" customFormat="1">
      <c r="D1851" s="352"/>
    </row>
    <row r="1852" spans="4:4" customFormat="1">
      <c r="D1852" s="352"/>
    </row>
    <row r="1853" spans="4:4" customFormat="1">
      <c r="D1853" s="352"/>
    </row>
    <row r="1854" spans="4:4" customFormat="1">
      <c r="D1854" s="352"/>
    </row>
    <row r="1855" spans="4:4" customFormat="1">
      <c r="D1855" s="352"/>
    </row>
    <row r="1856" spans="4:4" customFormat="1">
      <c r="D1856" s="352"/>
    </row>
    <row r="1857" spans="4:4" customFormat="1">
      <c r="D1857" s="352"/>
    </row>
    <row r="1858" spans="4:4" customFormat="1">
      <c r="D1858" s="352"/>
    </row>
    <row r="1859" spans="4:4" customFormat="1">
      <c r="D1859" s="352"/>
    </row>
    <row r="1860" spans="4:4" customFormat="1">
      <c r="D1860" s="352"/>
    </row>
    <row r="1861" spans="4:4" customFormat="1">
      <c r="D1861" s="352"/>
    </row>
    <row r="1862" spans="4:4" customFormat="1">
      <c r="D1862" s="352"/>
    </row>
    <row r="1863" spans="4:4" customFormat="1">
      <c r="D1863" s="352"/>
    </row>
    <row r="1864" spans="4:4" customFormat="1">
      <c r="D1864" s="352"/>
    </row>
    <row r="1865" spans="4:4" customFormat="1">
      <c r="D1865" s="352"/>
    </row>
    <row r="1866" spans="4:4" customFormat="1">
      <c r="D1866" s="352"/>
    </row>
    <row r="1867" spans="4:4" customFormat="1">
      <c r="D1867" s="352"/>
    </row>
    <row r="1868" spans="4:4" customFormat="1">
      <c r="D1868" s="352"/>
    </row>
    <row r="1869" spans="4:4" customFormat="1">
      <c r="D1869" s="352"/>
    </row>
    <row r="1870" spans="4:4" customFormat="1">
      <c r="D1870" s="352"/>
    </row>
    <row r="1871" spans="4:4" customFormat="1">
      <c r="D1871" s="352"/>
    </row>
    <row r="1872" spans="4:4" customFormat="1">
      <c r="D1872" s="352"/>
    </row>
    <row r="1873" spans="4:4" customFormat="1">
      <c r="D1873" s="352"/>
    </row>
    <row r="1874" spans="4:4" customFormat="1">
      <c r="D1874" s="352"/>
    </row>
    <row r="1875" spans="4:4" customFormat="1">
      <c r="D1875" s="352"/>
    </row>
    <row r="1876" spans="4:4" customFormat="1">
      <c r="D1876" s="352"/>
    </row>
    <row r="1877" spans="4:4" customFormat="1">
      <c r="D1877" s="352"/>
    </row>
    <row r="1878" spans="4:4" customFormat="1">
      <c r="D1878" s="352"/>
    </row>
    <row r="1879" spans="4:4" customFormat="1">
      <c r="D1879" s="352"/>
    </row>
    <row r="1880" spans="4:4" customFormat="1">
      <c r="D1880" s="352"/>
    </row>
    <row r="1881" spans="4:4" customFormat="1">
      <c r="D1881" s="352"/>
    </row>
    <row r="1882" spans="4:4" customFormat="1">
      <c r="D1882" s="352"/>
    </row>
    <row r="1883" spans="4:4" customFormat="1">
      <c r="D1883" s="352"/>
    </row>
    <row r="1884" spans="4:4" customFormat="1">
      <c r="D1884" s="352"/>
    </row>
    <row r="1885" spans="4:4" customFormat="1">
      <c r="D1885" s="352"/>
    </row>
    <row r="1886" spans="4:4" customFormat="1">
      <c r="D1886" s="352"/>
    </row>
    <row r="1887" spans="4:4" customFormat="1">
      <c r="D1887" s="352"/>
    </row>
    <row r="1888" spans="4:4" customFormat="1">
      <c r="D1888" s="352"/>
    </row>
    <row r="1889" spans="4:4" customFormat="1">
      <c r="D1889" s="352"/>
    </row>
    <row r="1890" spans="4:4" customFormat="1">
      <c r="D1890" s="352"/>
    </row>
    <row r="1891" spans="4:4" customFormat="1">
      <c r="D1891" s="352"/>
    </row>
    <row r="1892" spans="4:4" customFormat="1">
      <c r="D1892" s="352"/>
    </row>
    <row r="1893" spans="4:4" customFormat="1">
      <c r="D1893" s="352"/>
    </row>
    <row r="1894" spans="4:4" customFormat="1">
      <c r="D1894" s="352"/>
    </row>
    <row r="1895" spans="4:4" customFormat="1">
      <c r="D1895" s="352"/>
    </row>
    <row r="1896" spans="4:4" customFormat="1">
      <c r="D1896" s="352"/>
    </row>
    <row r="1897" spans="4:4" customFormat="1">
      <c r="D1897" s="352"/>
    </row>
    <row r="1898" spans="4:4" customFormat="1">
      <c r="D1898" s="352"/>
    </row>
    <row r="1899" spans="4:4" customFormat="1">
      <c r="D1899" s="352"/>
    </row>
    <row r="1900" spans="4:4" customFormat="1">
      <c r="D1900" s="352"/>
    </row>
    <row r="1901" spans="4:4" customFormat="1">
      <c r="D1901" s="352"/>
    </row>
    <row r="1902" spans="4:4" customFormat="1">
      <c r="D1902" s="352"/>
    </row>
    <row r="1903" spans="4:4" customFormat="1">
      <c r="D1903" s="352"/>
    </row>
    <row r="1904" spans="4:4" customFormat="1">
      <c r="D1904" s="352"/>
    </row>
    <row r="1905" spans="4:4" customFormat="1">
      <c r="D1905" s="352"/>
    </row>
    <row r="1906" spans="4:4" customFormat="1">
      <c r="D1906" s="352"/>
    </row>
    <row r="1907" spans="4:4" customFormat="1">
      <c r="D1907" s="352"/>
    </row>
    <row r="1908" spans="4:4" customFormat="1">
      <c r="D1908" s="352"/>
    </row>
    <row r="1909" spans="4:4" customFormat="1">
      <c r="D1909" s="352"/>
    </row>
    <row r="1910" spans="4:4" customFormat="1">
      <c r="D1910" s="352"/>
    </row>
    <row r="1911" spans="4:4" customFormat="1">
      <c r="D1911" s="352"/>
    </row>
    <row r="1912" spans="4:4" customFormat="1">
      <c r="D1912" s="352"/>
    </row>
    <row r="1913" spans="4:4" customFormat="1">
      <c r="D1913" s="352"/>
    </row>
    <row r="1914" spans="4:4" customFormat="1">
      <c r="D1914" s="352"/>
    </row>
    <row r="1915" spans="4:4" customFormat="1">
      <c r="D1915" s="352"/>
    </row>
    <row r="1916" spans="4:4" customFormat="1">
      <c r="D1916" s="352"/>
    </row>
    <row r="1917" spans="4:4" customFormat="1">
      <c r="D1917" s="352"/>
    </row>
    <row r="1918" spans="4:4" customFormat="1">
      <c r="D1918" s="352"/>
    </row>
    <row r="1919" spans="4:4" customFormat="1">
      <c r="D1919" s="352"/>
    </row>
    <row r="1920" spans="4:4" customFormat="1">
      <c r="D1920" s="352"/>
    </row>
    <row r="1921" spans="4:4" customFormat="1">
      <c r="D1921" s="352"/>
    </row>
    <row r="1922" spans="4:4" customFormat="1">
      <c r="D1922" s="352"/>
    </row>
    <row r="1923" spans="4:4" customFormat="1">
      <c r="D1923" s="352"/>
    </row>
    <row r="1924" spans="4:4" customFormat="1">
      <c r="D1924" s="352"/>
    </row>
    <row r="1925" spans="4:4" customFormat="1">
      <c r="D1925" s="352"/>
    </row>
    <row r="1926" spans="4:4" customFormat="1">
      <c r="D1926" s="352"/>
    </row>
    <row r="1927" spans="4:4" customFormat="1">
      <c r="D1927" s="352"/>
    </row>
    <row r="1928" spans="4:4" customFormat="1">
      <c r="D1928" s="352"/>
    </row>
    <row r="1929" spans="4:4" customFormat="1">
      <c r="D1929" s="352"/>
    </row>
    <row r="1930" spans="4:4" customFormat="1">
      <c r="D1930" s="352"/>
    </row>
    <row r="1931" spans="4:4" customFormat="1">
      <c r="D1931" s="352"/>
    </row>
    <row r="1932" spans="4:4" customFormat="1">
      <c r="D1932" s="352"/>
    </row>
    <row r="1933" spans="4:4" customFormat="1">
      <c r="D1933" s="352"/>
    </row>
    <row r="1934" spans="4:4" customFormat="1">
      <c r="D1934" s="352"/>
    </row>
    <row r="1935" spans="4:4" customFormat="1">
      <c r="D1935" s="352"/>
    </row>
    <row r="1936" spans="4:4" customFormat="1">
      <c r="D1936" s="352"/>
    </row>
    <row r="1937" spans="4:4" customFormat="1">
      <c r="D1937" s="352"/>
    </row>
    <row r="1938" spans="4:4" customFormat="1">
      <c r="D1938" s="352"/>
    </row>
    <row r="1939" spans="4:4" customFormat="1">
      <c r="D1939" s="352"/>
    </row>
    <row r="1940" spans="4:4" customFormat="1">
      <c r="D1940" s="352"/>
    </row>
    <row r="1941" spans="4:4" customFormat="1">
      <c r="D1941" s="352"/>
    </row>
    <row r="1942" spans="4:4" customFormat="1">
      <c r="D1942" s="352"/>
    </row>
    <row r="1943" spans="4:4" customFormat="1">
      <c r="D1943" s="352"/>
    </row>
    <row r="1944" spans="4:4" customFormat="1">
      <c r="D1944" s="352"/>
    </row>
    <row r="1945" spans="4:4" customFormat="1">
      <c r="D1945" s="352"/>
    </row>
    <row r="1946" spans="4:4" customFormat="1">
      <c r="D1946" s="352"/>
    </row>
    <row r="1947" spans="4:4" customFormat="1">
      <c r="D1947" s="352"/>
    </row>
    <row r="1948" spans="4:4" customFormat="1">
      <c r="D1948" s="352"/>
    </row>
    <row r="1949" spans="4:4" customFormat="1">
      <c r="D1949" s="352"/>
    </row>
    <row r="1950" spans="4:4" customFormat="1">
      <c r="D1950" s="352"/>
    </row>
    <row r="1951" spans="4:4" customFormat="1">
      <c r="D1951" s="352"/>
    </row>
    <row r="1952" spans="4:4" customFormat="1">
      <c r="D1952" s="352"/>
    </row>
    <row r="1953" spans="4:4" customFormat="1">
      <c r="D1953" s="352"/>
    </row>
    <row r="1954" spans="4:4" customFormat="1">
      <c r="D1954" s="352"/>
    </row>
    <row r="1955" spans="4:4" customFormat="1">
      <c r="D1955" s="352"/>
    </row>
    <row r="1956" spans="4:4" customFormat="1">
      <c r="D1956" s="352"/>
    </row>
    <row r="1957" spans="4:4" customFormat="1">
      <c r="D1957" s="352"/>
    </row>
    <row r="1958" spans="4:4" customFormat="1">
      <c r="D1958" s="352"/>
    </row>
    <row r="1959" spans="4:4" customFormat="1">
      <c r="D1959" s="352"/>
    </row>
    <row r="1960" spans="4:4" customFormat="1">
      <c r="D1960" s="352"/>
    </row>
    <row r="1961" spans="4:4" customFormat="1">
      <c r="D1961" s="352"/>
    </row>
    <row r="1962" spans="4:4" customFormat="1">
      <c r="D1962" s="352"/>
    </row>
    <row r="1963" spans="4:4" customFormat="1">
      <c r="D1963" s="352"/>
    </row>
    <row r="1964" spans="4:4" customFormat="1">
      <c r="D1964" s="352"/>
    </row>
    <row r="1965" spans="4:4" customFormat="1">
      <c r="D1965" s="352"/>
    </row>
    <row r="1966" spans="4:4" customFormat="1">
      <c r="D1966" s="352"/>
    </row>
    <row r="1967" spans="4:4" customFormat="1">
      <c r="D1967" s="352"/>
    </row>
    <row r="1968" spans="4:4" customFormat="1">
      <c r="D1968" s="352"/>
    </row>
    <row r="1969" spans="4:4" customFormat="1">
      <c r="D1969" s="352"/>
    </row>
    <row r="1970" spans="4:4" customFormat="1">
      <c r="D1970" s="352"/>
    </row>
    <row r="1971" spans="4:4" customFormat="1">
      <c r="D1971" s="352"/>
    </row>
    <row r="1972" spans="4:4" customFormat="1">
      <c r="D1972" s="352"/>
    </row>
    <row r="1973" spans="4:4" customFormat="1">
      <c r="D1973" s="352"/>
    </row>
    <row r="1974" spans="4:4" customFormat="1">
      <c r="D1974" s="352"/>
    </row>
    <row r="1975" spans="4:4" customFormat="1">
      <c r="D1975" s="352"/>
    </row>
    <row r="1976" spans="4:4" customFormat="1">
      <c r="D1976" s="352"/>
    </row>
    <row r="1977" spans="4:4" customFormat="1">
      <c r="D1977" s="352"/>
    </row>
    <row r="1978" spans="4:4" customFormat="1">
      <c r="D1978" s="352"/>
    </row>
    <row r="1979" spans="4:4" customFormat="1">
      <c r="D1979" s="352"/>
    </row>
    <row r="1980" spans="4:4" customFormat="1">
      <c r="D1980" s="352"/>
    </row>
    <row r="1981" spans="4:4" customFormat="1">
      <c r="D1981" s="352"/>
    </row>
    <row r="1982" spans="4:4" customFormat="1">
      <c r="D1982" s="352"/>
    </row>
    <row r="1983" spans="4:4" customFormat="1">
      <c r="D1983" s="352"/>
    </row>
    <row r="1984" spans="4:4" customFormat="1">
      <c r="D1984" s="352"/>
    </row>
    <row r="1985" spans="4:4" customFormat="1">
      <c r="D1985" s="352"/>
    </row>
    <row r="1986" spans="4:4" customFormat="1">
      <c r="D1986" s="352"/>
    </row>
    <row r="1987" spans="4:4" customFormat="1">
      <c r="D1987" s="352"/>
    </row>
    <row r="1988" spans="4:4" customFormat="1">
      <c r="D1988" s="352"/>
    </row>
    <row r="1989" spans="4:4" customFormat="1">
      <c r="D1989" s="352"/>
    </row>
    <row r="1990" spans="4:4" customFormat="1">
      <c r="D1990" s="352"/>
    </row>
    <row r="1991" spans="4:4" customFormat="1">
      <c r="D1991" s="352"/>
    </row>
    <row r="1992" spans="4:4" customFormat="1">
      <c r="D1992" s="352"/>
    </row>
    <row r="1993" spans="4:4" customFormat="1">
      <c r="D1993" s="352"/>
    </row>
    <row r="1994" spans="4:4" customFormat="1">
      <c r="D1994" s="352"/>
    </row>
    <row r="1995" spans="4:4" customFormat="1">
      <c r="D1995" s="352"/>
    </row>
    <row r="1996" spans="4:4" customFormat="1">
      <c r="D1996" s="352"/>
    </row>
    <row r="1997" spans="4:4" customFormat="1">
      <c r="D1997" s="352"/>
    </row>
    <row r="1998" spans="4:4" customFormat="1">
      <c r="D1998" s="352"/>
    </row>
    <row r="1999" spans="4:4" customFormat="1">
      <c r="D1999" s="352"/>
    </row>
    <row r="2000" spans="4:4" customFormat="1">
      <c r="D2000" s="352"/>
    </row>
    <row r="2001" spans="4:4" customFormat="1">
      <c r="D2001" s="352"/>
    </row>
    <row r="2002" spans="4:4" customFormat="1">
      <c r="D2002" s="352"/>
    </row>
    <row r="2003" spans="4:4" customFormat="1">
      <c r="D2003" s="352"/>
    </row>
    <row r="2004" spans="4:4" customFormat="1">
      <c r="D2004" s="352"/>
    </row>
    <row r="2005" spans="4:4" customFormat="1">
      <c r="D2005" s="352"/>
    </row>
    <row r="2006" spans="4:4" customFormat="1">
      <c r="D2006" s="352"/>
    </row>
    <row r="2007" spans="4:4" customFormat="1">
      <c r="D2007" s="352"/>
    </row>
    <row r="2008" spans="4:4" customFormat="1">
      <c r="D2008" s="352"/>
    </row>
    <row r="2009" spans="4:4" customFormat="1">
      <c r="D2009" s="352"/>
    </row>
    <row r="2010" spans="4:4" customFormat="1">
      <c r="D2010" s="352"/>
    </row>
    <row r="2011" spans="4:4" customFormat="1">
      <c r="D2011" s="352"/>
    </row>
    <row r="2012" spans="4:4" customFormat="1">
      <c r="D2012" s="352"/>
    </row>
    <row r="2013" spans="4:4" customFormat="1">
      <c r="D2013" s="352"/>
    </row>
    <row r="2014" spans="4:4" customFormat="1">
      <c r="D2014" s="352"/>
    </row>
    <row r="2015" spans="4:4" customFormat="1">
      <c r="D2015" s="352"/>
    </row>
    <row r="2016" spans="4:4" customFormat="1">
      <c r="D2016" s="352"/>
    </row>
    <row r="2017" spans="4:4" customFormat="1">
      <c r="D2017" s="352"/>
    </row>
    <row r="2018" spans="4:4" customFormat="1">
      <c r="D2018" s="352"/>
    </row>
    <row r="2019" spans="4:4" customFormat="1">
      <c r="D2019" s="352"/>
    </row>
    <row r="2020" spans="4:4" customFormat="1">
      <c r="D2020" s="352"/>
    </row>
    <row r="2021" spans="4:4" customFormat="1">
      <c r="D2021" s="352"/>
    </row>
    <row r="2022" spans="4:4" customFormat="1">
      <c r="D2022" s="352"/>
    </row>
    <row r="2023" spans="4:4" customFormat="1">
      <c r="D2023" s="352"/>
    </row>
    <row r="2024" spans="4:4" customFormat="1">
      <c r="D2024" s="352"/>
    </row>
    <row r="2025" spans="4:4" customFormat="1">
      <c r="D2025" s="352"/>
    </row>
    <row r="2026" spans="4:4" customFormat="1">
      <c r="D2026" s="352"/>
    </row>
    <row r="2027" spans="4:4" customFormat="1">
      <c r="D2027" s="352"/>
    </row>
    <row r="2028" spans="4:4" customFormat="1">
      <c r="D2028" s="352"/>
    </row>
    <row r="2029" spans="4:4" customFormat="1">
      <c r="D2029" s="352"/>
    </row>
    <row r="2030" spans="4:4" customFormat="1">
      <c r="D2030" s="352"/>
    </row>
    <row r="2031" spans="4:4" customFormat="1">
      <c r="D2031" s="352"/>
    </row>
    <row r="2032" spans="4:4" customFormat="1">
      <c r="D2032" s="352"/>
    </row>
    <row r="2033" spans="4:4" customFormat="1">
      <c r="D2033" s="352"/>
    </row>
    <row r="2034" spans="4:4" customFormat="1">
      <c r="D2034" s="352"/>
    </row>
    <row r="2035" spans="4:4" customFormat="1">
      <c r="D2035" s="352"/>
    </row>
    <row r="2036" spans="4:4" customFormat="1">
      <c r="D2036" s="352"/>
    </row>
    <row r="2037" spans="4:4" customFormat="1">
      <c r="D2037" s="352"/>
    </row>
    <row r="2038" spans="4:4" customFormat="1">
      <c r="D2038" s="352"/>
    </row>
    <row r="2039" spans="4:4" customFormat="1">
      <c r="D2039" s="352"/>
    </row>
    <row r="2040" spans="4:4" customFormat="1">
      <c r="D2040" s="352"/>
    </row>
    <row r="2041" spans="4:4" customFormat="1">
      <c r="D2041" s="352"/>
    </row>
    <row r="2042" spans="4:4" customFormat="1">
      <c r="D2042" s="352"/>
    </row>
    <row r="2043" spans="4:4" customFormat="1">
      <c r="D2043" s="352"/>
    </row>
    <row r="2044" spans="4:4" customFormat="1">
      <c r="D2044" s="352"/>
    </row>
    <row r="2045" spans="4:4" customFormat="1">
      <c r="D2045" s="352"/>
    </row>
    <row r="2046" spans="4:4" customFormat="1">
      <c r="D2046" s="352"/>
    </row>
    <row r="2047" spans="4:4" customFormat="1">
      <c r="D2047" s="352"/>
    </row>
    <row r="2048" spans="4:4" customFormat="1">
      <c r="D2048" s="352"/>
    </row>
    <row r="2049" spans="4:4" customFormat="1">
      <c r="D2049" s="352"/>
    </row>
    <row r="2050" spans="4:4" customFormat="1">
      <c r="D2050" s="352"/>
    </row>
    <row r="2051" spans="4:4" customFormat="1">
      <c r="D2051" s="352"/>
    </row>
    <row r="2052" spans="4:4" customFormat="1">
      <c r="D2052" s="352"/>
    </row>
    <row r="2053" spans="4:4" customFormat="1">
      <c r="D2053" s="352"/>
    </row>
    <row r="2054" spans="4:4" customFormat="1">
      <c r="D2054" s="352"/>
    </row>
    <row r="2055" spans="4:4" customFormat="1">
      <c r="D2055" s="352"/>
    </row>
    <row r="2056" spans="4:4" customFormat="1">
      <c r="D2056" s="352"/>
    </row>
    <row r="2057" spans="4:4" customFormat="1">
      <c r="D2057" s="352"/>
    </row>
    <row r="2058" spans="4:4" customFormat="1">
      <c r="D2058" s="352"/>
    </row>
    <row r="2059" spans="4:4" customFormat="1">
      <c r="D2059" s="352"/>
    </row>
    <row r="2060" spans="4:4" customFormat="1">
      <c r="D2060" s="352"/>
    </row>
    <row r="2061" spans="4:4" customFormat="1">
      <c r="D2061" s="352"/>
    </row>
    <row r="2062" spans="4:4" customFormat="1">
      <c r="D2062" s="352"/>
    </row>
    <row r="2063" spans="4:4" customFormat="1">
      <c r="D2063" s="352"/>
    </row>
    <row r="2064" spans="4:4" customFormat="1">
      <c r="D2064" s="352"/>
    </row>
    <row r="2065" spans="4:4" customFormat="1">
      <c r="D2065" s="352"/>
    </row>
    <row r="2066" spans="4:4" customFormat="1">
      <c r="D2066" s="352"/>
    </row>
    <row r="2067" spans="4:4" customFormat="1">
      <c r="D2067" s="352"/>
    </row>
    <row r="2068" spans="4:4" customFormat="1">
      <c r="D2068" s="352"/>
    </row>
    <row r="2069" spans="4:4" customFormat="1">
      <c r="D2069" s="352"/>
    </row>
    <row r="2070" spans="4:4" customFormat="1">
      <c r="D2070" s="352"/>
    </row>
    <row r="2071" spans="4:4" customFormat="1">
      <c r="D2071" s="352"/>
    </row>
    <row r="2072" spans="4:4" customFormat="1">
      <c r="D2072" s="352"/>
    </row>
    <row r="2073" spans="4:4" customFormat="1">
      <c r="D2073" s="352"/>
    </row>
    <row r="2074" spans="4:4" customFormat="1">
      <c r="D2074" s="352"/>
    </row>
    <row r="2075" spans="4:4" customFormat="1">
      <c r="D2075" s="352"/>
    </row>
    <row r="2076" spans="4:4" customFormat="1">
      <c r="D2076" s="352"/>
    </row>
    <row r="2077" spans="4:4" customFormat="1">
      <c r="D2077" s="352"/>
    </row>
    <row r="2078" spans="4:4" customFormat="1">
      <c r="D2078" s="352"/>
    </row>
    <row r="2079" spans="4:4" customFormat="1">
      <c r="D2079" s="352"/>
    </row>
    <row r="2080" spans="4:4" customFormat="1">
      <c r="D2080" s="352"/>
    </row>
    <row r="2081" spans="4:4" customFormat="1">
      <c r="D2081" s="352"/>
    </row>
    <row r="2082" spans="4:4" customFormat="1">
      <c r="D2082" s="352"/>
    </row>
    <row r="2083" spans="4:4" customFormat="1">
      <c r="D2083" s="352"/>
    </row>
    <row r="2084" spans="4:4" customFormat="1">
      <c r="D2084" s="352"/>
    </row>
    <row r="2085" spans="4:4" customFormat="1">
      <c r="D2085" s="352"/>
    </row>
    <row r="2086" spans="4:4" customFormat="1">
      <c r="D2086" s="352"/>
    </row>
    <row r="2087" spans="4:4" customFormat="1">
      <c r="D2087" s="352"/>
    </row>
    <row r="2088" spans="4:4" customFormat="1">
      <c r="D2088" s="352"/>
    </row>
    <row r="2089" spans="4:4" customFormat="1">
      <c r="D2089" s="352"/>
    </row>
    <row r="2090" spans="4:4" customFormat="1">
      <c r="D2090" s="352"/>
    </row>
    <row r="2091" spans="4:4" customFormat="1">
      <c r="D2091" s="352"/>
    </row>
    <row r="2092" spans="4:4" customFormat="1">
      <c r="D2092" s="352"/>
    </row>
    <row r="2093" spans="4:4" customFormat="1">
      <c r="D2093" s="352"/>
    </row>
    <row r="2094" spans="4:4" customFormat="1">
      <c r="D2094" s="352"/>
    </row>
    <row r="2095" spans="4:4" customFormat="1">
      <c r="D2095" s="352"/>
    </row>
    <row r="2096" spans="4:4" customFormat="1">
      <c r="D2096" s="352"/>
    </row>
    <row r="2097" spans="4:4" customFormat="1">
      <c r="D2097" s="352"/>
    </row>
    <row r="2098" spans="4:4" customFormat="1">
      <c r="D2098" s="352"/>
    </row>
    <row r="2099" spans="4:4" customFormat="1">
      <c r="D2099" s="352"/>
    </row>
    <row r="2100" spans="4:4" customFormat="1">
      <c r="D2100" s="352"/>
    </row>
    <row r="2101" spans="4:4" customFormat="1">
      <c r="D2101" s="352"/>
    </row>
    <row r="2102" spans="4:4" customFormat="1">
      <c r="D2102" s="352"/>
    </row>
    <row r="2103" spans="4:4" customFormat="1">
      <c r="D2103" s="352"/>
    </row>
    <row r="2104" spans="4:4" customFormat="1">
      <c r="D2104" s="352"/>
    </row>
    <row r="2105" spans="4:4" customFormat="1">
      <c r="D2105" s="352"/>
    </row>
    <row r="2106" spans="4:4" customFormat="1">
      <c r="D2106" s="352"/>
    </row>
    <row r="2107" spans="4:4" customFormat="1">
      <c r="D2107" s="352"/>
    </row>
    <row r="2108" spans="4:4" customFormat="1">
      <c r="D2108" s="352"/>
    </row>
    <row r="2109" spans="4:4" customFormat="1">
      <c r="D2109" s="352"/>
    </row>
    <row r="2110" spans="4:4" customFormat="1">
      <c r="D2110" s="352"/>
    </row>
    <row r="2111" spans="4:4" customFormat="1">
      <c r="D2111" s="352"/>
    </row>
    <row r="2112" spans="4:4" customFormat="1">
      <c r="D2112" s="352"/>
    </row>
    <row r="2113" spans="4:4" customFormat="1">
      <c r="D2113" s="352"/>
    </row>
    <row r="2114" spans="4:4" customFormat="1">
      <c r="D2114" s="352"/>
    </row>
    <row r="2115" spans="4:4" customFormat="1">
      <c r="D2115" s="352"/>
    </row>
    <row r="2116" spans="4:4" customFormat="1">
      <c r="D2116" s="352"/>
    </row>
    <row r="2117" spans="4:4" customFormat="1">
      <c r="D2117" s="352"/>
    </row>
    <row r="2118" spans="4:4" customFormat="1">
      <c r="D2118" s="352"/>
    </row>
    <row r="2119" spans="4:4" customFormat="1">
      <c r="D2119" s="352"/>
    </row>
    <row r="2120" spans="4:4" customFormat="1">
      <c r="D2120" s="352"/>
    </row>
    <row r="2121" spans="4:4" customFormat="1">
      <c r="D2121" s="352"/>
    </row>
    <row r="2122" spans="4:4" customFormat="1">
      <c r="D2122" s="352"/>
    </row>
    <row r="2123" spans="4:4" customFormat="1">
      <c r="D2123" s="352"/>
    </row>
    <row r="2124" spans="4:4" customFormat="1">
      <c r="D2124" s="352"/>
    </row>
    <row r="2125" spans="4:4" customFormat="1">
      <c r="D2125" s="352"/>
    </row>
    <row r="2126" spans="4:4" customFormat="1">
      <c r="D2126" s="352"/>
    </row>
    <row r="2127" spans="4:4" customFormat="1">
      <c r="D2127" s="352"/>
    </row>
    <row r="2128" spans="4:4" customFormat="1">
      <c r="D2128" s="352"/>
    </row>
    <row r="2129" spans="4:4" customFormat="1">
      <c r="D2129" s="352"/>
    </row>
    <row r="2130" spans="4:4" customFormat="1">
      <c r="D2130" s="352"/>
    </row>
    <row r="2131" spans="4:4" customFormat="1">
      <c r="D2131" s="352"/>
    </row>
    <row r="2132" spans="4:4" customFormat="1">
      <c r="D2132" s="352"/>
    </row>
    <row r="2133" spans="4:4" customFormat="1">
      <c r="D2133" s="352"/>
    </row>
    <row r="2134" spans="4:4" customFormat="1">
      <c r="D2134" s="352"/>
    </row>
    <row r="2135" spans="4:4" customFormat="1">
      <c r="D2135" s="352"/>
    </row>
    <row r="2136" spans="4:4" customFormat="1">
      <c r="D2136" s="352"/>
    </row>
    <row r="2137" spans="4:4" customFormat="1">
      <c r="D2137" s="352"/>
    </row>
    <row r="2138" spans="4:4" customFormat="1">
      <c r="D2138" s="352"/>
    </row>
    <row r="2139" spans="4:4" customFormat="1">
      <c r="D2139" s="352"/>
    </row>
    <row r="2140" spans="4:4" customFormat="1">
      <c r="D2140" s="352"/>
    </row>
    <row r="2141" spans="4:4" customFormat="1">
      <c r="D2141" s="352"/>
    </row>
    <row r="2142" spans="4:4" customFormat="1">
      <c r="D2142" s="352"/>
    </row>
    <row r="2143" spans="4:4" customFormat="1">
      <c r="D2143" s="352"/>
    </row>
    <row r="2144" spans="4:4" customFormat="1">
      <c r="D2144" s="352"/>
    </row>
    <row r="2145" spans="4:4" customFormat="1">
      <c r="D2145" s="352"/>
    </row>
    <row r="2146" spans="4:4" customFormat="1">
      <c r="D2146" s="352"/>
    </row>
    <row r="2147" spans="4:4" customFormat="1">
      <c r="D2147" s="352"/>
    </row>
    <row r="2148" spans="4:4" customFormat="1">
      <c r="D2148" s="352"/>
    </row>
    <row r="2149" spans="4:4" customFormat="1">
      <c r="D2149" s="352"/>
    </row>
    <row r="2150" spans="4:4" customFormat="1">
      <c r="D2150" s="352"/>
    </row>
    <row r="2151" spans="4:4" customFormat="1">
      <c r="D2151" s="352"/>
    </row>
    <row r="2152" spans="4:4" customFormat="1">
      <c r="D2152" s="352"/>
    </row>
    <row r="2153" spans="4:4" customFormat="1">
      <c r="D2153" s="352"/>
    </row>
    <row r="2154" spans="4:4" customFormat="1">
      <c r="D2154" s="352"/>
    </row>
    <row r="2155" spans="4:4" customFormat="1">
      <c r="D2155" s="352"/>
    </row>
    <row r="2156" spans="4:4" customFormat="1">
      <c r="D2156" s="352"/>
    </row>
    <row r="2157" spans="4:4" customFormat="1">
      <c r="D2157" s="352"/>
    </row>
    <row r="2158" spans="4:4" customFormat="1">
      <c r="D2158" s="352"/>
    </row>
    <row r="2159" spans="4:4" customFormat="1">
      <c r="D2159" s="352"/>
    </row>
    <row r="2160" spans="4:4" customFormat="1">
      <c r="D2160" s="352"/>
    </row>
    <row r="2161" spans="4:4" customFormat="1">
      <c r="D2161" s="352"/>
    </row>
    <row r="2162" spans="4:4" customFormat="1">
      <c r="D2162" s="352"/>
    </row>
    <row r="2163" spans="4:4" customFormat="1">
      <c r="D2163" s="352"/>
    </row>
    <row r="2164" spans="4:4" customFormat="1">
      <c r="D2164" s="352"/>
    </row>
    <row r="2165" spans="4:4" customFormat="1">
      <c r="D2165" s="352"/>
    </row>
    <row r="2166" spans="4:4" customFormat="1">
      <c r="D2166" s="352"/>
    </row>
    <row r="2167" spans="4:4" customFormat="1">
      <c r="D2167" s="352"/>
    </row>
    <row r="2168" spans="4:4" customFormat="1">
      <c r="D2168" s="352"/>
    </row>
    <row r="2169" spans="4:4" customFormat="1">
      <c r="D2169" s="352"/>
    </row>
    <row r="2170" spans="4:4" customFormat="1">
      <c r="D2170" s="352"/>
    </row>
    <row r="2171" spans="4:4" customFormat="1">
      <c r="D2171" s="352"/>
    </row>
    <row r="2172" spans="4:4" customFormat="1">
      <c r="D2172" s="352"/>
    </row>
    <row r="2173" spans="4:4" customFormat="1">
      <c r="D2173" s="352"/>
    </row>
    <row r="2174" spans="4:4" customFormat="1">
      <c r="D2174" s="352"/>
    </row>
    <row r="2175" spans="4:4" customFormat="1">
      <c r="D2175" s="352"/>
    </row>
    <row r="2176" spans="4:4" customFormat="1">
      <c r="D2176" s="352"/>
    </row>
    <row r="2177" spans="4:4" customFormat="1">
      <c r="D2177" s="352"/>
    </row>
    <row r="2178" spans="4:4" customFormat="1">
      <c r="D2178" s="352"/>
    </row>
    <row r="2179" spans="4:4" customFormat="1">
      <c r="D2179" s="352"/>
    </row>
    <row r="2180" spans="4:4" customFormat="1">
      <c r="D2180" s="352"/>
    </row>
    <row r="2181" spans="4:4" customFormat="1">
      <c r="D2181" s="352"/>
    </row>
    <row r="2182" spans="4:4" customFormat="1">
      <c r="D2182" s="352"/>
    </row>
    <row r="2183" spans="4:4" customFormat="1">
      <c r="D2183" s="352"/>
    </row>
    <row r="2184" spans="4:4" customFormat="1">
      <c r="D2184" s="352"/>
    </row>
    <row r="2185" spans="4:4" customFormat="1">
      <c r="D2185" s="352"/>
    </row>
    <row r="2186" spans="4:4" customFormat="1">
      <c r="D2186" s="352"/>
    </row>
    <row r="2187" spans="4:4" customFormat="1">
      <c r="D2187" s="352"/>
    </row>
    <row r="2188" spans="4:4" customFormat="1">
      <c r="D2188" s="352"/>
    </row>
    <row r="2189" spans="4:4" customFormat="1">
      <c r="D2189" s="352"/>
    </row>
    <row r="2190" spans="4:4" customFormat="1">
      <c r="D2190" s="352"/>
    </row>
    <row r="2191" spans="4:4" customFormat="1">
      <c r="D2191" s="352"/>
    </row>
    <row r="2192" spans="4:4" customFormat="1">
      <c r="D2192" s="352"/>
    </row>
    <row r="2193" spans="4:4" customFormat="1">
      <c r="D2193" s="352"/>
    </row>
    <row r="2194" spans="4:4" customFormat="1">
      <c r="D2194" s="352"/>
    </row>
    <row r="2195" spans="4:4" customFormat="1">
      <c r="D2195" s="352"/>
    </row>
    <row r="2196" spans="4:4" customFormat="1">
      <c r="D2196" s="352"/>
    </row>
    <row r="2197" spans="4:4" customFormat="1">
      <c r="D2197" s="352"/>
    </row>
    <row r="2198" spans="4:4" customFormat="1">
      <c r="D2198" s="352"/>
    </row>
    <row r="2199" spans="4:4" customFormat="1">
      <c r="D2199" s="352"/>
    </row>
    <row r="2200" spans="4:4" customFormat="1">
      <c r="D2200" s="352"/>
    </row>
    <row r="2201" spans="4:4" customFormat="1">
      <c r="D2201" s="352"/>
    </row>
    <row r="2202" spans="4:4" customFormat="1">
      <c r="D2202" s="352"/>
    </row>
    <row r="2203" spans="4:4" customFormat="1">
      <c r="D2203" s="352"/>
    </row>
    <row r="2204" spans="4:4" customFormat="1">
      <c r="D2204" s="352"/>
    </row>
    <row r="2205" spans="4:4" customFormat="1">
      <c r="D2205" s="352"/>
    </row>
    <row r="2206" spans="4:4" customFormat="1">
      <c r="D2206" s="352"/>
    </row>
    <row r="2207" spans="4:4" customFormat="1">
      <c r="D2207" s="352"/>
    </row>
    <row r="2208" spans="4:4" customFormat="1">
      <c r="D2208" s="352"/>
    </row>
    <row r="2209" spans="4:4" customFormat="1">
      <c r="D2209" s="352"/>
    </row>
    <row r="2210" spans="4:4" customFormat="1">
      <c r="D2210" s="352"/>
    </row>
    <row r="2211" spans="4:4" customFormat="1">
      <c r="D2211" s="352"/>
    </row>
    <row r="2212" spans="4:4" customFormat="1">
      <c r="D2212" s="352"/>
    </row>
    <row r="2213" spans="4:4" customFormat="1">
      <c r="D2213" s="352"/>
    </row>
    <row r="2214" spans="4:4" customFormat="1">
      <c r="D2214" s="352"/>
    </row>
    <row r="2215" spans="4:4" customFormat="1">
      <c r="D2215" s="352"/>
    </row>
    <row r="2216" spans="4:4" customFormat="1">
      <c r="D2216" s="352"/>
    </row>
    <row r="2217" spans="4:4" customFormat="1">
      <c r="D2217" s="352"/>
    </row>
    <row r="2218" spans="4:4" customFormat="1">
      <c r="D2218" s="352"/>
    </row>
    <row r="2219" spans="4:4" customFormat="1">
      <c r="D2219" s="352"/>
    </row>
    <row r="2220" spans="4:4" customFormat="1">
      <c r="D2220" s="352"/>
    </row>
    <row r="2221" spans="4:4" customFormat="1">
      <c r="D2221" s="352"/>
    </row>
    <row r="2222" spans="4:4" customFormat="1">
      <c r="D2222" s="352"/>
    </row>
    <row r="2223" spans="4:4" customFormat="1">
      <c r="D2223" s="352"/>
    </row>
    <row r="2224" spans="4:4" customFormat="1">
      <c r="D2224" s="352"/>
    </row>
    <row r="2225" spans="4:4" customFormat="1">
      <c r="D2225" s="352"/>
    </row>
    <row r="2226" spans="4:4" customFormat="1">
      <c r="D2226" s="352"/>
    </row>
    <row r="2227" spans="4:4" customFormat="1">
      <c r="D2227" s="352"/>
    </row>
    <row r="2228" spans="4:4" customFormat="1">
      <c r="D2228" s="352"/>
    </row>
    <row r="2229" spans="4:4" customFormat="1">
      <c r="D2229" s="352"/>
    </row>
    <row r="2230" spans="4:4" customFormat="1">
      <c r="D2230" s="352"/>
    </row>
    <row r="2231" spans="4:4" customFormat="1">
      <c r="D2231" s="352"/>
    </row>
    <row r="2232" spans="4:4" customFormat="1">
      <c r="D2232" s="352"/>
    </row>
    <row r="2233" spans="4:4" customFormat="1">
      <c r="D2233" s="352"/>
    </row>
    <row r="2234" spans="4:4" customFormat="1">
      <c r="D2234" s="352"/>
    </row>
    <row r="2235" spans="4:4" customFormat="1">
      <c r="D2235" s="352"/>
    </row>
    <row r="2236" spans="4:4" customFormat="1">
      <c r="D2236" s="352"/>
    </row>
    <row r="2237" spans="4:4" customFormat="1">
      <c r="D2237" s="352"/>
    </row>
    <row r="2238" spans="4:4" customFormat="1">
      <c r="D2238" s="352"/>
    </row>
    <row r="2239" spans="4:4" customFormat="1">
      <c r="D2239" s="352"/>
    </row>
    <row r="2240" spans="4:4" customFormat="1">
      <c r="D2240" s="352"/>
    </row>
    <row r="2241" spans="4:4" customFormat="1">
      <c r="D2241" s="352"/>
    </row>
    <row r="2242" spans="4:4" customFormat="1">
      <c r="D2242" s="352"/>
    </row>
    <row r="2243" spans="4:4" customFormat="1">
      <c r="D2243" s="352"/>
    </row>
    <row r="2244" spans="4:4" customFormat="1">
      <c r="D2244" s="352"/>
    </row>
    <row r="2245" spans="4:4" customFormat="1">
      <c r="D2245" s="352"/>
    </row>
    <row r="2246" spans="4:4" customFormat="1">
      <c r="D2246" s="352"/>
    </row>
    <row r="2247" spans="4:4" customFormat="1">
      <c r="D2247" s="352"/>
    </row>
    <row r="2248" spans="4:4" customFormat="1">
      <c r="D2248" s="352"/>
    </row>
    <row r="2249" spans="4:4" customFormat="1">
      <c r="D2249" s="352"/>
    </row>
    <row r="2250" spans="4:4" customFormat="1">
      <c r="D2250" s="352"/>
    </row>
    <row r="2251" spans="4:4" customFormat="1">
      <c r="D2251" s="352"/>
    </row>
    <row r="2252" spans="4:4" customFormat="1">
      <c r="D2252" s="352"/>
    </row>
    <row r="2253" spans="4:4" customFormat="1">
      <c r="D2253" s="352"/>
    </row>
    <row r="2254" spans="4:4" customFormat="1">
      <c r="D2254" s="352"/>
    </row>
    <row r="2255" spans="4:4" customFormat="1">
      <c r="D2255" s="352"/>
    </row>
    <row r="2256" spans="4:4" customFormat="1">
      <c r="D2256" s="352"/>
    </row>
    <row r="2257" spans="4:4" customFormat="1">
      <c r="D2257" s="352"/>
    </row>
    <row r="2258" spans="4:4" customFormat="1">
      <c r="D2258" s="352"/>
    </row>
    <row r="2259" spans="4:4" customFormat="1">
      <c r="D2259" s="352"/>
    </row>
    <row r="2260" spans="4:4" customFormat="1">
      <c r="D2260" s="352"/>
    </row>
    <row r="2261" spans="4:4" customFormat="1">
      <c r="D2261" s="352"/>
    </row>
    <row r="2262" spans="4:4" customFormat="1">
      <c r="D2262" s="352"/>
    </row>
    <row r="2263" spans="4:4" customFormat="1">
      <c r="D2263" s="352"/>
    </row>
    <row r="2264" spans="4:4" customFormat="1">
      <c r="D2264" s="352"/>
    </row>
    <row r="2265" spans="4:4" customFormat="1">
      <c r="D2265" s="352"/>
    </row>
    <row r="2266" spans="4:4" customFormat="1">
      <c r="D2266" s="352"/>
    </row>
    <row r="2267" spans="4:4" customFormat="1">
      <c r="D2267" s="352"/>
    </row>
    <row r="2268" spans="4:4" customFormat="1">
      <c r="D2268" s="352"/>
    </row>
    <row r="2269" spans="4:4" customFormat="1">
      <c r="D2269" s="352"/>
    </row>
    <row r="2270" spans="4:4" customFormat="1">
      <c r="D2270" s="352"/>
    </row>
    <row r="2271" spans="4:4" customFormat="1">
      <c r="D2271" s="352"/>
    </row>
    <row r="2272" spans="4:4" customFormat="1">
      <c r="D2272" s="352"/>
    </row>
    <row r="2273" spans="4:4" customFormat="1">
      <c r="D2273" s="352"/>
    </row>
    <row r="2274" spans="4:4" customFormat="1">
      <c r="D2274" s="352"/>
    </row>
    <row r="2275" spans="4:4" customFormat="1">
      <c r="D2275" s="352"/>
    </row>
    <row r="2276" spans="4:4" customFormat="1">
      <c r="D2276" s="352"/>
    </row>
    <row r="2277" spans="4:4" customFormat="1">
      <c r="D2277" s="352"/>
    </row>
    <row r="2278" spans="4:4" customFormat="1">
      <c r="D2278" s="352"/>
    </row>
    <row r="2279" spans="4:4" customFormat="1">
      <c r="D2279" s="352"/>
    </row>
    <row r="2280" spans="4:4" customFormat="1">
      <c r="D2280" s="352"/>
    </row>
    <row r="2281" spans="4:4" customFormat="1">
      <c r="D2281" s="352"/>
    </row>
    <row r="2282" spans="4:4" customFormat="1">
      <c r="D2282" s="352"/>
    </row>
    <row r="2283" spans="4:4" customFormat="1">
      <c r="D2283" s="352"/>
    </row>
    <row r="2284" spans="4:4" customFormat="1">
      <c r="D2284" s="352"/>
    </row>
    <row r="2285" spans="4:4" customFormat="1">
      <c r="D2285" s="352"/>
    </row>
    <row r="2286" spans="4:4" customFormat="1">
      <c r="D2286" s="352"/>
    </row>
    <row r="2287" spans="4:4" customFormat="1">
      <c r="D2287" s="352"/>
    </row>
    <row r="2288" spans="4:4" customFormat="1">
      <c r="D2288" s="352"/>
    </row>
    <row r="2289" spans="4:4" customFormat="1">
      <c r="D2289" s="352"/>
    </row>
    <row r="2290" spans="4:4" customFormat="1">
      <c r="D2290" s="352"/>
    </row>
    <row r="2291" spans="4:4" customFormat="1">
      <c r="D2291" s="352"/>
    </row>
    <row r="2292" spans="4:4" customFormat="1">
      <c r="D2292" s="352"/>
    </row>
    <row r="2293" spans="4:4" customFormat="1">
      <c r="D2293" s="352"/>
    </row>
    <row r="2294" spans="4:4" customFormat="1">
      <c r="D2294" s="352"/>
    </row>
    <row r="2295" spans="4:4" customFormat="1">
      <c r="D2295" s="352"/>
    </row>
    <row r="2296" spans="4:4" customFormat="1">
      <c r="D2296" s="352"/>
    </row>
    <row r="2297" spans="4:4" customFormat="1">
      <c r="D2297" s="352"/>
    </row>
    <row r="2298" spans="4:4" customFormat="1">
      <c r="D2298" s="352"/>
    </row>
    <row r="2299" spans="4:4" customFormat="1">
      <c r="D2299" s="352"/>
    </row>
    <row r="2300" spans="4:4" customFormat="1">
      <c r="D2300" s="352"/>
    </row>
    <row r="2301" spans="4:4" customFormat="1">
      <c r="D2301" s="352"/>
    </row>
    <row r="2302" spans="4:4" customFormat="1">
      <c r="D2302" s="352"/>
    </row>
    <row r="2303" spans="4:4" customFormat="1">
      <c r="D2303" s="352"/>
    </row>
    <row r="2304" spans="4:4" customFormat="1">
      <c r="D2304" s="352"/>
    </row>
    <row r="2305" spans="4:4" customFormat="1">
      <c r="D2305" s="352"/>
    </row>
    <row r="2306" spans="4:4" customFormat="1">
      <c r="D2306" s="352"/>
    </row>
    <row r="2307" spans="4:4" customFormat="1">
      <c r="D2307" s="352"/>
    </row>
    <row r="2308" spans="4:4" customFormat="1">
      <c r="D2308" s="352"/>
    </row>
    <row r="2309" spans="4:4" customFormat="1">
      <c r="D2309" s="352"/>
    </row>
    <row r="2310" spans="4:4" customFormat="1">
      <c r="D2310" s="352"/>
    </row>
    <row r="2311" spans="4:4" customFormat="1">
      <c r="D2311" s="352"/>
    </row>
    <row r="2312" spans="4:4" customFormat="1">
      <c r="D2312" s="352"/>
    </row>
    <row r="2313" spans="4:4" customFormat="1">
      <c r="D2313" s="352"/>
    </row>
    <row r="2314" spans="4:4" customFormat="1">
      <c r="D2314" s="352"/>
    </row>
    <row r="2315" spans="4:4" customFormat="1">
      <c r="D2315" s="352"/>
    </row>
    <row r="2316" spans="4:4" customFormat="1">
      <c r="D2316" s="352"/>
    </row>
    <row r="2317" spans="4:4" customFormat="1">
      <c r="D2317" s="352"/>
    </row>
    <row r="2318" spans="4:4" customFormat="1">
      <c r="D2318" s="352"/>
    </row>
    <row r="2319" spans="4:4" customFormat="1">
      <c r="D2319" s="352"/>
    </row>
    <row r="2320" spans="4:4" customFormat="1">
      <c r="D2320" s="352"/>
    </row>
    <row r="2321" spans="4:4" customFormat="1">
      <c r="D2321" s="352"/>
    </row>
    <row r="2322" spans="4:4" customFormat="1">
      <c r="D2322" s="352"/>
    </row>
    <row r="2323" spans="4:4" customFormat="1">
      <c r="D2323" s="352"/>
    </row>
    <row r="2324" spans="4:4" customFormat="1">
      <c r="D2324" s="352"/>
    </row>
    <row r="2325" spans="4:4" customFormat="1">
      <c r="D2325" s="352"/>
    </row>
    <row r="2326" spans="4:4" customFormat="1">
      <c r="D2326" s="352"/>
    </row>
    <row r="2327" spans="4:4" customFormat="1">
      <c r="D2327" s="352"/>
    </row>
    <row r="2328" spans="4:4" customFormat="1">
      <c r="D2328" s="352"/>
    </row>
    <row r="2329" spans="4:4" customFormat="1">
      <c r="D2329" s="352"/>
    </row>
    <row r="2330" spans="4:4" customFormat="1">
      <c r="D2330" s="352"/>
    </row>
    <row r="2331" spans="4:4" customFormat="1">
      <c r="D2331" s="352"/>
    </row>
    <row r="2332" spans="4:4" customFormat="1">
      <c r="D2332" s="352"/>
    </row>
    <row r="2333" spans="4:4" customFormat="1">
      <c r="D2333" s="352"/>
    </row>
    <row r="2334" spans="4:4" customFormat="1">
      <c r="D2334" s="352"/>
    </row>
    <row r="2335" spans="4:4" customFormat="1">
      <c r="D2335" s="352"/>
    </row>
    <row r="2336" spans="4:4" customFormat="1">
      <c r="D2336" s="352"/>
    </row>
    <row r="2337" spans="4:4" customFormat="1">
      <c r="D2337" s="352"/>
    </row>
    <row r="2338" spans="4:4" customFormat="1">
      <c r="D2338" s="352"/>
    </row>
    <row r="2339" spans="4:4" customFormat="1">
      <c r="D2339" s="352"/>
    </row>
    <row r="2340" spans="4:4" customFormat="1">
      <c r="D2340" s="352"/>
    </row>
    <row r="2341" spans="4:4" customFormat="1">
      <c r="D2341" s="352"/>
    </row>
    <row r="2342" spans="4:4" customFormat="1">
      <c r="D2342" s="352"/>
    </row>
    <row r="2343" spans="4:4" customFormat="1">
      <c r="D2343" s="352"/>
    </row>
    <row r="2344" spans="4:4" customFormat="1">
      <c r="D2344" s="352"/>
    </row>
    <row r="2345" spans="4:4" customFormat="1">
      <c r="D2345" s="352"/>
    </row>
    <row r="2346" spans="4:4" customFormat="1">
      <c r="D2346" s="352"/>
    </row>
    <row r="2347" spans="4:4" customFormat="1">
      <c r="D2347" s="352"/>
    </row>
    <row r="2348" spans="4:4" customFormat="1">
      <c r="D2348" s="352"/>
    </row>
    <row r="2349" spans="4:4" customFormat="1">
      <c r="D2349" s="352"/>
    </row>
    <row r="2350" spans="4:4" customFormat="1">
      <c r="D2350" s="352"/>
    </row>
    <row r="2351" spans="4:4" customFormat="1">
      <c r="D2351" s="352"/>
    </row>
    <row r="2352" spans="4:4" customFormat="1">
      <c r="D2352" s="352"/>
    </row>
    <row r="2353" spans="4:4" customFormat="1">
      <c r="D2353" s="352"/>
    </row>
    <row r="2354" spans="4:4" customFormat="1">
      <c r="D2354" s="352"/>
    </row>
    <row r="2355" spans="4:4" customFormat="1">
      <c r="D2355" s="352"/>
    </row>
    <row r="2356" spans="4:4" customFormat="1">
      <c r="D2356" s="352"/>
    </row>
    <row r="2357" spans="4:4" customFormat="1">
      <c r="D2357" s="352"/>
    </row>
    <row r="2358" spans="4:4" customFormat="1">
      <c r="D2358" s="352"/>
    </row>
    <row r="2359" spans="4:4" customFormat="1">
      <c r="D2359" s="352"/>
    </row>
    <row r="2360" spans="4:4" customFormat="1">
      <c r="D2360" s="352"/>
    </row>
    <row r="2361" spans="4:4" customFormat="1">
      <c r="D2361" s="352"/>
    </row>
    <row r="2362" spans="4:4" customFormat="1">
      <c r="D2362" s="352"/>
    </row>
    <row r="2363" spans="4:4" customFormat="1">
      <c r="D2363" s="352"/>
    </row>
    <row r="2364" spans="4:4" customFormat="1">
      <c r="D2364" s="352"/>
    </row>
    <row r="2365" spans="4:4" customFormat="1">
      <c r="D2365" s="352"/>
    </row>
    <row r="2366" spans="4:4" customFormat="1">
      <c r="D2366" s="352"/>
    </row>
    <row r="2367" spans="4:4" customFormat="1">
      <c r="D2367" s="352"/>
    </row>
    <row r="2368" spans="4:4" customFormat="1">
      <c r="D2368" s="352"/>
    </row>
    <row r="2369" spans="4:4" customFormat="1">
      <c r="D2369" s="352"/>
    </row>
    <row r="2370" spans="4:4" customFormat="1">
      <c r="D2370" s="352"/>
    </row>
    <row r="2371" spans="4:4" customFormat="1">
      <c r="D2371" s="352"/>
    </row>
    <row r="2372" spans="4:4" customFormat="1">
      <c r="D2372" s="352"/>
    </row>
    <row r="2373" spans="4:4" customFormat="1">
      <c r="D2373" s="352"/>
    </row>
    <row r="2374" spans="4:4" customFormat="1">
      <c r="D2374" s="352"/>
    </row>
    <row r="2375" spans="4:4" customFormat="1">
      <c r="D2375" s="352"/>
    </row>
    <row r="2376" spans="4:4" customFormat="1">
      <c r="D2376" s="352"/>
    </row>
    <row r="2377" spans="4:4" customFormat="1">
      <c r="D2377" s="352"/>
    </row>
    <row r="2378" spans="4:4" customFormat="1">
      <c r="D2378" s="352"/>
    </row>
    <row r="2379" spans="4:4" customFormat="1">
      <c r="D2379" s="352"/>
    </row>
    <row r="2380" spans="4:4" customFormat="1">
      <c r="D2380" s="352"/>
    </row>
    <row r="2381" spans="4:4" customFormat="1">
      <c r="D2381" s="352"/>
    </row>
    <row r="2382" spans="4:4" customFormat="1">
      <c r="D2382" s="352"/>
    </row>
    <row r="2383" spans="4:4" customFormat="1">
      <c r="D2383" s="352"/>
    </row>
    <row r="2384" spans="4:4" customFormat="1">
      <c r="D2384" s="352"/>
    </row>
    <row r="2385" spans="4:4" customFormat="1">
      <c r="D2385" s="352"/>
    </row>
    <row r="2386" spans="4:4" customFormat="1">
      <c r="D2386" s="352"/>
    </row>
    <row r="2387" spans="4:4" customFormat="1">
      <c r="D2387" s="352"/>
    </row>
    <row r="2388" spans="4:4" customFormat="1">
      <c r="D2388" s="352"/>
    </row>
    <row r="2389" spans="4:4" customFormat="1">
      <c r="D2389" s="352"/>
    </row>
    <row r="2390" spans="4:4" customFormat="1">
      <c r="D2390" s="352"/>
    </row>
    <row r="2391" spans="4:4" customFormat="1">
      <c r="D2391" s="352"/>
    </row>
    <row r="2392" spans="4:4" customFormat="1">
      <c r="D2392" s="352"/>
    </row>
    <row r="2393" spans="4:4" customFormat="1">
      <c r="D2393" s="352"/>
    </row>
    <row r="2394" spans="4:4" customFormat="1">
      <c r="D2394" s="352"/>
    </row>
    <row r="2395" spans="4:4" customFormat="1">
      <c r="D2395" s="352"/>
    </row>
    <row r="2396" spans="4:4" customFormat="1">
      <c r="D2396" s="352"/>
    </row>
    <row r="2397" spans="4:4" customFormat="1">
      <c r="D2397" s="352"/>
    </row>
    <row r="2398" spans="4:4" customFormat="1">
      <c r="D2398" s="352"/>
    </row>
    <row r="2399" spans="4:4" customFormat="1">
      <c r="D2399" s="352"/>
    </row>
    <row r="2400" spans="4:4" customFormat="1">
      <c r="D2400" s="352"/>
    </row>
    <row r="2401" spans="4:4" customFormat="1">
      <c r="D2401" s="352"/>
    </row>
    <row r="2402" spans="4:4" customFormat="1">
      <c r="D2402" s="352"/>
    </row>
    <row r="2403" spans="4:4" customFormat="1">
      <c r="D2403" s="352"/>
    </row>
    <row r="2404" spans="4:4" customFormat="1">
      <c r="D2404" s="352"/>
    </row>
    <row r="2405" spans="4:4" customFormat="1">
      <c r="D2405" s="352"/>
    </row>
    <row r="2406" spans="4:4" customFormat="1">
      <c r="D2406" s="352"/>
    </row>
    <row r="2407" spans="4:4" customFormat="1">
      <c r="D2407" s="352"/>
    </row>
    <row r="2408" spans="4:4" customFormat="1">
      <c r="D2408" s="352"/>
    </row>
    <row r="2409" spans="4:4" customFormat="1">
      <c r="D2409" s="352"/>
    </row>
    <row r="2410" spans="4:4" customFormat="1">
      <c r="D2410" s="352"/>
    </row>
    <row r="2411" spans="4:4" customFormat="1">
      <c r="D2411" s="352"/>
    </row>
    <row r="2412" spans="4:4" customFormat="1">
      <c r="D2412" s="352"/>
    </row>
    <row r="2413" spans="4:4" customFormat="1">
      <c r="D2413" s="352"/>
    </row>
    <row r="2414" spans="4:4" customFormat="1">
      <c r="D2414" s="352"/>
    </row>
    <row r="2415" spans="4:4" customFormat="1">
      <c r="D2415" s="352"/>
    </row>
    <row r="2416" spans="4:4" customFormat="1">
      <c r="D2416" s="352"/>
    </row>
    <row r="2417" spans="4:4" customFormat="1">
      <c r="D2417" s="352"/>
    </row>
    <row r="2418" spans="4:4" customFormat="1">
      <c r="D2418" s="352"/>
    </row>
    <row r="2419" spans="4:4" customFormat="1">
      <c r="D2419" s="352"/>
    </row>
    <row r="2420" spans="4:4" customFormat="1">
      <c r="D2420" s="352"/>
    </row>
    <row r="2421" spans="4:4" customFormat="1">
      <c r="D2421" s="352"/>
    </row>
    <row r="2422" spans="4:4" customFormat="1">
      <c r="D2422" s="352"/>
    </row>
    <row r="2423" spans="4:4" customFormat="1">
      <c r="D2423" s="352"/>
    </row>
    <row r="2424" spans="4:4" customFormat="1">
      <c r="D2424" s="352"/>
    </row>
    <row r="2425" spans="4:4" customFormat="1">
      <c r="D2425" s="352"/>
    </row>
    <row r="2426" spans="4:4" customFormat="1">
      <c r="D2426" s="352"/>
    </row>
    <row r="2427" spans="4:4" customFormat="1">
      <c r="D2427" s="352"/>
    </row>
    <row r="2428" spans="4:4" customFormat="1">
      <c r="D2428" s="352"/>
    </row>
    <row r="2429" spans="4:4" customFormat="1">
      <c r="D2429" s="352"/>
    </row>
    <row r="2430" spans="4:4" customFormat="1">
      <c r="D2430" s="352"/>
    </row>
    <row r="2431" spans="4:4" customFormat="1">
      <c r="D2431" s="352"/>
    </row>
    <row r="2432" spans="4:4" customFormat="1">
      <c r="D2432" s="352"/>
    </row>
    <row r="2433" spans="4:4" customFormat="1">
      <c r="D2433" s="352"/>
    </row>
    <row r="2434" spans="4:4" customFormat="1">
      <c r="D2434" s="352"/>
    </row>
    <row r="2435" spans="4:4" customFormat="1">
      <c r="D2435" s="352"/>
    </row>
    <row r="2436" spans="4:4" customFormat="1">
      <c r="D2436" s="352"/>
    </row>
    <row r="2437" spans="4:4" customFormat="1">
      <c r="D2437" s="352"/>
    </row>
    <row r="2438" spans="4:4" customFormat="1">
      <c r="D2438" s="352"/>
    </row>
    <row r="2439" spans="4:4" customFormat="1">
      <c r="D2439" s="352"/>
    </row>
    <row r="2440" spans="4:4" customFormat="1">
      <c r="D2440" s="352"/>
    </row>
    <row r="2441" spans="4:4" customFormat="1">
      <c r="D2441" s="352"/>
    </row>
    <row r="2442" spans="4:4" customFormat="1">
      <c r="D2442" s="352"/>
    </row>
    <row r="2443" spans="4:4" customFormat="1">
      <c r="D2443" s="352"/>
    </row>
    <row r="2444" spans="4:4" customFormat="1">
      <c r="D2444" s="352"/>
    </row>
    <row r="2445" spans="4:4" customFormat="1">
      <c r="D2445" s="352"/>
    </row>
    <row r="2446" spans="4:4" customFormat="1">
      <c r="D2446" s="352"/>
    </row>
    <row r="2447" spans="4:4" customFormat="1">
      <c r="D2447" s="352"/>
    </row>
    <row r="2448" spans="4:4" customFormat="1">
      <c r="D2448" s="352"/>
    </row>
    <row r="2449" spans="4:4" customFormat="1">
      <c r="D2449" s="352"/>
    </row>
    <row r="2450" spans="4:4" customFormat="1">
      <c r="D2450" s="352"/>
    </row>
    <row r="2451" spans="4:4" customFormat="1">
      <c r="D2451" s="352"/>
    </row>
    <row r="2452" spans="4:4" customFormat="1">
      <c r="D2452" s="352"/>
    </row>
    <row r="2453" spans="4:4" customFormat="1">
      <c r="D2453" s="352"/>
    </row>
    <row r="2454" spans="4:4" customFormat="1">
      <c r="D2454" s="352"/>
    </row>
    <row r="2455" spans="4:4" customFormat="1">
      <c r="D2455" s="352"/>
    </row>
    <row r="2456" spans="4:4" customFormat="1">
      <c r="D2456" s="352"/>
    </row>
    <row r="2457" spans="4:4" customFormat="1">
      <c r="D2457" s="352"/>
    </row>
    <row r="2458" spans="4:4" customFormat="1">
      <c r="D2458" s="352"/>
    </row>
    <row r="2459" spans="4:4" customFormat="1">
      <c r="D2459" s="352"/>
    </row>
    <row r="2460" spans="4:4" customFormat="1">
      <c r="D2460" s="352"/>
    </row>
    <row r="2461" spans="4:4" customFormat="1">
      <c r="D2461" s="352"/>
    </row>
    <row r="2462" spans="4:4" customFormat="1">
      <c r="D2462" s="352"/>
    </row>
    <row r="2463" spans="4:4" customFormat="1">
      <c r="D2463" s="352"/>
    </row>
    <row r="2464" spans="4:4" customFormat="1">
      <c r="D2464" s="352"/>
    </row>
    <row r="2465" spans="4:4" customFormat="1">
      <c r="D2465" s="352"/>
    </row>
    <row r="2466" spans="4:4" customFormat="1">
      <c r="D2466" s="352"/>
    </row>
    <row r="2467" spans="4:4" customFormat="1">
      <c r="D2467" s="352"/>
    </row>
    <row r="2468" spans="4:4" customFormat="1">
      <c r="D2468" s="352"/>
    </row>
    <row r="2469" spans="4:4" customFormat="1">
      <c r="D2469" s="352"/>
    </row>
    <row r="2470" spans="4:4" customFormat="1">
      <c r="D2470" s="352"/>
    </row>
    <row r="2471" spans="4:4" customFormat="1">
      <c r="D2471" s="352"/>
    </row>
    <row r="2472" spans="4:4" customFormat="1">
      <c r="D2472" s="352"/>
    </row>
    <row r="2473" spans="4:4" customFormat="1">
      <c r="D2473" s="352"/>
    </row>
    <row r="2474" spans="4:4" customFormat="1">
      <c r="D2474" s="352"/>
    </row>
    <row r="2475" spans="4:4" customFormat="1">
      <c r="D2475" s="352"/>
    </row>
    <row r="2476" spans="4:4" customFormat="1">
      <c r="D2476" s="352"/>
    </row>
    <row r="2477" spans="4:4" customFormat="1">
      <c r="D2477" s="352"/>
    </row>
    <row r="2478" spans="4:4" customFormat="1">
      <c r="D2478" s="352"/>
    </row>
    <row r="2479" spans="4:4" customFormat="1">
      <c r="D2479" s="352"/>
    </row>
    <row r="2480" spans="4:4" customFormat="1">
      <c r="D2480" s="352"/>
    </row>
    <row r="2481" spans="4:4" customFormat="1">
      <c r="D2481" s="352"/>
    </row>
    <row r="2482" spans="4:4" customFormat="1">
      <c r="D2482" s="352"/>
    </row>
    <row r="2483" spans="4:4" customFormat="1">
      <c r="D2483" s="352"/>
    </row>
    <row r="2484" spans="4:4" customFormat="1">
      <c r="D2484" s="352"/>
    </row>
    <row r="2485" spans="4:4" customFormat="1">
      <c r="D2485" s="352"/>
    </row>
    <row r="2486" spans="4:4" customFormat="1">
      <c r="D2486" s="352"/>
    </row>
    <row r="2487" spans="4:4" customFormat="1">
      <c r="D2487" s="352"/>
    </row>
    <row r="2488" spans="4:4" customFormat="1">
      <c r="D2488" s="352"/>
    </row>
    <row r="2489" spans="4:4" customFormat="1">
      <c r="D2489" s="352"/>
    </row>
    <row r="2490" spans="4:4" customFormat="1">
      <c r="D2490" s="352"/>
    </row>
    <row r="2491" spans="4:4" customFormat="1">
      <c r="D2491" s="352"/>
    </row>
    <row r="2492" spans="4:4" customFormat="1">
      <c r="D2492" s="352"/>
    </row>
    <row r="2493" spans="4:4" customFormat="1">
      <c r="D2493" s="352"/>
    </row>
    <row r="2494" spans="4:4" customFormat="1">
      <c r="D2494" s="352"/>
    </row>
    <row r="2495" spans="4:4" customFormat="1">
      <c r="D2495" s="352"/>
    </row>
    <row r="2496" spans="4:4" customFormat="1">
      <c r="D2496" s="352"/>
    </row>
    <row r="2497" spans="4:4" customFormat="1">
      <c r="D2497" s="352"/>
    </row>
    <row r="2498" spans="4:4" customFormat="1">
      <c r="D2498" s="352"/>
    </row>
    <row r="2499" spans="4:4" customFormat="1">
      <c r="D2499" s="352"/>
    </row>
    <row r="2500" spans="4:4" customFormat="1">
      <c r="D2500" s="352"/>
    </row>
    <row r="2501" spans="4:4" customFormat="1">
      <c r="D2501" s="352"/>
    </row>
    <row r="2502" spans="4:4" customFormat="1">
      <c r="D2502" s="352"/>
    </row>
    <row r="2503" spans="4:4" customFormat="1">
      <c r="D2503" s="352"/>
    </row>
    <row r="2504" spans="4:4" customFormat="1">
      <c r="D2504" s="352"/>
    </row>
    <row r="2505" spans="4:4" customFormat="1">
      <c r="D2505" s="352"/>
    </row>
    <row r="2506" spans="4:4" customFormat="1">
      <c r="D2506" s="352"/>
    </row>
    <row r="2507" spans="4:4" customFormat="1">
      <c r="D2507" s="352"/>
    </row>
    <row r="2508" spans="4:4" customFormat="1">
      <c r="D2508" s="352"/>
    </row>
    <row r="2509" spans="4:4" customFormat="1">
      <c r="D2509" s="352"/>
    </row>
    <row r="2510" spans="4:4" customFormat="1">
      <c r="D2510" s="352"/>
    </row>
    <row r="2511" spans="4:4" customFormat="1">
      <c r="D2511" s="352"/>
    </row>
    <row r="2512" spans="4:4" customFormat="1">
      <c r="D2512" s="352"/>
    </row>
    <row r="2513" spans="4:4" customFormat="1">
      <c r="D2513" s="352"/>
    </row>
    <row r="2514" spans="4:4" customFormat="1">
      <c r="D2514" s="352"/>
    </row>
    <row r="2515" spans="4:4" customFormat="1">
      <c r="D2515" s="352"/>
    </row>
    <row r="2516" spans="4:4" customFormat="1">
      <c r="D2516" s="352"/>
    </row>
    <row r="2517" spans="4:4" customFormat="1">
      <c r="D2517" s="352"/>
    </row>
    <row r="2518" spans="4:4" customFormat="1">
      <c r="D2518" s="352"/>
    </row>
    <row r="2519" spans="4:4" customFormat="1">
      <c r="D2519" s="352"/>
    </row>
    <row r="2520" spans="4:4" customFormat="1">
      <c r="D2520" s="352"/>
    </row>
    <row r="2521" spans="4:4" customFormat="1">
      <c r="D2521" s="352"/>
    </row>
    <row r="2522" spans="4:4" customFormat="1">
      <c r="D2522" s="352"/>
    </row>
    <row r="2523" spans="4:4" customFormat="1">
      <c r="D2523" s="352"/>
    </row>
    <row r="2524" spans="4:4" customFormat="1">
      <c r="D2524" s="352"/>
    </row>
    <row r="2525" spans="4:4" customFormat="1">
      <c r="D2525" s="352"/>
    </row>
    <row r="2526" spans="4:4" customFormat="1">
      <c r="D2526" s="352"/>
    </row>
    <row r="2527" spans="4:4" customFormat="1">
      <c r="D2527" s="352"/>
    </row>
    <row r="2528" spans="4:4" customFormat="1">
      <c r="D2528" s="352"/>
    </row>
    <row r="2529" spans="4:4" customFormat="1">
      <c r="D2529" s="352"/>
    </row>
    <row r="2530" spans="4:4" customFormat="1">
      <c r="D2530" s="352"/>
    </row>
    <row r="2531" spans="4:4" customFormat="1">
      <c r="D2531" s="352"/>
    </row>
    <row r="2532" spans="4:4" customFormat="1">
      <c r="D2532" s="352"/>
    </row>
    <row r="2533" spans="4:4" customFormat="1">
      <c r="D2533" s="352"/>
    </row>
    <row r="2534" spans="4:4" customFormat="1">
      <c r="D2534" s="352"/>
    </row>
    <row r="2535" spans="4:4" customFormat="1">
      <c r="D2535" s="352"/>
    </row>
    <row r="2536" spans="4:4" customFormat="1">
      <c r="D2536" s="352"/>
    </row>
    <row r="2537" spans="4:4" customFormat="1">
      <c r="D2537" s="352"/>
    </row>
    <row r="2538" spans="4:4" customFormat="1">
      <c r="D2538" s="352"/>
    </row>
    <row r="2539" spans="4:4" customFormat="1">
      <c r="D2539" s="352"/>
    </row>
    <row r="2540" spans="4:4" customFormat="1">
      <c r="D2540" s="352"/>
    </row>
    <row r="2541" spans="4:4" customFormat="1">
      <c r="D2541" s="352"/>
    </row>
    <row r="2542" spans="4:4" customFormat="1">
      <c r="D2542" s="352"/>
    </row>
    <row r="2543" spans="4:4" customFormat="1">
      <c r="D2543" s="352"/>
    </row>
    <row r="2544" spans="4:4" customFormat="1">
      <c r="D2544" s="352"/>
    </row>
    <row r="2545" spans="4:4" customFormat="1">
      <c r="D2545" s="352"/>
    </row>
    <row r="2546" spans="4:4" customFormat="1">
      <c r="D2546" s="352"/>
    </row>
    <row r="2547" spans="4:4" customFormat="1">
      <c r="D2547" s="352"/>
    </row>
    <row r="2548" spans="4:4" customFormat="1">
      <c r="D2548" s="352"/>
    </row>
    <row r="2549" spans="4:4" customFormat="1">
      <c r="D2549" s="352"/>
    </row>
    <row r="2550" spans="4:4" customFormat="1">
      <c r="D2550" s="352"/>
    </row>
    <row r="2551" spans="4:4" customFormat="1">
      <c r="D2551" s="352"/>
    </row>
    <row r="2552" spans="4:4" customFormat="1">
      <c r="D2552" s="352"/>
    </row>
    <row r="2553" spans="4:4" customFormat="1">
      <c r="D2553" s="352"/>
    </row>
    <row r="2554" spans="4:4" customFormat="1">
      <c r="D2554" s="352"/>
    </row>
    <row r="2555" spans="4:4" customFormat="1">
      <c r="D2555" s="352"/>
    </row>
    <row r="2556" spans="4:4" customFormat="1">
      <c r="D2556" s="352"/>
    </row>
    <row r="2557" spans="4:4" customFormat="1">
      <c r="D2557" s="352"/>
    </row>
    <row r="2558" spans="4:4" customFormat="1">
      <c r="D2558" s="352"/>
    </row>
    <row r="2559" spans="4:4" customFormat="1">
      <c r="D2559" s="352"/>
    </row>
    <row r="2560" spans="4:4" customFormat="1">
      <c r="D2560" s="352"/>
    </row>
    <row r="2561" spans="4:4" customFormat="1">
      <c r="D2561" s="352"/>
    </row>
    <row r="2562" spans="4:4" customFormat="1">
      <c r="D2562" s="352"/>
    </row>
    <row r="2563" spans="4:4" customFormat="1">
      <c r="D2563" s="352"/>
    </row>
    <row r="2564" spans="4:4" customFormat="1">
      <c r="D2564" s="352"/>
    </row>
    <row r="2565" spans="4:4" customFormat="1">
      <c r="D2565" s="352"/>
    </row>
    <row r="2566" spans="4:4" customFormat="1">
      <c r="D2566" s="352"/>
    </row>
    <row r="2567" spans="4:4" customFormat="1">
      <c r="D2567" s="352"/>
    </row>
    <row r="2568" spans="4:4" customFormat="1">
      <c r="D2568" s="352"/>
    </row>
    <row r="2569" spans="4:4" customFormat="1">
      <c r="D2569" s="352"/>
    </row>
    <row r="2570" spans="4:4" customFormat="1">
      <c r="D2570" s="352"/>
    </row>
    <row r="2571" spans="4:4" customFormat="1">
      <c r="D2571" s="352"/>
    </row>
    <row r="2572" spans="4:4" customFormat="1">
      <c r="D2572" s="352"/>
    </row>
    <row r="2573" spans="4:4" customFormat="1">
      <c r="D2573" s="352"/>
    </row>
    <row r="2574" spans="4:4" customFormat="1">
      <c r="D2574" s="352"/>
    </row>
    <row r="2575" spans="4:4" customFormat="1">
      <c r="D2575" s="352"/>
    </row>
    <row r="2576" spans="4:4" customFormat="1">
      <c r="D2576" s="352"/>
    </row>
    <row r="2577" spans="4:4" customFormat="1">
      <c r="D2577" s="352"/>
    </row>
    <row r="2578" spans="4:4" customFormat="1">
      <c r="D2578" s="352"/>
    </row>
    <row r="2579" spans="4:4" customFormat="1">
      <c r="D2579" s="352"/>
    </row>
    <row r="2580" spans="4:4" customFormat="1">
      <c r="D2580" s="352"/>
    </row>
    <row r="2581" spans="4:4" customFormat="1">
      <c r="D2581" s="352"/>
    </row>
    <row r="2582" spans="4:4" customFormat="1">
      <c r="D2582" s="352"/>
    </row>
    <row r="2583" spans="4:4" customFormat="1">
      <c r="D2583" s="352"/>
    </row>
    <row r="2584" spans="4:4" customFormat="1">
      <c r="D2584" s="352"/>
    </row>
    <row r="2585" spans="4:4" customFormat="1">
      <c r="D2585" s="352"/>
    </row>
    <row r="2586" spans="4:4" customFormat="1">
      <c r="D2586" s="352"/>
    </row>
    <row r="2587" spans="4:4" customFormat="1">
      <c r="D2587" s="352"/>
    </row>
    <row r="2588" spans="4:4" customFormat="1">
      <c r="D2588" s="352"/>
    </row>
    <row r="2589" spans="4:4" customFormat="1">
      <c r="D2589" s="352"/>
    </row>
    <row r="2590" spans="4:4" customFormat="1">
      <c r="D2590" s="352"/>
    </row>
    <row r="2591" spans="4:4" customFormat="1">
      <c r="D2591" s="352"/>
    </row>
    <row r="2592" spans="4:4" customFormat="1">
      <c r="D2592" s="352"/>
    </row>
    <row r="2593" spans="4:4" customFormat="1">
      <c r="D2593" s="352"/>
    </row>
    <row r="2594" spans="4:4" customFormat="1">
      <c r="D2594" s="352"/>
    </row>
    <row r="2595" spans="4:4" customFormat="1">
      <c r="D2595" s="352"/>
    </row>
    <row r="2596" spans="4:4" customFormat="1">
      <c r="D2596" s="352"/>
    </row>
    <row r="2597" spans="4:4" customFormat="1">
      <c r="D2597" s="352"/>
    </row>
    <row r="2598" spans="4:4" customFormat="1">
      <c r="D2598" s="352"/>
    </row>
    <row r="2599" spans="4:4" customFormat="1">
      <c r="D2599" s="352"/>
    </row>
    <row r="2600" spans="4:4" customFormat="1">
      <c r="D2600" s="352"/>
    </row>
    <row r="2601" spans="4:4" customFormat="1">
      <c r="D2601" s="352"/>
    </row>
    <row r="2602" spans="4:4" customFormat="1">
      <c r="D2602" s="352"/>
    </row>
    <row r="2603" spans="4:4" customFormat="1">
      <c r="D2603" s="352"/>
    </row>
    <row r="2604" spans="4:4" customFormat="1">
      <c r="D2604" s="352"/>
    </row>
    <row r="2605" spans="4:4" customFormat="1">
      <c r="D2605" s="352"/>
    </row>
    <row r="2606" spans="4:4" customFormat="1">
      <c r="D2606" s="352"/>
    </row>
    <row r="2607" spans="4:4" customFormat="1">
      <c r="D2607" s="352"/>
    </row>
    <row r="2608" spans="4:4" customFormat="1">
      <c r="D2608" s="352"/>
    </row>
    <row r="2609" spans="4:4" customFormat="1">
      <c r="D2609" s="352"/>
    </row>
    <row r="2610" spans="4:4" customFormat="1">
      <c r="D2610" s="352"/>
    </row>
    <row r="2611" spans="4:4" customFormat="1">
      <c r="D2611" s="352"/>
    </row>
    <row r="2612" spans="4:4" customFormat="1">
      <c r="D2612" s="352"/>
    </row>
    <row r="2613" spans="4:4" customFormat="1">
      <c r="D2613" s="352"/>
    </row>
    <row r="2614" spans="4:4" customFormat="1">
      <c r="D2614" s="352"/>
    </row>
    <row r="2615" spans="4:4" customFormat="1">
      <c r="D2615" s="352"/>
    </row>
    <row r="2616" spans="4:4" customFormat="1">
      <c r="D2616" s="352"/>
    </row>
    <row r="2617" spans="4:4" customFormat="1">
      <c r="D2617" s="352"/>
    </row>
    <row r="2618" spans="4:4" customFormat="1">
      <c r="D2618" s="352"/>
    </row>
    <row r="2619" spans="4:4" customFormat="1">
      <c r="D2619" s="352"/>
    </row>
    <row r="2620" spans="4:4" customFormat="1">
      <c r="D2620" s="352"/>
    </row>
    <row r="2621" spans="4:4" customFormat="1">
      <c r="D2621" s="352"/>
    </row>
    <row r="2622" spans="4:4" customFormat="1">
      <c r="D2622" s="352"/>
    </row>
    <row r="2623" spans="4:4" customFormat="1">
      <c r="D2623" s="352"/>
    </row>
    <row r="2624" spans="4:4" customFormat="1">
      <c r="D2624" s="352"/>
    </row>
    <row r="2625" spans="4:4" customFormat="1">
      <c r="D2625" s="352"/>
    </row>
    <row r="2626" spans="4:4" customFormat="1">
      <c r="D2626" s="352"/>
    </row>
    <row r="2627" spans="4:4" customFormat="1">
      <c r="D2627" s="352"/>
    </row>
    <row r="2628" spans="4:4" customFormat="1">
      <c r="D2628" s="352"/>
    </row>
    <row r="2629" spans="4:4" customFormat="1">
      <c r="D2629" s="352"/>
    </row>
    <row r="2630" spans="4:4" customFormat="1">
      <c r="D2630" s="352"/>
    </row>
    <row r="2631" spans="4:4" customFormat="1">
      <c r="D2631" s="352"/>
    </row>
    <row r="2632" spans="4:4" customFormat="1">
      <c r="D2632" s="352"/>
    </row>
    <row r="2633" spans="4:4" customFormat="1">
      <c r="D2633" s="352"/>
    </row>
    <row r="2634" spans="4:4" customFormat="1">
      <c r="D2634" s="352"/>
    </row>
    <row r="2635" spans="4:4" customFormat="1">
      <c r="D2635" s="352"/>
    </row>
    <row r="2636" spans="4:4" customFormat="1">
      <c r="D2636" s="352"/>
    </row>
    <row r="2637" spans="4:4" customFormat="1">
      <c r="D2637" s="352"/>
    </row>
    <row r="2638" spans="4:4" customFormat="1">
      <c r="D2638" s="352"/>
    </row>
    <row r="2639" spans="4:4" customFormat="1">
      <c r="D2639" s="352"/>
    </row>
    <row r="2640" spans="4:4" customFormat="1">
      <c r="D2640" s="352"/>
    </row>
    <row r="2641" spans="4:4" customFormat="1">
      <c r="D2641" s="352"/>
    </row>
    <row r="2642" spans="4:4" customFormat="1">
      <c r="D2642" s="352"/>
    </row>
    <row r="2643" spans="4:4" customFormat="1">
      <c r="D2643" s="352"/>
    </row>
    <row r="2644" spans="4:4" customFormat="1">
      <c r="D2644" s="352"/>
    </row>
    <row r="2645" spans="4:4" customFormat="1">
      <c r="D2645" s="352"/>
    </row>
    <row r="2646" spans="4:4" customFormat="1">
      <c r="D2646" s="352"/>
    </row>
    <row r="2647" spans="4:4" customFormat="1">
      <c r="D2647" s="352"/>
    </row>
    <row r="2648" spans="4:4" customFormat="1">
      <c r="D2648" s="352"/>
    </row>
    <row r="2649" spans="4:4" customFormat="1">
      <c r="D2649" s="352"/>
    </row>
    <row r="2650" spans="4:4" customFormat="1">
      <c r="D2650" s="352"/>
    </row>
    <row r="2651" spans="4:4" customFormat="1">
      <c r="D2651" s="352"/>
    </row>
    <row r="2652" spans="4:4" customFormat="1">
      <c r="D2652" s="352"/>
    </row>
    <row r="2653" spans="4:4" customFormat="1">
      <c r="D2653" s="352"/>
    </row>
    <row r="2654" spans="4:4" customFormat="1">
      <c r="D2654" s="352"/>
    </row>
    <row r="2655" spans="4:4" customFormat="1">
      <c r="D2655" s="352"/>
    </row>
    <row r="2656" spans="4:4" customFormat="1">
      <c r="D2656" s="352"/>
    </row>
    <row r="2657" spans="4:4" customFormat="1">
      <c r="D2657" s="352"/>
    </row>
    <row r="2658" spans="4:4" customFormat="1">
      <c r="D2658" s="352"/>
    </row>
    <row r="2659" spans="4:4" customFormat="1">
      <c r="D2659" s="352"/>
    </row>
    <row r="2660" spans="4:4" customFormat="1">
      <c r="D2660" s="352"/>
    </row>
    <row r="2661" spans="4:4" customFormat="1">
      <c r="D2661" s="352"/>
    </row>
    <row r="2662" spans="4:4" customFormat="1">
      <c r="D2662" s="352"/>
    </row>
    <row r="2663" spans="4:4" customFormat="1">
      <c r="D2663" s="352"/>
    </row>
    <row r="2664" spans="4:4" customFormat="1">
      <c r="D2664" s="352"/>
    </row>
    <row r="2665" spans="4:4" customFormat="1">
      <c r="D2665" s="352"/>
    </row>
    <row r="2666" spans="4:4" customFormat="1">
      <c r="D2666" s="352"/>
    </row>
    <row r="2667" spans="4:4" customFormat="1">
      <c r="D2667" s="352"/>
    </row>
    <row r="2668" spans="4:4" customFormat="1">
      <c r="D2668" s="352"/>
    </row>
    <row r="2669" spans="4:4" customFormat="1">
      <c r="D2669" s="352"/>
    </row>
    <row r="2670" spans="4:4" customFormat="1">
      <c r="D2670" s="352"/>
    </row>
    <row r="2671" spans="4:4" customFormat="1">
      <c r="D2671" s="352"/>
    </row>
    <row r="2672" spans="4:4" customFormat="1">
      <c r="D2672" s="352"/>
    </row>
    <row r="2673" spans="4:4" customFormat="1">
      <c r="D2673" s="352"/>
    </row>
    <row r="2674" spans="4:4" customFormat="1">
      <c r="D2674" s="352"/>
    </row>
    <row r="2675" spans="4:4" customFormat="1">
      <c r="D2675" s="352"/>
    </row>
    <row r="2676" spans="4:4" customFormat="1">
      <c r="D2676" s="352"/>
    </row>
    <row r="2677" spans="4:4" customFormat="1">
      <c r="D2677" s="352"/>
    </row>
    <row r="2678" spans="4:4" customFormat="1">
      <c r="D2678" s="352"/>
    </row>
    <row r="2679" spans="4:4" customFormat="1">
      <c r="D2679" s="352"/>
    </row>
    <row r="2680" spans="4:4" customFormat="1">
      <c r="D2680" s="352"/>
    </row>
    <row r="2681" spans="4:4" customFormat="1">
      <c r="D2681" s="352"/>
    </row>
    <row r="2682" spans="4:4" customFormat="1">
      <c r="D2682" s="352"/>
    </row>
    <row r="2683" spans="4:4" customFormat="1">
      <c r="D2683" s="352"/>
    </row>
    <row r="2684" spans="4:4" customFormat="1">
      <c r="D2684" s="352"/>
    </row>
    <row r="2685" spans="4:4" customFormat="1">
      <c r="D2685" s="352"/>
    </row>
    <row r="2686" spans="4:4" customFormat="1">
      <c r="D2686" s="352"/>
    </row>
    <row r="2687" spans="4:4" customFormat="1">
      <c r="D2687" s="352"/>
    </row>
    <row r="2688" spans="4:4" customFormat="1">
      <c r="D2688" s="352"/>
    </row>
    <row r="2689" spans="4:4" customFormat="1">
      <c r="D2689" s="352"/>
    </row>
    <row r="2690" spans="4:4" customFormat="1">
      <c r="D2690" s="352"/>
    </row>
    <row r="2691" spans="4:4" customFormat="1">
      <c r="D2691" s="352"/>
    </row>
    <row r="2692" spans="4:4" customFormat="1">
      <c r="D2692" s="352"/>
    </row>
    <row r="2693" spans="4:4" customFormat="1">
      <c r="D2693" s="352"/>
    </row>
    <row r="2694" spans="4:4" customFormat="1">
      <c r="D2694" s="352"/>
    </row>
    <row r="2695" spans="4:4" customFormat="1">
      <c r="D2695" s="352"/>
    </row>
    <row r="2696" spans="4:4" customFormat="1">
      <c r="D2696" s="352"/>
    </row>
    <row r="2697" spans="4:4" customFormat="1">
      <c r="D2697" s="352"/>
    </row>
    <row r="2698" spans="4:4" customFormat="1">
      <c r="D2698" s="352"/>
    </row>
    <row r="2699" spans="4:4" customFormat="1">
      <c r="D2699" s="352"/>
    </row>
    <row r="2700" spans="4:4" customFormat="1">
      <c r="D2700" s="352"/>
    </row>
    <row r="2701" spans="4:4" customFormat="1">
      <c r="D2701" s="352"/>
    </row>
    <row r="2702" spans="4:4" customFormat="1">
      <c r="D2702" s="352"/>
    </row>
    <row r="2703" spans="4:4" customFormat="1">
      <c r="D2703" s="352"/>
    </row>
    <row r="2704" spans="4:4" customFormat="1">
      <c r="D2704" s="352"/>
    </row>
    <row r="2705" spans="4:4" customFormat="1">
      <c r="D2705" s="352"/>
    </row>
    <row r="2706" spans="4:4" customFormat="1">
      <c r="D2706" s="352"/>
    </row>
    <row r="2707" spans="4:4" customFormat="1">
      <c r="D2707" s="352"/>
    </row>
    <row r="2708" spans="4:4" customFormat="1">
      <c r="D2708" s="352"/>
    </row>
    <row r="2709" spans="4:4" customFormat="1">
      <c r="D2709" s="352"/>
    </row>
    <row r="2710" spans="4:4" customFormat="1">
      <c r="D2710" s="352"/>
    </row>
    <row r="2711" spans="4:4" customFormat="1">
      <c r="D2711" s="352"/>
    </row>
    <row r="2712" spans="4:4" customFormat="1">
      <c r="D2712" s="352"/>
    </row>
    <row r="2713" spans="4:4" customFormat="1">
      <c r="D2713" s="352"/>
    </row>
    <row r="2714" spans="4:4" customFormat="1">
      <c r="D2714" s="352"/>
    </row>
    <row r="2715" spans="4:4" customFormat="1">
      <c r="D2715" s="352"/>
    </row>
    <row r="2716" spans="4:4" customFormat="1">
      <c r="D2716" s="352"/>
    </row>
    <row r="2717" spans="4:4" customFormat="1">
      <c r="D2717" s="352"/>
    </row>
    <row r="2718" spans="4:4" customFormat="1">
      <c r="D2718" s="352"/>
    </row>
    <row r="2719" spans="4:4" customFormat="1">
      <c r="D2719" s="352"/>
    </row>
    <row r="2720" spans="4:4" customFormat="1">
      <c r="D2720" s="352"/>
    </row>
    <row r="2721" spans="4:4" customFormat="1">
      <c r="D2721" s="352"/>
    </row>
    <row r="2722" spans="4:4" customFormat="1">
      <c r="D2722" s="352"/>
    </row>
    <row r="2723" spans="4:4" customFormat="1">
      <c r="D2723" s="352"/>
    </row>
    <row r="2724" spans="4:4" customFormat="1">
      <c r="D2724" s="352"/>
    </row>
    <row r="2725" spans="4:4" customFormat="1">
      <c r="D2725" s="352"/>
    </row>
    <row r="2726" spans="4:4" customFormat="1">
      <c r="D2726" s="352"/>
    </row>
    <row r="2727" spans="4:4" customFormat="1">
      <c r="D2727" s="352"/>
    </row>
    <row r="2728" spans="4:4" customFormat="1">
      <c r="D2728" s="352"/>
    </row>
    <row r="2729" spans="4:4" customFormat="1">
      <c r="D2729" s="352"/>
    </row>
    <row r="2730" spans="4:4" customFormat="1">
      <c r="D2730" s="352"/>
    </row>
    <row r="2731" spans="4:4" customFormat="1">
      <c r="D2731" s="352"/>
    </row>
    <row r="2732" spans="4:4" customFormat="1">
      <c r="D2732" s="352"/>
    </row>
    <row r="2733" spans="4:4" customFormat="1">
      <c r="D2733" s="352"/>
    </row>
    <row r="2734" spans="4:4" customFormat="1">
      <c r="D2734" s="352"/>
    </row>
    <row r="2735" spans="4:4" customFormat="1">
      <c r="D2735" s="352"/>
    </row>
    <row r="2736" spans="4:4" customFormat="1">
      <c r="D2736" s="352"/>
    </row>
    <row r="2737" spans="4:4" customFormat="1">
      <c r="D2737" s="352"/>
    </row>
    <row r="2738" spans="4:4" customFormat="1">
      <c r="D2738" s="352"/>
    </row>
    <row r="2739" spans="4:4" customFormat="1">
      <c r="D2739" s="352"/>
    </row>
    <row r="2740" spans="4:4" customFormat="1">
      <c r="D2740" s="352"/>
    </row>
    <row r="2741" spans="4:4" customFormat="1">
      <c r="D2741" s="352"/>
    </row>
    <row r="2742" spans="4:4" customFormat="1">
      <c r="D2742" s="352"/>
    </row>
    <row r="2743" spans="4:4" customFormat="1">
      <c r="D2743" s="352"/>
    </row>
    <row r="2744" spans="4:4" customFormat="1">
      <c r="D2744" s="352"/>
    </row>
    <row r="2745" spans="4:4" customFormat="1">
      <c r="D2745" s="352"/>
    </row>
    <row r="2746" spans="4:4" customFormat="1">
      <c r="D2746" s="352"/>
    </row>
    <row r="2747" spans="4:4" customFormat="1">
      <c r="D2747" s="352"/>
    </row>
    <row r="2748" spans="4:4" customFormat="1">
      <c r="D2748" s="352"/>
    </row>
    <row r="2749" spans="4:4" customFormat="1">
      <c r="D2749" s="352"/>
    </row>
    <row r="2750" spans="4:4" customFormat="1">
      <c r="D2750" s="352"/>
    </row>
    <row r="2751" spans="4:4" customFormat="1">
      <c r="D2751" s="352"/>
    </row>
    <row r="2752" spans="4:4" customFormat="1">
      <c r="D2752" s="352"/>
    </row>
    <row r="2753" spans="4:4" customFormat="1">
      <c r="D2753" s="352"/>
    </row>
    <row r="2754" spans="4:4" customFormat="1">
      <c r="D2754" s="352"/>
    </row>
    <row r="2755" spans="4:4" customFormat="1">
      <c r="D2755" s="352"/>
    </row>
    <row r="2756" spans="4:4" customFormat="1">
      <c r="D2756" s="352"/>
    </row>
    <row r="2757" spans="4:4" customFormat="1">
      <c r="D2757" s="352"/>
    </row>
    <row r="2758" spans="4:4" customFormat="1">
      <c r="D2758" s="352"/>
    </row>
    <row r="2759" spans="4:4" customFormat="1">
      <c r="D2759" s="352"/>
    </row>
    <row r="2760" spans="4:4" customFormat="1">
      <c r="D2760" s="352"/>
    </row>
    <row r="2761" spans="4:4" customFormat="1">
      <c r="D2761" s="352"/>
    </row>
    <row r="2762" spans="4:4" customFormat="1">
      <c r="D2762" s="352"/>
    </row>
    <row r="2763" spans="4:4" customFormat="1">
      <c r="D2763" s="352"/>
    </row>
    <row r="2764" spans="4:4" customFormat="1">
      <c r="D2764" s="352"/>
    </row>
    <row r="2765" spans="4:4" customFormat="1">
      <c r="D2765" s="352"/>
    </row>
    <row r="2766" spans="4:4" customFormat="1">
      <c r="D2766" s="352"/>
    </row>
    <row r="2767" spans="4:4" customFormat="1">
      <c r="D2767" s="352"/>
    </row>
    <row r="2768" spans="4:4" customFormat="1">
      <c r="D2768" s="352"/>
    </row>
    <row r="2769" spans="4:4" customFormat="1">
      <c r="D2769" s="352"/>
    </row>
    <row r="2770" spans="4:4" customFormat="1">
      <c r="D2770" s="352"/>
    </row>
    <row r="2771" spans="4:4" customFormat="1">
      <c r="D2771" s="352"/>
    </row>
    <row r="2772" spans="4:4" customFormat="1">
      <c r="D2772" s="352"/>
    </row>
    <row r="2773" spans="4:4" customFormat="1">
      <c r="D2773" s="352"/>
    </row>
    <row r="2774" spans="4:4" customFormat="1">
      <c r="D2774" s="352"/>
    </row>
    <row r="2775" spans="4:4" customFormat="1">
      <c r="D2775" s="352"/>
    </row>
    <row r="2776" spans="4:4" customFormat="1">
      <c r="D2776" s="352"/>
    </row>
    <row r="2777" spans="4:4" customFormat="1">
      <c r="D2777" s="352"/>
    </row>
    <row r="2778" spans="4:4" customFormat="1">
      <c r="D2778" s="352"/>
    </row>
    <row r="2779" spans="4:4" customFormat="1">
      <c r="D2779" s="352"/>
    </row>
    <row r="2780" spans="4:4" customFormat="1">
      <c r="D2780" s="352"/>
    </row>
    <row r="2781" spans="4:4" customFormat="1">
      <c r="D2781" s="352"/>
    </row>
    <row r="2782" spans="4:4" customFormat="1">
      <c r="D2782" s="352"/>
    </row>
    <row r="2783" spans="4:4" customFormat="1">
      <c r="D2783" s="352"/>
    </row>
    <row r="2784" spans="4:4" customFormat="1">
      <c r="D2784" s="352"/>
    </row>
    <row r="2785" spans="4:4" customFormat="1">
      <c r="D2785" s="352"/>
    </row>
    <row r="2786" spans="4:4" customFormat="1">
      <c r="D2786" s="352"/>
    </row>
    <row r="2787" spans="4:4" customFormat="1">
      <c r="D2787" s="352"/>
    </row>
    <row r="2788" spans="4:4" customFormat="1">
      <c r="D2788" s="352"/>
    </row>
    <row r="2789" spans="4:4" customFormat="1">
      <c r="D2789" s="352"/>
    </row>
    <row r="2790" spans="4:4" customFormat="1">
      <c r="D2790" s="352"/>
    </row>
    <row r="2791" spans="4:4" customFormat="1">
      <c r="D2791" s="352"/>
    </row>
    <row r="2792" spans="4:4" customFormat="1">
      <c r="D2792" s="352"/>
    </row>
    <row r="2793" spans="4:4" customFormat="1">
      <c r="D2793" s="352"/>
    </row>
    <row r="2794" spans="4:4" customFormat="1">
      <c r="D2794" s="352"/>
    </row>
    <row r="2795" spans="4:4" customFormat="1">
      <c r="D2795" s="352"/>
    </row>
    <row r="2796" spans="4:4" customFormat="1">
      <c r="D2796" s="352"/>
    </row>
    <row r="2797" spans="4:4" customFormat="1">
      <c r="D2797" s="352"/>
    </row>
    <row r="2798" spans="4:4" customFormat="1">
      <c r="D2798" s="352"/>
    </row>
    <row r="2799" spans="4:4" customFormat="1">
      <c r="D2799" s="352"/>
    </row>
    <row r="2800" spans="4:4" customFormat="1">
      <c r="D2800" s="352"/>
    </row>
    <row r="2801" spans="4:4" customFormat="1">
      <c r="D2801" s="352"/>
    </row>
    <row r="2802" spans="4:4" customFormat="1">
      <c r="D2802" s="352"/>
    </row>
    <row r="2803" spans="4:4" customFormat="1">
      <c r="D2803" s="352"/>
    </row>
    <row r="2804" spans="4:4" customFormat="1">
      <c r="D2804" s="352"/>
    </row>
    <row r="2805" spans="4:4" customFormat="1">
      <c r="D2805" s="352"/>
    </row>
    <row r="2806" spans="4:4" customFormat="1">
      <c r="D2806" s="352"/>
    </row>
    <row r="2807" spans="4:4" customFormat="1">
      <c r="D2807" s="352"/>
    </row>
    <row r="2808" spans="4:4" customFormat="1">
      <c r="D2808" s="352"/>
    </row>
    <row r="2809" spans="4:4" customFormat="1">
      <c r="D2809" s="352"/>
    </row>
    <row r="2810" spans="4:4" customFormat="1">
      <c r="D2810" s="352"/>
    </row>
    <row r="2811" spans="4:4" customFormat="1">
      <c r="D2811" s="352"/>
    </row>
    <row r="2812" spans="4:4" customFormat="1">
      <c r="D2812" s="352"/>
    </row>
    <row r="2813" spans="4:4" customFormat="1">
      <c r="D2813" s="352"/>
    </row>
    <row r="2814" spans="4:4" customFormat="1">
      <c r="D2814" s="352"/>
    </row>
    <row r="2815" spans="4:4" customFormat="1">
      <c r="D2815" s="352"/>
    </row>
    <row r="2816" spans="4:4" customFormat="1">
      <c r="D2816" s="352"/>
    </row>
    <row r="2817" spans="4:4" customFormat="1">
      <c r="D2817" s="352"/>
    </row>
    <row r="2818" spans="4:4" customFormat="1">
      <c r="D2818" s="352"/>
    </row>
    <row r="2819" spans="4:4" customFormat="1">
      <c r="D2819" s="352"/>
    </row>
    <row r="2820" spans="4:4" customFormat="1">
      <c r="D2820" s="352"/>
    </row>
    <row r="2821" spans="4:4" customFormat="1">
      <c r="D2821" s="352"/>
    </row>
    <row r="2822" spans="4:4" customFormat="1">
      <c r="D2822" s="352"/>
    </row>
    <row r="2823" spans="4:4" customFormat="1">
      <c r="D2823" s="352"/>
    </row>
    <row r="2824" spans="4:4" customFormat="1">
      <c r="D2824" s="352"/>
    </row>
    <row r="2825" spans="4:4" customFormat="1">
      <c r="D2825" s="352"/>
    </row>
    <row r="2826" spans="4:4" customFormat="1">
      <c r="D2826" s="352"/>
    </row>
    <row r="2827" spans="4:4" customFormat="1">
      <c r="D2827" s="352"/>
    </row>
    <row r="2828" spans="4:4" customFormat="1">
      <c r="D2828" s="352"/>
    </row>
    <row r="2829" spans="4:4" customFormat="1">
      <c r="D2829" s="352"/>
    </row>
    <row r="2830" spans="4:4" customFormat="1">
      <c r="D2830" s="352"/>
    </row>
    <row r="2831" spans="4:4" customFormat="1">
      <c r="D2831" s="352"/>
    </row>
    <row r="2832" spans="4:4" customFormat="1">
      <c r="D2832" s="352"/>
    </row>
    <row r="2833" spans="4:4" customFormat="1">
      <c r="D2833" s="352"/>
    </row>
    <row r="2834" spans="4:4" customFormat="1">
      <c r="D2834" s="352"/>
    </row>
    <row r="2835" spans="4:4" customFormat="1">
      <c r="D2835" s="352"/>
    </row>
    <row r="2836" spans="4:4" customFormat="1">
      <c r="D2836" s="352"/>
    </row>
    <row r="2837" spans="4:4" customFormat="1">
      <c r="D2837" s="352"/>
    </row>
    <row r="2838" spans="4:4" customFormat="1">
      <c r="D2838" s="352"/>
    </row>
    <row r="2839" spans="4:4" customFormat="1">
      <c r="D2839" s="352"/>
    </row>
    <row r="2840" spans="4:4" customFormat="1">
      <c r="D2840" s="352"/>
    </row>
    <row r="2841" spans="4:4" customFormat="1">
      <c r="D2841" s="352"/>
    </row>
    <row r="2842" spans="4:4" customFormat="1">
      <c r="D2842" s="352"/>
    </row>
    <row r="2843" spans="4:4" customFormat="1">
      <c r="D2843" s="352"/>
    </row>
    <row r="2844" spans="4:4" customFormat="1">
      <c r="D2844" s="352"/>
    </row>
    <row r="2845" spans="4:4" customFormat="1">
      <c r="D2845" s="352"/>
    </row>
    <row r="2846" spans="4:4" customFormat="1">
      <c r="D2846" s="352"/>
    </row>
    <row r="2847" spans="4:4" customFormat="1">
      <c r="D2847" s="352"/>
    </row>
    <row r="2848" spans="4:4" customFormat="1">
      <c r="D2848" s="352"/>
    </row>
    <row r="2849" spans="4:4" customFormat="1">
      <c r="D2849" s="352"/>
    </row>
    <row r="2850" spans="4:4" customFormat="1">
      <c r="D2850" s="352"/>
    </row>
    <row r="2851" spans="4:4" customFormat="1">
      <c r="D2851" s="352"/>
    </row>
    <row r="2852" spans="4:4" customFormat="1">
      <c r="D2852" s="352"/>
    </row>
    <row r="2853" spans="4:4" customFormat="1">
      <c r="D2853" s="352"/>
    </row>
    <row r="2854" spans="4:4" customFormat="1">
      <c r="D2854" s="352"/>
    </row>
    <row r="2855" spans="4:4" customFormat="1">
      <c r="D2855" s="352"/>
    </row>
    <row r="2856" spans="4:4" customFormat="1">
      <c r="D2856" s="352"/>
    </row>
    <row r="2857" spans="4:4" customFormat="1">
      <c r="D2857" s="352"/>
    </row>
    <row r="2858" spans="4:4" customFormat="1">
      <c r="D2858" s="352"/>
    </row>
    <row r="2859" spans="4:4" customFormat="1">
      <c r="D2859" s="352"/>
    </row>
    <row r="2860" spans="4:4" customFormat="1">
      <c r="D2860" s="352"/>
    </row>
    <row r="2861" spans="4:4" customFormat="1">
      <c r="D2861" s="352"/>
    </row>
    <row r="2862" spans="4:4" customFormat="1">
      <c r="D2862" s="352"/>
    </row>
    <row r="2863" spans="4:4" customFormat="1">
      <c r="D2863" s="352"/>
    </row>
    <row r="2864" spans="4:4" customFormat="1">
      <c r="D2864" s="352"/>
    </row>
    <row r="2865" spans="4:4" customFormat="1">
      <c r="D2865" s="352"/>
    </row>
    <row r="2866" spans="4:4" customFormat="1">
      <c r="D2866" s="352"/>
    </row>
    <row r="2867" spans="4:4" customFormat="1">
      <c r="D2867" s="352"/>
    </row>
    <row r="2868" spans="4:4" customFormat="1">
      <c r="D2868" s="352"/>
    </row>
    <row r="2869" spans="4:4" customFormat="1">
      <c r="D2869" s="352"/>
    </row>
    <row r="2870" spans="4:4" customFormat="1">
      <c r="D2870" s="352"/>
    </row>
    <row r="2871" spans="4:4" customFormat="1">
      <c r="D2871" s="352"/>
    </row>
    <row r="2872" spans="4:4" customFormat="1">
      <c r="D2872" s="352"/>
    </row>
    <row r="2873" spans="4:4" customFormat="1">
      <c r="D2873" s="352"/>
    </row>
    <row r="2874" spans="4:4" customFormat="1">
      <c r="D2874" s="352"/>
    </row>
    <row r="2875" spans="4:4" customFormat="1">
      <c r="D2875" s="352"/>
    </row>
    <row r="2876" spans="4:4" customFormat="1">
      <c r="D2876" s="352"/>
    </row>
    <row r="2877" spans="4:4" customFormat="1">
      <c r="D2877" s="352"/>
    </row>
    <row r="2878" spans="4:4" customFormat="1">
      <c r="D2878" s="352"/>
    </row>
    <row r="2879" spans="4:4" customFormat="1">
      <c r="D2879" s="352"/>
    </row>
    <row r="2880" spans="4:4" customFormat="1">
      <c r="D2880" s="352"/>
    </row>
    <row r="2881" spans="4:4" customFormat="1">
      <c r="D2881" s="352"/>
    </row>
    <row r="2882" spans="4:4" customFormat="1">
      <c r="D2882" s="352"/>
    </row>
    <row r="2883" spans="4:4" customFormat="1">
      <c r="D2883" s="352"/>
    </row>
    <row r="2884" spans="4:4" customFormat="1">
      <c r="D2884" s="352"/>
    </row>
    <row r="2885" spans="4:4" customFormat="1">
      <c r="D2885" s="352"/>
    </row>
    <row r="2886" spans="4:4" customFormat="1">
      <c r="D2886" s="352"/>
    </row>
    <row r="2887" spans="4:4" customFormat="1">
      <c r="D2887" s="352"/>
    </row>
    <row r="2888" spans="4:4" customFormat="1">
      <c r="D2888" s="352"/>
    </row>
    <row r="2889" spans="4:4" customFormat="1">
      <c r="D2889" s="352"/>
    </row>
    <row r="2890" spans="4:4" customFormat="1">
      <c r="D2890" s="352"/>
    </row>
    <row r="2891" spans="4:4" customFormat="1">
      <c r="D2891" s="352"/>
    </row>
    <row r="2892" spans="4:4" customFormat="1">
      <c r="D2892" s="352"/>
    </row>
    <row r="2893" spans="4:4" customFormat="1">
      <c r="D2893" s="352"/>
    </row>
    <row r="2894" spans="4:4" customFormat="1">
      <c r="D2894" s="352"/>
    </row>
    <row r="2895" spans="4:4" customFormat="1">
      <c r="D2895" s="352"/>
    </row>
    <row r="2896" spans="4:4" customFormat="1">
      <c r="D2896" s="352"/>
    </row>
    <row r="2897" spans="4:4" customFormat="1">
      <c r="D2897" s="352"/>
    </row>
    <row r="2898" spans="4:4" customFormat="1">
      <c r="D2898" s="352"/>
    </row>
    <row r="2899" spans="4:4" customFormat="1">
      <c r="D2899" s="352"/>
    </row>
    <row r="2900" spans="4:4" customFormat="1">
      <c r="D2900" s="352"/>
    </row>
    <row r="2901" spans="4:4" customFormat="1">
      <c r="D2901" s="352"/>
    </row>
    <row r="2902" spans="4:4" customFormat="1">
      <c r="D2902" s="352"/>
    </row>
    <row r="2903" spans="4:4" customFormat="1">
      <c r="D2903" s="352"/>
    </row>
    <row r="2904" spans="4:4" customFormat="1">
      <c r="D2904" s="352"/>
    </row>
    <row r="2905" spans="4:4" customFormat="1">
      <c r="D2905" s="352"/>
    </row>
    <row r="2906" spans="4:4" customFormat="1">
      <c r="D2906" s="352"/>
    </row>
    <row r="2907" spans="4:4" customFormat="1">
      <c r="D2907" s="352"/>
    </row>
    <row r="2908" spans="4:4" customFormat="1">
      <c r="D2908" s="352"/>
    </row>
    <row r="2909" spans="4:4" customFormat="1">
      <c r="D2909" s="352"/>
    </row>
    <row r="2910" spans="4:4" customFormat="1">
      <c r="D2910" s="352"/>
    </row>
    <row r="2911" spans="4:4" customFormat="1">
      <c r="D2911" s="352"/>
    </row>
    <row r="2912" spans="4:4" customFormat="1">
      <c r="D2912" s="352"/>
    </row>
    <row r="2913" spans="4:4" customFormat="1">
      <c r="D2913" s="352"/>
    </row>
    <row r="2914" spans="4:4" customFormat="1">
      <c r="D2914" s="352"/>
    </row>
    <row r="2915" spans="4:4" customFormat="1">
      <c r="D2915" s="352"/>
    </row>
    <row r="2916" spans="4:4" customFormat="1">
      <c r="D2916" s="352"/>
    </row>
    <row r="2917" spans="4:4" customFormat="1">
      <c r="D2917" s="352"/>
    </row>
    <row r="2918" spans="4:4" customFormat="1">
      <c r="D2918" s="352"/>
    </row>
    <row r="2919" spans="4:4" customFormat="1">
      <c r="D2919" s="352"/>
    </row>
    <row r="2920" spans="4:4" customFormat="1">
      <c r="D2920" s="352"/>
    </row>
    <row r="2921" spans="4:4" customFormat="1">
      <c r="D2921" s="352"/>
    </row>
    <row r="2922" spans="4:4" customFormat="1">
      <c r="D2922" s="352"/>
    </row>
    <row r="2923" spans="4:4" customFormat="1">
      <c r="D2923" s="352"/>
    </row>
    <row r="2924" spans="4:4" customFormat="1">
      <c r="D2924" s="352"/>
    </row>
    <row r="2925" spans="4:4" customFormat="1">
      <c r="D2925" s="352"/>
    </row>
    <row r="2926" spans="4:4" customFormat="1">
      <c r="D2926" s="352"/>
    </row>
    <row r="2927" spans="4:4" customFormat="1">
      <c r="D2927" s="352"/>
    </row>
    <row r="2928" spans="4:4" customFormat="1">
      <c r="D2928" s="352"/>
    </row>
    <row r="2929" spans="4:4" customFormat="1">
      <c r="D2929" s="352"/>
    </row>
    <row r="2930" spans="4:4" customFormat="1">
      <c r="D2930" s="352"/>
    </row>
    <row r="2931" spans="4:4" customFormat="1">
      <c r="D2931" s="352"/>
    </row>
    <row r="2932" spans="4:4" customFormat="1">
      <c r="D2932" s="352"/>
    </row>
    <row r="2933" spans="4:4" customFormat="1">
      <c r="D2933" s="352"/>
    </row>
    <row r="2934" spans="4:4" customFormat="1">
      <c r="D2934" s="352"/>
    </row>
    <row r="2935" spans="4:4" customFormat="1">
      <c r="D2935" s="352"/>
    </row>
    <row r="2936" spans="4:4" customFormat="1">
      <c r="D2936" s="352"/>
    </row>
    <row r="2937" spans="4:4" customFormat="1">
      <c r="D2937" s="352"/>
    </row>
    <row r="2938" spans="4:4" customFormat="1">
      <c r="D2938" s="352"/>
    </row>
    <row r="2939" spans="4:4" customFormat="1">
      <c r="D2939" s="352"/>
    </row>
    <row r="2940" spans="4:4" customFormat="1">
      <c r="D2940" s="352"/>
    </row>
    <row r="2941" spans="4:4" customFormat="1">
      <c r="D2941" s="352"/>
    </row>
    <row r="2942" spans="4:4" customFormat="1">
      <c r="D2942" s="352"/>
    </row>
    <row r="2943" spans="4:4" customFormat="1">
      <c r="D2943" s="352"/>
    </row>
    <row r="2944" spans="4:4" customFormat="1">
      <c r="D2944" s="352"/>
    </row>
    <row r="2945" spans="4:4" customFormat="1">
      <c r="D2945" s="352"/>
    </row>
    <row r="2946" spans="4:4" customFormat="1">
      <c r="D2946" s="352"/>
    </row>
    <row r="2947" spans="4:4" customFormat="1">
      <c r="D2947" s="352"/>
    </row>
    <row r="2948" spans="4:4" customFormat="1">
      <c r="D2948" s="352"/>
    </row>
    <row r="2949" spans="4:4" customFormat="1">
      <c r="D2949" s="352"/>
    </row>
    <row r="2950" spans="4:4" customFormat="1">
      <c r="D2950" s="352"/>
    </row>
    <row r="2951" spans="4:4" customFormat="1">
      <c r="D2951" s="352"/>
    </row>
    <row r="2952" spans="4:4" customFormat="1">
      <c r="D2952" s="352"/>
    </row>
    <row r="2953" spans="4:4" customFormat="1">
      <c r="D2953" s="352"/>
    </row>
    <row r="2954" spans="4:4" customFormat="1">
      <c r="D2954" s="352"/>
    </row>
    <row r="2955" spans="4:4" customFormat="1">
      <c r="D2955" s="352"/>
    </row>
    <row r="2956" spans="4:4" customFormat="1">
      <c r="D2956" s="352"/>
    </row>
    <row r="2957" spans="4:4" customFormat="1">
      <c r="D2957" s="352"/>
    </row>
    <row r="2958" spans="4:4" customFormat="1">
      <c r="D2958" s="352"/>
    </row>
    <row r="2959" spans="4:4" customFormat="1">
      <c r="D2959" s="352"/>
    </row>
    <row r="2960" spans="4:4" customFormat="1">
      <c r="D2960" s="352"/>
    </row>
    <row r="2961" spans="4:4" customFormat="1">
      <c r="D2961" s="352"/>
    </row>
    <row r="2962" spans="4:4" customFormat="1">
      <c r="D2962" s="352"/>
    </row>
    <row r="2963" spans="4:4" customFormat="1">
      <c r="D2963" s="352"/>
    </row>
    <row r="2964" spans="4:4" customFormat="1">
      <c r="D2964" s="352"/>
    </row>
    <row r="2965" spans="4:4" customFormat="1">
      <c r="D2965" s="352"/>
    </row>
    <row r="2966" spans="4:4" customFormat="1">
      <c r="D2966" s="352"/>
    </row>
    <row r="2967" spans="4:4" customFormat="1">
      <c r="D2967" s="352"/>
    </row>
    <row r="2968" spans="4:4" customFormat="1">
      <c r="D2968" s="352"/>
    </row>
    <row r="2969" spans="4:4" customFormat="1">
      <c r="D2969" s="352"/>
    </row>
    <row r="2970" spans="4:4" customFormat="1">
      <c r="D2970" s="352"/>
    </row>
    <row r="2971" spans="4:4" customFormat="1">
      <c r="D2971" s="352"/>
    </row>
    <row r="2972" spans="4:4" customFormat="1">
      <c r="D2972" s="352"/>
    </row>
    <row r="2973" spans="4:4" customFormat="1">
      <c r="D2973" s="352"/>
    </row>
    <row r="2974" spans="4:4" customFormat="1">
      <c r="D2974" s="352"/>
    </row>
    <row r="2975" spans="4:4" customFormat="1">
      <c r="D2975" s="352"/>
    </row>
    <row r="2976" spans="4:4" customFormat="1">
      <c r="D2976" s="352"/>
    </row>
    <row r="2977" spans="4:4" customFormat="1">
      <c r="D2977" s="352"/>
    </row>
    <row r="2978" spans="4:4" customFormat="1">
      <c r="D2978" s="352"/>
    </row>
    <row r="2979" spans="4:4" customFormat="1">
      <c r="D2979" s="352"/>
    </row>
    <row r="2980" spans="4:4" customFormat="1">
      <c r="D2980" s="352"/>
    </row>
    <row r="2981" spans="4:4" customFormat="1">
      <c r="D2981" s="352"/>
    </row>
    <row r="2982" spans="4:4" customFormat="1">
      <c r="D2982" s="352"/>
    </row>
    <row r="2983" spans="4:4" customFormat="1">
      <c r="D2983" s="352"/>
    </row>
    <row r="2984" spans="4:4" customFormat="1">
      <c r="D2984" s="352"/>
    </row>
    <row r="2985" spans="4:4" customFormat="1">
      <c r="D2985" s="352"/>
    </row>
    <row r="2986" spans="4:4" customFormat="1">
      <c r="D2986" s="352"/>
    </row>
    <row r="2987" spans="4:4" customFormat="1">
      <c r="D2987" s="352"/>
    </row>
    <row r="2988" spans="4:4" customFormat="1">
      <c r="D2988" s="352"/>
    </row>
    <row r="2989" spans="4:4" customFormat="1">
      <c r="D2989" s="352"/>
    </row>
    <row r="2990" spans="4:4" customFormat="1">
      <c r="D2990" s="352"/>
    </row>
    <row r="2991" spans="4:4" customFormat="1">
      <c r="D2991" s="352"/>
    </row>
    <row r="2992" spans="4:4" customFormat="1">
      <c r="D2992" s="352"/>
    </row>
    <row r="2993" spans="4:4" customFormat="1">
      <c r="D2993" s="352"/>
    </row>
    <row r="2994" spans="4:4" customFormat="1">
      <c r="D2994" s="352"/>
    </row>
    <row r="2995" spans="4:4" customFormat="1">
      <c r="D2995" s="352"/>
    </row>
    <row r="2996" spans="4:4" customFormat="1">
      <c r="D2996" s="352"/>
    </row>
    <row r="2997" spans="4:4" customFormat="1">
      <c r="D2997" s="352"/>
    </row>
    <row r="2998" spans="4:4" customFormat="1">
      <c r="D2998" s="352"/>
    </row>
    <row r="2999" spans="4:4" customFormat="1">
      <c r="D2999" s="352"/>
    </row>
    <row r="3000" spans="4:4" customFormat="1">
      <c r="D3000" s="352"/>
    </row>
    <row r="3001" spans="4:4" customFormat="1">
      <c r="D3001" s="352"/>
    </row>
    <row r="3002" spans="4:4" customFormat="1">
      <c r="D3002" s="352"/>
    </row>
    <row r="3003" spans="4:4" customFormat="1">
      <c r="D3003" s="352"/>
    </row>
    <row r="3004" spans="4:4" customFormat="1">
      <c r="D3004" s="352"/>
    </row>
    <row r="3005" spans="4:4" customFormat="1">
      <c r="D3005" s="352"/>
    </row>
    <row r="3006" spans="4:4" customFormat="1">
      <c r="D3006" s="352"/>
    </row>
    <row r="3007" spans="4:4" customFormat="1">
      <c r="D3007" s="352"/>
    </row>
    <row r="3008" spans="4:4" customFormat="1">
      <c r="D3008" s="352"/>
    </row>
    <row r="3009" spans="4:4" customFormat="1">
      <c r="D3009" s="352"/>
    </row>
    <row r="3010" spans="4:4" customFormat="1">
      <c r="D3010" s="352"/>
    </row>
    <row r="3011" spans="4:4" customFormat="1">
      <c r="D3011" s="352"/>
    </row>
    <row r="3012" spans="4:4" customFormat="1">
      <c r="D3012" s="352"/>
    </row>
    <row r="3013" spans="4:4" customFormat="1">
      <c r="D3013" s="352"/>
    </row>
    <row r="3014" spans="4:4" customFormat="1">
      <c r="D3014" s="352"/>
    </row>
    <row r="3015" spans="4:4" customFormat="1">
      <c r="D3015" s="352"/>
    </row>
    <row r="3016" spans="4:4" customFormat="1">
      <c r="D3016" s="352"/>
    </row>
    <row r="3017" spans="4:4" customFormat="1">
      <c r="D3017" s="352"/>
    </row>
    <row r="3018" spans="4:4" customFormat="1">
      <c r="D3018" s="352"/>
    </row>
    <row r="3019" spans="4:4" customFormat="1">
      <c r="D3019" s="352"/>
    </row>
    <row r="3020" spans="4:4" customFormat="1">
      <c r="D3020" s="352"/>
    </row>
    <row r="3021" spans="4:4" customFormat="1">
      <c r="D3021" s="352"/>
    </row>
    <row r="3022" spans="4:4" customFormat="1">
      <c r="D3022" s="352"/>
    </row>
    <row r="3023" spans="4:4" customFormat="1">
      <c r="D3023" s="352"/>
    </row>
    <row r="3024" spans="4:4" customFormat="1">
      <c r="D3024" s="352"/>
    </row>
    <row r="3025" spans="4:4" customFormat="1">
      <c r="D3025" s="352"/>
    </row>
    <row r="3026" spans="4:4" customFormat="1">
      <c r="D3026" s="352"/>
    </row>
    <row r="3027" spans="4:4" customFormat="1">
      <c r="D3027" s="352"/>
    </row>
    <row r="3028" spans="4:4" customFormat="1">
      <c r="D3028" s="352"/>
    </row>
    <row r="3029" spans="4:4" customFormat="1">
      <c r="D3029" s="352"/>
    </row>
    <row r="3030" spans="4:4" customFormat="1">
      <c r="D3030" s="352"/>
    </row>
    <row r="3031" spans="4:4" customFormat="1">
      <c r="D3031" s="352"/>
    </row>
    <row r="3032" spans="4:4" customFormat="1">
      <c r="D3032" s="352"/>
    </row>
    <row r="3033" spans="4:4" customFormat="1">
      <c r="D3033" s="352"/>
    </row>
    <row r="3034" spans="4:4" customFormat="1">
      <c r="D3034" s="352"/>
    </row>
    <row r="3035" spans="4:4" customFormat="1">
      <c r="D3035" s="352"/>
    </row>
    <row r="3036" spans="4:4" customFormat="1">
      <c r="D3036" s="352"/>
    </row>
    <row r="3037" spans="4:4" customFormat="1">
      <c r="D3037" s="352"/>
    </row>
    <row r="3038" spans="4:4" customFormat="1">
      <c r="D3038" s="352"/>
    </row>
    <row r="3039" spans="4:4" customFormat="1">
      <c r="D3039" s="352"/>
    </row>
    <row r="3040" spans="4:4" customFormat="1">
      <c r="D3040" s="352"/>
    </row>
    <row r="3041" spans="4:4" customFormat="1">
      <c r="D3041" s="352"/>
    </row>
    <row r="3042" spans="4:4" customFormat="1">
      <c r="D3042" s="352"/>
    </row>
    <row r="3043" spans="4:4" customFormat="1">
      <c r="D3043" s="352"/>
    </row>
    <row r="3044" spans="4:4" customFormat="1">
      <c r="D3044" s="352"/>
    </row>
    <row r="3045" spans="4:4" customFormat="1">
      <c r="D3045" s="352"/>
    </row>
    <row r="3046" spans="4:4" customFormat="1">
      <c r="D3046" s="352"/>
    </row>
    <row r="3047" spans="4:4" customFormat="1">
      <c r="D3047" s="352"/>
    </row>
    <row r="3048" spans="4:4" customFormat="1">
      <c r="D3048" s="352"/>
    </row>
    <row r="3049" spans="4:4" customFormat="1">
      <c r="D3049" s="352"/>
    </row>
    <row r="3050" spans="4:4" customFormat="1">
      <c r="D3050" s="352"/>
    </row>
    <row r="3051" spans="4:4" customFormat="1">
      <c r="D3051" s="352"/>
    </row>
    <row r="3052" spans="4:4" customFormat="1">
      <c r="D3052" s="352"/>
    </row>
    <row r="3053" spans="4:4" customFormat="1">
      <c r="D3053" s="352"/>
    </row>
    <row r="3054" spans="4:4" customFormat="1">
      <c r="D3054" s="352"/>
    </row>
    <row r="3055" spans="4:4" customFormat="1">
      <c r="D3055" s="352"/>
    </row>
    <row r="3056" spans="4:4" customFormat="1">
      <c r="D3056" s="352"/>
    </row>
    <row r="3057" spans="4:4" customFormat="1">
      <c r="D3057" s="352"/>
    </row>
    <row r="3058" spans="4:4" customFormat="1">
      <c r="D3058" s="352"/>
    </row>
    <row r="3059" spans="4:4" customFormat="1">
      <c r="D3059" s="352"/>
    </row>
    <row r="3060" spans="4:4" customFormat="1">
      <c r="D3060" s="352"/>
    </row>
    <row r="3061" spans="4:4" customFormat="1">
      <c r="D3061" s="352"/>
    </row>
    <row r="3062" spans="4:4" customFormat="1">
      <c r="D3062" s="352"/>
    </row>
    <row r="3063" spans="4:4" customFormat="1">
      <c r="D3063" s="352"/>
    </row>
    <row r="3064" spans="4:4" customFormat="1">
      <c r="D3064" s="352"/>
    </row>
    <row r="3065" spans="4:4" customFormat="1">
      <c r="D3065" s="352"/>
    </row>
    <row r="3066" spans="4:4" customFormat="1">
      <c r="D3066" s="352"/>
    </row>
    <row r="3067" spans="4:4" customFormat="1">
      <c r="D3067" s="352"/>
    </row>
    <row r="3068" spans="4:4" customFormat="1">
      <c r="D3068" s="352"/>
    </row>
    <row r="3069" spans="4:4" customFormat="1">
      <c r="D3069" s="352"/>
    </row>
    <row r="3070" spans="4:4" customFormat="1">
      <c r="D3070" s="352"/>
    </row>
    <row r="3071" spans="4:4" customFormat="1">
      <c r="D3071" s="352"/>
    </row>
    <row r="3072" spans="4:4" customFormat="1">
      <c r="D3072" s="352"/>
    </row>
    <row r="3073" spans="4:4" customFormat="1">
      <c r="D3073" s="352"/>
    </row>
    <row r="3074" spans="4:4" customFormat="1">
      <c r="D3074" s="352"/>
    </row>
    <row r="3075" spans="4:4" customFormat="1">
      <c r="D3075" s="352"/>
    </row>
    <row r="3076" spans="4:4" customFormat="1">
      <c r="D3076" s="352"/>
    </row>
    <row r="3077" spans="4:4" customFormat="1">
      <c r="D3077" s="352"/>
    </row>
    <row r="3078" spans="4:4" customFormat="1">
      <c r="D3078" s="352"/>
    </row>
    <row r="3079" spans="4:4" customFormat="1">
      <c r="D3079" s="352"/>
    </row>
    <row r="3080" spans="4:4" customFormat="1">
      <c r="D3080" s="352"/>
    </row>
    <row r="3081" spans="4:4" customFormat="1">
      <c r="D3081" s="352"/>
    </row>
    <row r="3082" spans="4:4" customFormat="1">
      <c r="D3082" s="352"/>
    </row>
    <row r="3083" spans="4:4" customFormat="1">
      <c r="D3083" s="352"/>
    </row>
    <row r="3084" spans="4:4" customFormat="1">
      <c r="D3084" s="352"/>
    </row>
    <row r="3085" spans="4:4" customFormat="1">
      <c r="D3085" s="352"/>
    </row>
    <row r="3086" spans="4:4" customFormat="1">
      <c r="D3086" s="352"/>
    </row>
    <row r="3087" spans="4:4" customFormat="1">
      <c r="D3087" s="352"/>
    </row>
    <row r="3088" spans="4:4" customFormat="1">
      <c r="D3088" s="352"/>
    </row>
    <row r="3089" spans="4:4" customFormat="1">
      <c r="D3089" s="352"/>
    </row>
    <row r="3090" spans="4:4" customFormat="1">
      <c r="D3090" s="352"/>
    </row>
    <row r="3091" spans="4:4" customFormat="1">
      <c r="D3091" s="352"/>
    </row>
    <row r="3092" spans="4:4" customFormat="1">
      <c r="D3092" s="352"/>
    </row>
    <row r="3093" spans="4:4" customFormat="1">
      <c r="D3093" s="352"/>
    </row>
    <row r="3094" spans="4:4" customFormat="1">
      <c r="D3094" s="352"/>
    </row>
    <row r="3095" spans="4:4" customFormat="1">
      <c r="D3095" s="352"/>
    </row>
    <row r="3096" spans="4:4" customFormat="1">
      <c r="D3096" s="352"/>
    </row>
    <row r="3097" spans="4:4" customFormat="1">
      <c r="D3097" s="352"/>
    </row>
    <row r="3098" spans="4:4" customFormat="1">
      <c r="D3098" s="352"/>
    </row>
    <row r="3099" spans="4:4" customFormat="1">
      <c r="D3099" s="352"/>
    </row>
    <row r="3100" spans="4:4" customFormat="1">
      <c r="D3100" s="352"/>
    </row>
    <row r="3101" spans="4:4" customFormat="1">
      <c r="D3101" s="352"/>
    </row>
    <row r="3102" spans="4:4" customFormat="1">
      <c r="D3102" s="352"/>
    </row>
    <row r="3103" spans="4:4" customFormat="1">
      <c r="D3103" s="352"/>
    </row>
    <row r="3104" spans="4:4" customFormat="1">
      <c r="D3104" s="352"/>
    </row>
    <row r="3105" spans="4:4" customFormat="1">
      <c r="D3105" s="352"/>
    </row>
    <row r="3106" spans="4:4" customFormat="1">
      <c r="D3106" s="352"/>
    </row>
    <row r="3107" spans="4:4" customFormat="1">
      <c r="D3107" s="352"/>
    </row>
    <row r="3108" spans="4:4" customFormat="1">
      <c r="D3108" s="352"/>
    </row>
    <row r="3109" spans="4:4" customFormat="1">
      <c r="D3109" s="352"/>
    </row>
    <row r="3110" spans="4:4" customFormat="1">
      <c r="D3110" s="352"/>
    </row>
    <row r="3111" spans="4:4" customFormat="1">
      <c r="D3111" s="352"/>
    </row>
    <row r="3112" spans="4:4" customFormat="1">
      <c r="D3112" s="352"/>
    </row>
    <row r="3113" spans="4:4" customFormat="1">
      <c r="D3113" s="352"/>
    </row>
    <row r="3114" spans="4:4" customFormat="1">
      <c r="D3114" s="352"/>
    </row>
    <row r="3115" spans="4:4" customFormat="1">
      <c r="D3115" s="352"/>
    </row>
    <row r="3116" spans="4:4" customFormat="1">
      <c r="D3116" s="352"/>
    </row>
    <row r="3117" spans="4:4" customFormat="1">
      <c r="D3117" s="352"/>
    </row>
    <row r="3118" spans="4:4" customFormat="1">
      <c r="D3118" s="352"/>
    </row>
    <row r="3119" spans="4:4" customFormat="1">
      <c r="D3119" s="352"/>
    </row>
    <row r="3120" spans="4:4" customFormat="1">
      <c r="D3120" s="352"/>
    </row>
    <row r="3121" spans="4:4" customFormat="1">
      <c r="D3121" s="352"/>
    </row>
    <row r="3122" spans="4:4" customFormat="1">
      <c r="D3122" s="352"/>
    </row>
    <row r="3123" spans="4:4" customFormat="1">
      <c r="D3123" s="352"/>
    </row>
    <row r="3124" spans="4:4" customFormat="1">
      <c r="D3124" s="352"/>
    </row>
    <row r="3125" spans="4:4" customFormat="1">
      <c r="D3125" s="352"/>
    </row>
    <row r="3126" spans="4:4" customFormat="1">
      <c r="D3126" s="352"/>
    </row>
    <row r="3127" spans="4:4" customFormat="1">
      <c r="D3127" s="352"/>
    </row>
    <row r="3128" spans="4:4" customFormat="1">
      <c r="D3128" s="352"/>
    </row>
    <row r="3129" spans="4:4" customFormat="1">
      <c r="D3129" s="352"/>
    </row>
    <row r="3130" spans="4:4" customFormat="1">
      <c r="D3130" s="352"/>
    </row>
    <row r="3131" spans="4:4" customFormat="1">
      <c r="D3131" s="352"/>
    </row>
    <row r="3132" spans="4:4" customFormat="1">
      <c r="D3132" s="352"/>
    </row>
    <row r="3133" spans="4:4" customFormat="1">
      <c r="D3133" s="352"/>
    </row>
    <row r="3134" spans="4:4" customFormat="1">
      <c r="D3134" s="352"/>
    </row>
    <row r="3135" spans="4:4" customFormat="1">
      <c r="D3135" s="352"/>
    </row>
    <row r="3136" spans="4:4" customFormat="1">
      <c r="D3136" s="352"/>
    </row>
    <row r="3137" spans="4:4" customFormat="1">
      <c r="D3137" s="352"/>
    </row>
    <row r="3138" spans="4:4" customFormat="1">
      <c r="D3138" s="352"/>
    </row>
    <row r="3139" spans="4:4" customFormat="1">
      <c r="D3139" s="352"/>
    </row>
    <row r="3140" spans="4:4" customFormat="1">
      <c r="D3140" s="352"/>
    </row>
    <row r="3141" spans="4:4" customFormat="1">
      <c r="D3141" s="352"/>
    </row>
    <row r="3142" spans="4:4" customFormat="1">
      <c r="D3142" s="352"/>
    </row>
    <row r="3143" spans="4:4" customFormat="1">
      <c r="D3143" s="352"/>
    </row>
    <row r="3144" spans="4:4" customFormat="1">
      <c r="D3144" s="352"/>
    </row>
    <row r="3145" spans="4:4" customFormat="1">
      <c r="D3145" s="352"/>
    </row>
    <row r="3146" spans="4:4" customFormat="1">
      <c r="D3146" s="352"/>
    </row>
    <row r="3147" spans="4:4" customFormat="1">
      <c r="D3147" s="352"/>
    </row>
    <row r="3148" spans="4:4" customFormat="1">
      <c r="D3148" s="352"/>
    </row>
    <row r="3149" spans="4:4" customFormat="1">
      <c r="D3149" s="352"/>
    </row>
    <row r="3150" spans="4:4" customFormat="1">
      <c r="D3150" s="352"/>
    </row>
    <row r="3151" spans="4:4" customFormat="1">
      <c r="D3151" s="352"/>
    </row>
    <row r="3152" spans="4:4" customFormat="1">
      <c r="D3152" s="352"/>
    </row>
    <row r="3153" spans="4:4" customFormat="1">
      <c r="D3153" s="352"/>
    </row>
    <row r="3154" spans="4:4" customFormat="1">
      <c r="D3154" s="352"/>
    </row>
    <row r="3155" spans="4:4" customFormat="1">
      <c r="D3155" s="352"/>
    </row>
    <row r="3156" spans="4:4" customFormat="1">
      <c r="D3156" s="352"/>
    </row>
    <row r="3157" spans="4:4" customFormat="1">
      <c r="D3157" s="352"/>
    </row>
    <row r="3158" spans="4:4" customFormat="1">
      <c r="D3158" s="352"/>
    </row>
    <row r="3159" spans="4:4" customFormat="1">
      <c r="D3159" s="352"/>
    </row>
    <row r="3160" spans="4:4" customFormat="1">
      <c r="D3160" s="352"/>
    </row>
    <row r="3161" spans="4:4" customFormat="1">
      <c r="D3161" s="352"/>
    </row>
    <row r="3162" spans="4:4" customFormat="1">
      <c r="D3162" s="352"/>
    </row>
    <row r="3163" spans="4:4" customFormat="1">
      <c r="D3163" s="352"/>
    </row>
    <row r="3164" spans="4:4" customFormat="1">
      <c r="D3164" s="352"/>
    </row>
    <row r="3165" spans="4:4" customFormat="1">
      <c r="D3165" s="352"/>
    </row>
    <row r="3166" spans="4:4" customFormat="1">
      <c r="D3166" s="352"/>
    </row>
    <row r="3167" spans="4:4" customFormat="1">
      <c r="D3167" s="352"/>
    </row>
    <row r="3168" spans="4:4" customFormat="1">
      <c r="D3168" s="352"/>
    </row>
    <row r="3169" spans="4:4" customFormat="1">
      <c r="D3169" s="352"/>
    </row>
    <row r="3170" spans="4:4" customFormat="1">
      <c r="D3170" s="352"/>
    </row>
    <row r="3171" spans="4:4" customFormat="1">
      <c r="D3171" s="352"/>
    </row>
    <row r="3172" spans="4:4" customFormat="1">
      <c r="D3172" s="352"/>
    </row>
    <row r="3173" spans="4:4" customFormat="1">
      <c r="D3173" s="352"/>
    </row>
    <row r="3174" spans="4:4" customFormat="1">
      <c r="D3174" s="352"/>
    </row>
    <row r="3175" spans="4:4" customFormat="1">
      <c r="D3175" s="352"/>
    </row>
    <row r="3176" spans="4:4" customFormat="1">
      <c r="D3176" s="352"/>
    </row>
    <row r="3177" spans="4:4" customFormat="1">
      <c r="D3177" s="352"/>
    </row>
    <row r="3178" spans="4:4" customFormat="1">
      <c r="D3178" s="352"/>
    </row>
    <row r="3179" spans="4:4" customFormat="1">
      <c r="D3179" s="352"/>
    </row>
    <row r="3180" spans="4:4" customFormat="1">
      <c r="D3180" s="352"/>
    </row>
    <row r="3181" spans="4:4" customFormat="1">
      <c r="D3181" s="352"/>
    </row>
    <row r="3182" spans="4:4" customFormat="1">
      <c r="D3182" s="352"/>
    </row>
    <row r="3183" spans="4:4" customFormat="1">
      <c r="D3183" s="352"/>
    </row>
    <row r="3184" spans="4:4" customFormat="1">
      <c r="D3184" s="352"/>
    </row>
    <row r="3185" spans="4:4" customFormat="1">
      <c r="D3185" s="352"/>
    </row>
    <row r="3186" spans="4:4" customFormat="1">
      <c r="D3186" s="352"/>
    </row>
    <row r="3187" spans="4:4" customFormat="1">
      <c r="D3187" s="352"/>
    </row>
    <row r="3188" spans="4:4" customFormat="1">
      <c r="D3188" s="352"/>
    </row>
    <row r="3189" spans="4:4" customFormat="1">
      <c r="D3189" s="352"/>
    </row>
    <row r="3190" spans="4:4" customFormat="1">
      <c r="D3190" s="352"/>
    </row>
    <row r="3191" spans="4:4" customFormat="1">
      <c r="D3191" s="352"/>
    </row>
    <row r="3192" spans="4:4" customFormat="1">
      <c r="D3192" s="352"/>
    </row>
    <row r="3193" spans="4:4" customFormat="1">
      <c r="D3193" s="352"/>
    </row>
    <row r="3194" spans="4:4" customFormat="1">
      <c r="D3194" s="352"/>
    </row>
    <row r="3195" spans="4:4" customFormat="1">
      <c r="D3195" s="352"/>
    </row>
    <row r="3196" spans="4:4" customFormat="1">
      <c r="D3196" s="352"/>
    </row>
    <row r="3197" spans="4:4" customFormat="1">
      <c r="D3197" s="352"/>
    </row>
    <row r="3198" spans="4:4" customFormat="1">
      <c r="D3198" s="352"/>
    </row>
    <row r="3199" spans="4:4" customFormat="1">
      <c r="D3199" s="352"/>
    </row>
    <row r="3200" spans="4:4" customFormat="1">
      <c r="D3200" s="352"/>
    </row>
    <row r="3201" spans="4:4" customFormat="1">
      <c r="D3201" s="352"/>
    </row>
    <row r="3202" spans="4:4" customFormat="1">
      <c r="D3202" s="352"/>
    </row>
    <row r="3203" spans="4:4" customFormat="1">
      <c r="D3203" s="352"/>
    </row>
    <row r="3204" spans="4:4" customFormat="1">
      <c r="D3204" s="352"/>
    </row>
    <row r="3205" spans="4:4" customFormat="1">
      <c r="D3205" s="352"/>
    </row>
    <row r="3206" spans="4:4" customFormat="1">
      <c r="D3206" s="352"/>
    </row>
    <row r="3207" spans="4:4" customFormat="1">
      <c r="D3207" s="352"/>
    </row>
    <row r="3208" spans="4:4" customFormat="1">
      <c r="D3208" s="352"/>
    </row>
    <row r="3209" spans="4:4" customFormat="1">
      <c r="D3209" s="352"/>
    </row>
    <row r="3210" spans="4:4" customFormat="1">
      <c r="D3210" s="352"/>
    </row>
    <row r="3211" spans="4:4" customFormat="1">
      <c r="D3211" s="352"/>
    </row>
    <row r="3212" spans="4:4" customFormat="1">
      <c r="D3212" s="352"/>
    </row>
    <row r="3213" spans="4:4" customFormat="1">
      <c r="D3213" s="352"/>
    </row>
    <row r="3214" spans="4:4" customFormat="1">
      <c r="D3214" s="352"/>
    </row>
    <row r="3215" spans="4:4" customFormat="1">
      <c r="D3215" s="352"/>
    </row>
    <row r="3216" spans="4:4" customFormat="1">
      <c r="D3216" s="352"/>
    </row>
    <row r="3217" spans="4:4" customFormat="1">
      <c r="D3217" s="352"/>
    </row>
    <row r="3218" spans="4:4" customFormat="1">
      <c r="D3218" s="352"/>
    </row>
    <row r="3219" spans="4:4" customFormat="1">
      <c r="D3219" s="352"/>
    </row>
    <row r="3220" spans="4:4" customFormat="1">
      <c r="D3220" s="352"/>
    </row>
    <row r="3221" spans="4:4" customFormat="1">
      <c r="D3221" s="352"/>
    </row>
    <row r="3222" spans="4:4" customFormat="1">
      <c r="D3222" s="352"/>
    </row>
    <row r="3223" spans="4:4" customFormat="1">
      <c r="D3223" s="352"/>
    </row>
    <row r="3224" spans="4:4" customFormat="1">
      <c r="D3224" s="352"/>
    </row>
    <row r="3225" spans="4:4" customFormat="1">
      <c r="D3225" s="352"/>
    </row>
    <row r="3226" spans="4:4" customFormat="1">
      <c r="D3226" s="352"/>
    </row>
    <row r="3227" spans="4:4" customFormat="1">
      <c r="D3227" s="352"/>
    </row>
    <row r="3228" spans="4:4" customFormat="1">
      <c r="D3228" s="352"/>
    </row>
    <row r="3229" spans="4:4" customFormat="1">
      <c r="D3229" s="352"/>
    </row>
    <row r="3230" spans="4:4" customFormat="1">
      <c r="D3230" s="352"/>
    </row>
    <row r="3231" spans="4:4" customFormat="1">
      <c r="D3231" s="352"/>
    </row>
    <row r="3232" spans="4:4" customFormat="1">
      <c r="D3232" s="352"/>
    </row>
    <row r="3233" spans="4:4" customFormat="1">
      <c r="D3233" s="352"/>
    </row>
    <row r="3234" spans="4:4" customFormat="1">
      <c r="D3234" s="352"/>
    </row>
    <row r="3235" spans="4:4" customFormat="1">
      <c r="D3235" s="352"/>
    </row>
    <row r="3236" spans="4:4" customFormat="1">
      <c r="D3236" s="352"/>
    </row>
    <row r="3237" spans="4:4" customFormat="1">
      <c r="D3237" s="352"/>
    </row>
    <row r="3238" spans="4:4" customFormat="1">
      <c r="D3238" s="352"/>
    </row>
    <row r="3239" spans="4:4" customFormat="1">
      <c r="D3239" s="352"/>
    </row>
    <row r="3240" spans="4:4" customFormat="1">
      <c r="D3240" s="352"/>
    </row>
    <row r="3241" spans="4:4" customFormat="1">
      <c r="D3241" s="352"/>
    </row>
    <row r="3242" spans="4:4" customFormat="1">
      <c r="D3242" s="352"/>
    </row>
    <row r="3243" spans="4:4" customFormat="1">
      <c r="D3243" s="352"/>
    </row>
    <row r="3244" spans="4:4" customFormat="1">
      <c r="D3244" s="352"/>
    </row>
    <row r="3245" spans="4:4" customFormat="1">
      <c r="D3245" s="352"/>
    </row>
    <row r="3246" spans="4:4" customFormat="1">
      <c r="D3246" s="352"/>
    </row>
    <row r="3247" spans="4:4" customFormat="1">
      <c r="D3247" s="352"/>
    </row>
    <row r="3248" spans="4:4" customFormat="1">
      <c r="D3248" s="352"/>
    </row>
    <row r="3249" spans="4:4" customFormat="1">
      <c r="D3249" s="352"/>
    </row>
    <row r="3250" spans="4:4" customFormat="1">
      <c r="D3250" s="352"/>
    </row>
    <row r="3251" spans="4:4" customFormat="1">
      <c r="D3251" s="352"/>
    </row>
    <row r="3252" spans="4:4" customFormat="1">
      <c r="D3252" s="352"/>
    </row>
    <row r="3253" spans="4:4" customFormat="1">
      <c r="D3253" s="352"/>
    </row>
    <row r="3254" spans="4:4" customFormat="1">
      <c r="D3254" s="352"/>
    </row>
    <row r="3255" spans="4:4" customFormat="1">
      <c r="D3255" s="352"/>
    </row>
    <row r="3256" spans="4:4" customFormat="1">
      <c r="D3256" s="352"/>
    </row>
    <row r="3257" spans="4:4" customFormat="1">
      <c r="D3257" s="352"/>
    </row>
    <row r="3258" spans="4:4" customFormat="1">
      <c r="D3258" s="352"/>
    </row>
    <row r="3259" spans="4:4" customFormat="1">
      <c r="D3259" s="352"/>
    </row>
    <row r="3260" spans="4:4" customFormat="1">
      <c r="D3260" s="352"/>
    </row>
    <row r="3261" spans="4:4" customFormat="1">
      <c r="D3261" s="352"/>
    </row>
    <row r="3262" spans="4:4" customFormat="1">
      <c r="D3262" s="352"/>
    </row>
    <row r="3263" spans="4:4" customFormat="1">
      <c r="D3263" s="352"/>
    </row>
    <row r="3264" spans="4:4" customFormat="1">
      <c r="D3264" s="352"/>
    </row>
    <row r="3265" spans="4:4" customFormat="1">
      <c r="D3265" s="352"/>
    </row>
    <row r="3266" spans="4:4" customFormat="1">
      <c r="D3266" s="352"/>
    </row>
    <row r="3267" spans="4:4" customFormat="1">
      <c r="D3267" s="352"/>
    </row>
    <row r="3268" spans="4:4" customFormat="1">
      <c r="D3268" s="352"/>
    </row>
    <row r="3269" spans="4:4" customFormat="1">
      <c r="D3269" s="352"/>
    </row>
    <row r="3270" spans="4:4" customFormat="1">
      <c r="D3270" s="352"/>
    </row>
    <row r="3271" spans="4:4" customFormat="1">
      <c r="D3271" s="352"/>
    </row>
    <row r="3272" spans="4:4" customFormat="1">
      <c r="D3272" s="352"/>
    </row>
    <row r="3273" spans="4:4" customFormat="1">
      <c r="D3273" s="352"/>
    </row>
    <row r="3274" spans="4:4" customFormat="1">
      <c r="D3274" s="352"/>
    </row>
    <row r="3275" spans="4:4" customFormat="1">
      <c r="D3275" s="352"/>
    </row>
    <row r="3276" spans="4:4" customFormat="1">
      <c r="D3276" s="352"/>
    </row>
    <row r="3277" spans="4:4" customFormat="1">
      <c r="D3277" s="352"/>
    </row>
    <row r="3278" spans="4:4" customFormat="1">
      <c r="D3278" s="352"/>
    </row>
    <row r="3279" spans="4:4" customFormat="1">
      <c r="D3279" s="352"/>
    </row>
    <row r="3280" spans="4:4" customFormat="1">
      <c r="D3280" s="352"/>
    </row>
    <row r="3281" spans="4:4" customFormat="1">
      <c r="D3281" s="352"/>
    </row>
    <row r="3282" spans="4:4" customFormat="1">
      <c r="D3282" s="352"/>
    </row>
    <row r="3283" spans="4:4" customFormat="1">
      <c r="D3283" s="352"/>
    </row>
    <row r="3284" spans="4:4" customFormat="1">
      <c r="D3284" s="352"/>
    </row>
    <row r="3285" spans="4:4" customFormat="1">
      <c r="D3285" s="352"/>
    </row>
    <row r="3286" spans="4:4" customFormat="1">
      <c r="D3286" s="352"/>
    </row>
    <row r="3287" spans="4:4" customFormat="1">
      <c r="D3287" s="352"/>
    </row>
    <row r="3288" spans="4:4" customFormat="1">
      <c r="D3288" s="352"/>
    </row>
    <row r="3289" spans="4:4" customFormat="1">
      <c r="D3289" s="352"/>
    </row>
    <row r="3290" spans="4:4" customFormat="1">
      <c r="D3290" s="352"/>
    </row>
    <row r="3291" spans="4:4" customFormat="1">
      <c r="D3291" s="352"/>
    </row>
    <row r="3292" spans="4:4" customFormat="1">
      <c r="D3292" s="352"/>
    </row>
    <row r="3293" spans="4:4" customFormat="1">
      <c r="D3293" s="352"/>
    </row>
    <row r="3294" spans="4:4" customFormat="1">
      <c r="D3294" s="352"/>
    </row>
    <row r="3295" spans="4:4" customFormat="1">
      <c r="D3295" s="352"/>
    </row>
    <row r="3296" spans="4:4" customFormat="1">
      <c r="D3296" s="352"/>
    </row>
    <row r="3297" spans="4:4" customFormat="1">
      <c r="D3297" s="352"/>
    </row>
    <row r="3298" spans="4:4" customFormat="1">
      <c r="D3298" s="352"/>
    </row>
    <row r="3299" spans="4:4" customFormat="1">
      <c r="D3299" s="352"/>
    </row>
    <row r="3300" spans="4:4" customFormat="1">
      <c r="D3300" s="352"/>
    </row>
    <row r="3301" spans="4:4" customFormat="1">
      <c r="D3301" s="352"/>
    </row>
    <row r="3302" spans="4:4" customFormat="1">
      <c r="D3302" s="352"/>
    </row>
    <row r="3303" spans="4:4" customFormat="1">
      <c r="D3303" s="352"/>
    </row>
    <row r="3304" spans="4:4" customFormat="1">
      <c r="D3304" s="352"/>
    </row>
    <row r="3305" spans="4:4" customFormat="1">
      <c r="D3305" s="352"/>
    </row>
    <row r="3306" spans="4:4" customFormat="1">
      <c r="D3306" s="352"/>
    </row>
    <row r="3307" spans="4:4" customFormat="1">
      <c r="D3307" s="352"/>
    </row>
    <row r="3308" spans="4:4" customFormat="1">
      <c r="D3308" s="352"/>
    </row>
    <row r="3309" spans="4:4" customFormat="1">
      <c r="D3309" s="352"/>
    </row>
    <row r="3310" spans="4:4" customFormat="1">
      <c r="D3310" s="352"/>
    </row>
    <row r="3311" spans="4:4" customFormat="1">
      <c r="D3311" s="352"/>
    </row>
    <row r="3312" spans="4:4" customFormat="1">
      <c r="D3312" s="352"/>
    </row>
    <row r="3313" spans="4:4" customFormat="1">
      <c r="D3313" s="352"/>
    </row>
    <row r="3314" spans="4:4" customFormat="1">
      <c r="D3314" s="352"/>
    </row>
    <row r="3315" spans="4:4" customFormat="1">
      <c r="D3315" s="352"/>
    </row>
    <row r="3316" spans="4:4" customFormat="1">
      <c r="D3316" s="352"/>
    </row>
    <row r="3317" spans="4:4" customFormat="1">
      <c r="D3317" s="352"/>
    </row>
    <row r="3318" spans="4:4" customFormat="1">
      <c r="D3318" s="352"/>
    </row>
    <row r="3319" spans="4:4" customFormat="1">
      <c r="D3319" s="352"/>
    </row>
    <row r="3320" spans="4:4" customFormat="1">
      <c r="D3320" s="352"/>
    </row>
    <row r="3321" spans="4:4" customFormat="1">
      <c r="D3321" s="352"/>
    </row>
    <row r="3322" spans="4:4" customFormat="1">
      <c r="D3322" s="352"/>
    </row>
    <row r="3323" spans="4:4" customFormat="1">
      <c r="D3323" s="352"/>
    </row>
    <row r="3324" spans="4:4" customFormat="1">
      <c r="D3324" s="352"/>
    </row>
    <row r="3325" spans="4:4" customFormat="1">
      <c r="D3325" s="352"/>
    </row>
    <row r="3326" spans="4:4" customFormat="1">
      <c r="D3326" s="352"/>
    </row>
    <row r="3327" spans="4:4" customFormat="1">
      <c r="D3327" s="352"/>
    </row>
    <row r="3328" spans="4:4" customFormat="1">
      <c r="D3328" s="352"/>
    </row>
    <row r="3329" spans="4:4" customFormat="1">
      <c r="D3329" s="352"/>
    </row>
    <row r="3330" spans="4:4" customFormat="1">
      <c r="D3330" s="352"/>
    </row>
    <row r="3331" spans="4:4" customFormat="1">
      <c r="D3331" s="352"/>
    </row>
    <row r="3332" spans="4:4" customFormat="1">
      <c r="D3332" s="352"/>
    </row>
    <row r="3333" spans="4:4" customFormat="1">
      <c r="D3333" s="352"/>
    </row>
    <row r="3334" spans="4:4" customFormat="1">
      <c r="D3334" s="352"/>
    </row>
    <row r="3335" spans="4:4" customFormat="1">
      <c r="D3335" s="352"/>
    </row>
    <row r="3336" spans="4:4" customFormat="1">
      <c r="D3336" s="352"/>
    </row>
    <row r="3337" spans="4:4" customFormat="1">
      <c r="D3337" s="352"/>
    </row>
    <row r="3338" spans="4:4" customFormat="1">
      <c r="D3338" s="352"/>
    </row>
    <row r="3339" spans="4:4" customFormat="1">
      <c r="D3339" s="352"/>
    </row>
    <row r="3340" spans="4:4" customFormat="1">
      <c r="D3340" s="352"/>
    </row>
    <row r="3341" spans="4:4" customFormat="1">
      <c r="D3341" s="352"/>
    </row>
    <row r="3342" spans="4:4" customFormat="1">
      <c r="D3342" s="352"/>
    </row>
    <row r="3343" spans="4:4" customFormat="1">
      <c r="D3343" s="352"/>
    </row>
    <row r="3344" spans="4:4" customFormat="1">
      <c r="D3344" s="352"/>
    </row>
    <row r="3345" spans="4:4" customFormat="1">
      <c r="D3345" s="352"/>
    </row>
    <row r="3346" spans="4:4" customFormat="1">
      <c r="D3346" s="352"/>
    </row>
    <row r="3347" spans="4:4" customFormat="1">
      <c r="D3347" s="352"/>
    </row>
    <row r="3348" spans="4:4" customFormat="1">
      <c r="D3348" s="352"/>
    </row>
    <row r="3349" spans="4:4" customFormat="1">
      <c r="D3349" s="352"/>
    </row>
    <row r="3350" spans="4:4" customFormat="1">
      <c r="D3350" s="352"/>
    </row>
    <row r="3351" spans="4:4" customFormat="1">
      <c r="D3351" s="352"/>
    </row>
    <row r="3352" spans="4:4" customFormat="1">
      <c r="D3352" s="352"/>
    </row>
    <row r="3353" spans="4:4" customFormat="1">
      <c r="D3353" s="352"/>
    </row>
    <row r="3354" spans="4:4" customFormat="1">
      <c r="D3354" s="352"/>
    </row>
    <row r="3355" spans="4:4" customFormat="1">
      <c r="D3355" s="352"/>
    </row>
    <row r="3356" spans="4:4" customFormat="1">
      <c r="D3356" s="352"/>
    </row>
    <row r="3357" spans="4:4" customFormat="1">
      <c r="D3357" s="352"/>
    </row>
    <row r="3358" spans="4:4" customFormat="1">
      <c r="D3358" s="352"/>
    </row>
    <row r="3359" spans="4:4" customFormat="1">
      <c r="D3359" s="352"/>
    </row>
    <row r="3360" spans="4:4" customFormat="1">
      <c r="D3360" s="352"/>
    </row>
    <row r="3361" spans="4:4" customFormat="1">
      <c r="D3361" s="352"/>
    </row>
    <row r="3362" spans="4:4" customFormat="1">
      <c r="D3362" s="352"/>
    </row>
    <row r="3363" spans="4:4" customFormat="1">
      <c r="D3363" s="352"/>
    </row>
    <row r="3364" spans="4:4" customFormat="1">
      <c r="D3364" s="352"/>
    </row>
    <row r="3365" spans="4:4" customFormat="1">
      <c r="D3365" s="352"/>
    </row>
    <row r="3366" spans="4:4" customFormat="1">
      <c r="D3366" s="352"/>
    </row>
    <row r="3367" spans="4:4" customFormat="1">
      <c r="D3367" s="352"/>
    </row>
    <row r="3368" spans="4:4" customFormat="1">
      <c r="D3368" s="352"/>
    </row>
    <row r="3369" spans="4:4" customFormat="1">
      <c r="D3369" s="352"/>
    </row>
    <row r="3370" spans="4:4" customFormat="1">
      <c r="D3370" s="352"/>
    </row>
    <row r="3371" spans="4:4" customFormat="1">
      <c r="D3371" s="352"/>
    </row>
    <row r="3372" spans="4:4" customFormat="1">
      <c r="D3372" s="352"/>
    </row>
    <row r="3373" spans="4:4" customFormat="1">
      <c r="D3373" s="352"/>
    </row>
    <row r="3374" spans="4:4" customFormat="1">
      <c r="D3374" s="352"/>
    </row>
    <row r="3375" spans="4:4" customFormat="1">
      <c r="D3375" s="352"/>
    </row>
    <row r="3376" spans="4:4" customFormat="1">
      <c r="D3376" s="352"/>
    </row>
    <row r="3377" spans="4:4" customFormat="1">
      <c r="D3377" s="352"/>
    </row>
    <row r="3378" spans="4:4" customFormat="1">
      <c r="D3378" s="352"/>
    </row>
    <row r="3379" spans="4:4" customFormat="1">
      <c r="D3379" s="352"/>
    </row>
    <row r="3380" spans="4:4" customFormat="1">
      <c r="D3380" s="352"/>
    </row>
    <row r="3381" spans="4:4" customFormat="1">
      <c r="D3381" s="352"/>
    </row>
    <row r="3382" spans="4:4" customFormat="1">
      <c r="D3382" s="352"/>
    </row>
    <row r="3383" spans="4:4" customFormat="1">
      <c r="D3383" s="352"/>
    </row>
    <row r="3384" spans="4:4" customFormat="1">
      <c r="D3384" s="352"/>
    </row>
    <row r="3385" spans="4:4" customFormat="1">
      <c r="D3385" s="352"/>
    </row>
    <row r="3386" spans="4:4" customFormat="1">
      <c r="D3386" s="352"/>
    </row>
    <row r="3387" spans="4:4" customFormat="1">
      <c r="D3387" s="352"/>
    </row>
    <row r="3388" spans="4:4" customFormat="1">
      <c r="D3388" s="352"/>
    </row>
    <row r="3389" spans="4:4" customFormat="1">
      <c r="D3389" s="352"/>
    </row>
    <row r="3390" spans="4:4" customFormat="1">
      <c r="D3390" s="352"/>
    </row>
    <row r="3391" spans="4:4" customFormat="1">
      <c r="D3391" s="352"/>
    </row>
    <row r="3392" spans="4:4" customFormat="1">
      <c r="D3392" s="352"/>
    </row>
    <row r="3393" spans="4:4" customFormat="1">
      <c r="D3393" s="352"/>
    </row>
    <row r="3394" spans="4:4" customFormat="1">
      <c r="D3394" s="352"/>
    </row>
    <row r="3395" spans="4:4" customFormat="1">
      <c r="D3395" s="352"/>
    </row>
    <row r="3396" spans="4:4" customFormat="1">
      <c r="D3396" s="352"/>
    </row>
    <row r="3397" spans="4:4" customFormat="1">
      <c r="D3397" s="352"/>
    </row>
    <row r="3398" spans="4:4" customFormat="1">
      <c r="D3398" s="352"/>
    </row>
    <row r="3399" spans="4:4" customFormat="1">
      <c r="D3399" s="352"/>
    </row>
    <row r="3400" spans="4:4" customFormat="1">
      <c r="D3400" s="352"/>
    </row>
    <row r="3401" spans="4:4" customFormat="1">
      <c r="D3401" s="352"/>
    </row>
    <row r="3402" spans="4:4" customFormat="1">
      <c r="D3402" s="352"/>
    </row>
    <row r="3403" spans="4:4" customFormat="1">
      <c r="D3403" s="352"/>
    </row>
    <row r="3404" spans="4:4" customFormat="1">
      <c r="D3404" s="352"/>
    </row>
    <row r="3405" spans="4:4" customFormat="1">
      <c r="D3405" s="352"/>
    </row>
    <row r="3406" spans="4:4" customFormat="1">
      <c r="D3406" s="352"/>
    </row>
    <row r="3407" spans="4:4" customFormat="1">
      <c r="D3407" s="352"/>
    </row>
    <row r="3408" spans="4:4" customFormat="1">
      <c r="D3408" s="352"/>
    </row>
    <row r="3409" spans="4:4" customFormat="1">
      <c r="D3409" s="352"/>
    </row>
    <row r="3410" spans="4:4" customFormat="1">
      <c r="D3410" s="352"/>
    </row>
    <row r="3411" spans="4:4" customFormat="1">
      <c r="D3411" s="352"/>
    </row>
    <row r="3412" spans="4:4" customFormat="1">
      <c r="D3412" s="352"/>
    </row>
    <row r="3413" spans="4:4" customFormat="1">
      <c r="D3413" s="352"/>
    </row>
    <row r="3414" spans="4:4" customFormat="1">
      <c r="D3414" s="352"/>
    </row>
    <row r="3415" spans="4:4" customFormat="1">
      <c r="D3415" s="352"/>
    </row>
    <row r="3416" spans="4:4" customFormat="1">
      <c r="D3416" s="352"/>
    </row>
    <row r="3417" spans="4:4" customFormat="1">
      <c r="D3417" s="352"/>
    </row>
    <row r="3418" spans="4:4" customFormat="1">
      <c r="D3418" s="352"/>
    </row>
    <row r="3419" spans="4:4" customFormat="1">
      <c r="D3419" s="352"/>
    </row>
    <row r="3420" spans="4:4" customFormat="1">
      <c r="D3420" s="352"/>
    </row>
    <row r="3421" spans="4:4" customFormat="1">
      <c r="D3421" s="352"/>
    </row>
    <row r="3422" spans="4:4" customFormat="1">
      <c r="D3422" s="352"/>
    </row>
    <row r="3423" spans="4:4" customFormat="1">
      <c r="D3423" s="352"/>
    </row>
    <row r="3424" spans="4:4" customFormat="1">
      <c r="D3424" s="352"/>
    </row>
    <row r="3425" spans="4:4" customFormat="1">
      <c r="D3425" s="352"/>
    </row>
    <row r="3426" spans="4:4" customFormat="1">
      <c r="D3426" s="352"/>
    </row>
    <row r="3427" spans="4:4" customFormat="1">
      <c r="D3427" s="352"/>
    </row>
    <row r="3428" spans="4:4" customFormat="1">
      <c r="D3428" s="352"/>
    </row>
    <row r="3429" spans="4:4" customFormat="1">
      <c r="D3429" s="352"/>
    </row>
    <row r="3430" spans="4:4" customFormat="1">
      <c r="D3430" s="352"/>
    </row>
    <row r="3431" spans="4:4" customFormat="1">
      <c r="D3431" s="352"/>
    </row>
    <row r="3432" spans="4:4" customFormat="1">
      <c r="D3432" s="352"/>
    </row>
    <row r="3433" spans="4:4" customFormat="1">
      <c r="D3433" s="352"/>
    </row>
    <row r="3434" spans="4:4" customFormat="1">
      <c r="D3434" s="352"/>
    </row>
    <row r="3435" spans="4:4" customFormat="1">
      <c r="D3435" s="352"/>
    </row>
    <row r="3436" spans="4:4" customFormat="1">
      <c r="D3436" s="352"/>
    </row>
    <row r="3437" spans="4:4" customFormat="1">
      <c r="D3437" s="352"/>
    </row>
    <row r="3438" spans="4:4" customFormat="1">
      <c r="D3438" s="352"/>
    </row>
    <row r="3439" spans="4:4" customFormat="1">
      <c r="D3439" s="352"/>
    </row>
    <row r="3440" spans="4:4" customFormat="1">
      <c r="D3440" s="352"/>
    </row>
    <row r="3441" spans="4:4" customFormat="1">
      <c r="D3441" s="352"/>
    </row>
    <row r="3442" spans="4:4" customFormat="1">
      <c r="D3442" s="352"/>
    </row>
    <row r="3443" spans="4:4" customFormat="1">
      <c r="D3443" s="352"/>
    </row>
    <row r="3444" spans="4:4" customFormat="1">
      <c r="D3444" s="352"/>
    </row>
    <row r="3445" spans="4:4" customFormat="1">
      <c r="D3445" s="352"/>
    </row>
    <row r="3446" spans="4:4" customFormat="1">
      <c r="D3446" s="352"/>
    </row>
    <row r="3447" spans="4:4" customFormat="1">
      <c r="D3447" s="352"/>
    </row>
    <row r="3448" spans="4:4" customFormat="1">
      <c r="D3448" s="352"/>
    </row>
    <row r="3449" spans="4:4" customFormat="1">
      <c r="D3449" s="352"/>
    </row>
    <row r="3450" spans="4:4" customFormat="1">
      <c r="D3450" s="352"/>
    </row>
    <row r="3451" spans="4:4" customFormat="1">
      <c r="D3451" s="352"/>
    </row>
    <row r="3452" spans="4:4" customFormat="1">
      <c r="D3452" s="352"/>
    </row>
    <row r="3453" spans="4:4" customFormat="1">
      <c r="D3453" s="352"/>
    </row>
    <row r="3454" spans="4:4" customFormat="1">
      <c r="D3454" s="352"/>
    </row>
    <row r="3455" spans="4:4" customFormat="1">
      <c r="D3455" s="352"/>
    </row>
    <row r="3456" spans="4:4" customFormat="1">
      <c r="D3456" s="352"/>
    </row>
    <row r="3457" spans="4:4" customFormat="1">
      <c r="D3457" s="352"/>
    </row>
    <row r="3458" spans="4:4" customFormat="1">
      <c r="D3458" s="352"/>
    </row>
    <row r="3459" spans="4:4" customFormat="1">
      <c r="D3459" s="352"/>
    </row>
    <row r="3460" spans="4:4" customFormat="1">
      <c r="D3460" s="352"/>
    </row>
    <row r="3461" spans="4:4" customFormat="1">
      <c r="D3461" s="352"/>
    </row>
    <row r="3462" spans="4:4" customFormat="1">
      <c r="D3462" s="352"/>
    </row>
    <row r="3463" spans="4:4" customFormat="1">
      <c r="D3463" s="352"/>
    </row>
    <row r="3464" spans="4:4" customFormat="1">
      <c r="D3464" s="352"/>
    </row>
    <row r="3465" spans="4:4" customFormat="1">
      <c r="D3465" s="352"/>
    </row>
    <row r="3466" spans="4:4" customFormat="1">
      <c r="D3466" s="352"/>
    </row>
    <row r="3467" spans="4:4" customFormat="1">
      <c r="D3467" s="352"/>
    </row>
    <row r="3468" spans="4:4" customFormat="1">
      <c r="D3468" s="352"/>
    </row>
    <row r="3469" spans="4:4" customFormat="1">
      <c r="D3469" s="352"/>
    </row>
    <row r="3470" spans="4:4" customFormat="1">
      <c r="D3470" s="352"/>
    </row>
    <row r="3471" spans="4:4" customFormat="1">
      <c r="D3471" s="352"/>
    </row>
    <row r="3472" spans="4:4" customFormat="1">
      <c r="D3472" s="352"/>
    </row>
    <row r="3473" spans="4:4" customFormat="1">
      <c r="D3473" s="352"/>
    </row>
    <row r="3474" spans="4:4" customFormat="1">
      <c r="D3474" s="352"/>
    </row>
    <row r="3475" spans="4:4" customFormat="1">
      <c r="D3475" s="352"/>
    </row>
    <row r="3476" spans="4:4" customFormat="1">
      <c r="D3476" s="352"/>
    </row>
    <row r="3477" spans="4:4" customFormat="1">
      <c r="D3477" s="352"/>
    </row>
    <row r="3478" spans="4:4" customFormat="1">
      <c r="D3478" s="352"/>
    </row>
    <row r="3479" spans="4:4" customFormat="1">
      <c r="D3479" s="352"/>
    </row>
    <row r="3480" spans="4:4" customFormat="1">
      <c r="D3480" s="352"/>
    </row>
    <row r="3481" spans="4:4" customFormat="1">
      <c r="D3481" s="352"/>
    </row>
    <row r="3482" spans="4:4" customFormat="1">
      <c r="D3482" s="352"/>
    </row>
    <row r="3483" spans="4:4" customFormat="1">
      <c r="D3483" s="352"/>
    </row>
    <row r="3484" spans="4:4" customFormat="1">
      <c r="D3484" s="352"/>
    </row>
    <row r="3485" spans="4:4" customFormat="1">
      <c r="D3485" s="352"/>
    </row>
    <row r="3486" spans="4:4" customFormat="1">
      <c r="D3486" s="352"/>
    </row>
    <row r="3487" spans="4:4" customFormat="1">
      <c r="D3487" s="352"/>
    </row>
    <row r="3488" spans="4:4" customFormat="1">
      <c r="D3488" s="352"/>
    </row>
    <row r="3489" spans="4:4" customFormat="1">
      <c r="D3489" s="352"/>
    </row>
    <row r="3490" spans="4:4" customFormat="1">
      <c r="D3490" s="352"/>
    </row>
    <row r="3491" spans="4:4" customFormat="1">
      <c r="D3491" s="352"/>
    </row>
    <row r="3492" spans="4:4" customFormat="1">
      <c r="D3492" s="352"/>
    </row>
    <row r="3493" spans="4:4" customFormat="1">
      <c r="D3493" s="352"/>
    </row>
    <row r="3494" spans="4:4" customFormat="1">
      <c r="D3494" s="352"/>
    </row>
    <row r="3495" spans="4:4" customFormat="1">
      <c r="D3495" s="352"/>
    </row>
    <row r="3496" spans="4:4" customFormat="1">
      <c r="D3496" s="352"/>
    </row>
    <row r="3497" spans="4:4" customFormat="1">
      <c r="D3497" s="352"/>
    </row>
    <row r="3498" spans="4:4" customFormat="1">
      <c r="D3498" s="352"/>
    </row>
    <row r="3499" spans="4:4" customFormat="1">
      <c r="D3499" s="352"/>
    </row>
    <row r="3500" spans="4:4" customFormat="1">
      <c r="D3500" s="352"/>
    </row>
    <row r="3501" spans="4:4" customFormat="1">
      <c r="D3501" s="352"/>
    </row>
    <row r="3502" spans="4:4" customFormat="1">
      <c r="D3502" s="352"/>
    </row>
    <row r="3503" spans="4:4" customFormat="1">
      <c r="D3503" s="352"/>
    </row>
    <row r="3504" spans="4:4" customFormat="1">
      <c r="D3504" s="352"/>
    </row>
    <row r="3505" spans="4:4" customFormat="1">
      <c r="D3505" s="352"/>
    </row>
    <row r="3506" spans="4:4" customFormat="1">
      <c r="D3506" s="352"/>
    </row>
    <row r="3507" spans="4:4" customFormat="1">
      <c r="D3507" s="352"/>
    </row>
    <row r="3508" spans="4:4" customFormat="1">
      <c r="D3508" s="352"/>
    </row>
    <row r="3509" spans="4:4" customFormat="1">
      <c r="D3509" s="352"/>
    </row>
    <row r="3510" spans="4:4" customFormat="1">
      <c r="D3510" s="352"/>
    </row>
    <row r="3511" spans="4:4" customFormat="1">
      <c r="D3511" s="352"/>
    </row>
    <row r="3512" spans="4:4" customFormat="1">
      <c r="D3512" s="352"/>
    </row>
    <row r="3513" spans="4:4" customFormat="1">
      <c r="D3513" s="352"/>
    </row>
    <row r="3514" spans="4:4" customFormat="1">
      <c r="D3514" s="352"/>
    </row>
    <row r="3515" spans="4:4" customFormat="1">
      <c r="D3515" s="352"/>
    </row>
    <row r="3516" spans="4:4" customFormat="1">
      <c r="D3516" s="352"/>
    </row>
    <row r="3517" spans="4:4" customFormat="1">
      <c r="D3517" s="352"/>
    </row>
    <row r="3518" spans="4:4" customFormat="1">
      <c r="D3518" s="352"/>
    </row>
    <row r="3519" spans="4:4" customFormat="1">
      <c r="D3519" s="352"/>
    </row>
    <row r="3520" spans="4:4" customFormat="1">
      <c r="D3520" s="352"/>
    </row>
    <row r="3521" spans="4:4" customFormat="1">
      <c r="D3521" s="352"/>
    </row>
    <row r="3522" spans="4:4" customFormat="1">
      <c r="D3522" s="352"/>
    </row>
    <row r="3523" spans="4:4" customFormat="1">
      <c r="D3523" s="352"/>
    </row>
    <row r="3524" spans="4:4" customFormat="1">
      <c r="D3524" s="352"/>
    </row>
    <row r="3525" spans="4:4" customFormat="1">
      <c r="D3525" s="352"/>
    </row>
    <row r="3526" spans="4:4" customFormat="1">
      <c r="D3526" s="352"/>
    </row>
    <row r="3527" spans="4:4" customFormat="1">
      <c r="D3527" s="352"/>
    </row>
    <row r="3528" spans="4:4" customFormat="1">
      <c r="D3528" s="352"/>
    </row>
    <row r="3529" spans="4:4" customFormat="1">
      <c r="D3529" s="352"/>
    </row>
    <row r="3530" spans="4:4" customFormat="1">
      <c r="D3530" s="352"/>
    </row>
    <row r="3531" spans="4:4" customFormat="1">
      <c r="D3531" s="352"/>
    </row>
    <row r="3532" spans="4:4" customFormat="1">
      <c r="D3532" s="352"/>
    </row>
    <row r="3533" spans="4:4" customFormat="1">
      <c r="D3533" s="352"/>
    </row>
    <row r="3534" spans="4:4" customFormat="1">
      <c r="D3534" s="352"/>
    </row>
    <row r="3535" spans="4:4" customFormat="1">
      <c r="D3535" s="352"/>
    </row>
    <row r="3536" spans="4:4" customFormat="1">
      <c r="D3536" s="352"/>
    </row>
    <row r="3537" spans="4:4" customFormat="1">
      <c r="D3537" s="352"/>
    </row>
    <row r="3538" spans="4:4" customFormat="1">
      <c r="D3538" s="352"/>
    </row>
    <row r="3539" spans="4:4" customFormat="1">
      <c r="D3539" s="352"/>
    </row>
    <row r="3540" spans="4:4" customFormat="1">
      <c r="D3540" s="352"/>
    </row>
    <row r="3541" spans="4:4" customFormat="1">
      <c r="D3541" s="352"/>
    </row>
    <row r="3542" spans="4:4" customFormat="1">
      <c r="D3542" s="352"/>
    </row>
    <row r="3543" spans="4:4" customFormat="1">
      <c r="D3543" s="352"/>
    </row>
    <row r="3544" spans="4:4" customFormat="1">
      <c r="D3544" s="352"/>
    </row>
    <row r="3545" spans="4:4" customFormat="1">
      <c r="D3545" s="352"/>
    </row>
    <row r="3546" spans="4:4" customFormat="1">
      <c r="D3546" s="352"/>
    </row>
    <row r="3547" spans="4:4" customFormat="1">
      <c r="D3547" s="352"/>
    </row>
    <row r="3548" spans="4:4" customFormat="1">
      <c r="D3548" s="352"/>
    </row>
    <row r="3549" spans="4:4" customFormat="1">
      <c r="D3549" s="352"/>
    </row>
    <row r="3550" spans="4:4" customFormat="1">
      <c r="D3550" s="352"/>
    </row>
    <row r="3551" spans="4:4" customFormat="1">
      <c r="D3551" s="352"/>
    </row>
    <row r="3552" spans="4:4" customFormat="1">
      <c r="D3552" s="352"/>
    </row>
    <row r="3553" spans="4:4" customFormat="1">
      <c r="D3553" s="352"/>
    </row>
    <row r="3554" spans="4:4" customFormat="1">
      <c r="D3554" s="352"/>
    </row>
    <row r="3555" spans="4:4" customFormat="1">
      <c r="D3555" s="352"/>
    </row>
    <row r="3556" spans="4:4" customFormat="1">
      <c r="D3556" s="352"/>
    </row>
    <row r="3557" spans="4:4" customFormat="1">
      <c r="D3557" s="352"/>
    </row>
    <row r="3558" spans="4:4" customFormat="1">
      <c r="D3558" s="352"/>
    </row>
    <row r="3559" spans="4:4" customFormat="1">
      <c r="D3559" s="352"/>
    </row>
    <row r="3560" spans="4:4" customFormat="1">
      <c r="D3560" s="352"/>
    </row>
    <row r="3561" spans="4:4" customFormat="1">
      <c r="D3561" s="352"/>
    </row>
    <row r="3562" spans="4:4" customFormat="1">
      <c r="D3562" s="352"/>
    </row>
    <row r="3563" spans="4:4" customFormat="1">
      <c r="D3563" s="352"/>
    </row>
    <row r="3564" spans="4:4" customFormat="1">
      <c r="D3564" s="352"/>
    </row>
    <row r="3565" spans="4:4" customFormat="1">
      <c r="D3565" s="352"/>
    </row>
    <row r="3566" spans="4:4" customFormat="1">
      <c r="D3566" s="352"/>
    </row>
    <row r="3567" spans="4:4" customFormat="1">
      <c r="D3567" s="352"/>
    </row>
    <row r="3568" spans="4:4" customFormat="1">
      <c r="D3568" s="352"/>
    </row>
    <row r="3569" spans="4:4" customFormat="1">
      <c r="D3569" s="352"/>
    </row>
    <row r="3570" spans="4:4" customFormat="1">
      <c r="D3570" s="352"/>
    </row>
    <row r="3571" spans="4:4" customFormat="1">
      <c r="D3571" s="352"/>
    </row>
    <row r="3572" spans="4:4" customFormat="1">
      <c r="D3572" s="352"/>
    </row>
    <row r="3573" spans="4:4" customFormat="1">
      <c r="D3573" s="352"/>
    </row>
    <row r="3574" spans="4:4" customFormat="1">
      <c r="D3574" s="352"/>
    </row>
    <row r="3575" spans="4:4" customFormat="1">
      <c r="D3575" s="352"/>
    </row>
    <row r="3576" spans="4:4" customFormat="1">
      <c r="D3576" s="352"/>
    </row>
    <row r="3577" spans="4:4" customFormat="1">
      <c r="D3577" s="352"/>
    </row>
    <row r="3578" spans="4:4" customFormat="1">
      <c r="D3578" s="352"/>
    </row>
    <row r="3579" spans="4:4" customFormat="1">
      <c r="D3579" s="352"/>
    </row>
    <row r="3580" spans="4:4" customFormat="1">
      <c r="D3580" s="352"/>
    </row>
    <row r="3581" spans="4:4" customFormat="1">
      <c r="D3581" s="352"/>
    </row>
    <row r="3582" spans="4:4" customFormat="1">
      <c r="D3582" s="352"/>
    </row>
    <row r="3583" spans="4:4" customFormat="1">
      <c r="D3583" s="352"/>
    </row>
    <row r="3584" spans="4:4" customFormat="1">
      <c r="D3584" s="352"/>
    </row>
    <row r="3585" spans="4:4" customFormat="1">
      <c r="D3585" s="352"/>
    </row>
    <row r="3586" spans="4:4" customFormat="1">
      <c r="D3586" s="352"/>
    </row>
    <row r="3587" spans="4:4" customFormat="1">
      <c r="D3587" s="352"/>
    </row>
    <row r="3588" spans="4:4" customFormat="1">
      <c r="D3588" s="352"/>
    </row>
    <row r="3589" spans="4:4" customFormat="1">
      <c r="D3589" s="352"/>
    </row>
    <row r="3590" spans="4:4" customFormat="1">
      <c r="D3590" s="352"/>
    </row>
    <row r="3591" spans="4:4" customFormat="1">
      <c r="D3591" s="352"/>
    </row>
    <row r="3592" spans="4:4" customFormat="1">
      <c r="D3592" s="352"/>
    </row>
    <row r="3593" spans="4:4" customFormat="1">
      <c r="D3593" s="352"/>
    </row>
    <row r="3594" spans="4:4" customFormat="1">
      <c r="D3594" s="352"/>
    </row>
    <row r="3595" spans="4:4" customFormat="1">
      <c r="D3595" s="352"/>
    </row>
    <row r="3596" spans="4:4" customFormat="1">
      <c r="D3596" s="352"/>
    </row>
    <row r="3597" spans="4:4" customFormat="1">
      <c r="D3597" s="352"/>
    </row>
    <row r="3598" spans="4:4" customFormat="1">
      <c r="D3598" s="352"/>
    </row>
    <row r="3599" spans="4:4" customFormat="1">
      <c r="D3599" s="352"/>
    </row>
    <row r="3600" spans="4:4" customFormat="1">
      <c r="D3600" s="352"/>
    </row>
    <row r="3601" spans="4:4" customFormat="1">
      <c r="D3601" s="352"/>
    </row>
    <row r="3602" spans="4:4" customFormat="1">
      <c r="D3602" s="352"/>
    </row>
    <row r="3603" spans="4:4" customFormat="1">
      <c r="D3603" s="352"/>
    </row>
    <row r="3604" spans="4:4" customFormat="1">
      <c r="D3604" s="352"/>
    </row>
    <row r="3605" spans="4:4" customFormat="1">
      <c r="D3605" s="352"/>
    </row>
    <row r="3606" spans="4:4" customFormat="1">
      <c r="D3606" s="352"/>
    </row>
    <row r="3607" spans="4:4" customFormat="1">
      <c r="D3607" s="352"/>
    </row>
    <row r="3608" spans="4:4" customFormat="1">
      <c r="D3608" s="352"/>
    </row>
    <row r="3609" spans="4:4" customFormat="1">
      <c r="D3609" s="352"/>
    </row>
    <row r="3610" spans="4:4" customFormat="1">
      <c r="D3610" s="352"/>
    </row>
    <row r="3611" spans="4:4" customFormat="1">
      <c r="D3611" s="352"/>
    </row>
    <row r="3612" spans="4:4" customFormat="1">
      <c r="D3612" s="352"/>
    </row>
    <row r="3613" spans="4:4" customFormat="1">
      <c r="D3613" s="352"/>
    </row>
    <row r="3614" spans="4:4" customFormat="1">
      <c r="D3614" s="352"/>
    </row>
    <row r="3615" spans="4:4" customFormat="1">
      <c r="D3615" s="352"/>
    </row>
    <row r="3616" spans="4:4" customFormat="1">
      <c r="D3616" s="352"/>
    </row>
    <row r="3617" spans="4:4" customFormat="1">
      <c r="D3617" s="352"/>
    </row>
    <row r="3618" spans="4:4" customFormat="1">
      <c r="D3618" s="352"/>
    </row>
    <row r="3619" spans="4:4" customFormat="1">
      <c r="D3619" s="352"/>
    </row>
    <row r="3620" spans="4:4" customFormat="1">
      <c r="D3620" s="352"/>
    </row>
    <row r="3621" spans="4:4" customFormat="1">
      <c r="D3621" s="352"/>
    </row>
    <row r="3622" spans="4:4" customFormat="1">
      <c r="D3622" s="352"/>
    </row>
    <row r="3623" spans="4:4" customFormat="1">
      <c r="D3623" s="352"/>
    </row>
    <row r="3624" spans="4:4" customFormat="1">
      <c r="D3624" s="352"/>
    </row>
    <row r="3625" spans="4:4" customFormat="1">
      <c r="D3625" s="352"/>
    </row>
    <row r="3626" spans="4:4" customFormat="1">
      <c r="D3626" s="352"/>
    </row>
    <row r="3627" spans="4:4" customFormat="1">
      <c r="D3627" s="352"/>
    </row>
    <row r="3628" spans="4:4" customFormat="1">
      <c r="D3628" s="352"/>
    </row>
    <row r="3629" spans="4:4" customFormat="1">
      <c r="D3629" s="352"/>
    </row>
    <row r="3630" spans="4:4" customFormat="1">
      <c r="D3630" s="352"/>
    </row>
    <row r="3631" spans="4:4" customFormat="1">
      <c r="D3631" s="352"/>
    </row>
    <row r="3632" spans="4:4" customFormat="1">
      <c r="D3632" s="352"/>
    </row>
    <row r="3633" spans="4:4" customFormat="1">
      <c r="D3633" s="352"/>
    </row>
    <row r="3634" spans="4:4" customFormat="1">
      <c r="D3634" s="352"/>
    </row>
    <row r="3635" spans="4:4" customFormat="1">
      <c r="D3635" s="352"/>
    </row>
    <row r="3636" spans="4:4" customFormat="1">
      <c r="D3636" s="352"/>
    </row>
    <row r="3637" spans="4:4" customFormat="1">
      <c r="D3637" s="352"/>
    </row>
    <row r="3638" spans="4:4" customFormat="1">
      <c r="D3638" s="352"/>
    </row>
    <row r="3639" spans="4:4" customFormat="1">
      <c r="D3639" s="352"/>
    </row>
    <row r="3640" spans="4:4" customFormat="1">
      <c r="D3640" s="352"/>
    </row>
    <row r="3641" spans="4:4" customFormat="1">
      <c r="D3641" s="352"/>
    </row>
    <row r="3642" spans="4:4" customFormat="1">
      <c r="D3642" s="352"/>
    </row>
    <row r="3643" spans="4:4" customFormat="1">
      <c r="D3643" s="352"/>
    </row>
    <row r="3644" spans="4:4" customFormat="1">
      <c r="D3644" s="352"/>
    </row>
    <row r="3645" spans="4:4" customFormat="1">
      <c r="D3645" s="352"/>
    </row>
    <row r="3646" spans="4:4" customFormat="1">
      <c r="D3646" s="352"/>
    </row>
    <row r="3647" spans="4:4" customFormat="1">
      <c r="D3647" s="352"/>
    </row>
    <row r="3648" spans="4:4" customFormat="1">
      <c r="D3648" s="352"/>
    </row>
    <row r="3649" spans="4:4" customFormat="1">
      <c r="D3649" s="352"/>
    </row>
    <row r="3650" spans="4:4" customFormat="1">
      <c r="D3650" s="352"/>
    </row>
    <row r="3651" spans="4:4" customFormat="1">
      <c r="D3651" s="352"/>
    </row>
    <row r="3652" spans="4:4" customFormat="1">
      <c r="D3652" s="352"/>
    </row>
    <row r="3653" spans="4:4" customFormat="1">
      <c r="D3653" s="352"/>
    </row>
    <row r="3654" spans="4:4" customFormat="1">
      <c r="D3654" s="352"/>
    </row>
    <row r="3655" spans="4:4" customFormat="1">
      <c r="D3655" s="352"/>
    </row>
    <row r="3656" spans="4:4" customFormat="1">
      <c r="D3656" s="352"/>
    </row>
    <row r="3657" spans="4:4" customFormat="1">
      <c r="D3657" s="352"/>
    </row>
    <row r="3658" spans="4:4" customFormat="1">
      <c r="D3658" s="352"/>
    </row>
    <row r="3659" spans="4:4" customFormat="1">
      <c r="D3659" s="352"/>
    </row>
    <row r="3660" spans="4:4" customFormat="1">
      <c r="D3660" s="352"/>
    </row>
    <row r="3661" spans="4:4" customFormat="1">
      <c r="D3661" s="352"/>
    </row>
    <row r="3662" spans="4:4" customFormat="1">
      <c r="D3662" s="352"/>
    </row>
    <row r="3663" spans="4:4" customFormat="1">
      <c r="D3663" s="352"/>
    </row>
    <row r="3664" spans="4:4" customFormat="1">
      <c r="D3664" s="352"/>
    </row>
    <row r="3665" spans="4:4" customFormat="1">
      <c r="D3665" s="352"/>
    </row>
    <row r="3666" spans="4:4" customFormat="1">
      <c r="D3666" s="352"/>
    </row>
    <row r="3667" spans="4:4" customFormat="1">
      <c r="D3667" s="352"/>
    </row>
    <row r="3668" spans="4:4" customFormat="1">
      <c r="D3668" s="352"/>
    </row>
    <row r="3669" spans="4:4" customFormat="1">
      <c r="D3669" s="352"/>
    </row>
    <row r="3670" spans="4:4" customFormat="1">
      <c r="D3670" s="352"/>
    </row>
    <row r="3671" spans="4:4" customFormat="1">
      <c r="D3671" s="352"/>
    </row>
    <row r="3672" spans="4:4" customFormat="1">
      <c r="D3672" s="352"/>
    </row>
    <row r="3673" spans="4:4" customFormat="1">
      <c r="D3673" s="352"/>
    </row>
    <row r="3674" spans="4:4" customFormat="1">
      <c r="D3674" s="352"/>
    </row>
    <row r="3675" spans="4:4" customFormat="1">
      <c r="D3675" s="352"/>
    </row>
    <row r="3676" spans="4:4" customFormat="1">
      <c r="D3676" s="352"/>
    </row>
    <row r="3677" spans="4:4" customFormat="1">
      <c r="D3677" s="352"/>
    </row>
    <row r="3678" spans="4:4" customFormat="1">
      <c r="D3678" s="352"/>
    </row>
    <row r="3679" spans="4:4" customFormat="1">
      <c r="D3679" s="352"/>
    </row>
    <row r="3680" spans="4:4" customFormat="1">
      <c r="D3680" s="352"/>
    </row>
    <row r="3681" spans="4:4" customFormat="1">
      <c r="D3681" s="352"/>
    </row>
    <row r="3682" spans="4:4" customFormat="1">
      <c r="D3682" s="352"/>
    </row>
    <row r="3683" spans="4:4" customFormat="1">
      <c r="D3683" s="352"/>
    </row>
    <row r="3684" spans="4:4" customFormat="1">
      <c r="D3684" s="352"/>
    </row>
    <row r="3685" spans="4:4" customFormat="1">
      <c r="D3685" s="352"/>
    </row>
    <row r="3686" spans="4:4" customFormat="1">
      <c r="D3686" s="352"/>
    </row>
    <row r="3687" spans="4:4" customFormat="1">
      <c r="D3687" s="352"/>
    </row>
    <row r="3688" spans="4:4" customFormat="1">
      <c r="D3688" s="352"/>
    </row>
    <row r="3689" spans="4:4" customFormat="1">
      <c r="D3689" s="352"/>
    </row>
    <row r="3690" spans="4:4" customFormat="1">
      <c r="D3690" s="352"/>
    </row>
    <row r="3691" spans="4:4" customFormat="1">
      <c r="D3691" s="352"/>
    </row>
    <row r="3692" spans="4:4" customFormat="1">
      <c r="D3692" s="352"/>
    </row>
    <row r="3693" spans="4:4" customFormat="1">
      <c r="D3693" s="352"/>
    </row>
    <row r="3694" spans="4:4" customFormat="1">
      <c r="D3694" s="352"/>
    </row>
    <row r="3695" spans="4:4" customFormat="1">
      <c r="D3695" s="352"/>
    </row>
    <row r="3696" spans="4:4" customFormat="1">
      <c r="D3696" s="352"/>
    </row>
    <row r="3697" spans="4:4" customFormat="1">
      <c r="D3697" s="352"/>
    </row>
    <row r="3698" spans="4:4" customFormat="1">
      <c r="D3698" s="352"/>
    </row>
    <row r="3699" spans="4:4" customFormat="1">
      <c r="D3699" s="352"/>
    </row>
    <row r="3700" spans="4:4" customFormat="1">
      <c r="D3700" s="352"/>
    </row>
    <row r="3701" spans="4:4" customFormat="1">
      <c r="D3701" s="352"/>
    </row>
    <row r="3702" spans="4:4" customFormat="1">
      <c r="D3702" s="352"/>
    </row>
    <row r="3703" spans="4:4" customFormat="1">
      <c r="D3703" s="352"/>
    </row>
    <row r="3704" spans="4:4" customFormat="1">
      <c r="D3704" s="352"/>
    </row>
    <row r="3705" spans="4:4" customFormat="1">
      <c r="D3705" s="352"/>
    </row>
    <row r="3706" spans="4:4" customFormat="1">
      <c r="D3706" s="352"/>
    </row>
    <row r="3707" spans="4:4" customFormat="1">
      <c r="D3707" s="352"/>
    </row>
    <row r="3708" spans="4:4" customFormat="1">
      <c r="D3708" s="352"/>
    </row>
    <row r="3709" spans="4:4" customFormat="1">
      <c r="D3709" s="352"/>
    </row>
    <row r="3710" spans="4:4" customFormat="1">
      <c r="D3710" s="352"/>
    </row>
    <row r="3711" spans="4:4" customFormat="1">
      <c r="D3711" s="352"/>
    </row>
    <row r="3712" spans="4:4" customFormat="1">
      <c r="D3712" s="352"/>
    </row>
    <row r="3713" spans="4:4" customFormat="1">
      <c r="D3713" s="352"/>
    </row>
    <row r="3714" spans="4:4" customFormat="1">
      <c r="D3714" s="352"/>
    </row>
    <row r="3715" spans="4:4" customFormat="1">
      <c r="D3715" s="352"/>
    </row>
    <row r="3716" spans="4:4" customFormat="1">
      <c r="D3716" s="352"/>
    </row>
    <row r="3717" spans="4:4" customFormat="1">
      <c r="D3717" s="352"/>
    </row>
    <row r="3718" spans="4:4" customFormat="1">
      <c r="D3718" s="352"/>
    </row>
    <row r="3719" spans="4:4" customFormat="1">
      <c r="D3719" s="352"/>
    </row>
    <row r="3720" spans="4:4" customFormat="1">
      <c r="D3720" s="352"/>
    </row>
    <row r="3721" spans="4:4" customFormat="1">
      <c r="D3721" s="352"/>
    </row>
    <row r="3722" spans="4:4" customFormat="1">
      <c r="D3722" s="352"/>
    </row>
    <row r="3723" spans="4:4" customFormat="1">
      <c r="D3723" s="352"/>
    </row>
    <row r="3724" spans="4:4" customFormat="1">
      <c r="D3724" s="352"/>
    </row>
    <row r="3725" spans="4:4" customFormat="1">
      <c r="D3725" s="352"/>
    </row>
    <row r="3726" spans="4:4" customFormat="1">
      <c r="D3726" s="352"/>
    </row>
    <row r="3727" spans="4:4" customFormat="1">
      <c r="D3727" s="352"/>
    </row>
    <row r="3728" spans="4:4" customFormat="1">
      <c r="D3728" s="352"/>
    </row>
    <row r="3729" spans="4:4" customFormat="1">
      <c r="D3729" s="352"/>
    </row>
    <row r="3730" spans="4:4" customFormat="1">
      <c r="D3730" s="352"/>
    </row>
    <row r="3731" spans="4:4" customFormat="1">
      <c r="D3731" s="352"/>
    </row>
    <row r="3732" spans="4:4" customFormat="1">
      <c r="D3732" s="352"/>
    </row>
    <row r="3733" spans="4:4" customFormat="1">
      <c r="D3733" s="352"/>
    </row>
    <row r="3734" spans="4:4" customFormat="1">
      <c r="D3734" s="352"/>
    </row>
    <row r="3735" spans="4:4" customFormat="1">
      <c r="D3735" s="352"/>
    </row>
    <row r="3736" spans="4:4" customFormat="1">
      <c r="D3736" s="352"/>
    </row>
    <row r="3737" spans="4:4" customFormat="1">
      <c r="D3737" s="352"/>
    </row>
    <row r="3738" spans="4:4" customFormat="1">
      <c r="D3738" s="352"/>
    </row>
    <row r="3739" spans="4:4" customFormat="1">
      <c r="D3739" s="352"/>
    </row>
    <row r="3740" spans="4:4" customFormat="1">
      <c r="D3740" s="352"/>
    </row>
    <row r="3741" spans="4:4" customFormat="1">
      <c r="D3741" s="352"/>
    </row>
    <row r="3742" spans="4:4" customFormat="1">
      <c r="D3742" s="352"/>
    </row>
    <row r="3743" spans="4:4" customFormat="1">
      <c r="D3743" s="352"/>
    </row>
    <row r="3744" spans="4:4" customFormat="1">
      <c r="D3744" s="352"/>
    </row>
    <row r="3745" spans="4:4" customFormat="1">
      <c r="D3745" s="352"/>
    </row>
    <row r="3746" spans="4:4" customFormat="1">
      <c r="D3746" s="352"/>
    </row>
    <row r="3747" spans="4:4" customFormat="1">
      <c r="D3747" s="352"/>
    </row>
    <row r="3748" spans="4:4" customFormat="1">
      <c r="D3748" s="352"/>
    </row>
    <row r="3749" spans="4:4" customFormat="1">
      <c r="D3749" s="352"/>
    </row>
    <row r="3750" spans="4:4" customFormat="1">
      <c r="D3750" s="352"/>
    </row>
    <row r="3751" spans="4:4" customFormat="1">
      <c r="D3751" s="352"/>
    </row>
    <row r="3752" spans="4:4" customFormat="1">
      <c r="D3752" s="352"/>
    </row>
    <row r="3753" spans="4:4" customFormat="1">
      <c r="D3753" s="352"/>
    </row>
    <row r="3754" spans="4:4" customFormat="1">
      <c r="D3754" s="352"/>
    </row>
    <row r="3755" spans="4:4" customFormat="1">
      <c r="D3755" s="352"/>
    </row>
    <row r="3756" spans="4:4" customFormat="1">
      <c r="D3756" s="352"/>
    </row>
    <row r="3757" spans="4:4" customFormat="1">
      <c r="D3757" s="352"/>
    </row>
    <row r="3758" spans="4:4" customFormat="1">
      <c r="D3758" s="352"/>
    </row>
    <row r="3759" spans="4:4" customFormat="1">
      <c r="D3759" s="352"/>
    </row>
    <row r="3760" spans="4:4" customFormat="1">
      <c r="D3760" s="352"/>
    </row>
    <row r="3761" spans="4:4" customFormat="1">
      <c r="D3761" s="352"/>
    </row>
    <row r="3762" spans="4:4" customFormat="1">
      <c r="D3762" s="352"/>
    </row>
    <row r="3763" spans="4:4" customFormat="1">
      <c r="D3763" s="352"/>
    </row>
    <row r="3764" spans="4:4" customFormat="1">
      <c r="D3764" s="352"/>
    </row>
    <row r="3765" spans="4:4" customFormat="1">
      <c r="D3765" s="352"/>
    </row>
    <row r="3766" spans="4:4" customFormat="1">
      <c r="D3766" s="352"/>
    </row>
    <row r="3767" spans="4:4" customFormat="1">
      <c r="D3767" s="352"/>
    </row>
    <row r="3768" spans="4:4" customFormat="1">
      <c r="D3768" s="352"/>
    </row>
    <row r="3769" spans="4:4" customFormat="1">
      <c r="D3769" s="352"/>
    </row>
    <row r="3770" spans="4:4" customFormat="1">
      <c r="D3770" s="352"/>
    </row>
    <row r="3771" spans="4:4" customFormat="1">
      <c r="D3771" s="352"/>
    </row>
    <row r="3772" spans="4:4" customFormat="1">
      <c r="D3772" s="352"/>
    </row>
    <row r="3773" spans="4:4" customFormat="1">
      <c r="D3773" s="352"/>
    </row>
    <row r="3774" spans="4:4" customFormat="1">
      <c r="D3774" s="352"/>
    </row>
    <row r="3775" spans="4:4" customFormat="1">
      <c r="D3775" s="352"/>
    </row>
    <row r="3776" spans="4:4" customFormat="1">
      <c r="D3776" s="352"/>
    </row>
    <row r="3777" spans="4:4" customFormat="1">
      <c r="D3777" s="352"/>
    </row>
    <row r="3778" spans="4:4" customFormat="1">
      <c r="D3778" s="352"/>
    </row>
    <row r="3779" spans="4:4" customFormat="1">
      <c r="D3779" s="352"/>
    </row>
    <row r="3780" spans="4:4" customFormat="1">
      <c r="D3780" s="352"/>
    </row>
    <row r="3781" spans="4:4" customFormat="1">
      <c r="D3781" s="352"/>
    </row>
    <row r="3782" spans="4:4" customFormat="1">
      <c r="D3782" s="352"/>
    </row>
    <row r="3783" spans="4:4" customFormat="1">
      <c r="D3783" s="352"/>
    </row>
    <row r="3784" spans="4:4" customFormat="1">
      <c r="D3784" s="352"/>
    </row>
    <row r="3785" spans="4:4" customFormat="1">
      <c r="D3785" s="352"/>
    </row>
    <row r="3786" spans="4:4" customFormat="1">
      <c r="D3786" s="352"/>
    </row>
    <row r="3787" spans="4:4" customFormat="1">
      <c r="D3787" s="352"/>
    </row>
    <row r="3788" spans="4:4" customFormat="1">
      <c r="D3788" s="352"/>
    </row>
    <row r="3789" spans="4:4" customFormat="1">
      <c r="D3789" s="352"/>
    </row>
    <row r="3790" spans="4:4" customFormat="1">
      <c r="D3790" s="352"/>
    </row>
    <row r="3791" spans="4:4" customFormat="1">
      <c r="D3791" s="352"/>
    </row>
    <row r="3792" spans="4:4" customFormat="1">
      <c r="D3792" s="352"/>
    </row>
    <row r="3793" spans="4:4" customFormat="1">
      <c r="D3793" s="352"/>
    </row>
    <row r="3794" spans="4:4" customFormat="1">
      <c r="D3794" s="352"/>
    </row>
    <row r="3795" spans="4:4" customFormat="1">
      <c r="D3795" s="352"/>
    </row>
    <row r="3796" spans="4:4" customFormat="1">
      <c r="D3796" s="352"/>
    </row>
    <row r="3797" spans="4:4" customFormat="1">
      <c r="D3797" s="352"/>
    </row>
    <row r="3798" spans="4:4" customFormat="1">
      <c r="D3798" s="352"/>
    </row>
    <row r="3799" spans="4:4" customFormat="1">
      <c r="D3799" s="352"/>
    </row>
    <row r="3800" spans="4:4" customFormat="1">
      <c r="D3800" s="352"/>
    </row>
    <row r="3801" spans="4:4" customFormat="1">
      <c r="D3801" s="352"/>
    </row>
    <row r="3802" spans="4:4" customFormat="1">
      <c r="D3802" s="352"/>
    </row>
    <row r="3803" spans="4:4" customFormat="1">
      <c r="D3803" s="352"/>
    </row>
    <row r="3804" spans="4:4" customFormat="1">
      <c r="D3804" s="352"/>
    </row>
    <row r="3805" spans="4:4" customFormat="1">
      <c r="D3805" s="352"/>
    </row>
    <row r="3806" spans="4:4" customFormat="1">
      <c r="D3806" s="352"/>
    </row>
    <row r="3807" spans="4:4" customFormat="1">
      <c r="D3807" s="352"/>
    </row>
    <row r="3808" spans="4:4" customFormat="1">
      <c r="D3808" s="352"/>
    </row>
    <row r="3809" spans="4:4" customFormat="1">
      <c r="D3809" s="352"/>
    </row>
    <row r="3810" spans="4:4" customFormat="1">
      <c r="D3810" s="352"/>
    </row>
    <row r="3811" spans="4:4" customFormat="1">
      <c r="D3811" s="352"/>
    </row>
    <row r="3812" spans="4:4" customFormat="1">
      <c r="D3812" s="352"/>
    </row>
    <row r="3813" spans="4:4" customFormat="1">
      <c r="D3813" s="352"/>
    </row>
    <row r="3814" spans="4:4" customFormat="1">
      <c r="D3814" s="352"/>
    </row>
    <row r="3815" spans="4:4" customFormat="1">
      <c r="D3815" s="352"/>
    </row>
    <row r="3816" spans="4:4" customFormat="1">
      <c r="D3816" s="352"/>
    </row>
    <row r="3817" spans="4:4" customFormat="1">
      <c r="D3817" s="352"/>
    </row>
    <row r="3818" spans="4:4" customFormat="1">
      <c r="D3818" s="352"/>
    </row>
    <row r="3819" spans="4:4" customFormat="1">
      <c r="D3819" s="352"/>
    </row>
    <row r="3820" spans="4:4" customFormat="1">
      <c r="D3820" s="352"/>
    </row>
    <row r="3821" spans="4:4" customFormat="1">
      <c r="D3821" s="352"/>
    </row>
    <row r="3822" spans="4:4" customFormat="1">
      <c r="D3822" s="352"/>
    </row>
    <row r="3823" spans="4:4" customFormat="1">
      <c r="D3823" s="352"/>
    </row>
    <row r="3824" spans="4:4" customFormat="1">
      <c r="D3824" s="352"/>
    </row>
    <row r="3825" spans="4:4" customFormat="1">
      <c r="D3825" s="352"/>
    </row>
    <row r="3826" spans="4:4" customFormat="1">
      <c r="D3826" s="352"/>
    </row>
    <row r="3827" spans="4:4" customFormat="1">
      <c r="D3827" s="352"/>
    </row>
    <row r="3828" spans="4:4" customFormat="1">
      <c r="D3828" s="352"/>
    </row>
    <row r="3829" spans="4:4" customFormat="1">
      <c r="D3829" s="352"/>
    </row>
    <row r="3830" spans="4:4" customFormat="1">
      <c r="D3830" s="352"/>
    </row>
    <row r="3831" spans="4:4" customFormat="1">
      <c r="D3831" s="352"/>
    </row>
    <row r="3832" spans="4:4" customFormat="1">
      <c r="D3832" s="352"/>
    </row>
    <row r="3833" spans="4:4" customFormat="1">
      <c r="D3833" s="352"/>
    </row>
    <row r="3834" spans="4:4" customFormat="1">
      <c r="D3834" s="352"/>
    </row>
    <row r="3835" spans="4:4" customFormat="1">
      <c r="D3835" s="352"/>
    </row>
    <row r="3836" spans="4:4" customFormat="1">
      <c r="D3836" s="352"/>
    </row>
    <row r="3837" spans="4:4" customFormat="1">
      <c r="D3837" s="352"/>
    </row>
    <row r="3838" spans="4:4" customFormat="1">
      <c r="D3838" s="352"/>
    </row>
    <row r="3839" spans="4:4" customFormat="1">
      <c r="D3839" s="352"/>
    </row>
    <row r="3840" spans="4:4" customFormat="1">
      <c r="D3840" s="352"/>
    </row>
    <row r="3841" spans="4:4" customFormat="1">
      <c r="D3841" s="352"/>
    </row>
    <row r="3842" spans="4:4" customFormat="1">
      <c r="D3842" s="352"/>
    </row>
    <row r="3843" spans="4:4" customFormat="1">
      <c r="D3843" s="352"/>
    </row>
    <row r="3844" spans="4:4" customFormat="1">
      <c r="D3844" s="352"/>
    </row>
    <row r="3845" spans="4:4" customFormat="1">
      <c r="D3845" s="352"/>
    </row>
    <row r="3846" spans="4:4" customFormat="1">
      <c r="D3846" s="352"/>
    </row>
    <row r="3847" spans="4:4" customFormat="1">
      <c r="D3847" s="352"/>
    </row>
    <row r="3848" spans="4:4" customFormat="1">
      <c r="D3848" s="352"/>
    </row>
    <row r="3849" spans="4:4" customFormat="1">
      <c r="D3849" s="352"/>
    </row>
    <row r="3850" spans="4:4" customFormat="1">
      <c r="D3850" s="352"/>
    </row>
    <row r="3851" spans="4:4" customFormat="1">
      <c r="D3851" s="352"/>
    </row>
    <row r="3852" spans="4:4" customFormat="1">
      <c r="D3852" s="352"/>
    </row>
    <row r="3853" spans="4:4" customFormat="1">
      <c r="D3853" s="352"/>
    </row>
    <row r="3854" spans="4:4" customFormat="1">
      <c r="D3854" s="352"/>
    </row>
    <row r="3855" spans="4:4" customFormat="1">
      <c r="D3855" s="352"/>
    </row>
    <row r="3856" spans="4:4" customFormat="1">
      <c r="D3856" s="352"/>
    </row>
    <row r="3857" spans="4:4" customFormat="1">
      <c r="D3857" s="352"/>
    </row>
    <row r="3858" spans="4:4" customFormat="1">
      <c r="D3858" s="352"/>
    </row>
    <row r="3859" spans="4:4" customFormat="1">
      <c r="D3859" s="352"/>
    </row>
    <row r="3860" spans="4:4" customFormat="1">
      <c r="D3860" s="352"/>
    </row>
    <row r="3861" spans="4:4" customFormat="1">
      <c r="D3861" s="352"/>
    </row>
    <row r="3862" spans="4:4" customFormat="1">
      <c r="D3862" s="352"/>
    </row>
    <row r="3863" spans="4:4" customFormat="1">
      <c r="D3863" s="352"/>
    </row>
    <row r="3864" spans="4:4" customFormat="1">
      <c r="D3864" s="352"/>
    </row>
    <row r="3865" spans="4:4" customFormat="1">
      <c r="D3865" s="352"/>
    </row>
    <row r="3866" spans="4:4" customFormat="1">
      <c r="D3866" s="352"/>
    </row>
    <row r="3867" spans="4:4" customFormat="1">
      <c r="D3867" s="352"/>
    </row>
    <row r="3868" spans="4:4" customFormat="1">
      <c r="D3868" s="352"/>
    </row>
    <row r="3869" spans="4:4" customFormat="1">
      <c r="D3869" s="352"/>
    </row>
    <row r="3870" spans="4:4" customFormat="1">
      <c r="D3870" s="352"/>
    </row>
    <row r="3871" spans="4:4" customFormat="1">
      <c r="D3871" s="352"/>
    </row>
    <row r="3872" spans="4:4" customFormat="1">
      <c r="D3872" s="352"/>
    </row>
    <row r="3873" spans="4:4" customFormat="1">
      <c r="D3873" s="352"/>
    </row>
    <row r="3874" spans="4:4" customFormat="1">
      <c r="D3874" s="352"/>
    </row>
    <row r="3875" spans="4:4" customFormat="1">
      <c r="D3875" s="352"/>
    </row>
    <row r="3876" spans="4:4" customFormat="1">
      <c r="D3876" s="352"/>
    </row>
    <row r="3877" spans="4:4" customFormat="1">
      <c r="D3877" s="352"/>
    </row>
    <row r="3878" spans="4:4" customFormat="1">
      <c r="D3878" s="352"/>
    </row>
    <row r="3879" spans="4:4" customFormat="1">
      <c r="D3879" s="352"/>
    </row>
    <row r="3880" spans="4:4" customFormat="1">
      <c r="D3880" s="352"/>
    </row>
    <row r="3881" spans="4:4" customFormat="1">
      <c r="D3881" s="352"/>
    </row>
    <row r="3882" spans="4:4" customFormat="1">
      <c r="D3882" s="352"/>
    </row>
    <row r="3883" spans="4:4" customFormat="1">
      <c r="D3883" s="352"/>
    </row>
    <row r="3884" spans="4:4" customFormat="1">
      <c r="D3884" s="352"/>
    </row>
    <row r="3885" spans="4:4" customFormat="1">
      <c r="D3885" s="352"/>
    </row>
    <row r="3886" spans="4:4" customFormat="1">
      <c r="D3886" s="352"/>
    </row>
    <row r="3887" spans="4:4" customFormat="1">
      <c r="D3887" s="352"/>
    </row>
    <row r="3888" spans="4:4" customFormat="1">
      <c r="D3888" s="352"/>
    </row>
    <row r="3889" spans="4:4" customFormat="1">
      <c r="D3889" s="352"/>
    </row>
    <row r="3890" spans="4:4" customFormat="1">
      <c r="D3890" s="352"/>
    </row>
    <row r="3891" spans="4:4" customFormat="1">
      <c r="D3891" s="352"/>
    </row>
    <row r="3892" spans="4:4" customFormat="1">
      <c r="D3892" s="352"/>
    </row>
    <row r="3893" spans="4:4" customFormat="1">
      <c r="D3893" s="352"/>
    </row>
    <row r="3894" spans="4:4" customFormat="1">
      <c r="D3894" s="352"/>
    </row>
    <row r="3895" spans="4:4" customFormat="1">
      <c r="D3895" s="352"/>
    </row>
    <row r="3896" spans="4:4" customFormat="1">
      <c r="D3896" s="352"/>
    </row>
    <row r="3897" spans="4:4" customFormat="1">
      <c r="D3897" s="352"/>
    </row>
    <row r="3898" spans="4:4" customFormat="1">
      <c r="D3898" s="352"/>
    </row>
    <row r="3899" spans="4:4" customFormat="1">
      <c r="D3899" s="352"/>
    </row>
    <row r="3900" spans="4:4" customFormat="1">
      <c r="D3900" s="352"/>
    </row>
    <row r="3901" spans="4:4" customFormat="1">
      <c r="D3901" s="352"/>
    </row>
    <row r="3902" spans="4:4" customFormat="1">
      <c r="D3902" s="352"/>
    </row>
    <row r="3903" spans="4:4" customFormat="1">
      <c r="D3903" s="352"/>
    </row>
    <row r="3904" spans="4:4" customFormat="1">
      <c r="D3904" s="352"/>
    </row>
    <row r="3905" spans="4:4" customFormat="1">
      <c r="D3905" s="352"/>
    </row>
    <row r="3906" spans="4:4" customFormat="1">
      <c r="D3906" s="352"/>
    </row>
    <row r="3907" spans="4:4" customFormat="1">
      <c r="D3907" s="352"/>
    </row>
    <row r="3908" spans="4:4" customFormat="1">
      <c r="D3908" s="352"/>
    </row>
    <row r="3909" spans="4:4" customFormat="1">
      <c r="D3909" s="352"/>
    </row>
    <row r="3910" spans="4:4" customFormat="1">
      <c r="D3910" s="352"/>
    </row>
    <row r="3911" spans="4:4" customFormat="1">
      <c r="D3911" s="352"/>
    </row>
    <row r="3912" spans="4:4" customFormat="1">
      <c r="D3912" s="352"/>
    </row>
    <row r="3913" spans="4:4" customFormat="1">
      <c r="D3913" s="352"/>
    </row>
    <row r="3914" spans="4:4" customFormat="1">
      <c r="D3914" s="352"/>
    </row>
    <row r="3915" spans="4:4" customFormat="1">
      <c r="D3915" s="352"/>
    </row>
    <row r="3916" spans="4:4" customFormat="1">
      <c r="D3916" s="352"/>
    </row>
    <row r="3917" spans="4:4" customFormat="1">
      <c r="D3917" s="352"/>
    </row>
    <row r="3918" spans="4:4" customFormat="1">
      <c r="D3918" s="352"/>
    </row>
    <row r="3919" spans="4:4" customFormat="1">
      <c r="D3919" s="352"/>
    </row>
    <row r="3920" spans="4:4" customFormat="1">
      <c r="D3920" s="352"/>
    </row>
    <row r="3921" spans="4:4" customFormat="1">
      <c r="D3921" s="352"/>
    </row>
    <row r="3922" spans="4:4" customFormat="1">
      <c r="D3922" s="352"/>
    </row>
    <row r="3923" spans="4:4" customFormat="1">
      <c r="D3923" s="352"/>
    </row>
    <row r="3924" spans="4:4" customFormat="1">
      <c r="D3924" s="352"/>
    </row>
    <row r="3925" spans="4:4" customFormat="1">
      <c r="D3925" s="352"/>
    </row>
    <row r="3926" spans="4:4" customFormat="1">
      <c r="D3926" s="352"/>
    </row>
    <row r="3927" spans="4:4" customFormat="1">
      <c r="D3927" s="352"/>
    </row>
    <row r="3928" spans="4:4" customFormat="1">
      <c r="D3928" s="352"/>
    </row>
    <row r="3929" spans="4:4" customFormat="1">
      <c r="D3929" s="352"/>
    </row>
    <row r="3930" spans="4:4" customFormat="1">
      <c r="D3930" s="352"/>
    </row>
    <row r="3931" spans="4:4" customFormat="1">
      <c r="D3931" s="352"/>
    </row>
    <row r="3932" spans="4:4" customFormat="1">
      <c r="D3932" s="352"/>
    </row>
    <row r="3933" spans="4:4" customFormat="1">
      <c r="D3933" s="352"/>
    </row>
    <row r="3934" spans="4:4" customFormat="1">
      <c r="D3934" s="352"/>
    </row>
    <row r="3935" spans="4:4" customFormat="1">
      <c r="D3935" s="352"/>
    </row>
    <row r="3936" spans="4:4" customFormat="1">
      <c r="D3936" s="352"/>
    </row>
    <row r="3937" spans="4:4" customFormat="1">
      <c r="D3937" s="352"/>
    </row>
    <row r="3938" spans="4:4" customFormat="1">
      <c r="D3938" s="352"/>
    </row>
    <row r="3939" spans="4:4" customFormat="1">
      <c r="D3939" s="352"/>
    </row>
    <row r="3940" spans="4:4" customFormat="1">
      <c r="D3940" s="352"/>
    </row>
    <row r="3941" spans="4:4" customFormat="1">
      <c r="D3941" s="352"/>
    </row>
    <row r="3942" spans="4:4" customFormat="1">
      <c r="D3942" s="352"/>
    </row>
    <row r="3943" spans="4:4" customFormat="1">
      <c r="D3943" s="352"/>
    </row>
    <row r="3944" spans="4:4" customFormat="1">
      <c r="D3944" s="352"/>
    </row>
    <row r="3945" spans="4:4" customFormat="1">
      <c r="D3945" s="352"/>
    </row>
    <row r="3946" spans="4:4" customFormat="1">
      <c r="D3946" s="352"/>
    </row>
    <row r="3947" spans="4:4" customFormat="1">
      <c r="D3947" s="352"/>
    </row>
    <row r="3948" spans="4:4" customFormat="1">
      <c r="D3948" s="352"/>
    </row>
    <row r="3949" spans="4:4" customFormat="1">
      <c r="D3949" s="352"/>
    </row>
    <row r="3950" spans="4:4" customFormat="1">
      <c r="D3950" s="352"/>
    </row>
    <row r="3951" spans="4:4" customFormat="1">
      <c r="D3951" s="352"/>
    </row>
    <row r="3952" spans="4:4" customFormat="1">
      <c r="D3952" s="352"/>
    </row>
    <row r="3953" spans="4:4" customFormat="1">
      <c r="D3953" s="352"/>
    </row>
    <row r="3954" spans="4:4" customFormat="1">
      <c r="D3954" s="352"/>
    </row>
    <row r="3955" spans="4:4" customFormat="1">
      <c r="D3955" s="352"/>
    </row>
    <row r="3956" spans="4:4" customFormat="1">
      <c r="D3956" s="352"/>
    </row>
    <row r="3957" spans="4:4" customFormat="1">
      <c r="D3957" s="352"/>
    </row>
    <row r="3958" spans="4:4" customFormat="1">
      <c r="D3958" s="352"/>
    </row>
    <row r="3959" spans="4:4" customFormat="1">
      <c r="D3959" s="352"/>
    </row>
    <row r="3960" spans="4:4" customFormat="1">
      <c r="D3960" s="352"/>
    </row>
    <row r="3961" spans="4:4" customFormat="1">
      <c r="D3961" s="352"/>
    </row>
    <row r="3962" spans="4:4" customFormat="1">
      <c r="D3962" s="352"/>
    </row>
    <row r="3963" spans="4:4" customFormat="1">
      <c r="D3963" s="352"/>
    </row>
    <row r="3964" spans="4:4" customFormat="1">
      <c r="D3964" s="352"/>
    </row>
    <row r="3965" spans="4:4" customFormat="1">
      <c r="D3965" s="352"/>
    </row>
    <row r="3966" spans="4:4" customFormat="1">
      <c r="D3966" s="352"/>
    </row>
    <row r="3967" spans="4:4" customFormat="1">
      <c r="D3967" s="352"/>
    </row>
    <row r="3968" spans="4:4" customFormat="1">
      <c r="D3968" s="352"/>
    </row>
    <row r="3969" spans="4:4" customFormat="1">
      <c r="D3969" s="352"/>
    </row>
    <row r="3970" spans="4:4" customFormat="1">
      <c r="D3970" s="352"/>
    </row>
    <row r="3971" spans="4:4" customFormat="1">
      <c r="D3971" s="352"/>
    </row>
    <row r="3972" spans="4:4" customFormat="1">
      <c r="D3972" s="352"/>
    </row>
    <row r="3973" spans="4:4" customFormat="1">
      <c r="D3973" s="352"/>
    </row>
    <row r="3974" spans="4:4" customFormat="1">
      <c r="D3974" s="352"/>
    </row>
    <row r="3975" spans="4:4" customFormat="1">
      <c r="D3975" s="352"/>
    </row>
    <row r="3976" spans="4:4" customFormat="1">
      <c r="D3976" s="352"/>
    </row>
    <row r="3977" spans="4:4" customFormat="1">
      <c r="D3977" s="352"/>
    </row>
    <row r="3978" spans="4:4" customFormat="1">
      <c r="D3978" s="352"/>
    </row>
    <row r="3979" spans="4:4" customFormat="1">
      <c r="D3979" s="352"/>
    </row>
    <row r="3980" spans="4:4" customFormat="1">
      <c r="D3980" s="352"/>
    </row>
    <row r="3981" spans="4:4" customFormat="1">
      <c r="D3981" s="352"/>
    </row>
    <row r="3982" spans="4:4" customFormat="1">
      <c r="D3982" s="352"/>
    </row>
    <row r="3983" spans="4:4" customFormat="1">
      <c r="D3983" s="352"/>
    </row>
    <row r="3984" spans="4:4" customFormat="1">
      <c r="D3984" s="352"/>
    </row>
    <row r="3985" spans="4:4" customFormat="1">
      <c r="D3985" s="352"/>
    </row>
    <row r="3986" spans="4:4" customFormat="1">
      <c r="D3986" s="352"/>
    </row>
    <row r="3987" spans="4:4" customFormat="1">
      <c r="D3987" s="352"/>
    </row>
    <row r="3988" spans="4:4" customFormat="1">
      <c r="D3988" s="352"/>
    </row>
    <row r="3989" spans="4:4" customFormat="1">
      <c r="D3989" s="352"/>
    </row>
    <row r="3990" spans="4:4" customFormat="1">
      <c r="D3990" s="352"/>
    </row>
    <row r="3991" spans="4:4" customFormat="1">
      <c r="D3991" s="352"/>
    </row>
    <row r="3992" spans="4:4" customFormat="1">
      <c r="D3992" s="352"/>
    </row>
    <row r="3993" spans="4:4" customFormat="1">
      <c r="D3993" s="352"/>
    </row>
    <row r="3994" spans="4:4" customFormat="1">
      <c r="D3994" s="352"/>
    </row>
    <row r="3995" spans="4:4" customFormat="1">
      <c r="D3995" s="352"/>
    </row>
    <row r="3996" spans="4:4" customFormat="1">
      <c r="D3996" s="352"/>
    </row>
    <row r="3997" spans="4:4" customFormat="1">
      <c r="D3997" s="352"/>
    </row>
    <row r="3998" spans="4:4" customFormat="1">
      <c r="D3998" s="352"/>
    </row>
    <row r="3999" spans="4:4" customFormat="1">
      <c r="D3999" s="352"/>
    </row>
    <row r="4000" spans="4:4" customFormat="1">
      <c r="D4000" s="352"/>
    </row>
    <row r="4001" spans="4:4" customFormat="1">
      <c r="D4001" s="352"/>
    </row>
    <row r="4002" spans="4:4" customFormat="1">
      <c r="D4002" s="352"/>
    </row>
    <row r="4003" spans="4:4" customFormat="1">
      <c r="D4003" s="352"/>
    </row>
    <row r="4004" spans="4:4" customFormat="1">
      <c r="D4004" s="352"/>
    </row>
    <row r="4005" spans="4:4" customFormat="1">
      <c r="D4005" s="352"/>
    </row>
    <row r="4006" spans="4:4" customFormat="1">
      <c r="D4006" s="352"/>
    </row>
    <row r="4007" spans="4:4" customFormat="1">
      <c r="D4007" s="352"/>
    </row>
    <row r="4008" spans="4:4" customFormat="1">
      <c r="D4008" s="352"/>
    </row>
    <row r="4009" spans="4:4" customFormat="1">
      <c r="D4009" s="352"/>
    </row>
    <row r="4010" spans="4:4" customFormat="1">
      <c r="D4010" s="352"/>
    </row>
    <row r="4011" spans="4:4" customFormat="1">
      <c r="D4011" s="352"/>
    </row>
    <row r="4012" spans="4:4" customFormat="1">
      <c r="D4012" s="352"/>
    </row>
    <row r="4013" spans="4:4" customFormat="1">
      <c r="D4013" s="352"/>
    </row>
    <row r="4014" spans="4:4" customFormat="1">
      <c r="D4014" s="352"/>
    </row>
    <row r="4015" spans="4:4" customFormat="1">
      <c r="D4015" s="352"/>
    </row>
    <row r="4016" spans="4:4" customFormat="1">
      <c r="D4016" s="352"/>
    </row>
    <row r="4017" spans="4:4" customFormat="1">
      <c r="D4017" s="352"/>
    </row>
    <row r="4018" spans="4:4" customFormat="1">
      <c r="D4018" s="352"/>
    </row>
    <row r="4019" spans="4:4" customFormat="1">
      <c r="D4019" s="352"/>
    </row>
    <row r="4020" spans="4:4" customFormat="1">
      <c r="D4020" s="352"/>
    </row>
    <row r="4021" spans="4:4" customFormat="1">
      <c r="D4021" s="352"/>
    </row>
    <row r="4022" spans="4:4" customFormat="1">
      <c r="D4022" s="352"/>
    </row>
    <row r="4023" spans="4:4" customFormat="1">
      <c r="D4023" s="352"/>
    </row>
    <row r="4024" spans="4:4" customFormat="1">
      <c r="D4024" s="352"/>
    </row>
    <row r="4025" spans="4:4" customFormat="1">
      <c r="D4025" s="352"/>
    </row>
    <row r="4026" spans="4:4" customFormat="1">
      <c r="D4026" s="352"/>
    </row>
    <row r="4027" spans="4:4" customFormat="1">
      <c r="D4027" s="352"/>
    </row>
    <row r="4028" spans="4:4" customFormat="1">
      <c r="D4028" s="352"/>
    </row>
    <row r="4029" spans="4:4" customFormat="1">
      <c r="D4029" s="352"/>
    </row>
    <row r="4030" spans="4:4" customFormat="1">
      <c r="D4030" s="352"/>
    </row>
    <row r="4031" spans="4:4" customFormat="1">
      <c r="D4031" s="352"/>
    </row>
    <row r="4032" spans="4:4" customFormat="1">
      <c r="D4032" s="352"/>
    </row>
    <row r="4033" spans="4:4" customFormat="1">
      <c r="D4033" s="352"/>
    </row>
    <row r="4034" spans="4:4" customFormat="1">
      <c r="D4034" s="352"/>
    </row>
    <row r="4035" spans="4:4" customFormat="1">
      <c r="D4035" s="352"/>
    </row>
    <row r="4036" spans="4:4" customFormat="1">
      <c r="D4036" s="352"/>
    </row>
    <row r="4037" spans="4:4" customFormat="1">
      <c r="D4037" s="352"/>
    </row>
    <row r="4038" spans="4:4" customFormat="1">
      <c r="D4038" s="352"/>
    </row>
    <row r="4039" spans="4:4" customFormat="1">
      <c r="D4039" s="352"/>
    </row>
    <row r="4040" spans="4:4" customFormat="1">
      <c r="D4040" s="352"/>
    </row>
    <row r="4041" spans="4:4" customFormat="1">
      <c r="D4041" s="352"/>
    </row>
    <row r="4042" spans="4:4" customFormat="1">
      <c r="D4042" s="352"/>
    </row>
    <row r="4043" spans="4:4" customFormat="1">
      <c r="D4043" s="352"/>
    </row>
    <row r="4044" spans="4:4" customFormat="1">
      <c r="D4044" s="352"/>
    </row>
    <row r="4045" spans="4:4" customFormat="1">
      <c r="D4045" s="352"/>
    </row>
    <row r="4046" spans="4:4" customFormat="1">
      <c r="D4046" s="352"/>
    </row>
    <row r="4047" spans="4:4" customFormat="1">
      <c r="D4047" s="352"/>
    </row>
    <row r="4048" spans="4:4" customFormat="1">
      <c r="D4048" s="352"/>
    </row>
    <row r="4049" spans="4:4" customFormat="1">
      <c r="D4049" s="352"/>
    </row>
    <row r="4050" spans="4:4" customFormat="1">
      <c r="D4050" s="352"/>
    </row>
    <row r="4051" spans="4:4" customFormat="1">
      <c r="D4051" s="352"/>
    </row>
    <row r="4052" spans="4:4" customFormat="1">
      <c r="D4052" s="352"/>
    </row>
    <row r="4053" spans="4:4" customFormat="1">
      <c r="D4053" s="352"/>
    </row>
    <row r="4054" spans="4:4" customFormat="1">
      <c r="D4054" s="352"/>
    </row>
    <row r="4055" spans="4:4" customFormat="1">
      <c r="D4055" s="352"/>
    </row>
    <row r="4056" spans="4:4" customFormat="1">
      <c r="D4056" s="352"/>
    </row>
    <row r="4057" spans="4:4" customFormat="1">
      <c r="D4057" s="352"/>
    </row>
    <row r="4058" spans="4:4" customFormat="1">
      <c r="D4058" s="352"/>
    </row>
    <row r="4059" spans="4:4" customFormat="1">
      <c r="D4059" s="352"/>
    </row>
    <row r="4060" spans="4:4" customFormat="1">
      <c r="D4060" s="352"/>
    </row>
    <row r="4061" spans="4:4" customFormat="1">
      <c r="D4061" s="352"/>
    </row>
    <row r="4062" spans="4:4" customFormat="1">
      <c r="D4062" s="352"/>
    </row>
    <row r="4063" spans="4:4" customFormat="1">
      <c r="D4063" s="352"/>
    </row>
    <row r="4064" spans="4:4" customFormat="1">
      <c r="D4064" s="352"/>
    </row>
    <row r="4065" spans="4:4" customFormat="1">
      <c r="D4065" s="352"/>
    </row>
    <row r="4066" spans="4:4" customFormat="1">
      <c r="D4066" s="352"/>
    </row>
    <row r="4067" spans="4:4" customFormat="1">
      <c r="D4067" s="352"/>
    </row>
    <row r="4068" spans="4:4" customFormat="1">
      <c r="D4068" s="352"/>
    </row>
    <row r="4069" spans="4:4" customFormat="1">
      <c r="D4069" s="352"/>
    </row>
    <row r="4070" spans="4:4" customFormat="1">
      <c r="D4070" s="352"/>
    </row>
    <row r="4071" spans="4:4" customFormat="1">
      <c r="D4071" s="352"/>
    </row>
    <row r="4072" spans="4:4" customFormat="1">
      <c r="D4072" s="352"/>
    </row>
    <row r="4073" spans="4:4" customFormat="1">
      <c r="D4073" s="352"/>
    </row>
    <row r="4074" spans="4:4" customFormat="1">
      <c r="D4074" s="352"/>
    </row>
    <row r="4075" spans="4:4" customFormat="1">
      <c r="D4075" s="352"/>
    </row>
    <row r="4076" spans="4:4" customFormat="1">
      <c r="D4076" s="352"/>
    </row>
    <row r="4077" spans="4:4" customFormat="1">
      <c r="D4077" s="352"/>
    </row>
    <row r="4078" spans="4:4" customFormat="1">
      <c r="D4078" s="352"/>
    </row>
    <row r="4079" spans="4:4" customFormat="1">
      <c r="D4079" s="352"/>
    </row>
    <row r="4080" spans="4:4" customFormat="1">
      <c r="D4080" s="352"/>
    </row>
    <row r="4081" spans="4:4" customFormat="1">
      <c r="D4081" s="352"/>
    </row>
    <row r="4082" spans="4:4" customFormat="1">
      <c r="D4082" s="352"/>
    </row>
    <row r="4083" spans="4:4" customFormat="1">
      <c r="D4083" s="352"/>
    </row>
    <row r="4084" spans="4:4" customFormat="1">
      <c r="D4084" s="352"/>
    </row>
    <row r="4085" spans="4:4" customFormat="1">
      <c r="D4085" s="352"/>
    </row>
    <row r="4086" spans="4:4" customFormat="1">
      <c r="D4086" s="352"/>
    </row>
    <row r="4087" spans="4:4" customFormat="1">
      <c r="D4087" s="352"/>
    </row>
    <row r="4088" spans="4:4" customFormat="1">
      <c r="D4088" s="352"/>
    </row>
    <row r="4089" spans="4:4" customFormat="1">
      <c r="D4089" s="352"/>
    </row>
    <row r="4090" spans="4:4" customFormat="1">
      <c r="D4090" s="352"/>
    </row>
    <row r="4091" spans="4:4" customFormat="1">
      <c r="D4091" s="352"/>
    </row>
    <row r="4092" spans="4:4" customFormat="1">
      <c r="D4092" s="352"/>
    </row>
    <row r="4093" spans="4:4" customFormat="1">
      <c r="D4093" s="352"/>
    </row>
    <row r="4094" spans="4:4" customFormat="1">
      <c r="D4094" s="352"/>
    </row>
    <row r="4095" spans="4:4" customFormat="1">
      <c r="D4095" s="352"/>
    </row>
    <row r="4096" spans="4:4" customFormat="1">
      <c r="D4096" s="352"/>
    </row>
    <row r="4097" spans="4:4" customFormat="1">
      <c r="D4097" s="352"/>
    </row>
    <row r="4098" spans="4:4" customFormat="1">
      <c r="D4098" s="352"/>
    </row>
    <row r="4099" spans="4:4" customFormat="1">
      <c r="D4099" s="352"/>
    </row>
    <row r="4100" spans="4:4" customFormat="1">
      <c r="D4100" s="352"/>
    </row>
    <row r="4101" spans="4:4" customFormat="1">
      <c r="D4101" s="352"/>
    </row>
    <row r="4102" spans="4:4" customFormat="1">
      <c r="D4102" s="352"/>
    </row>
    <row r="4103" spans="4:4" customFormat="1">
      <c r="D4103" s="352"/>
    </row>
    <row r="4104" spans="4:4" customFormat="1">
      <c r="D4104" s="352"/>
    </row>
    <row r="4105" spans="4:4" customFormat="1">
      <c r="D4105" s="352"/>
    </row>
    <row r="4106" spans="4:4" customFormat="1">
      <c r="D4106" s="352"/>
    </row>
    <row r="4107" spans="4:4" customFormat="1">
      <c r="D4107" s="352"/>
    </row>
    <row r="4108" spans="4:4" customFormat="1">
      <c r="D4108" s="352"/>
    </row>
    <row r="4109" spans="4:4" customFormat="1">
      <c r="D4109" s="352"/>
    </row>
    <row r="4110" spans="4:4" customFormat="1">
      <c r="D4110" s="352"/>
    </row>
    <row r="4111" spans="4:4" customFormat="1">
      <c r="D4111" s="352"/>
    </row>
    <row r="4112" spans="4:4" customFormat="1">
      <c r="D4112" s="352"/>
    </row>
    <row r="4113" spans="4:4" customFormat="1">
      <c r="D4113" s="352"/>
    </row>
    <row r="4114" spans="4:4" customFormat="1">
      <c r="D4114" s="352"/>
    </row>
    <row r="4115" spans="4:4" customFormat="1">
      <c r="D4115" s="352"/>
    </row>
    <row r="4116" spans="4:4" customFormat="1">
      <c r="D4116" s="352"/>
    </row>
    <row r="4117" spans="4:4" customFormat="1">
      <c r="D4117" s="352"/>
    </row>
    <row r="4118" spans="4:4" customFormat="1">
      <c r="D4118" s="352"/>
    </row>
    <row r="4119" spans="4:4" customFormat="1">
      <c r="D4119" s="352"/>
    </row>
    <row r="4120" spans="4:4" customFormat="1">
      <c r="D4120" s="352"/>
    </row>
    <row r="4121" spans="4:4" customFormat="1">
      <c r="D4121" s="352"/>
    </row>
    <row r="4122" spans="4:4" customFormat="1">
      <c r="D4122" s="352"/>
    </row>
    <row r="4123" spans="4:4" customFormat="1">
      <c r="D4123" s="352"/>
    </row>
    <row r="4124" spans="4:4" customFormat="1">
      <c r="D4124" s="352"/>
    </row>
    <row r="4125" spans="4:4" customFormat="1">
      <c r="D4125" s="352"/>
    </row>
    <row r="4126" spans="4:4" customFormat="1">
      <c r="D4126" s="352"/>
    </row>
    <row r="4127" spans="4:4" customFormat="1">
      <c r="D4127" s="352"/>
    </row>
    <row r="4128" spans="4:4" customFormat="1">
      <c r="D4128" s="352"/>
    </row>
    <row r="4129" spans="4:4" customFormat="1">
      <c r="D4129" s="352"/>
    </row>
    <row r="4130" spans="4:4" customFormat="1">
      <c r="D4130" s="352"/>
    </row>
    <row r="4131" spans="4:4" customFormat="1">
      <c r="D4131" s="352"/>
    </row>
    <row r="4132" spans="4:4" customFormat="1">
      <c r="D4132" s="352"/>
    </row>
    <row r="4133" spans="4:4" customFormat="1">
      <c r="D4133" s="352"/>
    </row>
    <row r="4134" spans="4:4" customFormat="1">
      <c r="D4134" s="352"/>
    </row>
    <row r="4135" spans="4:4" customFormat="1">
      <c r="D4135" s="352"/>
    </row>
    <row r="4136" spans="4:4" customFormat="1">
      <c r="D4136" s="352"/>
    </row>
    <row r="4137" spans="4:4" customFormat="1">
      <c r="D4137" s="352"/>
    </row>
    <row r="4138" spans="4:4" customFormat="1">
      <c r="D4138" s="352"/>
    </row>
    <row r="4139" spans="4:4" customFormat="1">
      <c r="D4139" s="352"/>
    </row>
    <row r="4140" spans="4:4" customFormat="1">
      <c r="D4140" s="352"/>
    </row>
    <row r="4141" spans="4:4" customFormat="1">
      <c r="D4141" s="352"/>
    </row>
    <row r="4142" spans="4:4" customFormat="1">
      <c r="D4142" s="352"/>
    </row>
    <row r="4143" spans="4:4" customFormat="1">
      <c r="D4143" s="352"/>
    </row>
    <row r="4144" spans="4:4" customFormat="1">
      <c r="D4144" s="352"/>
    </row>
    <row r="4145" spans="4:4" customFormat="1">
      <c r="D4145" s="352"/>
    </row>
    <row r="4146" spans="4:4" customFormat="1">
      <c r="D4146" s="352"/>
    </row>
    <row r="4147" spans="4:4" customFormat="1">
      <c r="D4147" s="352"/>
    </row>
    <row r="4148" spans="4:4" customFormat="1">
      <c r="D4148" s="352"/>
    </row>
    <row r="4149" spans="4:4" customFormat="1">
      <c r="D4149" s="352"/>
    </row>
    <row r="4150" spans="4:4" customFormat="1">
      <c r="D4150" s="352"/>
    </row>
    <row r="4151" spans="4:4" customFormat="1">
      <c r="D4151" s="352"/>
    </row>
    <row r="4152" spans="4:4" customFormat="1">
      <c r="D4152" s="352"/>
    </row>
    <row r="4153" spans="4:4" customFormat="1">
      <c r="D4153" s="352"/>
    </row>
    <row r="4154" spans="4:4" customFormat="1">
      <c r="D4154" s="352"/>
    </row>
    <row r="4155" spans="4:4" customFormat="1">
      <c r="D4155" s="352"/>
    </row>
    <row r="4156" spans="4:4" customFormat="1">
      <c r="D4156" s="352"/>
    </row>
    <row r="4157" spans="4:4" customFormat="1">
      <c r="D4157" s="352"/>
    </row>
    <row r="4158" spans="4:4" customFormat="1">
      <c r="D4158" s="352"/>
    </row>
    <row r="4159" spans="4:4" customFormat="1">
      <c r="D4159" s="352"/>
    </row>
    <row r="4160" spans="4:4" customFormat="1">
      <c r="D4160" s="352"/>
    </row>
    <row r="4161" spans="4:4" customFormat="1">
      <c r="D4161" s="352"/>
    </row>
    <row r="4162" spans="4:4" customFormat="1">
      <c r="D4162" s="352"/>
    </row>
    <row r="4163" spans="4:4" customFormat="1">
      <c r="D4163" s="352"/>
    </row>
    <row r="4164" spans="4:4" customFormat="1">
      <c r="D4164" s="352"/>
    </row>
    <row r="4165" spans="4:4" customFormat="1">
      <c r="D4165" s="352"/>
    </row>
    <row r="4166" spans="4:4" customFormat="1">
      <c r="D4166" s="352"/>
    </row>
    <row r="4167" spans="4:4" customFormat="1">
      <c r="D4167" s="352"/>
    </row>
    <row r="4168" spans="4:4" customFormat="1">
      <c r="D4168" s="352"/>
    </row>
    <row r="4169" spans="4:4" customFormat="1">
      <c r="D4169" s="352"/>
    </row>
    <row r="4170" spans="4:4" customFormat="1">
      <c r="D4170" s="352"/>
    </row>
    <row r="4171" spans="4:4" customFormat="1">
      <c r="D4171" s="352"/>
    </row>
    <row r="4172" spans="4:4" customFormat="1">
      <c r="D4172" s="352"/>
    </row>
    <row r="4173" spans="4:4" customFormat="1">
      <c r="D4173" s="352"/>
    </row>
    <row r="4174" spans="4:4" customFormat="1">
      <c r="D4174" s="352"/>
    </row>
    <row r="4175" spans="4:4" customFormat="1">
      <c r="D4175" s="352"/>
    </row>
    <row r="4176" spans="4:4" customFormat="1">
      <c r="D4176" s="352"/>
    </row>
    <row r="4177" spans="4:4" customFormat="1">
      <c r="D4177" s="352"/>
    </row>
    <row r="4178" spans="4:4" customFormat="1">
      <c r="D4178" s="352"/>
    </row>
    <row r="4179" spans="4:4" customFormat="1">
      <c r="D4179" s="352"/>
    </row>
    <row r="4180" spans="4:4" customFormat="1">
      <c r="D4180" s="352"/>
    </row>
    <row r="4181" spans="4:4" customFormat="1">
      <c r="D4181" s="352"/>
    </row>
    <row r="4182" spans="4:4" customFormat="1">
      <c r="D4182" s="352"/>
    </row>
    <row r="4183" spans="4:4" customFormat="1">
      <c r="D4183" s="352"/>
    </row>
    <row r="4184" spans="4:4" customFormat="1">
      <c r="D4184" s="352"/>
    </row>
    <row r="4185" spans="4:4" customFormat="1">
      <c r="D4185" s="352"/>
    </row>
    <row r="4186" spans="4:4" customFormat="1">
      <c r="D4186" s="352"/>
    </row>
    <row r="4187" spans="4:4" customFormat="1">
      <c r="D4187" s="352"/>
    </row>
    <row r="4188" spans="4:4" customFormat="1">
      <c r="D4188" s="352"/>
    </row>
    <row r="4189" spans="4:4" customFormat="1">
      <c r="D4189" s="352"/>
    </row>
    <row r="4190" spans="4:4" customFormat="1">
      <c r="D4190" s="352"/>
    </row>
    <row r="4191" spans="4:4" customFormat="1">
      <c r="D4191" s="352"/>
    </row>
    <row r="4192" spans="4:4" customFormat="1">
      <c r="D4192" s="352"/>
    </row>
    <row r="4193" spans="4:4" customFormat="1">
      <c r="D4193" s="352"/>
    </row>
    <row r="4194" spans="4:4" customFormat="1">
      <c r="D4194" s="352"/>
    </row>
    <row r="4195" spans="4:4" customFormat="1">
      <c r="D4195" s="352"/>
    </row>
    <row r="4196" spans="4:4" customFormat="1">
      <c r="D4196" s="352"/>
    </row>
    <row r="4197" spans="4:4" customFormat="1">
      <c r="D4197" s="352"/>
    </row>
    <row r="4198" spans="4:4" customFormat="1">
      <c r="D4198" s="352"/>
    </row>
    <row r="4199" spans="4:4" customFormat="1">
      <c r="D4199" s="352"/>
    </row>
    <row r="4200" spans="4:4" customFormat="1">
      <c r="D4200" s="352"/>
    </row>
    <row r="4201" spans="4:4" customFormat="1">
      <c r="D4201" s="352"/>
    </row>
    <row r="4202" spans="4:4" customFormat="1">
      <c r="D4202" s="352"/>
    </row>
    <row r="4203" spans="4:4" customFormat="1">
      <c r="D4203" s="352"/>
    </row>
    <row r="4204" spans="4:4" customFormat="1">
      <c r="D4204" s="352"/>
    </row>
    <row r="4205" spans="4:4" customFormat="1">
      <c r="D4205" s="352"/>
    </row>
    <row r="4206" spans="4:4" customFormat="1">
      <c r="D4206" s="352"/>
    </row>
    <row r="4207" spans="4:4" customFormat="1">
      <c r="D4207" s="352"/>
    </row>
    <row r="4208" spans="4:4" customFormat="1">
      <c r="D4208" s="352"/>
    </row>
    <row r="4209" spans="4:4" customFormat="1">
      <c r="D4209" s="352"/>
    </row>
    <row r="4210" spans="4:4" customFormat="1">
      <c r="D4210" s="352"/>
    </row>
    <row r="4211" spans="4:4" customFormat="1">
      <c r="D4211" s="352"/>
    </row>
    <row r="4212" spans="4:4" customFormat="1">
      <c r="D4212" s="352"/>
    </row>
    <row r="4213" spans="4:4" customFormat="1">
      <c r="D4213" s="352"/>
    </row>
    <row r="4214" spans="4:4" customFormat="1">
      <c r="D4214" s="352"/>
    </row>
    <row r="4215" spans="4:4" customFormat="1">
      <c r="D4215" s="352"/>
    </row>
    <row r="4216" spans="4:4" customFormat="1">
      <c r="D4216" s="352"/>
    </row>
    <row r="4217" spans="4:4" customFormat="1">
      <c r="D4217" s="352"/>
    </row>
    <row r="4218" spans="4:4" customFormat="1">
      <c r="D4218" s="352"/>
    </row>
    <row r="4219" spans="4:4" customFormat="1">
      <c r="D4219" s="352"/>
    </row>
    <row r="4220" spans="4:4" customFormat="1">
      <c r="D4220" s="352"/>
    </row>
    <row r="4221" spans="4:4" customFormat="1">
      <c r="D4221" s="352"/>
    </row>
    <row r="4222" spans="4:4" customFormat="1">
      <c r="D4222" s="352"/>
    </row>
    <row r="4223" spans="4:4" customFormat="1">
      <c r="D4223" s="352"/>
    </row>
    <row r="4224" spans="4:4" customFormat="1">
      <c r="D4224" s="352"/>
    </row>
    <row r="4225" spans="4:4" customFormat="1">
      <c r="D4225" s="352"/>
    </row>
    <row r="4226" spans="4:4" customFormat="1">
      <c r="D4226" s="352"/>
    </row>
    <row r="4227" spans="4:4" customFormat="1">
      <c r="D4227" s="352"/>
    </row>
    <row r="4228" spans="4:4" customFormat="1">
      <c r="D4228" s="352"/>
    </row>
    <row r="4229" spans="4:4" customFormat="1">
      <c r="D4229" s="352"/>
    </row>
    <row r="4230" spans="4:4" customFormat="1">
      <c r="D4230" s="352"/>
    </row>
    <row r="4231" spans="4:4" customFormat="1">
      <c r="D4231" s="352"/>
    </row>
    <row r="4232" spans="4:4" customFormat="1">
      <c r="D4232" s="352"/>
    </row>
    <row r="4233" spans="4:4" customFormat="1">
      <c r="D4233" s="352"/>
    </row>
    <row r="4234" spans="4:4" customFormat="1">
      <c r="D4234" s="352"/>
    </row>
    <row r="4235" spans="4:4" customFormat="1">
      <c r="D4235" s="352"/>
    </row>
    <row r="4236" spans="4:4" customFormat="1">
      <c r="D4236" s="352"/>
    </row>
    <row r="4237" spans="4:4" customFormat="1">
      <c r="D4237" s="352"/>
    </row>
    <row r="4238" spans="4:4" customFormat="1">
      <c r="D4238" s="352"/>
    </row>
    <row r="4239" spans="4:4" customFormat="1">
      <c r="D4239" s="352"/>
    </row>
    <row r="4240" spans="4:4" customFormat="1">
      <c r="D4240" s="352"/>
    </row>
    <row r="4241" spans="4:4" customFormat="1">
      <c r="D4241" s="352"/>
    </row>
    <row r="4242" spans="4:4" customFormat="1">
      <c r="D4242" s="352"/>
    </row>
    <row r="4243" spans="4:4" customFormat="1">
      <c r="D4243" s="352"/>
    </row>
    <row r="4244" spans="4:4" customFormat="1">
      <c r="D4244" s="352"/>
    </row>
    <row r="4245" spans="4:4" customFormat="1">
      <c r="D4245" s="352"/>
    </row>
    <row r="4246" spans="4:4" customFormat="1">
      <c r="D4246" s="352"/>
    </row>
    <row r="4247" spans="4:4" customFormat="1">
      <c r="D4247" s="352"/>
    </row>
    <row r="4248" spans="4:4" customFormat="1">
      <c r="D4248" s="352"/>
    </row>
    <row r="4249" spans="4:4" customFormat="1">
      <c r="D4249" s="352"/>
    </row>
    <row r="4250" spans="4:4" customFormat="1">
      <c r="D4250" s="352"/>
    </row>
    <row r="4251" spans="4:4" customFormat="1">
      <c r="D4251" s="352"/>
    </row>
    <row r="4252" spans="4:4" customFormat="1">
      <c r="D4252" s="352"/>
    </row>
    <row r="4253" spans="4:4" customFormat="1">
      <c r="D4253" s="352"/>
    </row>
    <row r="4254" spans="4:4" customFormat="1">
      <c r="D4254" s="352"/>
    </row>
    <row r="4255" spans="4:4" customFormat="1">
      <c r="D4255" s="352"/>
    </row>
    <row r="4256" spans="4:4" customFormat="1">
      <c r="D4256" s="352"/>
    </row>
    <row r="4257" spans="4:4" customFormat="1">
      <c r="D4257" s="352"/>
    </row>
    <row r="4258" spans="4:4" customFormat="1">
      <c r="D4258" s="352"/>
    </row>
    <row r="4259" spans="4:4" customFormat="1">
      <c r="D4259" s="352"/>
    </row>
    <row r="4260" spans="4:4" customFormat="1">
      <c r="D4260" s="352"/>
    </row>
    <row r="4261" spans="4:4" customFormat="1">
      <c r="D4261" s="352"/>
    </row>
    <row r="4262" spans="4:4" customFormat="1">
      <c r="D4262" s="352"/>
    </row>
    <row r="4263" spans="4:4" customFormat="1">
      <c r="D4263" s="352"/>
    </row>
    <row r="4264" spans="4:4" customFormat="1">
      <c r="D4264" s="352"/>
    </row>
    <row r="4265" spans="4:4" customFormat="1">
      <c r="D4265" s="352"/>
    </row>
    <row r="4266" spans="4:4" customFormat="1">
      <c r="D4266" s="352"/>
    </row>
    <row r="4267" spans="4:4" customFormat="1">
      <c r="D4267" s="352"/>
    </row>
    <row r="4268" spans="4:4" customFormat="1">
      <c r="D4268" s="352"/>
    </row>
    <row r="4269" spans="4:4" customFormat="1">
      <c r="D4269" s="352"/>
    </row>
    <row r="4270" spans="4:4" customFormat="1">
      <c r="D4270" s="352"/>
    </row>
    <row r="4271" spans="4:4" customFormat="1">
      <c r="D4271" s="352"/>
    </row>
    <row r="4272" spans="4:4" customFormat="1">
      <c r="D4272" s="352"/>
    </row>
    <row r="4273" spans="4:4" customFormat="1">
      <c r="D4273" s="352"/>
    </row>
    <row r="4274" spans="4:4" customFormat="1">
      <c r="D4274" s="352"/>
    </row>
    <row r="4275" spans="4:4" customFormat="1">
      <c r="D4275" s="352"/>
    </row>
    <row r="4276" spans="4:4" customFormat="1">
      <c r="D4276" s="352"/>
    </row>
    <row r="4277" spans="4:4" customFormat="1">
      <c r="D4277" s="352"/>
    </row>
    <row r="4278" spans="4:4" customFormat="1">
      <c r="D4278" s="352"/>
    </row>
    <row r="4279" spans="4:4" customFormat="1">
      <c r="D4279" s="352"/>
    </row>
    <row r="4280" spans="4:4" customFormat="1">
      <c r="D4280" s="352"/>
    </row>
    <row r="4281" spans="4:4" customFormat="1">
      <c r="D4281" s="352"/>
    </row>
    <row r="4282" spans="4:4" customFormat="1">
      <c r="D4282" s="352"/>
    </row>
    <row r="4283" spans="4:4" customFormat="1">
      <c r="D4283" s="352"/>
    </row>
    <row r="4284" spans="4:4" customFormat="1">
      <c r="D4284" s="352"/>
    </row>
    <row r="4285" spans="4:4" customFormat="1">
      <c r="D4285" s="352"/>
    </row>
    <row r="4286" spans="4:4" customFormat="1">
      <c r="D4286" s="352"/>
    </row>
    <row r="4287" spans="4:4" customFormat="1">
      <c r="D4287" s="352"/>
    </row>
    <row r="4288" spans="4:4" customFormat="1">
      <c r="D4288" s="352"/>
    </row>
    <row r="4289" spans="4:4" customFormat="1">
      <c r="D4289" s="352"/>
    </row>
    <row r="4290" spans="4:4" customFormat="1">
      <c r="D4290" s="352"/>
    </row>
    <row r="4291" spans="4:4" customFormat="1">
      <c r="D4291" s="352"/>
    </row>
    <row r="4292" spans="4:4" customFormat="1">
      <c r="D4292" s="352"/>
    </row>
    <row r="4293" spans="4:4" customFormat="1">
      <c r="D4293" s="352"/>
    </row>
    <row r="4294" spans="4:4" customFormat="1">
      <c r="D4294" s="352"/>
    </row>
    <row r="4295" spans="4:4" customFormat="1">
      <c r="D4295" s="352"/>
    </row>
    <row r="4296" spans="4:4" customFormat="1">
      <c r="D4296" s="352"/>
    </row>
    <row r="4297" spans="4:4" customFormat="1">
      <c r="D4297" s="352"/>
    </row>
    <row r="4298" spans="4:4" customFormat="1">
      <c r="D4298" s="352"/>
    </row>
    <row r="4299" spans="4:4" customFormat="1">
      <c r="D4299" s="352"/>
    </row>
    <row r="4300" spans="4:4" customFormat="1">
      <c r="D4300" s="352"/>
    </row>
    <row r="4301" spans="4:4" customFormat="1">
      <c r="D4301" s="352"/>
    </row>
    <row r="4302" spans="4:4" customFormat="1">
      <c r="D4302" s="352"/>
    </row>
    <row r="4303" spans="4:4" customFormat="1">
      <c r="D4303" s="352"/>
    </row>
    <row r="4304" spans="4:4" customFormat="1">
      <c r="D4304" s="352"/>
    </row>
    <row r="4305" spans="4:4" customFormat="1">
      <c r="D4305" s="352"/>
    </row>
    <row r="4306" spans="4:4" customFormat="1">
      <c r="D4306" s="352"/>
    </row>
    <row r="4307" spans="4:4" customFormat="1">
      <c r="D4307" s="352"/>
    </row>
    <row r="4308" spans="4:4" customFormat="1">
      <c r="D4308" s="352"/>
    </row>
    <row r="4309" spans="4:4" customFormat="1">
      <c r="D4309" s="352"/>
    </row>
    <row r="4310" spans="4:4" customFormat="1">
      <c r="D4310" s="352"/>
    </row>
    <row r="4311" spans="4:4" customFormat="1">
      <c r="D4311" s="352"/>
    </row>
    <row r="4312" spans="4:4" customFormat="1">
      <c r="D4312" s="352"/>
    </row>
    <row r="4313" spans="4:4" customFormat="1">
      <c r="D4313" s="352"/>
    </row>
    <row r="4314" spans="4:4" customFormat="1">
      <c r="D4314" s="352"/>
    </row>
    <row r="4315" spans="4:4" customFormat="1">
      <c r="D4315" s="352"/>
    </row>
    <row r="4316" spans="4:4" customFormat="1">
      <c r="D4316" s="352"/>
    </row>
    <row r="4317" spans="4:4" customFormat="1">
      <c r="D4317" s="352"/>
    </row>
    <row r="4318" spans="4:4" customFormat="1">
      <c r="D4318" s="352"/>
    </row>
    <row r="4319" spans="4:4" customFormat="1">
      <c r="D4319" s="352"/>
    </row>
    <row r="4320" spans="4:4" customFormat="1">
      <c r="D4320" s="352"/>
    </row>
    <row r="4321" spans="4:4" customFormat="1">
      <c r="D4321" s="352"/>
    </row>
    <row r="4322" spans="4:4" customFormat="1">
      <c r="D4322" s="352"/>
    </row>
    <row r="4323" spans="4:4" customFormat="1">
      <c r="D4323" s="352"/>
    </row>
    <row r="4324" spans="4:4" customFormat="1">
      <c r="D4324" s="352"/>
    </row>
    <row r="4325" spans="4:4" customFormat="1">
      <c r="D4325" s="352"/>
    </row>
    <row r="4326" spans="4:4" customFormat="1">
      <c r="D4326" s="352"/>
    </row>
    <row r="4327" spans="4:4" customFormat="1">
      <c r="D4327" s="352"/>
    </row>
    <row r="4328" spans="4:4" customFormat="1">
      <c r="D4328" s="352"/>
    </row>
    <row r="4329" spans="4:4" customFormat="1">
      <c r="D4329" s="352"/>
    </row>
    <row r="4330" spans="4:4" customFormat="1">
      <c r="D4330" s="352"/>
    </row>
    <row r="4331" spans="4:4" customFormat="1">
      <c r="D4331" s="352"/>
    </row>
    <row r="4332" spans="4:4" customFormat="1">
      <c r="D4332" s="352"/>
    </row>
    <row r="4333" spans="4:4" customFormat="1">
      <c r="D4333" s="352"/>
    </row>
    <row r="4334" spans="4:4" customFormat="1">
      <c r="D4334" s="352"/>
    </row>
    <row r="4335" spans="4:4" customFormat="1">
      <c r="D4335" s="352"/>
    </row>
    <row r="4336" spans="4:4" customFormat="1">
      <c r="D4336" s="352"/>
    </row>
    <row r="4337" spans="4:4" customFormat="1">
      <c r="D4337" s="352"/>
    </row>
    <row r="4338" spans="4:4" customFormat="1">
      <c r="D4338" s="352"/>
    </row>
    <row r="4339" spans="4:4" customFormat="1">
      <c r="D4339" s="352"/>
    </row>
    <row r="4340" spans="4:4" customFormat="1">
      <c r="D4340" s="352"/>
    </row>
    <row r="4341" spans="4:4" customFormat="1">
      <c r="D4341" s="352"/>
    </row>
    <row r="4342" spans="4:4" customFormat="1">
      <c r="D4342" s="352"/>
    </row>
    <row r="4343" spans="4:4" customFormat="1">
      <c r="D4343" s="352"/>
    </row>
    <row r="4344" spans="4:4" customFormat="1">
      <c r="D4344" s="352"/>
    </row>
    <row r="4345" spans="4:4" customFormat="1">
      <c r="D4345" s="352"/>
    </row>
    <row r="4346" spans="4:4" customFormat="1">
      <c r="D4346" s="352"/>
    </row>
    <row r="4347" spans="4:4" customFormat="1">
      <c r="D4347" s="352"/>
    </row>
    <row r="4348" spans="4:4" customFormat="1">
      <c r="D4348" s="352"/>
    </row>
    <row r="4349" spans="4:4" customFormat="1">
      <c r="D4349" s="352"/>
    </row>
    <row r="4350" spans="4:4" customFormat="1">
      <c r="D4350" s="352"/>
    </row>
    <row r="4351" spans="4:4" customFormat="1">
      <c r="D4351" s="352"/>
    </row>
    <row r="4352" spans="4:4" customFormat="1">
      <c r="D4352" s="352"/>
    </row>
    <row r="4353" spans="4:4" customFormat="1">
      <c r="D4353" s="352"/>
    </row>
    <row r="4354" spans="4:4" customFormat="1">
      <c r="D4354" s="352"/>
    </row>
    <row r="4355" spans="4:4" customFormat="1">
      <c r="D4355" s="352"/>
    </row>
    <row r="4356" spans="4:4" customFormat="1">
      <c r="D4356" s="352"/>
    </row>
    <row r="4357" spans="4:4" customFormat="1">
      <c r="D4357" s="352"/>
    </row>
    <row r="4358" spans="4:4" customFormat="1">
      <c r="D4358" s="352"/>
    </row>
    <row r="4359" spans="4:4" customFormat="1">
      <c r="D4359" s="352"/>
    </row>
    <row r="4360" spans="4:4" customFormat="1">
      <c r="D4360" s="352"/>
    </row>
    <row r="4361" spans="4:4" customFormat="1">
      <c r="D4361" s="352"/>
    </row>
    <row r="4362" spans="4:4" customFormat="1">
      <c r="D4362" s="352"/>
    </row>
    <row r="4363" spans="4:4" customFormat="1">
      <c r="D4363" s="352"/>
    </row>
    <row r="4364" spans="4:4" customFormat="1">
      <c r="D4364" s="352"/>
    </row>
    <row r="4365" spans="4:4" customFormat="1">
      <c r="D4365" s="352"/>
    </row>
    <row r="4366" spans="4:4" customFormat="1">
      <c r="D4366" s="352"/>
    </row>
    <row r="4367" spans="4:4" customFormat="1">
      <c r="D4367" s="352"/>
    </row>
    <row r="4368" spans="4:4" customFormat="1">
      <c r="D4368" s="352"/>
    </row>
    <row r="4369" spans="4:4" customFormat="1">
      <c r="D4369" s="352"/>
    </row>
    <row r="4370" spans="4:4" customFormat="1">
      <c r="D4370" s="352"/>
    </row>
    <row r="4371" spans="4:4" customFormat="1">
      <c r="D4371" s="352"/>
    </row>
    <row r="4372" spans="4:4" customFormat="1">
      <c r="D4372" s="352"/>
    </row>
    <row r="4373" spans="4:4" customFormat="1">
      <c r="D4373" s="352"/>
    </row>
    <row r="4374" spans="4:4" customFormat="1">
      <c r="D4374" s="352"/>
    </row>
    <row r="4375" spans="4:4" customFormat="1">
      <c r="D4375" s="352"/>
    </row>
    <row r="4376" spans="4:4" customFormat="1">
      <c r="D4376" s="352"/>
    </row>
    <row r="4377" spans="4:4" customFormat="1">
      <c r="D4377" s="352"/>
    </row>
    <row r="4378" spans="4:4" customFormat="1">
      <c r="D4378" s="352"/>
    </row>
    <row r="4379" spans="4:4" customFormat="1">
      <c r="D4379" s="352"/>
    </row>
    <row r="4380" spans="4:4" customFormat="1">
      <c r="D4380" s="352"/>
    </row>
    <row r="4381" spans="4:4" customFormat="1">
      <c r="D4381" s="352"/>
    </row>
    <row r="4382" spans="4:4" customFormat="1">
      <c r="D4382" s="352"/>
    </row>
    <row r="4383" spans="4:4" customFormat="1">
      <c r="D4383" s="352"/>
    </row>
    <row r="4384" spans="4:4" customFormat="1">
      <c r="D4384" s="352"/>
    </row>
    <row r="4385" spans="4:4" customFormat="1">
      <c r="D4385" s="352"/>
    </row>
    <row r="4386" spans="4:4" customFormat="1">
      <c r="D4386" s="352"/>
    </row>
    <row r="4387" spans="4:4" customFormat="1">
      <c r="D4387" s="352"/>
    </row>
    <row r="4388" spans="4:4" customFormat="1">
      <c r="D4388" s="352"/>
    </row>
    <row r="4389" spans="4:4" customFormat="1">
      <c r="D4389" s="352"/>
    </row>
    <row r="4390" spans="4:4" customFormat="1">
      <c r="D4390" s="352"/>
    </row>
    <row r="4391" spans="4:4" customFormat="1">
      <c r="D4391" s="352"/>
    </row>
    <row r="4392" spans="4:4" customFormat="1">
      <c r="D4392" s="352"/>
    </row>
    <row r="4393" spans="4:4" customFormat="1">
      <c r="D4393" s="352"/>
    </row>
    <row r="4394" spans="4:4" customFormat="1">
      <c r="D4394" s="352"/>
    </row>
    <row r="4395" spans="4:4" customFormat="1">
      <c r="D4395" s="352"/>
    </row>
    <row r="4396" spans="4:4" customFormat="1">
      <c r="D4396" s="352"/>
    </row>
    <row r="4397" spans="4:4" customFormat="1">
      <c r="D4397" s="352"/>
    </row>
    <row r="4398" spans="4:4" customFormat="1">
      <c r="D4398" s="352"/>
    </row>
    <row r="4399" spans="4:4" customFormat="1">
      <c r="D4399" s="352"/>
    </row>
    <row r="4400" spans="4:4" customFormat="1">
      <c r="D4400" s="352"/>
    </row>
    <row r="4401" spans="4:4" customFormat="1">
      <c r="D4401" s="352"/>
    </row>
    <row r="4402" spans="4:4" customFormat="1">
      <c r="D4402" s="352"/>
    </row>
    <row r="4403" spans="4:4" customFormat="1">
      <c r="D4403" s="352"/>
    </row>
    <row r="4404" spans="4:4" customFormat="1">
      <c r="D4404" s="352"/>
    </row>
    <row r="4405" spans="4:4" customFormat="1">
      <c r="D4405" s="352"/>
    </row>
    <row r="4406" spans="4:4" customFormat="1">
      <c r="D4406" s="352"/>
    </row>
    <row r="4407" spans="4:4" customFormat="1">
      <c r="D4407" s="352"/>
    </row>
    <row r="4408" spans="4:4" customFormat="1">
      <c r="D4408" s="352"/>
    </row>
    <row r="4409" spans="4:4" customFormat="1">
      <c r="D4409" s="352"/>
    </row>
    <row r="4410" spans="4:4" customFormat="1">
      <c r="D4410" s="352"/>
    </row>
    <row r="4411" spans="4:4" customFormat="1">
      <c r="D4411" s="352"/>
    </row>
    <row r="4412" spans="4:4" customFormat="1">
      <c r="D4412" s="352"/>
    </row>
    <row r="4413" spans="4:4" customFormat="1">
      <c r="D4413" s="352"/>
    </row>
    <row r="4414" spans="4:4" customFormat="1">
      <c r="D4414" s="352"/>
    </row>
    <row r="4415" spans="4:4" customFormat="1">
      <c r="D4415" s="352"/>
    </row>
    <row r="4416" spans="4:4" customFormat="1">
      <c r="D4416" s="352"/>
    </row>
    <row r="4417" spans="4:4" customFormat="1">
      <c r="D4417" s="352"/>
    </row>
    <row r="4418" spans="4:4" customFormat="1">
      <c r="D4418" s="352"/>
    </row>
    <row r="4419" spans="4:4" customFormat="1">
      <c r="D4419" s="352"/>
    </row>
    <row r="4420" spans="4:4" customFormat="1">
      <c r="D4420" s="352"/>
    </row>
    <row r="4421" spans="4:4" customFormat="1">
      <c r="D4421" s="352"/>
    </row>
    <row r="4422" spans="4:4" customFormat="1">
      <c r="D4422" s="352"/>
    </row>
    <row r="4423" spans="4:4" customFormat="1">
      <c r="D4423" s="352"/>
    </row>
    <row r="4424" spans="4:4" customFormat="1">
      <c r="D4424" s="352"/>
    </row>
    <row r="4425" spans="4:4" customFormat="1">
      <c r="D4425" s="352"/>
    </row>
    <row r="4426" spans="4:4" customFormat="1">
      <c r="D4426" s="352"/>
    </row>
    <row r="4427" spans="4:4" customFormat="1">
      <c r="D4427" s="352"/>
    </row>
    <row r="4428" spans="4:4" customFormat="1">
      <c r="D4428" s="352"/>
    </row>
    <row r="4429" spans="4:4" customFormat="1">
      <c r="D4429" s="352"/>
    </row>
    <row r="4430" spans="4:4" customFormat="1">
      <c r="D4430" s="352"/>
    </row>
    <row r="4431" spans="4:4" customFormat="1">
      <c r="D4431" s="352"/>
    </row>
    <row r="4432" spans="4:4" customFormat="1">
      <c r="D4432" s="352"/>
    </row>
    <row r="4433" spans="4:4" customFormat="1">
      <c r="D4433" s="352"/>
    </row>
    <row r="4434" spans="4:4" customFormat="1">
      <c r="D4434" s="352"/>
    </row>
    <row r="4435" spans="4:4" customFormat="1">
      <c r="D4435" s="352"/>
    </row>
    <row r="4436" spans="4:4" customFormat="1">
      <c r="D4436" s="352"/>
    </row>
    <row r="4437" spans="4:4" customFormat="1">
      <c r="D4437" s="352"/>
    </row>
    <row r="4438" spans="4:4" customFormat="1">
      <c r="D4438" s="352"/>
    </row>
    <row r="4439" spans="4:4" customFormat="1">
      <c r="D4439" s="352"/>
    </row>
    <row r="4440" spans="4:4" customFormat="1">
      <c r="D4440" s="352"/>
    </row>
    <row r="4441" spans="4:4" customFormat="1">
      <c r="D4441" s="352"/>
    </row>
    <row r="4442" spans="4:4" customFormat="1">
      <c r="D4442" s="352"/>
    </row>
    <row r="4443" spans="4:4" customFormat="1">
      <c r="D4443" s="352"/>
    </row>
    <row r="4444" spans="4:4" customFormat="1">
      <c r="D4444" s="352"/>
    </row>
    <row r="4445" spans="4:4" customFormat="1">
      <c r="D4445" s="352"/>
    </row>
    <row r="4446" spans="4:4" customFormat="1">
      <c r="D4446" s="352"/>
    </row>
    <row r="4447" spans="4:4" customFormat="1">
      <c r="D4447" s="352"/>
    </row>
    <row r="4448" spans="4:4" customFormat="1">
      <c r="D4448" s="352"/>
    </row>
    <row r="4449" spans="4:4" customFormat="1">
      <c r="D4449" s="352"/>
    </row>
    <row r="4450" spans="4:4" customFormat="1">
      <c r="D4450" s="352"/>
    </row>
    <row r="4451" spans="4:4" customFormat="1">
      <c r="D4451" s="352"/>
    </row>
    <row r="4452" spans="4:4" customFormat="1">
      <c r="D4452" s="352"/>
    </row>
    <row r="4453" spans="4:4" customFormat="1">
      <c r="D4453" s="352"/>
    </row>
    <row r="4454" spans="4:4" customFormat="1">
      <c r="D4454" s="352"/>
    </row>
    <row r="4455" spans="4:4" customFormat="1">
      <c r="D4455" s="352"/>
    </row>
    <row r="4456" spans="4:4" customFormat="1">
      <c r="D4456" s="352"/>
    </row>
    <row r="4457" spans="4:4" customFormat="1">
      <c r="D4457" s="352"/>
    </row>
    <row r="4458" spans="4:4" customFormat="1">
      <c r="D4458" s="352"/>
    </row>
    <row r="4459" spans="4:4" customFormat="1">
      <c r="D4459" s="352"/>
    </row>
    <row r="4460" spans="4:4" customFormat="1">
      <c r="D4460" s="352"/>
    </row>
    <row r="4461" spans="4:4" customFormat="1">
      <c r="D4461" s="352"/>
    </row>
    <row r="4462" spans="4:4" customFormat="1">
      <c r="D4462" s="352"/>
    </row>
    <row r="4463" spans="4:4" customFormat="1">
      <c r="D4463" s="352"/>
    </row>
    <row r="4464" spans="4:4" customFormat="1">
      <c r="D4464" s="352"/>
    </row>
    <row r="4465" spans="4:4" customFormat="1">
      <c r="D4465" s="352"/>
    </row>
    <row r="4466" spans="4:4" customFormat="1">
      <c r="D4466" s="352"/>
    </row>
    <row r="4467" spans="4:4" customFormat="1">
      <c r="D4467" s="352"/>
    </row>
    <row r="4468" spans="4:4" customFormat="1">
      <c r="D4468" s="352"/>
    </row>
    <row r="4469" spans="4:4" customFormat="1">
      <c r="D4469" s="352"/>
    </row>
    <row r="4470" spans="4:4" customFormat="1">
      <c r="D4470" s="352"/>
    </row>
    <row r="4471" spans="4:4" customFormat="1">
      <c r="D4471" s="352"/>
    </row>
    <row r="4472" spans="4:4" customFormat="1">
      <c r="D4472" s="352"/>
    </row>
    <row r="4473" spans="4:4" customFormat="1">
      <c r="D4473" s="352"/>
    </row>
    <row r="4474" spans="4:4" customFormat="1">
      <c r="D4474" s="352"/>
    </row>
    <row r="4475" spans="4:4" customFormat="1">
      <c r="D4475" s="352"/>
    </row>
    <row r="4476" spans="4:4" customFormat="1">
      <c r="D4476" s="352"/>
    </row>
    <row r="4477" spans="4:4" customFormat="1">
      <c r="D4477" s="352"/>
    </row>
    <row r="4478" spans="4:4" customFormat="1">
      <c r="D4478" s="352"/>
    </row>
    <row r="4479" spans="4:4" customFormat="1">
      <c r="D4479" s="352"/>
    </row>
    <row r="4480" spans="4:4" customFormat="1">
      <c r="D4480" s="352"/>
    </row>
    <row r="4481" spans="4:4" customFormat="1">
      <c r="D4481" s="352"/>
    </row>
    <row r="4482" spans="4:4" customFormat="1">
      <c r="D4482" s="352"/>
    </row>
    <row r="4483" spans="4:4" customFormat="1">
      <c r="D4483" s="352"/>
    </row>
    <row r="4484" spans="4:4" customFormat="1">
      <c r="D4484" s="352"/>
    </row>
    <row r="4485" spans="4:4" customFormat="1">
      <c r="D4485" s="352"/>
    </row>
    <row r="4486" spans="4:4" customFormat="1">
      <c r="D4486" s="352"/>
    </row>
    <row r="4487" spans="4:4" customFormat="1">
      <c r="D4487" s="352"/>
    </row>
    <row r="4488" spans="4:4" customFormat="1">
      <c r="D4488" s="352"/>
    </row>
    <row r="4489" spans="4:4" customFormat="1">
      <c r="D4489" s="352"/>
    </row>
    <row r="4490" spans="4:4" customFormat="1">
      <c r="D4490" s="352"/>
    </row>
    <row r="4491" spans="4:4" customFormat="1">
      <c r="D4491" s="352"/>
    </row>
    <row r="4492" spans="4:4" customFormat="1">
      <c r="D4492" s="352"/>
    </row>
    <row r="4493" spans="4:4" customFormat="1">
      <c r="D4493" s="352"/>
    </row>
    <row r="4494" spans="4:4" customFormat="1">
      <c r="D4494" s="352"/>
    </row>
    <row r="4495" spans="4:4" customFormat="1">
      <c r="D4495" s="352"/>
    </row>
    <row r="4496" spans="4:4" customFormat="1">
      <c r="D4496" s="352"/>
    </row>
    <row r="4497" spans="4:4" customFormat="1">
      <c r="D4497" s="352"/>
    </row>
    <row r="4498" spans="4:4" customFormat="1">
      <c r="D4498" s="352"/>
    </row>
    <row r="4499" spans="4:4" customFormat="1">
      <c r="D4499" s="352"/>
    </row>
    <row r="4500" spans="4:4" customFormat="1">
      <c r="D4500" s="352"/>
    </row>
    <row r="4501" spans="4:4" customFormat="1">
      <c r="D4501" s="352"/>
    </row>
    <row r="4502" spans="4:4" customFormat="1">
      <c r="D4502" s="352"/>
    </row>
    <row r="4503" spans="4:4" customFormat="1">
      <c r="D4503" s="352"/>
    </row>
    <row r="4504" spans="4:4" customFormat="1">
      <c r="D4504" s="352"/>
    </row>
    <row r="4505" spans="4:4" customFormat="1">
      <c r="D4505" s="352"/>
    </row>
    <row r="4506" spans="4:4" customFormat="1">
      <c r="D4506" s="352"/>
    </row>
    <row r="4507" spans="4:4" customFormat="1">
      <c r="D4507" s="352"/>
    </row>
    <row r="4508" spans="4:4" customFormat="1">
      <c r="D4508" s="352"/>
    </row>
    <row r="4509" spans="4:4" customFormat="1">
      <c r="D4509" s="352"/>
    </row>
    <row r="4510" spans="4:4" customFormat="1">
      <c r="D4510" s="352"/>
    </row>
    <row r="4511" spans="4:4" customFormat="1">
      <c r="D4511" s="352"/>
    </row>
    <row r="4512" spans="4:4" customFormat="1">
      <c r="D4512" s="352"/>
    </row>
    <row r="4513" spans="4:4" customFormat="1">
      <c r="D4513" s="352"/>
    </row>
    <row r="4514" spans="4:4" customFormat="1">
      <c r="D4514" s="352"/>
    </row>
    <row r="4515" spans="4:4" customFormat="1">
      <c r="D4515" s="352"/>
    </row>
    <row r="4516" spans="4:4" customFormat="1">
      <c r="D4516" s="352"/>
    </row>
    <row r="4517" spans="4:4" customFormat="1">
      <c r="D4517" s="352"/>
    </row>
    <row r="4518" spans="4:4" customFormat="1">
      <c r="D4518" s="352"/>
    </row>
    <row r="4519" spans="4:4" customFormat="1">
      <c r="D4519" s="352"/>
    </row>
    <row r="4520" spans="4:4" customFormat="1">
      <c r="D4520" s="352"/>
    </row>
    <row r="4521" spans="4:4" customFormat="1">
      <c r="D4521" s="352"/>
    </row>
    <row r="4522" spans="4:4" customFormat="1">
      <c r="D4522" s="352"/>
    </row>
    <row r="4523" spans="4:4" customFormat="1">
      <c r="D4523" s="352"/>
    </row>
    <row r="4524" spans="4:4" customFormat="1">
      <c r="D4524" s="352"/>
    </row>
    <row r="4525" spans="4:4" customFormat="1">
      <c r="D4525" s="352"/>
    </row>
    <row r="4526" spans="4:4" customFormat="1">
      <c r="D4526" s="352"/>
    </row>
    <row r="4527" spans="4:4" customFormat="1">
      <c r="D4527" s="352"/>
    </row>
    <row r="4528" spans="4:4" customFormat="1">
      <c r="D4528" s="352"/>
    </row>
    <row r="4529" spans="4:4" customFormat="1">
      <c r="D4529" s="352"/>
    </row>
    <row r="4530" spans="4:4" customFormat="1">
      <c r="D4530" s="352"/>
    </row>
    <row r="4531" spans="4:4" customFormat="1">
      <c r="D4531" s="352"/>
    </row>
    <row r="4532" spans="4:4" customFormat="1">
      <c r="D4532" s="352"/>
    </row>
    <row r="4533" spans="4:4" customFormat="1">
      <c r="D4533" s="352"/>
    </row>
    <row r="4534" spans="4:4" customFormat="1">
      <c r="D4534" s="352"/>
    </row>
    <row r="4535" spans="4:4" customFormat="1">
      <c r="D4535" s="352"/>
    </row>
    <row r="4536" spans="4:4" customFormat="1">
      <c r="D4536" s="352"/>
    </row>
    <row r="4537" spans="4:4" customFormat="1">
      <c r="D4537" s="352"/>
    </row>
    <row r="4538" spans="4:4" customFormat="1">
      <c r="D4538" s="352"/>
    </row>
    <row r="4539" spans="4:4" customFormat="1">
      <c r="D4539" s="352"/>
    </row>
    <row r="4540" spans="4:4" customFormat="1">
      <c r="D4540" s="352"/>
    </row>
    <row r="4541" spans="4:4" customFormat="1">
      <c r="D4541" s="352"/>
    </row>
    <row r="4542" spans="4:4" customFormat="1">
      <c r="D4542" s="352"/>
    </row>
    <row r="4543" spans="4:4" customFormat="1">
      <c r="D4543" s="352"/>
    </row>
    <row r="4544" spans="4:4" customFormat="1">
      <c r="D4544" s="352"/>
    </row>
    <row r="4545" spans="4:4" customFormat="1">
      <c r="D4545" s="352"/>
    </row>
    <row r="4546" spans="4:4" customFormat="1">
      <c r="D4546" s="352"/>
    </row>
    <row r="4547" spans="4:4" customFormat="1">
      <c r="D4547" s="352"/>
    </row>
    <row r="4548" spans="4:4" customFormat="1">
      <c r="D4548" s="352"/>
    </row>
    <row r="4549" spans="4:4" customFormat="1">
      <c r="D4549" s="352"/>
    </row>
    <row r="4550" spans="4:4" customFormat="1">
      <c r="D4550" s="352"/>
    </row>
    <row r="4551" spans="4:4" customFormat="1">
      <c r="D4551" s="352"/>
    </row>
    <row r="4552" spans="4:4" customFormat="1">
      <c r="D4552" s="352"/>
    </row>
    <row r="4553" spans="4:4" customFormat="1">
      <c r="D4553" s="352"/>
    </row>
    <row r="4554" spans="4:4" customFormat="1">
      <c r="D4554" s="352"/>
    </row>
    <row r="4555" spans="4:4" customFormat="1">
      <c r="D4555" s="352"/>
    </row>
    <row r="4556" spans="4:4" customFormat="1">
      <c r="D4556" s="352"/>
    </row>
    <row r="4557" spans="4:4" customFormat="1">
      <c r="D4557" s="352"/>
    </row>
    <row r="4558" spans="4:4" customFormat="1">
      <c r="D4558" s="352"/>
    </row>
    <row r="4559" spans="4:4" customFormat="1">
      <c r="D4559" s="352"/>
    </row>
    <row r="4560" spans="4:4" customFormat="1">
      <c r="D4560" s="352"/>
    </row>
    <row r="4561" spans="4:4" customFormat="1">
      <c r="D4561" s="352"/>
    </row>
    <row r="4562" spans="4:4" customFormat="1">
      <c r="D4562" s="352"/>
    </row>
    <row r="4563" spans="4:4" customFormat="1">
      <c r="D4563" s="352"/>
    </row>
    <row r="4564" spans="4:4" customFormat="1">
      <c r="D4564" s="352"/>
    </row>
    <row r="4565" spans="4:4" customFormat="1">
      <c r="D4565" s="352"/>
    </row>
    <row r="4566" spans="4:4" customFormat="1">
      <c r="D4566" s="352"/>
    </row>
    <row r="4567" spans="4:4" customFormat="1">
      <c r="D4567" s="352"/>
    </row>
    <row r="4568" spans="4:4" customFormat="1">
      <c r="D4568" s="352"/>
    </row>
    <row r="4569" spans="4:4" customFormat="1">
      <c r="D4569" s="352"/>
    </row>
    <row r="4570" spans="4:4" customFormat="1">
      <c r="D4570" s="352"/>
    </row>
    <row r="4571" spans="4:4" customFormat="1">
      <c r="D4571" s="352"/>
    </row>
    <row r="4572" spans="4:4" customFormat="1">
      <c r="D4572" s="352"/>
    </row>
    <row r="4573" spans="4:4" customFormat="1">
      <c r="D4573" s="352"/>
    </row>
    <row r="4574" spans="4:4" customFormat="1">
      <c r="D4574" s="352"/>
    </row>
    <row r="4575" spans="4:4" customFormat="1">
      <c r="D4575" s="352"/>
    </row>
    <row r="4576" spans="4:4" customFormat="1">
      <c r="D4576" s="352"/>
    </row>
    <row r="4577" spans="4:4" customFormat="1">
      <c r="D4577" s="352"/>
    </row>
    <row r="4578" spans="4:4" customFormat="1">
      <c r="D4578" s="352"/>
    </row>
    <row r="4579" spans="4:4" customFormat="1">
      <c r="D4579" s="352"/>
    </row>
    <row r="4580" spans="4:4" customFormat="1">
      <c r="D4580" s="352"/>
    </row>
    <row r="4581" spans="4:4" customFormat="1">
      <c r="D4581" s="352"/>
    </row>
    <row r="4582" spans="4:4" customFormat="1">
      <c r="D4582" s="352"/>
    </row>
    <row r="4583" spans="4:4" customFormat="1">
      <c r="D4583" s="352"/>
    </row>
    <row r="4584" spans="4:4" customFormat="1">
      <c r="D4584" s="352"/>
    </row>
    <row r="4585" spans="4:4" customFormat="1">
      <c r="D4585" s="352"/>
    </row>
    <row r="4586" spans="4:4" customFormat="1">
      <c r="D4586" s="352"/>
    </row>
    <row r="4587" spans="4:4" customFormat="1">
      <c r="D4587" s="352"/>
    </row>
    <row r="4588" spans="4:4" customFormat="1">
      <c r="D4588" s="352"/>
    </row>
    <row r="4589" spans="4:4" customFormat="1">
      <c r="D4589" s="352"/>
    </row>
    <row r="4590" spans="4:4" customFormat="1">
      <c r="D4590" s="352"/>
    </row>
    <row r="4591" spans="4:4" customFormat="1">
      <c r="D4591" s="352"/>
    </row>
    <row r="4592" spans="4:4" customFormat="1">
      <c r="D4592" s="352"/>
    </row>
    <row r="4593" spans="4:4" customFormat="1">
      <c r="D4593" s="352"/>
    </row>
    <row r="4594" spans="4:4" customFormat="1">
      <c r="D4594" s="352"/>
    </row>
    <row r="4595" spans="4:4" customFormat="1">
      <c r="D4595" s="352"/>
    </row>
    <row r="4596" spans="4:4" customFormat="1">
      <c r="D4596" s="352"/>
    </row>
    <row r="4597" spans="4:4" customFormat="1">
      <c r="D4597" s="352"/>
    </row>
    <row r="4598" spans="4:4" customFormat="1">
      <c r="D4598" s="352"/>
    </row>
    <row r="4599" spans="4:4" customFormat="1">
      <c r="D4599" s="352"/>
    </row>
    <row r="4600" spans="4:4" customFormat="1">
      <c r="D4600" s="352"/>
    </row>
    <row r="4601" spans="4:4" customFormat="1">
      <c r="D4601" s="352"/>
    </row>
    <row r="4602" spans="4:4" customFormat="1">
      <c r="D4602" s="352"/>
    </row>
    <row r="4603" spans="4:4" customFormat="1">
      <c r="D4603" s="352"/>
    </row>
    <row r="4604" spans="4:4" customFormat="1">
      <c r="D4604" s="352"/>
    </row>
    <row r="4605" spans="4:4" customFormat="1">
      <c r="D4605" s="352"/>
    </row>
    <row r="4606" spans="4:4" customFormat="1">
      <c r="D4606" s="352"/>
    </row>
    <row r="4607" spans="4:4" customFormat="1">
      <c r="D4607" s="352"/>
    </row>
    <row r="4608" spans="4:4" customFormat="1">
      <c r="D4608" s="352"/>
    </row>
    <row r="4609" spans="4:4" customFormat="1">
      <c r="D4609" s="352"/>
    </row>
    <row r="4610" spans="4:4" customFormat="1">
      <c r="D4610" s="352"/>
    </row>
    <row r="4611" spans="4:4" customFormat="1">
      <c r="D4611" s="352"/>
    </row>
    <row r="4612" spans="4:4" customFormat="1">
      <c r="D4612" s="352"/>
    </row>
    <row r="4613" spans="4:4" customFormat="1">
      <c r="D4613" s="352"/>
    </row>
    <row r="4614" spans="4:4" customFormat="1">
      <c r="D4614" s="352"/>
    </row>
    <row r="4615" spans="4:4" customFormat="1">
      <c r="D4615" s="352"/>
    </row>
    <row r="4616" spans="4:4" customFormat="1">
      <c r="D4616" s="352"/>
    </row>
    <row r="4617" spans="4:4" customFormat="1">
      <c r="D4617" s="352"/>
    </row>
    <row r="4618" spans="4:4" customFormat="1">
      <c r="D4618" s="352"/>
    </row>
    <row r="4619" spans="4:4" customFormat="1">
      <c r="D4619" s="352"/>
    </row>
    <row r="4620" spans="4:4" customFormat="1">
      <c r="D4620" s="352"/>
    </row>
    <row r="4621" spans="4:4" customFormat="1">
      <c r="D4621" s="352"/>
    </row>
    <row r="4622" spans="4:4" customFormat="1">
      <c r="D4622" s="352"/>
    </row>
    <row r="4623" spans="4:4" customFormat="1">
      <c r="D4623" s="352"/>
    </row>
    <row r="4624" spans="4:4" customFormat="1">
      <c r="D4624" s="352"/>
    </row>
    <row r="4625" spans="4:4" customFormat="1">
      <c r="D4625" s="352"/>
    </row>
    <row r="4626" spans="4:4" customFormat="1">
      <c r="D4626" s="352"/>
    </row>
    <row r="4627" spans="4:4" customFormat="1">
      <c r="D4627" s="352"/>
    </row>
    <row r="4628" spans="4:4" customFormat="1">
      <c r="D4628" s="352"/>
    </row>
    <row r="4629" spans="4:4" customFormat="1">
      <c r="D4629" s="352"/>
    </row>
    <row r="4630" spans="4:4" customFormat="1">
      <c r="D4630" s="352"/>
    </row>
    <row r="4631" spans="4:4" customFormat="1">
      <c r="D4631" s="352"/>
    </row>
    <row r="4632" spans="4:4" customFormat="1">
      <c r="D4632" s="352"/>
    </row>
    <row r="4633" spans="4:4" customFormat="1">
      <c r="D4633" s="352"/>
    </row>
    <row r="4634" spans="4:4" customFormat="1">
      <c r="D4634" s="352"/>
    </row>
    <row r="4635" spans="4:4" customFormat="1">
      <c r="D4635" s="352"/>
    </row>
    <row r="4636" spans="4:4" customFormat="1">
      <c r="D4636" s="352"/>
    </row>
    <row r="4637" spans="4:4" customFormat="1">
      <c r="D4637" s="352"/>
    </row>
    <row r="4638" spans="4:4" customFormat="1">
      <c r="D4638" s="352"/>
    </row>
    <row r="4639" spans="4:4" customFormat="1">
      <c r="D4639" s="352"/>
    </row>
    <row r="4640" spans="4:4" customFormat="1">
      <c r="D4640" s="352"/>
    </row>
    <row r="4641" spans="4:4" customFormat="1">
      <c r="D4641" s="352"/>
    </row>
    <row r="4642" spans="4:4" customFormat="1">
      <c r="D4642" s="352"/>
    </row>
    <row r="4643" spans="4:4" customFormat="1">
      <c r="D4643" s="352"/>
    </row>
    <row r="4644" spans="4:4" customFormat="1">
      <c r="D4644" s="352"/>
    </row>
    <row r="4645" spans="4:4" customFormat="1">
      <c r="D4645" s="352"/>
    </row>
    <row r="4646" spans="4:4" customFormat="1">
      <c r="D4646" s="352"/>
    </row>
    <row r="4647" spans="4:4" customFormat="1">
      <c r="D4647" s="352"/>
    </row>
    <row r="4648" spans="4:4" customFormat="1">
      <c r="D4648" s="352"/>
    </row>
    <row r="4649" spans="4:4" customFormat="1">
      <c r="D4649" s="352"/>
    </row>
    <row r="4650" spans="4:4" customFormat="1">
      <c r="D4650" s="352"/>
    </row>
    <row r="4651" spans="4:4" customFormat="1">
      <c r="D4651" s="352"/>
    </row>
    <row r="4652" spans="4:4" customFormat="1">
      <c r="D4652" s="352"/>
    </row>
    <row r="4653" spans="4:4" customFormat="1">
      <c r="D4653" s="352"/>
    </row>
    <row r="4654" spans="4:4" customFormat="1">
      <c r="D4654" s="352"/>
    </row>
    <row r="4655" spans="4:4" customFormat="1">
      <c r="D4655" s="352"/>
    </row>
    <row r="4656" spans="4:4" customFormat="1">
      <c r="D4656" s="352"/>
    </row>
    <row r="4657" spans="4:4" customFormat="1">
      <c r="D4657" s="352"/>
    </row>
    <row r="4658" spans="4:4" customFormat="1">
      <c r="D4658" s="352"/>
    </row>
    <row r="4659" spans="4:4" customFormat="1">
      <c r="D4659" s="352"/>
    </row>
    <row r="4660" spans="4:4" customFormat="1">
      <c r="D4660" s="352"/>
    </row>
    <row r="4661" spans="4:4" customFormat="1">
      <c r="D4661" s="352"/>
    </row>
    <row r="4662" spans="4:4" customFormat="1">
      <c r="D4662" s="352"/>
    </row>
    <row r="4663" spans="4:4" customFormat="1">
      <c r="D4663" s="352"/>
    </row>
    <row r="4664" spans="4:4" customFormat="1">
      <c r="D4664" s="352"/>
    </row>
    <row r="4665" spans="4:4" customFormat="1">
      <c r="D4665" s="352"/>
    </row>
    <row r="4666" spans="4:4" customFormat="1">
      <c r="D4666" s="352"/>
    </row>
    <row r="4667" spans="4:4" customFormat="1">
      <c r="D4667" s="352"/>
    </row>
    <row r="4668" spans="4:4" customFormat="1">
      <c r="D4668" s="352"/>
    </row>
    <row r="4669" spans="4:4" customFormat="1">
      <c r="D4669" s="352"/>
    </row>
    <row r="4670" spans="4:4" customFormat="1">
      <c r="D4670" s="352"/>
    </row>
    <row r="4671" spans="4:4" customFormat="1">
      <c r="D4671" s="352"/>
    </row>
    <row r="4672" spans="4:4" customFormat="1">
      <c r="D4672" s="352"/>
    </row>
    <row r="4673" spans="4:4" customFormat="1">
      <c r="D4673" s="352"/>
    </row>
    <row r="4674" spans="4:4" customFormat="1">
      <c r="D4674" s="352"/>
    </row>
    <row r="4675" spans="4:4" customFormat="1">
      <c r="D4675" s="352"/>
    </row>
    <row r="4676" spans="4:4" customFormat="1">
      <c r="D4676" s="352"/>
    </row>
    <row r="4677" spans="4:4" customFormat="1">
      <c r="D4677" s="352"/>
    </row>
    <row r="4678" spans="4:4" customFormat="1">
      <c r="D4678" s="352"/>
    </row>
    <row r="4679" spans="4:4" customFormat="1">
      <c r="D4679" s="352"/>
    </row>
    <row r="4680" spans="4:4" customFormat="1">
      <c r="D4680" s="352"/>
    </row>
    <row r="4681" spans="4:4" customFormat="1">
      <c r="D4681" s="352"/>
    </row>
    <row r="4682" spans="4:4" customFormat="1">
      <c r="D4682" s="352"/>
    </row>
    <row r="4683" spans="4:4" customFormat="1">
      <c r="D4683" s="352"/>
    </row>
    <row r="4684" spans="4:4" customFormat="1">
      <c r="D4684" s="352"/>
    </row>
    <row r="4685" spans="4:4" customFormat="1">
      <c r="D4685" s="352"/>
    </row>
    <row r="4686" spans="4:4" customFormat="1">
      <c r="D4686" s="352"/>
    </row>
    <row r="4687" spans="4:4" customFormat="1">
      <c r="D4687" s="352"/>
    </row>
    <row r="4688" spans="4:4" customFormat="1">
      <c r="D4688" s="352"/>
    </row>
    <row r="4689" spans="4:4" customFormat="1">
      <c r="D4689" s="352"/>
    </row>
    <row r="4690" spans="4:4" customFormat="1">
      <c r="D4690" s="352"/>
    </row>
    <row r="4691" spans="4:4" customFormat="1">
      <c r="D4691" s="352"/>
    </row>
    <row r="4692" spans="4:4" customFormat="1">
      <c r="D4692" s="352"/>
    </row>
    <row r="4693" spans="4:4" customFormat="1">
      <c r="D4693" s="352"/>
    </row>
    <row r="4694" spans="4:4" customFormat="1">
      <c r="D4694" s="352"/>
    </row>
    <row r="4695" spans="4:4" customFormat="1">
      <c r="D4695" s="352"/>
    </row>
    <row r="4696" spans="4:4" customFormat="1">
      <c r="D4696" s="352"/>
    </row>
    <row r="4697" spans="4:4" customFormat="1">
      <c r="D4697" s="352"/>
    </row>
    <row r="4698" spans="4:4" customFormat="1">
      <c r="D4698" s="352"/>
    </row>
    <row r="4699" spans="4:4" customFormat="1">
      <c r="D4699" s="352"/>
    </row>
    <row r="4700" spans="4:4" customFormat="1">
      <c r="D4700" s="352"/>
    </row>
    <row r="4701" spans="4:4" customFormat="1">
      <c r="D4701" s="352"/>
    </row>
    <row r="4702" spans="4:4" customFormat="1">
      <c r="D4702" s="352"/>
    </row>
    <row r="4703" spans="4:4" customFormat="1">
      <c r="D4703" s="352"/>
    </row>
    <row r="4704" spans="4:4" customFormat="1">
      <c r="D4704" s="352"/>
    </row>
    <row r="4705" spans="4:4" customFormat="1">
      <c r="D4705" s="352"/>
    </row>
    <row r="4706" spans="4:4" customFormat="1">
      <c r="D4706" s="352"/>
    </row>
    <row r="4707" spans="4:4" customFormat="1">
      <c r="D4707" s="352"/>
    </row>
    <row r="4708" spans="4:4" customFormat="1">
      <c r="D4708" s="352"/>
    </row>
    <row r="4709" spans="4:4" customFormat="1">
      <c r="D4709" s="352"/>
    </row>
    <row r="4710" spans="4:4" customFormat="1">
      <c r="D4710" s="352"/>
    </row>
    <row r="4711" spans="4:4" customFormat="1">
      <c r="D4711" s="352"/>
    </row>
    <row r="4712" spans="4:4" customFormat="1">
      <c r="D4712" s="352"/>
    </row>
    <row r="4713" spans="4:4" customFormat="1">
      <c r="D4713" s="352"/>
    </row>
    <row r="4714" spans="4:4" customFormat="1">
      <c r="D4714" s="352"/>
    </row>
    <row r="4715" spans="4:4" customFormat="1">
      <c r="D4715" s="352"/>
    </row>
    <row r="4716" spans="4:4" customFormat="1">
      <c r="D4716" s="352"/>
    </row>
    <row r="4717" spans="4:4" customFormat="1">
      <c r="D4717" s="352"/>
    </row>
    <row r="4718" spans="4:4" customFormat="1">
      <c r="D4718" s="352"/>
    </row>
    <row r="4719" spans="4:4" customFormat="1">
      <c r="D4719" s="352"/>
    </row>
    <row r="4720" spans="4:4" customFormat="1">
      <c r="D4720" s="352"/>
    </row>
    <row r="4721" spans="4:4" customFormat="1">
      <c r="D4721" s="352"/>
    </row>
    <row r="4722" spans="4:4" customFormat="1">
      <c r="D4722" s="352"/>
    </row>
    <row r="4723" spans="4:4" customFormat="1">
      <c r="D4723" s="352"/>
    </row>
    <row r="4724" spans="4:4" customFormat="1">
      <c r="D4724" s="352"/>
    </row>
    <row r="4725" spans="4:4" customFormat="1">
      <c r="D4725" s="352"/>
    </row>
    <row r="4726" spans="4:4" customFormat="1">
      <c r="D4726" s="352"/>
    </row>
    <row r="4727" spans="4:4" customFormat="1">
      <c r="D4727" s="352"/>
    </row>
    <row r="4728" spans="4:4" customFormat="1">
      <c r="D4728" s="352"/>
    </row>
    <row r="4729" spans="4:4" customFormat="1">
      <c r="D4729" s="352"/>
    </row>
    <row r="4730" spans="4:4" customFormat="1">
      <c r="D4730" s="352"/>
    </row>
    <row r="4731" spans="4:4" customFormat="1">
      <c r="D4731" s="352"/>
    </row>
    <row r="4732" spans="4:4" customFormat="1">
      <c r="D4732" s="352"/>
    </row>
    <row r="4733" spans="4:4" customFormat="1">
      <c r="D4733" s="352"/>
    </row>
    <row r="4734" spans="4:4" customFormat="1">
      <c r="D4734" s="352"/>
    </row>
    <row r="4735" spans="4:4" customFormat="1">
      <c r="D4735" s="352"/>
    </row>
    <row r="4736" spans="4:4" customFormat="1">
      <c r="D4736" s="352"/>
    </row>
    <row r="4737" spans="4:4" customFormat="1">
      <c r="D4737" s="352"/>
    </row>
    <row r="4738" spans="4:4" customFormat="1">
      <c r="D4738" s="352"/>
    </row>
    <row r="4739" spans="4:4" customFormat="1">
      <c r="D4739" s="352"/>
    </row>
    <row r="4740" spans="4:4" customFormat="1">
      <c r="D4740" s="352"/>
    </row>
    <row r="4741" spans="4:4" customFormat="1">
      <c r="D4741" s="352"/>
    </row>
    <row r="4742" spans="4:4" customFormat="1">
      <c r="D4742" s="352"/>
    </row>
    <row r="4743" spans="4:4" customFormat="1">
      <c r="D4743" s="352"/>
    </row>
    <row r="4744" spans="4:4" customFormat="1">
      <c r="D4744" s="352"/>
    </row>
    <row r="4745" spans="4:4" customFormat="1">
      <c r="D4745" s="352"/>
    </row>
    <row r="4746" spans="4:4" customFormat="1">
      <c r="D4746" s="352"/>
    </row>
    <row r="4747" spans="4:4" customFormat="1">
      <c r="D4747" s="352"/>
    </row>
    <row r="4748" spans="4:4" customFormat="1">
      <c r="D4748" s="352"/>
    </row>
    <row r="4749" spans="4:4" customFormat="1">
      <c r="D4749" s="352"/>
    </row>
    <row r="4750" spans="4:4" customFormat="1">
      <c r="D4750" s="352"/>
    </row>
    <row r="4751" spans="4:4" customFormat="1">
      <c r="D4751" s="352"/>
    </row>
    <row r="4752" spans="4:4" customFormat="1">
      <c r="D4752" s="352"/>
    </row>
    <row r="4753" spans="4:4" customFormat="1">
      <c r="D4753" s="352"/>
    </row>
    <row r="4754" spans="4:4" customFormat="1">
      <c r="D4754" s="352"/>
    </row>
    <row r="4755" spans="4:4" customFormat="1">
      <c r="D4755" s="352"/>
    </row>
    <row r="4756" spans="4:4" customFormat="1">
      <c r="D4756" s="352"/>
    </row>
    <row r="4757" spans="4:4" customFormat="1">
      <c r="D4757" s="352"/>
    </row>
    <row r="4758" spans="4:4" customFormat="1">
      <c r="D4758" s="352"/>
    </row>
    <row r="4759" spans="4:4" customFormat="1">
      <c r="D4759" s="352"/>
    </row>
    <row r="4760" spans="4:4" customFormat="1">
      <c r="D4760" s="352"/>
    </row>
    <row r="4761" spans="4:4" customFormat="1">
      <c r="D4761" s="352"/>
    </row>
    <row r="4762" spans="4:4" customFormat="1">
      <c r="D4762" s="352"/>
    </row>
    <row r="4763" spans="4:4" customFormat="1">
      <c r="D4763" s="352"/>
    </row>
    <row r="4764" spans="4:4" customFormat="1">
      <c r="D4764" s="352"/>
    </row>
    <row r="4765" spans="4:4" customFormat="1">
      <c r="D4765" s="352"/>
    </row>
    <row r="4766" spans="4:4" customFormat="1">
      <c r="D4766" s="352"/>
    </row>
    <row r="4767" spans="4:4" customFormat="1">
      <c r="D4767" s="352"/>
    </row>
    <row r="4768" spans="4:4" customFormat="1">
      <c r="D4768" s="352"/>
    </row>
    <row r="4769" spans="4:4" customFormat="1">
      <c r="D4769" s="352"/>
    </row>
    <row r="4770" spans="4:4" customFormat="1">
      <c r="D4770" s="352"/>
    </row>
    <row r="4771" spans="4:4" customFormat="1">
      <c r="D4771" s="352"/>
    </row>
    <row r="4772" spans="4:4" customFormat="1">
      <c r="D4772" s="352"/>
    </row>
    <row r="4773" spans="4:4" customFormat="1">
      <c r="D4773" s="352"/>
    </row>
    <row r="4774" spans="4:4" customFormat="1">
      <c r="D4774" s="352"/>
    </row>
    <row r="4775" spans="4:4" customFormat="1">
      <c r="D4775" s="352"/>
    </row>
    <row r="4776" spans="4:4" customFormat="1">
      <c r="D4776" s="352"/>
    </row>
    <row r="4777" spans="4:4" customFormat="1">
      <c r="D4777" s="352"/>
    </row>
    <row r="4778" spans="4:4" customFormat="1">
      <c r="D4778" s="352"/>
    </row>
    <row r="4779" spans="4:4" customFormat="1">
      <c r="D4779" s="352"/>
    </row>
    <row r="4780" spans="4:4" customFormat="1">
      <c r="D4780" s="352"/>
    </row>
    <row r="4781" spans="4:4" customFormat="1">
      <c r="D4781" s="352"/>
    </row>
    <row r="4782" spans="4:4" customFormat="1">
      <c r="D4782" s="352"/>
    </row>
    <row r="4783" spans="4:4" customFormat="1">
      <c r="D4783" s="352"/>
    </row>
    <row r="4784" spans="4:4" customFormat="1">
      <c r="D4784" s="352"/>
    </row>
    <row r="4785" spans="4:4" customFormat="1">
      <c r="D4785" s="352"/>
    </row>
    <row r="4786" spans="4:4" customFormat="1">
      <c r="D4786" s="352"/>
    </row>
    <row r="4787" spans="4:4" customFormat="1">
      <c r="D4787" s="352"/>
    </row>
    <row r="4788" spans="4:4" customFormat="1">
      <c r="D4788" s="352"/>
    </row>
    <row r="4789" spans="4:4" customFormat="1">
      <c r="D4789" s="352"/>
    </row>
    <row r="4790" spans="4:4" customFormat="1">
      <c r="D4790" s="352"/>
    </row>
    <row r="4791" spans="4:4" customFormat="1">
      <c r="D4791" s="352"/>
    </row>
    <row r="4792" spans="4:4" customFormat="1">
      <c r="D4792" s="352"/>
    </row>
    <row r="4793" spans="4:4" customFormat="1">
      <c r="D4793" s="352"/>
    </row>
    <row r="4794" spans="4:4" customFormat="1">
      <c r="D4794" s="352"/>
    </row>
    <row r="4795" spans="4:4" customFormat="1">
      <c r="D4795" s="352"/>
    </row>
    <row r="4796" spans="4:4" customFormat="1">
      <c r="D4796" s="352"/>
    </row>
    <row r="4797" spans="4:4" customFormat="1">
      <c r="D4797" s="352"/>
    </row>
    <row r="4798" spans="4:4" customFormat="1">
      <c r="D4798" s="352"/>
    </row>
    <row r="4799" spans="4:4" customFormat="1">
      <c r="D4799" s="352"/>
    </row>
    <row r="4800" spans="4:4" customFormat="1">
      <c r="D4800" s="352"/>
    </row>
    <row r="4801" spans="4:4" customFormat="1">
      <c r="D4801" s="352"/>
    </row>
    <row r="4802" spans="4:4" customFormat="1">
      <c r="D4802" s="352"/>
    </row>
    <row r="4803" spans="4:4" customFormat="1">
      <c r="D4803" s="352"/>
    </row>
    <row r="4804" spans="4:4" customFormat="1">
      <c r="D4804" s="352"/>
    </row>
    <row r="4805" spans="4:4" customFormat="1">
      <c r="D4805" s="352"/>
    </row>
    <row r="4806" spans="4:4" customFormat="1">
      <c r="D4806" s="352"/>
    </row>
    <row r="4807" spans="4:4" customFormat="1">
      <c r="D4807" s="352"/>
    </row>
    <row r="4808" spans="4:4" customFormat="1">
      <c r="D4808" s="352"/>
    </row>
    <row r="4809" spans="4:4" customFormat="1">
      <c r="D4809" s="352"/>
    </row>
    <row r="4810" spans="4:4" customFormat="1">
      <c r="D4810" s="352"/>
    </row>
    <row r="4811" spans="4:4" customFormat="1">
      <c r="D4811" s="352"/>
    </row>
    <row r="4812" spans="4:4" customFormat="1">
      <c r="D4812" s="352"/>
    </row>
    <row r="4813" spans="4:4" customFormat="1">
      <c r="D4813" s="352"/>
    </row>
    <row r="4814" spans="4:4" customFormat="1">
      <c r="D4814" s="352"/>
    </row>
    <row r="4815" spans="4:4" customFormat="1">
      <c r="D4815" s="352"/>
    </row>
    <row r="4816" spans="4:4" customFormat="1">
      <c r="D4816" s="352"/>
    </row>
    <row r="4817" spans="4:4" customFormat="1">
      <c r="D4817" s="352"/>
    </row>
    <row r="4818" spans="4:4" customFormat="1">
      <c r="D4818" s="352"/>
    </row>
    <row r="4819" spans="4:4" customFormat="1">
      <c r="D4819" s="352"/>
    </row>
    <row r="4820" spans="4:4" customFormat="1">
      <c r="D4820" s="352"/>
    </row>
    <row r="4821" spans="4:4" customFormat="1">
      <c r="D4821" s="352"/>
    </row>
    <row r="4822" spans="4:4" customFormat="1">
      <c r="D4822" s="352"/>
    </row>
    <row r="4823" spans="4:4" customFormat="1">
      <c r="D4823" s="352"/>
    </row>
    <row r="4824" spans="4:4" customFormat="1">
      <c r="D4824" s="352"/>
    </row>
    <row r="4825" spans="4:4" customFormat="1">
      <c r="D4825" s="352"/>
    </row>
    <row r="4826" spans="4:4" customFormat="1">
      <c r="D4826" s="352"/>
    </row>
    <row r="4827" spans="4:4" customFormat="1">
      <c r="D4827" s="352"/>
    </row>
    <row r="4828" spans="4:4" customFormat="1">
      <c r="D4828" s="352"/>
    </row>
    <row r="4829" spans="4:4" customFormat="1">
      <c r="D4829" s="352"/>
    </row>
    <row r="4830" spans="4:4" customFormat="1">
      <c r="D4830" s="352"/>
    </row>
    <row r="4831" spans="4:4" customFormat="1">
      <c r="D4831" s="352"/>
    </row>
    <row r="4832" spans="4:4" customFormat="1">
      <c r="D4832" s="352"/>
    </row>
    <row r="4833" spans="4:4" customFormat="1">
      <c r="D4833" s="352"/>
    </row>
    <row r="4834" spans="4:4" customFormat="1">
      <c r="D4834" s="352"/>
    </row>
    <row r="4835" spans="4:4" customFormat="1">
      <c r="D4835" s="352"/>
    </row>
    <row r="4836" spans="4:4" customFormat="1">
      <c r="D4836" s="352"/>
    </row>
    <row r="4837" spans="4:4" customFormat="1">
      <c r="D4837" s="352"/>
    </row>
    <row r="4838" spans="4:4" customFormat="1">
      <c r="D4838" s="352"/>
    </row>
    <row r="4839" spans="4:4" customFormat="1">
      <c r="D4839" s="352"/>
    </row>
    <row r="4840" spans="4:4" customFormat="1">
      <c r="D4840" s="352"/>
    </row>
    <row r="4841" spans="4:4" customFormat="1">
      <c r="D4841" s="352"/>
    </row>
    <row r="4842" spans="4:4" customFormat="1">
      <c r="D4842" s="352"/>
    </row>
    <row r="4843" spans="4:4" customFormat="1">
      <c r="D4843" s="352"/>
    </row>
    <row r="4844" spans="4:4" customFormat="1">
      <c r="D4844" s="352"/>
    </row>
    <row r="4845" spans="4:4" customFormat="1">
      <c r="D4845" s="352"/>
    </row>
    <row r="4846" spans="4:4" customFormat="1">
      <c r="D4846" s="352"/>
    </row>
    <row r="4847" spans="4:4" customFormat="1">
      <c r="D4847" s="352"/>
    </row>
    <row r="4848" spans="4:4" customFormat="1">
      <c r="D4848" s="352"/>
    </row>
    <row r="4849" spans="4:4" customFormat="1">
      <c r="D4849" s="352"/>
    </row>
    <row r="4850" spans="4:4" customFormat="1">
      <c r="D4850" s="352"/>
    </row>
    <row r="4851" spans="4:4" customFormat="1">
      <c r="D4851" s="352"/>
    </row>
    <row r="4852" spans="4:4" customFormat="1">
      <c r="D4852" s="352"/>
    </row>
    <row r="4853" spans="4:4" customFormat="1">
      <c r="D4853" s="352"/>
    </row>
    <row r="4854" spans="4:4" customFormat="1">
      <c r="D4854" s="352"/>
    </row>
    <row r="4855" spans="4:4" customFormat="1">
      <c r="D4855" s="352"/>
    </row>
    <row r="4856" spans="4:4" customFormat="1">
      <c r="D4856" s="352"/>
    </row>
    <row r="4857" spans="4:4" customFormat="1">
      <c r="D4857" s="352"/>
    </row>
    <row r="4858" spans="4:4" customFormat="1">
      <c r="D4858" s="352"/>
    </row>
    <row r="4859" spans="4:4" customFormat="1">
      <c r="D4859" s="352"/>
    </row>
    <row r="4860" spans="4:4" customFormat="1">
      <c r="D4860" s="352"/>
    </row>
    <row r="4861" spans="4:4" customFormat="1">
      <c r="D4861" s="352"/>
    </row>
    <row r="4862" spans="4:4" customFormat="1">
      <c r="D4862" s="352"/>
    </row>
    <row r="4863" spans="4:4" customFormat="1">
      <c r="D4863" s="352"/>
    </row>
    <row r="4864" spans="4:4" customFormat="1">
      <c r="D4864" s="352"/>
    </row>
    <row r="4865" spans="4:4" customFormat="1">
      <c r="D4865" s="352"/>
    </row>
    <row r="4866" spans="4:4" customFormat="1">
      <c r="D4866" s="352"/>
    </row>
    <row r="4867" spans="4:4" customFormat="1">
      <c r="D4867" s="352"/>
    </row>
    <row r="4868" spans="4:4" customFormat="1">
      <c r="D4868" s="352"/>
    </row>
    <row r="4869" spans="4:4" customFormat="1">
      <c r="D4869" s="352"/>
    </row>
    <row r="4870" spans="4:4" customFormat="1">
      <c r="D4870" s="352"/>
    </row>
    <row r="4871" spans="4:4" customFormat="1">
      <c r="D4871" s="352"/>
    </row>
    <row r="4872" spans="4:4" customFormat="1">
      <c r="D4872" s="352"/>
    </row>
    <row r="4873" spans="4:4" customFormat="1">
      <c r="D4873" s="352"/>
    </row>
    <row r="4874" spans="4:4" customFormat="1">
      <c r="D4874" s="352"/>
    </row>
    <row r="4875" spans="4:4" customFormat="1">
      <c r="D4875" s="352"/>
    </row>
    <row r="4876" spans="4:4" customFormat="1">
      <c r="D4876" s="352"/>
    </row>
    <row r="4877" spans="4:4" customFormat="1">
      <c r="D4877" s="352"/>
    </row>
    <row r="4878" spans="4:4" customFormat="1">
      <c r="D4878" s="352"/>
    </row>
    <row r="4879" spans="4:4" customFormat="1">
      <c r="D4879" s="352"/>
    </row>
    <row r="4880" spans="4:4" customFormat="1">
      <c r="D4880" s="352"/>
    </row>
    <row r="4881" spans="4:4" customFormat="1">
      <c r="D4881" s="352"/>
    </row>
    <row r="4882" spans="4:4" customFormat="1">
      <c r="D4882" s="352"/>
    </row>
    <row r="4883" spans="4:4" customFormat="1">
      <c r="D4883" s="352"/>
    </row>
    <row r="4884" spans="4:4" customFormat="1">
      <c r="D4884" s="352"/>
    </row>
    <row r="4885" spans="4:4" customFormat="1">
      <c r="D4885" s="352"/>
    </row>
    <row r="4886" spans="4:4" customFormat="1">
      <c r="D4886" s="352"/>
    </row>
    <row r="4887" spans="4:4" customFormat="1">
      <c r="D4887" s="352"/>
    </row>
    <row r="4888" spans="4:4" customFormat="1">
      <c r="D4888" s="352"/>
    </row>
    <row r="4889" spans="4:4" customFormat="1">
      <c r="D4889" s="352"/>
    </row>
    <row r="4890" spans="4:4" customFormat="1">
      <c r="D4890" s="352"/>
    </row>
    <row r="4891" spans="4:4" customFormat="1">
      <c r="D4891" s="352"/>
    </row>
    <row r="4892" spans="4:4" customFormat="1">
      <c r="D4892" s="352"/>
    </row>
    <row r="4893" spans="4:4" customFormat="1">
      <c r="D4893" s="352"/>
    </row>
    <row r="4894" spans="4:4" customFormat="1">
      <c r="D4894" s="352"/>
    </row>
    <row r="4895" spans="4:4" customFormat="1">
      <c r="D4895" s="352"/>
    </row>
    <row r="4896" spans="4:4" customFormat="1">
      <c r="D4896" s="352"/>
    </row>
    <row r="4897" spans="4:4" customFormat="1">
      <c r="D4897" s="352"/>
    </row>
    <row r="4898" spans="4:4" customFormat="1">
      <c r="D4898" s="352"/>
    </row>
    <row r="4899" spans="4:4" customFormat="1">
      <c r="D4899" s="352"/>
    </row>
    <row r="4900" spans="4:4" customFormat="1">
      <c r="D4900" s="352"/>
    </row>
    <row r="4901" spans="4:4" customFormat="1">
      <c r="D4901" s="352"/>
    </row>
    <row r="4902" spans="4:4" customFormat="1">
      <c r="D4902" s="352"/>
    </row>
    <row r="4903" spans="4:4" customFormat="1">
      <c r="D4903" s="352"/>
    </row>
    <row r="4904" spans="4:4" customFormat="1">
      <c r="D4904" s="352"/>
    </row>
    <row r="4905" spans="4:4" customFormat="1">
      <c r="D4905" s="352"/>
    </row>
    <row r="4906" spans="4:4" customFormat="1">
      <c r="D4906" s="352"/>
    </row>
    <row r="4907" spans="4:4" customFormat="1">
      <c r="D4907" s="352"/>
    </row>
    <row r="4908" spans="4:4" customFormat="1">
      <c r="D4908" s="352"/>
    </row>
    <row r="4909" spans="4:4" customFormat="1">
      <c r="D4909" s="352"/>
    </row>
    <row r="4910" spans="4:4" customFormat="1">
      <c r="D4910" s="352"/>
    </row>
    <row r="4911" spans="4:4" customFormat="1">
      <c r="D4911" s="352"/>
    </row>
    <row r="4912" spans="4:4" customFormat="1">
      <c r="D4912" s="352"/>
    </row>
    <row r="4913" spans="4:4" customFormat="1">
      <c r="D4913" s="352"/>
    </row>
    <row r="4914" spans="4:4" customFormat="1">
      <c r="D4914" s="352"/>
    </row>
    <row r="4915" spans="4:4" customFormat="1">
      <c r="D4915" s="352"/>
    </row>
    <row r="4916" spans="4:4" customFormat="1">
      <c r="D4916" s="352"/>
    </row>
    <row r="4917" spans="4:4" customFormat="1">
      <c r="D4917" s="352"/>
    </row>
    <row r="4918" spans="4:4" customFormat="1">
      <c r="D4918" s="352"/>
    </row>
    <row r="4919" spans="4:4" customFormat="1">
      <c r="D4919" s="352"/>
    </row>
    <row r="4920" spans="4:4" customFormat="1">
      <c r="D4920" s="352"/>
    </row>
    <row r="4921" spans="4:4" customFormat="1">
      <c r="D4921" s="352"/>
    </row>
    <row r="4922" spans="4:4" customFormat="1">
      <c r="D4922" s="352"/>
    </row>
    <row r="4923" spans="4:4" customFormat="1">
      <c r="D4923" s="352"/>
    </row>
    <row r="4924" spans="4:4" customFormat="1">
      <c r="D4924" s="352"/>
    </row>
    <row r="4925" spans="4:4" customFormat="1">
      <c r="D4925" s="352"/>
    </row>
    <row r="4926" spans="4:4" customFormat="1">
      <c r="D4926" s="352"/>
    </row>
    <row r="4927" spans="4:4" customFormat="1">
      <c r="D4927" s="352"/>
    </row>
    <row r="4928" spans="4:4" customFormat="1">
      <c r="D4928" s="352"/>
    </row>
    <row r="4929" spans="4:4" customFormat="1">
      <c r="D4929" s="352"/>
    </row>
    <row r="4930" spans="4:4" customFormat="1">
      <c r="D4930" s="352"/>
    </row>
    <row r="4931" spans="4:4" customFormat="1">
      <c r="D4931" s="352"/>
    </row>
    <row r="4932" spans="4:4" customFormat="1">
      <c r="D4932" s="352"/>
    </row>
    <row r="4933" spans="4:4" customFormat="1">
      <c r="D4933" s="352"/>
    </row>
    <row r="4934" spans="4:4" customFormat="1">
      <c r="D4934" s="352"/>
    </row>
    <row r="4935" spans="4:4" customFormat="1">
      <c r="D4935" s="352"/>
    </row>
    <row r="4936" spans="4:4" customFormat="1">
      <c r="D4936" s="352"/>
    </row>
    <row r="4937" spans="4:4" customFormat="1">
      <c r="D4937" s="352"/>
    </row>
    <row r="4938" spans="4:4" customFormat="1">
      <c r="D4938" s="352"/>
    </row>
    <row r="4939" spans="4:4" customFormat="1">
      <c r="D4939" s="352"/>
    </row>
    <row r="4940" spans="4:4" customFormat="1">
      <c r="D4940" s="352"/>
    </row>
    <row r="4941" spans="4:4" customFormat="1">
      <c r="D4941" s="352"/>
    </row>
    <row r="4942" spans="4:4" customFormat="1">
      <c r="D4942" s="352"/>
    </row>
    <row r="4943" spans="4:4" customFormat="1">
      <c r="D4943" s="352"/>
    </row>
    <row r="4944" spans="4:4" customFormat="1">
      <c r="D4944" s="352"/>
    </row>
    <row r="4945" spans="4:4" customFormat="1">
      <c r="D4945" s="352"/>
    </row>
    <row r="4946" spans="4:4" customFormat="1">
      <c r="D4946" s="352"/>
    </row>
    <row r="4947" spans="4:4" customFormat="1">
      <c r="D4947" s="352"/>
    </row>
    <row r="4948" spans="4:4" customFormat="1">
      <c r="D4948" s="352"/>
    </row>
    <row r="4949" spans="4:4" customFormat="1">
      <c r="D4949" s="352"/>
    </row>
    <row r="4950" spans="4:4" customFormat="1">
      <c r="D4950" s="352"/>
    </row>
    <row r="4951" spans="4:4" customFormat="1">
      <c r="D4951" s="352"/>
    </row>
    <row r="4952" spans="4:4" customFormat="1">
      <c r="D4952" s="352"/>
    </row>
    <row r="4953" spans="4:4" customFormat="1">
      <c r="D4953" s="352"/>
    </row>
    <row r="4954" spans="4:4" customFormat="1">
      <c r="D4954" s="352"/>
    </row>
    <row r="4955" spans="4:4" customFormat="1">
      <c r="D4955" s="352"/>
    </row>
    <row r="4956" spans="4:4" customFormat="1">
      <c r="D4956" s="352"/>
    </row>
    <row r="4957" spans="4:4" customFormat="1">
      <c r="D4957" s="352"/>
    </row>
    <row r="4958" spans="4:4" customFormat="1">
      <c r="D4958" s="352"/>
    </row>
    <row r="4959" spans="4:4" customFormat="1">
      <c r="D4959" s="352"/>
    </row>
    <row r="4960" spans="4:4" customFormat="1">
      <c r="D4960" s="352"/>
    </row>
    <row r="4961" spans="4:4" customFormat="1">
      <c r="D4961" s="352"/>
    </row>
    <row r="4962" spans="4:4" customFormat="1">
      <c r="D4962" s="352"/>
    </row>
    <row r="4963" spans="4:4" customFormat="1">
      <c r="D4963" s="352"/>
    </row>
    <row r="4964" spans="4:4" customFormat="1">
      <c r="D4964" s="352"/>
    </row>
    <row r="4965" spans="4:4" customFormat="1">
      <c r="D4965" s="352"/>
    </row>
    <row r="4966" spans="4:4" customFormat="1">
      <c r="D4966" s="352"/>
    </row>
    <row r="4967" spans="4:4" customFormat="1">
      <c r="D4967" s="352"/>
    </row>
    <row r="4968" spans="4:4" customFormat="1">
      <c r="D4968" s="352"/>
    </row>
    <row r="4969" spans="4:4" customFormat="1">
      <c r="D4969" s="352"/>
    </row>
    <row r="4970" spans="4:4" customFormat="1">
      <c r="D4970" s="352"/>
    </row>
    <row r="4971" spans="4:4" customFormat="1">
      <c r="D4971" s="352"/>
    </row>
    <row r="4972" spans="4:4" customFormat="1">
      <c r="D4972" s="352"/>
    </row>
    <row r="4973" spans="4:4" customFormat="1">
      <c r="D4973" s="352"/>
    </row>
    <row r="4974" spans="4:4" customFormat="1">
      <c r="D4974" s="352"/>
    </row>
    <row r="4975" spans="4:4" customFormat="1">
      <c r="D4975" s="352"/>
    </row>
    <row r="4976" spans="4:4" customFormat="1">
      <c r="D4976" s="352"/>
    </row>
    <row r="4977" spans="4:4" customFormat="1">
      <c r="D4977" s="352"/>
    </row>
    <row r="4978" spans="4:4" customFormat="1">
      <c r="D4978" s="352"/>
    </row>
    <row r="4979" spans="4:4" customFormat="1">
      <c r="D4979" s="352"/>
    </row>
    <row r="4980" spans="4:4" customFormat="1">
      <c r="D4980" s="352"/>
    </row>
    <row r="4981" spans="4:4" customFormat="1">
      <c r="D4981" s="352"/>
    </row>
    <row r="4982" spans="4:4" customFormat="1">
      <c r="D4982" s="352"/>
    </row>
    <row r="4983" spans="4:4" customFormat="1">
      <c r="D4983" s="352"/>
    </row>
    <row r="4984" spans="4:4" customFormat="1">
      <c r="D4984" s="352"/>
    </row>
    <row r="4985" spans="4:4" customFormat="1">
      <c r="D4985" s="352"/>
    </row>
    <row r="4986" spans="4:4" customFormat="1">
      <c r="D4986" s="352"/>
    </row>
    <row r="4987" spans="4:4" customFormat="1">
      <c r="D4987" s="352"/>
    </row>
    <row r="4988" spans="4:4" customFormat="1">
      <c r="D4988" s="352"/>
    </row>
    <row r="4989" spans="4:4" customFormat="1">
      <c r="D4989" s="352"/>
    </row>
    <row r="4990" spans="4:4" customFormat="1">
      <c r="D4990" s="352"/>
    </row>
    <row r="4991" spans="4:4" customFormat="1">
      <c r="D4991" s="352"/>
    </row>
    <row r="4992" spans="4:4" customFormat="1">
      <c r="D4992" s="352"/>
    </row>
    <row r="4993" spans="4:4" customFormat="1">
      <c r="D4993" s="352"/>
    </row>
    <row r="4994" spans="4:4" customFormat="1">
      <c r="D4994" s="352"/>
    </row>
    <row r="4995" spans="4:4" customFormat="1">
      <c r="D4995" s="352"/>
    </row>
    <row r="4996" spans="4:4" customFormat="1">
      <c r="D4996" s="352"/>
    </row>
    <row r="4997" spans="4:4" customFormat="1">
      <c r="D4997" s="352"/>
    </row>
    <row r="4998" spans="4:4" customFormat="1">
      <c r="D4998" s="352"/>
    </row>
    <row r="4999" spans="4:4" customFormat="1">
      <c r="D4999" s="352"/>
    </row>
    <row r="5000" spans="4:4" customFormat="1">
      <c r="D5000" s="352"/>
    </row>
    <row r="5001" spans="4:4" customFormat="1">
      <c r="D5001" s="352"/>
    </row>
    <row r="5002" spans="4:4" customFormat="1">
      <c r="D5002" s="352"/>
    </row>
    <row r="5003" spans="4:4" customFormat="1">
      <c r="D5003" s="352"/>
    </row>
    <row r="5004" spans="4:4" customFormat="1">
      <c r="D5004" s="352"/>
    </row>
  </sheetData>
  <mergeCells count="6">
    <mergeCell ref="A26:G30"/>
    <mergeCell ref="A1:G1"/>
    <mergeCell ref="C2:G2"/>
    <mergeCell ref="C3:G3"/>
    <mergeCell ref="C4:G4"/>
    <mergeCell ref="A25:C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62</vt:i4>
      </vt:variant>
    </vt:vector>
  </HeadingPairs>
  <TitlesOfParts>
    <vt:vector size="71" baseType="lpstr">
      <vt:lpstr>Krycí list stavby</vt:lpstr>
      <vt:lpstr>Stavba</vt:lpstr>
      <vt:lpstr>VzorPolozky</vt:lpstr>
      <vt:lpstr>Rozpočet Pol</vt:lpstr>
      <vt:lpstr>ZTI Rekapitulace</vt:lpstr>
      <vt:lpstr>ZTI Položky</vt:lpstr>
      <vt:lpstr>EI rekapitulace</vt:lpstr>
      <vt:lpstr>EI položky</vt:lpstr>
      <vt:lpstr>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Dil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NazevDilu</vt:lpstr>
      <vt:lpstr>nazevobjektu</vt:lpstr>
      <vt:lpstr>Stavba!NazevStavby</vt:lpstr>
      <vt:lpstr>NazevStavebnihoRozpoctu</vt:lpstr>
      <vt:lpstr>'Krycí list stavby'!Názvy_tisku</vt:lpstr>
      <vt:lpstr>'VRN Pol'!Názvy_tisku</vt:lpstr>
      <vt:lpstr>'ZTI Položky'!Názvy_tisku</vt:lpstr>
      <vt:lpstr>oadresa</vt:lpstr>
      <vt:lpstr>Stavba!Objednatel</vt:lpstr>
      <vt:lpstr>Stavba!Objekt</vt:lpstr>
      <vt:lpstr>'EI rekapitulace'!Oblast_tisku</vt:lpstr>
      <vt:lpstr>'Krycí list stavby'!Oblast_tisku</vt:lpstr>
      <vt:lpstr>'Rozpočet Pol'!Oblast_tisku</vt:lpstr>
      <vt:lpstr>Stavba!Oblast_tisku</vt:lpstr>
      <vt:lpstr>'VRN Pol'!Oblast_tisku</vt:lpstr>
      <vt:lpstr>'ZTI Položky'!Oblast_tisku</vt:lpstr>
      <vt:lpstr>'ZTI Rekapitulace'!Oblast_tisku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'ZTI Položky'!SloupecCC</vt:lpstr>
      <vt:lpstr>'ZTI Položky'!SloupecCisloPol</vt:lpstr>
      <vt:lpstr>'ZTI Položky'!SloupecJC</vt:lpstr>
      <vt:lpstr>'ZTI Položky'!SloupecMJ</vt:lpstr>
      <vt:lpstr>'ZTI Položky'!SloupecMnozstvi</vt:lpstr>
      <vt:lpstr>'ZTI Položky'!SloupecNazPol</vt:lpstr>
      <vt:lpstr>'ZTI Položky'!SloupecPC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2020-06-24T05:28:18Z</cp:lastPrinted>
  <dcterms:created xsi:type="dcterms:W3CDTF">2009-04-08T07:15:50Z</dcterms:created>
  <dcterms:modified xsi:type="dcterms:W3CDTF">2020-07-06T12:13:09Z</dcterms:modified>
</cp:coreProperties>
</file>