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35" yWindow="-480" windowWidth="29100" windowHeight="13395" firstSheet="1" activeTab="4"/>
  </bookViews>
  <sheets>
    <sheet name="Pokyny pro vyplnění" sheetId="11" r:id="rId1"/>
    <sheet name="Krycí list stavby" sheetId="13" r:id="rId2"/>
    <sheet name="Stavba" sheetId="1" r:id="rId3"/>
    <sheet name="VzorPolozky" sheetId="10" state="hidden" r:id="rId4"/>
    <sheet name="Rozpočet Pol" sheetId="12" r:id="rId5"/>
    <sheet name="Elektro" sheetId="15" r:id="rId6"/>
    <sheet name="Elektro Pol" sheetId="17" r:id="rId7"/>
    <sheet name="VRN Pol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fterdetail_rkap" localSheetId="5">#REF!</definedName>
    <definedName name="afterdetail_rkap" localSheetId="7">#REF!</definedName>
    <definedName name="afterdetail_rkap">#REF!</definedName>
    <definedName name="afterdetail_rozpocty" localSheetId="7">#REF!</definedName>
    <definedName name="afterdetail_rozpocty">#REF!</definedName>
    <definedName name="before_rkap" localSheetId="7">#REF!</definedName>
    <definedName name="before_rkap">#REF!</definedName>
    <definedName name="before_rozpocty" localSheetId="7">#REF!</definedName>
    <definedName name="before_rozpocty">#REF!</definedName>
    <definedName name="beforeafterdetail_rozpocty.Poznamka2.1" localSheetId="7">#REF!</definedName>
    <definedName name="beforeafterdetail_rozpocty.Poznamka2.1">#REF!</definedName>
    <definedName name="beforedetail_rozpocty" localSheetId="7">#REF!</definedName>
    <definedName name="beforedetail_rozpocty">#REF!</definedName>
    <definedName name="beforetop_rkap" localSheetId="7">#REF!</definedName>
    <definedName name="beforetop_rkap">#REF!</definedName>
    <definedName name="body_hlavy" localSheetId="7">#REF!</definedName>
    <definedName name="body_hlavy">#REF!</definedName>
    <definedName name="body_memrekapdph" localSheetId="7">#REF!</definedName>
    <definedName name="body_memrekapdph">#REF!</definedName>
    <definedName name="body_phlavy" localSheetId="7">#REF!</definedName>
    <definedName name="body_phlavy">#REF!</definedName>
    <definedName name="body_prekap" localSheetId="7">#REF!</definedName>
    <definedName name="body_prekap">#REF!</definedName>
    <definedName name="body_rkap" localSheetId="7">#REF!</definedName>
    <definedName name="body_rkap">#REF!</definedName>
    <definedName name="body_rozpocty" localSheetId="7">#REF!</definedName>
    <definedName name="body_rozpocty">#REF!</definedName>
    <definedName name="body_rozpočty" localSheetId="7">#REF!</definedName>
    <definedName name="body_rozpočty">#REF!</definedName>
    <definedName name="body_rpolozky" localSheetId="7">#REF!</definedName>
    <definedName name="body_rpolozky">#REF!</definedName>
    <definedName name="body_rpolozky.Poznamka2" localSheetId="7">#REF!</definedName>
    <definedName name="body_rpolozky.Poznamka2">#REF!</definedName>
    <definedName name="celkembezdph" localSheetId="7">#REF!</definedName>
    <definedName name="celkembezdph">#REF!</definedName>
    <definedName name="CelkemDPHVypocet" localSheetId="5">Elektro!$H$43</definedName>
    <definedName name="CelkemDPHVypocet" localSheetId="2">Stavba!$H$40</definedName>
    <definedName name="celkemsdph" localSheetId="7">#REF!</definedName>
    <definedName name="celkemsdph">#REF!</definedName>
    <definedName name="celkemsdph.Poznamka2" localSheetId="7">#REF!</definedName>
    <definedName name="celkemsdph.Poznamka2">#REF!</definedName>
    <definedName name="celklemsdph" localSheetId="7">#REF!</definedName>
    <definedName name="celklemsdph">#REF!</definedName>
    <definedName name="CenaCelkem" localSheetId="5">Elektro!$G$29</definedName>
    <definedName name="CenaCelkem" localSheetId="6">[1]Stavba!$G$29</definedName>
    <definedName name="CenaCelkem" localSheetId="1">#REF!</definedName>
    <definedName name="CenaCelkem" localSheetId="7">[2]Stavba!$G$29</definedName>
    <definedName name="CenaCelkem">Stavba!$G$29</definedName>
    <definedName name="CenaCelkemBezDPH" localSheetId="5">Elektro!$G$28</definedName>
    <definedName name="CenaCelkemBezDPH" localSheetId="1">#REF!</definedName>
    <definedName name="CenaCelkemBezDPH" localSheetId="7">#REF!</definedName>
    <definedName name="CenaCelkemBezDPH">Stavba!$G$28</definedName>
    <definedName name="CenaCelkemVypocet" localSheetId="5">Elektro!$I$43</definedName>
    <definedName name="CenaCelkemVypocet" localSheetId="2">Stavba!$I$40</definedName>
    <definedName name="cisloobjektu" localSheetId="5">Elektro!$D$3</definedName>
    <definedName name="cisloobjektu" localSheetId="1">#REF!</definedName>
    <definedName name="cisloobjektu" localSheetId="7">#REF!</definedName>
    <definedName name="cisloobjektu">Stavba!$C$3</definedName>
    <definedName name="CisloRozpoctu" localSheetId="5">'[3]Krycí list'!$C$2</definedName>
    <definedName name="CisloRozpoctu" localSheetId="6">'[3]Krycí list'!$C$2</definedName>
    <definedName name="CisloRozpoctu" localSheetId="7">'[4]Krycí list'!$C$2</definedName>
    <definedName name="CisloRozpoctu">'[5]Krycí list'!$C$2</definedName>
    <definedName name="CisloStavby" localSheetId="5">Elektro!$D$2</definedName>
    <definedName name="cislostavby" localSheetId="6">'[3]Krycí list'!$A$7</definedName>
    <definedName name="CisloStavby" localSheetId="2">Stavba!$C$2</definedName>
    <definedName name="cislostavby" localSheetId="7">'[4]Krycí list'!$A$7</definedName>
    <definedName name="cislostavby">'[5]Krycí list'!$A$7</definedName>
    <definedName name="CisloStavebnihoRozpoctu" localSheetId="5">Elektro!$D$4</definedName>
    <definedName name="CisloStavebnihoRozpoctu" localSheetId="1">#REF!</definedName>
    <definedName name="CisloStavebnihoRozpoctu" localSheetId="7">#REF!</definedName>
    <definedName name="CisloStavebnihoRozpoctu">Stavba!$D$4</definedName>
    <definedName name="dadresa" localSheetId="5">Elektro!$D$12:$G$12</definedName>
    <definedName name="dadresa" localSheetId="1">#REF!</definedName>
    <definedName name="dadresa" localSheetId="7">#REF!</definedName>
    <definedName name="dadresa">Stavba!$D$12:$G$12</definedName>
    <definedName name="Datum" localSheetId="7">#REF!</definedName>
    <definedName name="Datum">#REF!</definedName>
    <definedName name="DIČ" localSheetId="5">Elektro!$I$12</definedName>
    <definedName name="DIČ" localSheetId="2">Stavba!$I$12</definedName>
    <definedName name="Dil" localSheetId="7">#REF!</definedName>
    <definedName name="Dil">#REF!</definedName>
    <definedName name="dmisto" localSheetId="5">Elektro!$E$13:$G$13</definedName>
    <definedName name="dmisto" localSheetId="1">#REF!</definedName>
    <definedName name="dmisto" localSheetId="7">#REF!</definedName>
    <definedName name="dmisto">Stavba!$D$13:$G$13</definedName>
    <definedName name="Dodavka">[6]Rekapitulace!$G$15</definedName>
    <definedName name="Dodavka0">[6]Položky!#REF!</definedName>
    <definedName name="DPHSni" localSheetId="5">Elektro!$G$24</definedName>
    <definedName name="DPHSni" localSheetId="6">[1]Stavba!$G$24</definedName>
    <definedName name="DPHSni" localSheetId="1">#REF!</definedName>
    <definedName name="DPHSni" localSheetId="7">[2]Stavba!$G$24</definedName>
    <definedName name="DPHSni">Stavba!$G$24</definedName>
    <definedName name="DPHZakl" localSheetId="5">Elektro!$G$26</definedName>
    <definedName name="DPHZakl" localSheetId="6">[1]Stavba!$G$26</definedName>
    <definedName name="DPHZakl" localSheetId="1">#REF!</definedName>
    <definedName name="DPHZakl" localSheetId="7">[2]Stavba!$G$26</definedName>
    <definedName name="DPHZakl">Stavba!$G$26</definedName>
    <definedName name="dpsc" localSheetId="5">Elektro!$D$13</definedName>
    <definedName name="dpsc" localSheetId="2">Stavba!$C$13</definedName>
    <definedName name="end_rozpocty" localSheetId="7">#REF!</definedName>
    <definedName name="end_rozpocty">#REF!</definedName>
    <definedName name="firmy_rozpocty.0" localSheetId="7">#REF!</definedName>
    <definedName name="firmy_rozpocty.0">#REF!</definedName>
    <definedName name="firmy_rozpocty.1" localSheetId="7">#REF!</definedName>
    <definedName name="firmy_rozpocty.1">#REF!</definedName>
    <definedName name="firmy_rozpocty_pozn.Poznamka2" localSheetId="7">#REF!</definedName>
    <definedName name="firmy_rozpocty_pozn.Poznamka2">#REF!</definedName>
    <definedName name="HSV">[6]Rekapitulace!$E$15</definedName>
    <definedName name="HSV0">[6]Položky!#REF!</definedName>
    <definedName name="HZS">[6]Rekapitulace!$I$15</definedName>
    <definedName name="HZS0">[6]Položky!#REF!</definedName>
    <definedName name="IČO" localSheetId="5">Elektro!$I$11</definedName>
    <definedName name="IČO" localSheetId="2">Stavba!$I$11</definedName>
    <definedName name="JKSO" localSheetId="7">#REF!</definedName>
    <definedName name="JKSO">#REF!</definedName>
    <definedName name="Mena" localSheetId="5">Elektro!$J$29</definedName>
    <definedName name="Mena" localSheetId="6">[1]Stavba!$J$29</definedName>
    <definedName name="Mena" localSheetId="1">#REF!</definedName>
    <definedName name="Mena" localSheetId="7">[2]Stavba!$J$29</definedName>
    <definedName name="Mena">Stavba!$J$29</definedName>
    <definedName name="MistoStavby" localSheetId="5">Elektro!$D$4</definedName>
    <definedName name="MistoStavby" localSheetId="1">#REF!</definedName>
    <definedName name="MistoStavby" localSheetId="7">#REF!</definedName>
    <definedName name="MistoStavby">Stavba!$D$4</definedName>
    <definedName name="MJ" localSheetId="7">#REF!</definedName>
    <definedName name="MJ">#REF!</definedName>
    <definedName name="Mont">[6]Rekapitulace!$H$15</definedName>
    <definedName name="Montaz0">[6]Položky!#REF!</definedName>
    <definedName name="NazevDilu" localSheetId="7">#REF!</definedName>
    <definedName name="NazevDilu">#REF!</definedName>
    <definedName name="nazevobjektu" localSheetId="5">Elektro!$E$3</definedName>
    <definedName name="nazevobjektu" localSheetId="1">#REF!</definedName>
    <definedName name="nazevobjektu" localSheetId="7">#REF!</definedName>
    <definedName name="nazevobjektu">Stavba!$D$3</definedName>
    <definedName name="NazevRozpoctu" localSheetId="5">'[3]Krycí list'!$D$2</definedName>
    <definedName name="NazevRozpoctu" localSheetId="6">'[3]Krycí list'!$D$2</definedName>
    <definedName name="NazevRozpoctu" localSheetId="7">'[4]Krycí list'!$D$2</definedName>
    <definedName name="NazevRozpoctu">'[5]Krycí list'!$D$2</definedName>
    <definedName name="NazevStavby" localSheetId="5">Elektro!$E$2</definedName>
    <definedName name="nazevstavby" localSheetId="6">'[3]Krycí list'!$C$7</definedName>
    <definedName name="NazevStavby" localSheetId="2">Stavba!$D$2</definedName>
    <definedName name="nazevstavby" localSheetId="7">'[4]Krycí list'!$C$7</definedName>
    <definedName name="nazevstavby">'[5]Krycí list'!$C$7</definedName>
    <definedName name="NazevStavebnihoRozpoctu" localSheetId="5">Elektro!$E$4</definedName>
    <definedName name="NazevStavebnihoRozpoctu" localSheetId="1">#REF!</definedName>
    <definedName name="NazevStavebnihoRozpoctu" localSheetId="7">#REF!</definedName>
    <definedName name="NazevStavebnihoRozpoctu">Stavba!$E$4</definedName>
    <definedName name="_xlnm.Print_Titles" localSheetId="6">'Elektro Pol'!$1:$7</definedName>
    <definedName name="_xlnm.Print_Titles" localSheetId="1">'Krycí list stavby'!$A:$G,'Krycí list stavby'!$1:$5</definedName>
    <definedName name="_xlnm.Print_Titles" localSheetId="7">'VRN Pol'!$1:$7</definedName>
    <definedName name="oadresa" localSheetId="5">Elektro!$D$6</definedName>
    <definedName name="oadresa" localSheetId="1">#REF!</definedName>
    <definedName name="oadresa" localSheetId="7">#REF!</definedName>
    <definedName name="oadresa">Stavba!$D$6</definedName>
    <definedName name="Objednatel" localSheetId="5">Elektro!$D$5</definedName>
    <definedName name="Objednatel" localSheetId="2">Stavba!$D$5</definedName>
    <definedName name="Objednatel" localSheetId="7">#REF!</definedName>
    <definedName name="Objednatel">#REF!</definedName>
    <definedName name="Objekt" localSheetId="5">Elektro!$B$38</definedName>
    <definedName name="Objekt" localSheetId="2">Stavba!$B$38</definedName>
    <definedName name="_xlnm.Print_Area" localSheetId="5">Elektro!$A$1:$J$55</definedName>
    <definedName name="_xlnm.Print_Area" localSheetId="6">'Elektro Pol'!$A$1:$X$179</definedName>
    <definedName name="_xlnm.Print_Area" localSheetId="1">'Krycí list stavby'!$A$1:$F$23</definedName>
    <definedName name="_xlnm.Print_Area" localSheetId="4">'Rozpočet Pol'!$A$1:$U$244</definedName>
    <definedName name="_xlnm.Print_Area" localSheetId="2">Stavba!$A$1:$J$63</definedName>
    <definedName name="_xlnm.Print_Area" localSheetId="7">'VRN Pol'!$A$1:$T$38</definedName>
    <definedName name="odic" localSheetId="5">Elektro!$I$6</definedName>
    <definedName name="odic" localSheetId="2">Stavba!$I$6</definedName>
    <definedName name="oico" localSheetId="5">Elektro!$I$5</definedName>
    <definedName name="oico" localSheetId="2">Stavba!$I$5</definedName>
    <definedName name="omisto" localSheetId="5">Elektro!$E$7</definedName>
    <definedName name="omisto" localSheetId="2">Stavba!$D$7</definedName>
    <definedName name="onazev" localSheetId="5">Elektro!$D$6</definedName>
    <definedName name="onazev" localSheetId="2">Stavba!$D$6</definedName>
    <definedName name="opsc" localSheetId="5">Elektro!$D$7</definedName>
    <definedName name="opsc" localSheetId="2">Stavba!$C$7</definedName>
    <definedName name="padresa" localSheetId="5">Elektro!$D$9</definedName>
    <definedName name="padresa" localSheetId="1">#REF!</definedName>
    <definedName name="padresa" localSheetId="7">#REF!</definedName>
    <definedName name="padresa">Stavba!$D$9</definedName>
    <definedName name="pdic" localSheetId="5">Elektro!$I$9</definedName>
    <definedName name="pdic" localSheetId="1">#REF!</definedName>
    <definedName name="pdic" localSheetId="7">#REF!</definedName>
    <definedName name="pdic">Stavba!$I$9</definedName>
    <definedName name="pico" localSheetId="5">Elektro!$I$8</definedName>
    <definedName name="pico" localSheetId="1">#REF!</definedName>
    <definedName name="pico" localSheetId="7">#REF!</definedName>
    <definedName name="pico">Stavba!$I$8</definedName>
    <definedName name="pmisto" localSheetId="5">Elektro!$E$10</definedName>
    <definedName name="pmisto" localSheetId="1">#REF!</definedName>
    <definedName name="pmisto" localSheetId="7">#REF!</definedName>
    <definedName name="pmisto">Stavba!$D$10</definedName>
    <definedName name="PocetMJ" localSheetId="5">#REF!</definedName>
    <definedName name="PocetMJ" localSheetId="6">#REF!</definedName>
    <definedName name="PocetMJ" localSheetId="1">#REF!</definedName>
    <definedName name="PocetMJ" localSheetId="7">#REF!</definedName>
    <definedName name="PocetMJ">#REF!</definedName>
    <definedName name="PoptavkaID" localSheetId="5">Elektro!$A$1</definedName>
    <definedName name="PoptavkaID" localSheetId="1">#REF!</definedName>
    <definedName name="PoptavkaID" localSheetId="7">#REF!</definedName>
    <definedName name="PoptavkaID">Stavba!$A$1</definedName>
    <definedName name="Poznamka" localSheetId="7">#REF!</definedName>
    <definedName name="Poznamka">#REF!</definedName>
    <definedName name="pPSC" localSheetId="5">Elektro!$D$10</definedName>
    <definedName name="pPSC" localSheetId="1">#REF!</definedName>
    <definedName name="pPSC" localSheetId="7">#REF!</definedName>
    <definedName name="pPSC">Stavba!$C$10</definedName>
    <definedName name="Projektant" localSheetId="5">Elektro!$D$8</definedName>
    <definedName name="Projektant" localSheetId="1">#REF!</definedName>
    <definedName name="Projektant" localSheetId="7">#REF!</definedName>
    <definedName name="Projektant">Stavba!$D$8</definedName>
    <definedName name="PSV">[6]Rekapitulace!$F$15</definedName>
    <definedName name="PSV0">[6]Položky!#REF!</definedName>
    <definedName name="SazbaDPH1" localSheetId="5">Elektro!$E$23</definedName>
    <definedName name="SazbaDPH1" localSheetId="6">'[3]Krycí list'!$C$30</definedName>
    <definedName name="SazbaDPH1" localSheetId="2">Stavba!$E$23</definedName>
    <definedName name="SazbaDPH1" localSheetId="7">'[4]Krycí list'!$C$30</definedName>
    <definedName name="SazbaDPH1">'[5]Krycí list'!$C$30</definedName>
    <definedName name="SazbaDPH2" localSheetId="5">Elektro!$E$25</definedName>
    <definedName name="SazbaDPH2" localSheetId="6">'[3]Krycí list'!$C$32</definedName>
    <definedName name="SazbaDPH2" localSheetId="2">Stavba!$E$25</definedName>
    <definedName name="SazbaDPH2" localSheetId="7">'[4]Krycí list'!$C$32</definedName>
    <definedName name="SazbaDPH2">'[5]Krycí list'!$C$32</definedName>
    <definedName name="SloupecCC" localSheetId="5">#REF!</definedName>
    <definedName name="SloupecCC" localSheetId="6">#REF!</definedName>
    <definedName name="SloupecCC" localSheetId="1">#REF!</definedName>
    <definedName name="SloupecCC" localSheetId="7">#REF!</definedName>
    <definedName name="SloupecCC">#REF!</definedName>
    <definedName name="SloupecCisloPol" localSheetId="5">#REF!</definedName>
    <definedName name="SloupecCisloPol" localSheetId="6">#REF!</definedName>
    <definedName name="SloupecCisloPol" localSheetId="1">#REF!</definedName>
    <definedName name="SloupecCisloPol" localSheetId="7">#REF!</definedName>
    <definedName name="SloupecCisloPol">#REF!</definedName>
    <definedName name="SloupecJC" localSheetId="5">#REF!</definedName>
    <definedName name="SloupecJC" localSheetId="6">#REF!</definedName>
    <definedName name="SloupecJC" localSheetId="1">#REF!</definedName>
    <definedName name="SloupecJC" localSheetId="7">#REF!</definedName>
    <definedName name="SloupecJC">#REF!</definedName>
    <definedName name="SloupecMJ" localSheetId="5">#REF!</definedName>
    <definedName name="SloupecMJ" localSheetId="6">#REF!</definedName>
    <definedName name="SloupecMJ" localSheetId="1">#REF!</definedName>
    <definedName name="SloupecMJ" localSheetId="7">#REF!</definedName>
    <definedName name="SloupecMJ">#REF!</definedName>
    <definedName name="SloupecMnozstvi" localSheetId="5">#REF!</definedName>
    <definedName name="SloupecMnozstvi" localSheetId="6">#REF!</definedName>
    <definedName name="SloupecMnozstvi" localSheetId="1">#REF!</definedName>
    <definedName name="SloupecMnozstvi" localSheetId="7">#REF!</definedName>
    <definedName name="SloupecMnozstvi">#REF!</definedName>
    <definedName name="SloupecNazPol" localSheetId="5">#REF!</definedName>
    <definedName name="SloupecNazPol" localSheetId="6">#REF!</definedName>
    <definedName name="SloupecNazPol" localSheetId="1">#REF!</definedName>
    <definedName name="SloupecNazPol" localSheetId="7">#REF!</definedName>
    <definedName name="SloupecNazPol">#REF!</definedName>
    <definedName name="SloupecPC" localSheetId="5">#REF!</definedName>
    <definedName name="SloupecPC" localSheetId="6">#REF!</definedName>
    <definedName name="SloupecPC" localSheetId="1">#REF!</definedName>
    <definedName name="SloupecPC" localSheetId="7">#REF!</definedName>
    <definedName name="SloupecPC">#REF!</definedName>
    <definedName name="sum_memrekapdph" localSheetId="7">#REF!</definedName>
    <definedName name="sum_memrekapdph">#REF!</definedName>
    <definedName name="sum_prekap" localSheetId="7">#REF!</definedName>
    <definedName name="sum_prekap">#REF!</definedName>
    <definedName name="top_memrekapdph" localSheetId="7">#REF!</definedName>
    <definedName name="top_memrekapdph">#REF!</definedName>
    <definedName name="top_phlavy" localSheetId="7">#REF!</definedName>
    <definedName name="top_phlavy">#REF!</definedName>
    <definedName name="top_rkap" localSheetId="7">#REF!</definedName>
    <definedName name="top_rkap">#REF!</definedName>
    <definedName name="top_rozpocty" localSheetId="7">#REF!</definedName>
    <definedName name="top_rozpocty">#REF!</definedName>
    <definedName name="top_rpolozky" localSheetId="7">#REF!</definedName>
    <definedName name="top_rpolozky">#REF!</definedName>
    <definedName name="Typ" localSheetId="7">[6]Položky!#REF!</definedName>
    <definedName name="Typ">[6]Položky!#REF!</definedName>
    <definedName name="VRN" localSheetId="7">[6]Rekapitulace!#REF!</definedName>
    <definedName name="VRN">[6]Rekapitulace!#REF!</definedName>
    <definedName name="VRNKc" localSheetId="7">[6]Rekapitulace!#REF!</definedName>
    <definedName name="VRNKc">[6]Rekapitulace!#REF!</definedName>
    <definedName name="VRNnazev" localSheetId="7">[6]Rekapitulace!#REF!</definedName>
    <definedName name="VRNnazev">[6]Rekapitulace!#REF!</definedName>
    <definedName name="VRNproc">[6]Rekapitulace!#REF!</definedName>
    <definedName name="VRNzakl">[6]Rekapitulace!#REF!</definedName>
    <definedName name="Vypracoval" localSheetId="5">Elektro!$D$14</definedName>
    <definedName name="Vypracoval" localSheetId="1">#REF!</definedName>
    <definedName name="Vypracoval" localSheetId="7">#REF!</definedName>
    <definedName name="Vypracoval">Stavba!$D$14</definedName>
    <definedName name="Z_B7E7C763_C459_487D_8ABA_5CFDDFBD5A84_.wvu.Cols" localSheetId="5" hidden="1">Elektro!$A:$A</definedName>
    <definedName name="Z_B7E7C763_C459_487D_8ABA_5CFDDFBD5A84_.wvu.Cols" localSheetId="2" hidden="1">Stavba!$A:$A</definedName>
    <definedName name="Z_B7E7C763_C459_487D_8ABA_5CFDDFBD5A84_.wvu.PrintArea" localSheetId="5" hidden="1">Elektro!$B$1:$J$36</definedName>
    <definedName name="Z_B7E7C763_C459_487D_8ABA_5CFDDFBD5A84_.wvu.PrintArea" localSheetId="2" hidden="1">Stavba!$B$1:$J$36</definedName>
    <definedName name="Zakazka" localSheetId="7">#REF!</definedName>
    <definedName name="Zakazka">#REF!</definedName>
    <definedName name="Zaklad22" localSheetId="7">#REF!</definedName>
    <definedName name="Zaklad22">#REF!</definedName>
    <definedName name="Zaklad5" localSheetId="7">#REF!</definedName>
    <definedName name="Zaklad5">#REF!</definedName>
    <definedName name="ZakladDPHSni" localSheetId="5">Elektro!$G$23</definedName>
    <definedName name="ZakladDPHSni" localSheetId="6">[1]Stavba!$G$23</definedName>
    <definedName name="ZakladDPHSni" localSheetId="1">#REF!</definedName>
    <definedName name="ZakladDPHSni" localSheetId="7">[2]Stavba!$G$23</definedName>
    <definedName name="ZakladDPHSni">Stavba!$G$23</definedName>
    <definedName name="ZakladDPHSniVypocet" localSheetId="5">Elektro!$F$43</definedName>
    <definedName name="ZakladDPHSniVypocet" localSheetId="2">Stavba!$F$40</definedName>
    <definedName name="ZakladDPHZakl" localSheetId="5">Elektro!$G$25</definedName>
    <definedName name="ZakladDPHZakl" localSheetId="6">[1]Stavba!$G$25</definedName>
    <definedName name="ZakladDPHZakl" localSheetId="1">#REF!</definedName>
    <definedName name="ZakladDPHZakl" localSheetId="7">[2]Stavba!$G$25</definedName>
    <definedName name="ZakladDPHZakl">Stavba!$G$25</definedName>
    <definedName name="ZakladDPHZaklVypocet" localSheetId="5">Elektro!$G$43</definedName>
    <definedName name="ZakladDPHZaklVypocet" localSheetId="2">Stavba!$G$40</definedName>
    <definedName name="ZaObjednatele" localSheetId="5">Elektro!$G$34</definedName>
    <definedName name="ZaObjednatele" localSheetId="7">#REF!</definedName>
    <definedName name="ZaObjednatele">#REF!</definedName>
    <definedName name="Zaokrouhleni" localSheetId="5">Elektro!$G$27</definedName>
    <definedName name="Zaokrouhleni" localSheetId="1">#REF!</definedName>
    <definedName name="Zaokrouhleni" localSheetId="7">#REF!</definedName>
    <definedName name="Zaokrouhleni">Stavba!$G$27</definedName>
    <definedName name="ZaZhotovitele" localSheetId="5">Elektro!$D$34</definedName>
    <definedName name="ZaZhotovitele" localSheetId="7">#REF!</definedName>
    <definedName name="ZaZhotovitele">#REF!</definedName>
    <definedName name="Zhotovitel" localSheetId="5">Elektro!$D$11:$G$11</definedName>
    <definedName name="Zhotovitel" localSheetId="1">#REF!</definedName>
    <definedName name="Zhotovitel" localSheetId="7">#REF!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E178" i="17"/>
  <c r="BA176"/>
  <c r="V175"/>
  <c r="Q175"/>
  <c r="O175"/>
  <c r="K175"/>
  <c r="I175"/>
  <c r="G175"/>
  <c r="M175" s="1"/>
  <c r="V174"/>
  <c r="Q174"/>
  <c r="Q172" s="1"/>
  <c r="O174"/>
  <c r="K174"/>
  <c r="I174"/>
  <c r="G174"/>
  <c r="M174" s="1"/>
  <c r="V173"/>
  <c r="V172" s="1"/>
  <c r="Q173"/>
  <c r="O173"/>
  <c r="O172" s="1"/>
  <c r="K173"/>
  <c r="K172" s="1"/>
  <c r="I173"/>
  <c r="I172" s="1"/>
  <c r="G173"/>
  <c r="M173" s="1"/>
  <c r="V171"/>
  <c r="Q171"/>
  <c r="O171"/>
  <c r="K171"/>
  <c r="K169" s="1"/>
  <c r="I171"/>
  <c r="G171"/>
  <c r="G169" s="1"/>
  <c r="V170"/>
  <c r="Q170"/>
  <c r="Q169" s="1"/>
  <c r="O170"/>
  <c r="O169" s="1"/>
  <c r="K170"/>
  <c r="I170"/>
  <c r="I169" s="1"/>
  <c r="G170"/>
  <c r="M170" s="1"/>
  <c r="V168"/>
  <c r="V167" s="1"/>
  <c r="Q168"/>
  <c r="Q167" s="1"/>
  <c r="O168"/>
  <c r="K168"/>
  <c r="I168"/>
  <c r="I167" s="1"/>
  <c r="G168"/>
  <c r="G167" s="1"/>
  <c r="O167"/>
  <c r="K167"/>
  <c r="V166"/>
  <c r="Q166"/>
  <c r="O166"/>
  <c r="M166"/>
  <c r="K166"/>
  <c r="I166"/>
  <c r="G166"/>
  <c r="V165"/>
  <c r="Q165"/>
  <c r="O165"/>
  <c r="K165"/>
  <c r="I165"/>
  <c r="G165"/>
  <c r="M165" s="1"/>
  <c r="V164"/>
  <c r="Q164"/>
  <c r="O164"/>
  <c r="K164"/>
  <c r="I164"/>
  <c r="G164"/>
  <c r="M164" s="1"/>
  <c r="V163"/>
  <c r="Q163"/>
  <c r="O163"/>
  <c r="K163"/>
  <c r="I163"/>
  <c r="G163"/>
  <c r="M163" s="1"/>
  <c r="V162"/>
  <c r="Q162"/>
  <c r="O162"/>
  <c r="K162"/>
  <c r="I162"/>
  <c r="G162"/>
  <c r="M162" s="1"/>
  <c r="V161"/>
  <c r="Q161"/>
  <c r="O161"/>
  <c r="K161"/>
  <c r="I161"/>
  <c r="G161"/>
  <c r="M161" s="1"/>
  <c r="V160"/>
  <c r="Q160"/>
  <c r="O160"/>
  <c r="K160"/>
  <c r="I160"/>
  <c r="G160"/>
  <c r="M160" s="1"/>
  <c r="V159"/>
  <c r="Q159"/>
  <c r="O159"/>
  <c r="K159"/>
  <c r="I159"/>
  <c r="G159"/>
  <c r="M159" s="1"/>
  <c r="V158"/>
  <c r="Q158"/>
  <c r="O158"/>
  <c r="K158"/>
  <c r="I158"/>
  <c r="G158"/>
  <c r="M158" s="1"/>
  <c r="V157"/>
  <c r="Q157"/>
  <c r="O157"/>
  <c r="K157"/>
  <c r="I157"/>
  <c r="G157"/>
  <c r="M157" s="1"/>
  <c r="V156"/>
  <c r="Q156"/>
  <c r="O156"/>
  <c r="K156"/>
  <c r="I156"/>
  <c r="G156"/>
  <c r="M156" s="1"/>
  <c r="V155"/>
  <c r="Q155"/>
  <c r="O155"/>
  <c r="K155"/>
  <c r="I155"/>
  <c r="G155"/>
  <c r="M155" s="1"/>
  <c r="V154"/>
  <c r="Q154"/>
  <c r="O154"/>
  <c r="M154"/>
  <c r="K154"/>
  <c r="I154"/>
  <c r="G154"/>
  <c r="V153"/>
  <c r="Q153"/>
  <c r="O153"/>
  <c r="K153"/>
  <c r="I153"/>
  <c r="G153"/>
  <c r="M153" s="1"/>
  <c r="V152"/>
  <c r="Q152"/>
  <c r="O152"/>
  <c r="K152"/>
  <c r="I152"/>
  <c r="G152"/>
  <c r="M152" s="1"/>
  <c r="V151"/>
  <c r="Q151"/>
  <c r="O151"/>
  <c r="K151"/>
  <c r="I151"/>
  <c r="G151"/>
  <c r="M151" s="1"/>
  <c r="V150"/>
  <c r="Q150"/>
  <c r="O150"/>
  <c r="K150"/>
  <c r="I150"/>
  <c r="G150"/>
  <c r="M150" s="1"/>
  <c r="V149"/>
  <c r="Q149"/>
  <c r="O149"/>
  <c r="K149"/>
  <c r="I149"/>
  <c r="G149"/>
  <c r="M149" s="1"/>
  <c r="V148"/>
  <c r="Q148"/>
  <c r="O148"/>
  <c r="K148"/>
  <c r="I148"/>
  <c r="G148"/>
  <c r="M148" s="1"/>
  <c r="V147"/>
  <c r="Q147"/>
  <c r="O147"/>
  <c r="K147"/>
  <c r="I147"/>
  <c r="G147"/>
  <c r="M147" s="1"/>
  <c r="V145"/>
  <c r="Q145"/>
  <c r="O145"/>
  <c r="M145"/>
  <c r="K145"/>
  <c r="I145"/>
  <c r="G145"/>
  <c r="V144"/>
  <c r="Q144"/>
  <c r="O144"/>
  <c r="K144"/>
  <c r="I144"/>
  <c r="G144"/>
  <c r="M144" s="1"/>
  <c r="V143"/>
  <c r="Q143"/>
  <c r="O143"/>
  <c r="M143"/>
  <c r="K143"/>
  <c r="I143"/>
  <c r="G143"/>
  <c r="V142"/>
  <c r="Q142"/>
  <c r="O142"/>
  <c r="K142"/>
  <c r="I142"/>
  <c r="G142"/>
  <c r="M142" s="1"/>
  <c r="V141"/>
  <c r="Q141"/>
  <c r="O141"/>
  <c r="K141"/>
  <c r="I141"/>
  <c r="G141"/>
  <c r="M141" s="1"/>
  <c r="V140"/>
  <c r="Q140"/>
  <c r="O140"/>
  <c r="K140"/>
  <c r="I140"/>
  <c r="G140"/>
  <c r="M140" s="1"/>
  <c r="V139"/>
  <c r="Q139"/>
  <c r="O139"/>
  <c r="K139"/>
  <c r="I139"/>
  <c r="G139"/>
  <c r="M139" s="1"/>
  <c r="V138"/>
  <c r="Q138"/>
  <c r="O138"/>
  <c r="K138"/>
  <c r="I138"/>
  <c r="G138"/>
  <c r="M138" s="1"/>
  <c r="V137"/>
  <c r="Q137"/>
  <c r="O137"/>
  <c r="K137"/>
  <c r="I137"/>
  <c r="G137"/>
  <c r="M137" s="1"/>
  <c r="V136"/>
  <c r="Q136"/>
  <c r="O136"/>
  <c r="K136"/>
  <c r="I136"/>
  <c r="G136"/>
  <c r="M136" s="1"/>
  <c r="V135"/>
  <c r="Q135"/>
  <c r="O135"/>
  <c r="K135"/>
  <c r="I135"/>
  <c r="G135"/>
  <c r="M135" s="1"/>
  <c r="V134"/>
  <c r="Q134"/>
  <c r="O134"/>
  <c r="K134"/>
  <c r="I134"/>
  <c r="G134"/>
  <c r="M134" s="1"/>
  <c r="V133"/>
  <c r="Q133"/>
  <c r="O133"/>
  <c r="M133"/>
  <c r="K133"/>
  <c r="I133"/>
  <c r="G133"/>
  <c r="V132"/>
  <c r="Q132"/>
  <c r="O132"/>
  <c r="K132"/>
  <c r="I132"/>
  <c r="G132"/>
  <c r="M132" s="1"/>
  <c r="V131"/>
  <c r="Q131"/>
  <c r="O131"/>
  <c r="K131"/>
  <c r="I131"/>
  <c r="G131"/>
  <c r="M131" s="1"/>
  <c r="V130"/>
  <c r="Q130"/>
  <c r="O130"/>
  <c r="K130"/>
  <c r="I130"/>
  <c r="G130"/>
  <c r="M130" s="1"/>
  <c r="V129"/>
  <c r="Q129"/>
  <c r="O129"/>
  <c r="K129"/>
  <c r="I129"/>
  <c r="G129"/>
  <c r="M129" s="1"/>
  <c r="V128"/>
  <c r="Q128"/>
  <c r="O128"/>
  <c r="K128"/>
  <c r="I128"/>
  <c r="G128"/>
  <c r="M128" s="1"/>
  <c r="V127"/>
  <c r="Q127"/>
  <c r="O127"/>
  <c r="K127"/>
  <c r="I127"/>
  <c r="G127"/>
  <c r="M127" s="1"/>
  <c r="V126"/>
  <c r="Q126"/>
  <c r="O126"/>
  <c r="K126"/>
  <c r="I126"/>
  <c r="G126"/>
  <c r="M126" s="1"/>
  <c r="V125"/>
  <c r="Q125"/>
  <c r="O125"/>
  <c r="K125"/>
  <c r="I125"/>
  <c r="G125"/>
  <c r="M125" s="1"/>
  <c r="V124"/>
  <c r="Q124"/>
  <c r="O124"/>
  <c r="K124"/>
  <c r="I124"/>
  <c r="G124"/>
  <c r="M124" s="1"/>
  <c r="V123"/>
  <c r="Q123"/>
  <c r="O123"/>
  <c r="K123"/>
  <c r="I123"/>
  <c r="G123"/>
  <c r="M123" s="1"/>
  <c r="V122"/>
  <c r="Q122"/>
  <c r="O122"/>
  <c r="K122"/>
  <c r="I122"/>
  <c r="G122"/>
  <c r="M122" s="1"/>
  <c r="V121"/>
  <c r="Q121"/>
  <c r="O121"/>
  <c r="K121"/>
  <c r="I121"/>
  <c r="G121"/>
  <c r="M121" s="1"/>
  <c r="V120"/>
  <c r="Q120"/>
  <c r="O120"/>
  <c r="K120"/>
  <c r="I120"/>
  <c r="G120"/>
  <c r="M120" s="1"/>
  <c r="BA119"/>
  <c r="V118"/>
  <c r="Q118"/>
  <c r="O118"/>
  <c r="K118"/>
  <c r="I118"/>
  <c r="G118"/>
  <c r="M118" s="1"/>
  <c r="V117"/>
  <c r="Q117"/>
  <c r="O117"/>
  <c r="K117"/>
  <c r="I117"/>
  <c r="G117"/>
  <c r="M117" s="1"/>
  <c r="V116"/>
  <c r="Q116"/>
  <c r="O116"/>
  <c r="K116"/>
  <c r="I116"/>
  <c r="G116"/>
  <c r="M116" s="1"/>
  <c r="V115"/>
  <c r="Q115"/>
  <c r="O115"/>
  <c r="K115"/>
  <c r="I115"/>
  <c r="G115"/>
  <c r="M115" s="1"/>
  <c r="V114"/>
  <c r="Q114"/>
  <c r="O114"/>
  <c r="K114"/>
  <c r="I114"/>
  <c r="G114"/>
  <c r="M114" s="1"/>
  <c r="V113"/>
  <c r="Q113"/>
  <c r="O113"/>
  <c r="K113"/>
  <c r="I113"/>
  <c r="G113"/>
  <c r="M113" s="1"/>
  <c r="V112"/>
  <c r="Q112"/>
  <c r="O112"/>
  <c r="K112"/>
  <c r="I112"/>
  <c r="G112"/>
  <c r="M112" s="1"/>
  <c r="V111"/>
  <c r="Q111"/>
  <c r="O111"/>
  <c r="K111"/>
  <c r="I111"/>
  <c r="G111"/>
  <c r="M111" s="1"/>
  <c r="V110"/>
  <c r="Q110"/>
  <c r="O110"/>
  <c r="K110"/>
  <c r="I110"/>
  <c r="G110"/>
  <c r="M110" s="1"/>
  <c r="V109"/>
  <c r="Q109"/>
  <c r="O109"/>
  <c r="M109"/>
  <c r="K109"/>
  <c r="I109"/>
  <c r="G109"/>
  <c r="V108"/>
  <c r="Q108"/>
  <c r="O108"/>
  <c r="K108"/>
  <c r="I108"/>
  <c r="G108"/>
  <c r="M108" s="1"/>
  <c r="V107"/>
  <c r="Q107"/>
  <c r="O107"/>
  <c r="M107"/>
  <c r="K107"/>
  <c r="I107"/>
  <c r="G107"/>
  <c r="V106"/>
  <c r="Q106"/>
  <c r="O106"/>
  <c r="K106"/>
  <c r="I106"/>
  <c r="G106"/>
  <c r="M106" s="1"/>
  <c r="V105"/>
  <c r="Q105"/>
  <c r="Q104" s="1"/>
  <c r="O105"/>
  <c r="K105"/>
  <c r="I105"/>
  <c r="G105"/>
  <c r="M105" s="1"/>
  <c r="K104"/>
  <c r="V103"/>
  <c r="Q103"/>
  <c r="O103"/>
  <c r="K103"/>
  <c r="I103"/>
  <c r="G103"/>
  <c r="M103" s="1"/>
  <c r="V102"/>
  <c r="Q102"/>
  <c r="O102"/>
  <c r="K102"/>
  <c r="I102"/>
  <c r="G102"/>
  <c r="M102" s="1"/>
  <c r="V101"/>
  <c r="Q101"/>
  <c r="O101"/>
  <c r="K101"/>
  <c r="I101"/>
  <c r="G101"/>
  <c r="M101" s="1"/>
  <c r="V100"/>
  <c r="Q100"/>
  <c r="O100"/>
  <c r="K100"/>
  <c r="I100"/>
  <c r="G100"/>
  <c r="M100" s="1"/>
  <c r="V99"/>
  <c r="Q99"/>
  <c r="O99"/>
  <c r="K99"/>
  <c r="I99"/>
  <c r="G99"/>
  <c r="M99" s="1"/>
  <c r="V98"/>
  <c r="Q98"/>
  <c r="O98"/>
  <c r="K98"/>
  <c r="I98"/>
  <c r="G98"/>
  <c r="M98" s="1"/>
  <c r="V97"/>
  <c r="Q97"/>
  <c r="O97"/>
  <c r="M97"/>
  <c r="K97"/>
  <c r="I97"/>
  <c r="G97"/>
  <c r="V96"/>
  <c r="Q96"/>
  <c r="O96"/>
  <c r="K96"/>
  <c r="I96"/>
  <c r="G96"/>
  <c r="M96" s="1"/>
  <c r="V95"/>
  <c r="Q95"/>
  <c r="O95"/>
  <c r="K95"/>
  <c r="I95"/>
  <c r="G95"/>
  <c r="M95" s="1"/>
  <c r="V94"/>
  <c r="Q94"/>
  <c r="O94"/>
  <c r="K94"/>
  <c r="I94"/>
  <c r="G94"/>
  <c r="M94" s="1"/>
  <c r="V93"/>
  <c r="Q93"/>
  <c r="O93"/>
  <c r="K93"/>
  <c r="I93"/>
  <c r="G93"/>
  <c r="M93" s="1"/>
  <c r="V92"/>
  <c r="Q92"/>
  <c r="O92"/>
  <c r="K92"/>
  <c r="I92"/>
  <c r="G92"/>
  <c r="M92" s="1"/>
  <c r="V91"/>
  <c r="Q91"/>
  <c r="O91"/>
  <c r="K91"/>
  <c r="I91"/>
  <c r="G91"/>
  <c r="M91" s="1"/>
  <c r="V90"/>
  <c r="Q90"/>
  <c r="O90"/>
  <c r="K90"/>
  <c r="I90"/>
  <c r="G90"/>
  <c r="M90" s="1"/>
  <c r="V89"/>
  <c r="Q89"/>
  <c r="O89"/>
  <c r="K89"/>
  <c r="I89"/>
  <c r="G89"/>
  <c r="M89" s="1"/>
  <c r="V88"/>
  <c r="Q88"/>
  <c r="O88"/>
  <c r="K88"/>
  <c r="I88"/>
  <c r="G88"/>
  <c r="M88" s="1"/>
  <c r="V87"/>
  <c r="Q87"/>
  <c r="O87"/>
  <c r="M87"/>
  <c r="K87"/>
  <c r="I87"/>
  <c r="G87"/>
  <c r="V86"/>
  <c r="Q86"/>
  <c r="O86"/>
  <c r="K86"/>
  <c r="I86"/>
  <c r="G86"/>
  <c r="M86" s="1"/>
  <c r="V85"/>
  <c r="Q85"/>
  <c r="O85"/>
  <c r="M85"/>
  <c r="K85"/>
  <c r="I85"/>
  <c r="G85"/>
  <c r="BA84"/>
  <c r="V83"/>
  <c r="Q83"/>
  <c r="O83"/>
  <c r="K83"/>
  <c r="I83"/>
  <c r="G83"/>
  <c r="M83" s="1"/>
  <c r="V82"/>
  <c r="Q82"/>
  <c r="O82"/>
  <c r="K82"/>
  <c r="I82"/>
  <c r="G82"/>
  <c r="M82" s="1"/>
  <c r="V81"/>
  <c r="Q81"/>
  <c r="O81"/>
  <c r="K81"/>
  <c r="I81"/>
  <c r="G81"/>
  <c r="M81" s="1"/>
  <c r="V80"/>
  <c r="Q80"/>
  <c r="O80"/>
  <c r="K80"/>
  <c r="I80"/>
  <c r="G80"/>
  <c r="M80" s="1"/>
  <c r="V79"/>
  <c r="Q79"/>
  <c r="O79"/>
  <c r="K79"/>
  <c r="I79"/>
  <c r="G79"/>
  <c r="M79" s="1"/>
  <c r="V78"/>
  <c r="Q78"/>
  <c r="O78"/>
  <c r="K78"/>
  <c r="I78"/>
  <c r="G78"/>
  <c r="M78" s="1"/>
  <c r="V77"/>
  <c r="Q77"/>
  <c r="O77"/>
  <c r="K77"/>
  <c r="I77"/>
  <c r="G77"/>
  <c r="M77" s="1"/>
  <c r="V76"/>
  <c r="Q76"/>
  <c r="O76"/>
  <c r="K76"/>
  <c r="I76"/>
  <c r="G76"/>
  <c r="M76" s="1"/>
  <c r="V75"/>
  <c r="Q75"/>
  <c r="O75"/>
  <c r="K75"/>
  <c r="I75"/>
  <c r="G75"/>
  <c r="M75" s="1"/>
  <c r="V74"/>
  <c r="Q74"/>
  <c r="O74"/>
  <c r="K74"/>
  <c r="I74"/>
  <c r="G74"/>
  <c r="M74" s="1"/>
  <c r="V73"/>
  <c r="Q73"/>
  <c r="O73"/>
  <c r="K73"/>
  <c r="I73"/>
  <c r="G73"/>
  <c r="M73" s="1"/>
  <c r="V72"/>
  <c r="Q72"/>
  <c r="O72"/>
  <c r="K72"/>
  <c r="I72"/>
  <c r="G72"/>
  <c r="M72" s="1"/>
  <c r="V71"/>
  <c r="Q71"/>
  <c r="O71"/>
  <c r="K71"/>
  <c r="I71"/>
  <c r="G71"/>
  <c r="M71" s="1"/>
  <c r="V70"/>
  <c r="Q70"/>
  <c r="O70"/>
  <c r="K70"/>
  <c r="I70"/>
  <c r="G70"/>
  <c r="M70" s="1"/>
  <c r="V69"/>
  <c r="Q69"/>
  <c r="O69"/>
  <c r="K69"/>
  <c r="I69"/>
  <c r="G69"/>
  <c r="M69" s="1"/>
  <c r="V68"/>
  <c r="Q68"/>
  <c r="O68"/>
  <c r="K68"/>
  <c r="I68"/>
  <c r="G68"/>
  <c r="M68" s="1"/>
  <c r="V67"/>
  <c r="Q67"/>
  <c r="O67"/>
  <c r="M67"/>
  <c r="K67"/>
  <c r="I67"/>
  <c r="G67"/>
  <c r="V66"/>
  <c r="Q66"/>
  <c r="O66"/>
  <c r="K66"/>
  <c r="I66"/>
  <c r="G66"/>
  <c r="M66" s="1"/>
  <c r="V65"/>
  <c r="Q65"/>
  <c r="O65"/>
  <c r="M65"/>
  <c r="K65"/>
  <c r="I65"/>
  <c r="G65"/>
  <c r="V64"/>
  <c r="Q64"/>
  <c r="O64"/>
  <c r="K64"/>
  <c r="I64"/>
  <c r="G64"/>
  <c r="M64" s="1"/>
  <c r="V63"/>
  <c r="Q63"/>
  <c r="O63"/>
  <c r="M63"/>
  <c r="K63"/>
  <c r="I63"/>
  <c r="G63"/>
  <c r="V62"/>
  <c r="Q62"/>
  <c r="O62"/>
  <c r="K62"/>
  <c r="I62"/>
  <c r="G62"/>
  <c r="M62" s="1"/>
  <c r="V61"/>
  <c r="Q61"/>
  <c r="O61"/>
  <c r="K61"/>
  <c r="I61"/>
  <c r="G61"/>
  <c r="M61" s="1"/>
  <c r="V60"/>
  <c r="Q60"/>
  <c r="O60"/>
  <c r="K60"/>
  <c r="I60"/>
  <c r="G60"/>
  <c r="M60" s="1"/>
  <c r="V59"/>
  <c r="Q59"/>
  <c r="O59"/>
  <c r="K59"/>
  <c r="I59"/>
  <c r="G59"/>
  <c r="M59" s="1"/>
  <c r="V58"/>
  <c r="Q58"/>
  <c r="O58"/>
  <c r="K58"/>
  <c r="I58"/>
  <c r="G58"/>
  <c r="M58" s="1"/>
  <c r="V57"/>
  <c r="Q57"/>
  <c r="O57"/>
  <c r="K57"/>
  <c r="I57"/>
  <c r="G57"/>
  <c r="M57" s="1"/>
  <c r="V56"/>
  <c r="Q56"/>
  <c r="O56"/>
  <c r="K56"/>
  <c r="I56"/>
  <c r="G56"/>
  <c r="M56" s="1"/>
  <c r="V55"/>
  <c r="Q55"/>
  <c r="O55"/>
  <c r="M55"/>
  <c r="K55"/>
  <c r="I55"/>
  <c r="G55"/>
  <c r="V54"/>
  <c r="Q54"/>
  <c r="O54"/>
  <c r="K54"/>
  <c r="I54"/>
  <c r="G54"/>
  <c r="M54" s="1"/>
  <c r="V53"/>
  <c r="Q53"/>
  <c r="O53"/>
  <c r="M53"/>
  <c r="K53"/>
  <c r="I53"/>
  <c r="G53"/>
  <c r="V52"/>
  <c r="Q52"/>
  <c r="O52"/>
  <c r="K52"/>
  <c r="I52"/>
  <c r="G52"/>
  <c r="M52" s="1"/>
  <c r="V51"/>
  <c r="Q51"/>
  <c r="O51"/>
  <c r="M51"/>
  <c r="K51"/>
  <c r="I51"/>
  <c r="G51"/>
  <c r="V50"/>
  <c r="Q50"/>
  <c r="O50"/>
  <c r="K50"/>
  <c r="I50"/>
  <c r="G50"/>
  <c r="M50" s="1"/>
  <c r="V49"/>
  <c r="Q49"/>
  <c r="O49"/>
  <c r="K49"/>
  <c r="I49"/>
  <c r="G49"/>
  <c r="M49" s="1"/>
  <c r="V48"/>
  <c r="Q48"/>
  <c r="O48"/>
  <c r="K48"/>
  <c r="I48"/>
  <c r="G48"/>
  <c r="M48" s="1"/>
  <c r="V47"/>
  <c r="Q47"/>
  <c r="O47"/>
  <c r="K47"/>
  <c r="I47"/>
  <c r="G47"/>
  <c r="M47" s="1"/>
  <c r="V46"/>
  <c r="Q46"/>
  <c r="O46"/>
  <c r="K46"/>
  <c r="I46"/>
  <c r="G46"/>
  <c r="M46" s="1"/>
  <c r="V45"/>
  <c r="Q45"/>
  <c r="O45"/>
  <c r="K45"/>
  <c r="I45"/>
  <c r="G45"/>
  <c r="M45" s="1"/>
  <c r="V44"/>
  <c r="Q44"/>
  <c r="O44"/>
  <c r="K44"/>
  <c r="I44"/>
  <c r="G44"/>
  <c r="M44" s="1"/>
  <c r="V43"/>
  <c r="Q43"/>
  <c r="O43"/>
  <c r="K43"/>
  <c r="I43"/>
  <c r="G43"/>
  <c r="M43" s="1"/>
  <c r="V42"/>
  <c r="Q42"/>
  <c r="O42"/>
  <c r="K42"/>
  <c r="I42"/>
  <c r="G42"/>
  <c r="M42" s="1"/>
  <c r="V41"/>
  <c r="Q41"/>
  <c r="O41"/>
  <c r="K41"/>
  <c r="I41"/>
  <c r="G41"/>
  <c r="M41" s="1"/>
  <c r="V40"/>
  <c r="Q40"/>
  <c r="O40"/>
  <c r="K40"/>
  <c r="I40"/>
  <c r="G40"/>
  <c r="M40" s="1"/>
  <c r="V39"/>
  <c r="Q39"/>
  <c r="O39"/>
  <c r="M39"/>
  <c r="K39"/>
  <c r="I39"/>
  <c r="G39"/>
  <c r="V38"/>
  <c r="Q38"/>
  <c r="O38"/>
  <c r="K38"/>
  <c r="I38"/>
  <c r="G38"/>
  <c r="M38" s="1"/>
  <c r="V37"/>
  <c r="Q37"/>
  <c r="O37"/>
  <c r="K37"/>
  <c r="I37"/>
  <c r="G37"/>
  <c r="M37" s="1"/>
  <c r="V36"/>
  <c r="Q36"/>
  <c r="O36"/>
  <c r="K36"/>
  <c r="I36"/>
  <c r="G36"/>
  <c r="M36" s="1"/>
  <c r="V35"/>
  <c r="Q35"/>
  <c r="O35"/>
  <c r="K35"/>
  <c r="I35"/>
  <c r="G35"/>
  <c r="M35" s="1"/>
  <c r="V34"/>
  <c r="Q34"/>
  <c r="O34"/>
  <c r="K34"/>
  <c r="I34"/>
  <c r="G34"/>
  <c r="M34" s="1"/>
  <c r="V33"/>
  <c r="Q33"/>
  <c r="O33"/>
  <c r="K33"/>
  <c r="I33"/>
  <c r="G33"/>
  <c r="M33" s="1"/>
  <c r="V32"/>
  <c r="Q32"/>
  <c r="O32"/>
  <c r="K32"/>
  <c r="K31" s="1"/>
  <c r="I32"/>
  <c r="G32"/>
  <c r="V29"/>
  <c r="V28" s="1"/>
  <c r="Q29"/>
  <c r="Q28" s="1"/>
  <c r="O29"/>
  <c r="O28" s="1"/>
  <c r="K29"/>
  <c r="K28" s="1"/>
  <c r="I29"/>
  <c r="I28" s="1"/>
  <c r="G29"/>
  <c r="M29" s="1"/>
  <c r="M28" s="1"/>
  <c r="V27"/>
  <c r="Q27"/>
  <c r="O27"/>
  <c r="K27"/>
  <c r="I27"/>
  <c r="G27"/>
  <c r="M27" s="1"/>
  <c r="V26"/>
  <c r="Q26"/>
  <c r="O26"/>
  <c r="K26"/>
  <c r="I26"/>
  <c r="G26"/>
  <c r="M26" s="1"/>
  <c r="V25"/>
  <c r="Q25"/>
  <c r="O25"/>
  <c r="K25"/>
  <c r="I25"/>
  <c r="G25"/>
  <c r="M25" s="1"/>
  <c r="V24"/>
  <c r="Q24"/>
  <c r="O24"/>
  <c r="K24"/>
  <c r="I24"/>
  <c r="G24"/>
  <c r="M24" s="1"/>
  <c r="V23"/>
  <c r="Q23"/>
  <c r="O23"/>
  <c r="K23"/>
  <c r="I23"/>
  <c r="G23"/>
  <c r="M23" s="1"/>
  <c r="V21"/>
  <c r="V20" s="1"/>
  <c r="Q21"/>
  <c r="O21"/>
  <c r="K21"/>
  <c r="I21"/>
  <c r="I20" s="1"/>
  <c r="G21"/>
  <c r="M21" s="1"/>
  <c r="V18"/>
  <c r="Q18"/>
  <c r="O18"/>
  <c r="K18"/>
  <c r="I18"/>
  <c r="G18"/>
  <c r="M18" s="1"/>
  <c r="V16"/>
  <c r="Q16"/>
  <c r="O16"/>
  <c r="K16"/>
  <c r="I16"/>
  <c r="G16"/>
  <c r="M16" s="1"/>
  <c r="V14"/>
  <c r="Q14"/>
  <c r="O14"/>
  <c r="M14"/>
  <c r="K14"/>
  <c r="I14"/>
  <c r="G14"/>
  <c r="V12"/>
  <c r="Q12"/>
  <c r="O12"/>
  <c r="K12"/>
  <c r="I12"/>
  <c r="G12"/>
  <c r="M12" s="1"/>
  <c r="V9"/>
  <c r="V8" s="1"/>
  <c r="Q9"/>
  <c r="O9"/>
  <c r="K9"/>
  <c r="I9"/>
  <c r="G9"/>
  <c r="AF178" l="1"/>
  <c r="G31"/>
  <c r="O104"/>
  <c r="G20"/>
  <c r="O20"/>
  <c r="V31"/>
  <c r="Q31"/>
  <c r="Q8"/>
  <c r="O8"/>
  <c r="M9"/>
  <c r="M8" s="1"/>
  <c r="K20"/>
  <c r="M168"/>
  <c r="M167" s="1"/>
  <c r="I31"/>
  <c r="G8"/>
  <c r="I51" i="15" s="1"/>
  <c r="Q20" i="17"/>
  <c r="K8"/>
  <c r="I8"/>
  <c r="O31"/>
  <c r="I104"/>
  <c r="V169"/>
  <c r="V104"/>
  <c r="M104"/>
  <c r="M172"/>
  <c r="M20"/>
  <c r="G28"/>
  <c r="M32"/>
  <c r="M31" s="1"/>
  <c r="M171"/>
  <c r="M169" s="1"/>
  <c r="G172"/>
  <c r="I54" i="15" s="1"/>
  <c r="G104" i="17"/>
  <c r="I53" i="15" s="1"/>
  <c r="I52" l="1"/>
  <c r="G178" i="17"/>
  <c r="I50" i="15"/>
  <c r="V17" i="14"/>
  <c r="Q17"/>
  <c r="O17"/>
  <c r="M17"/>
  <c r="K17"/>
  <c r="I17"/>
  <c r="G17"/>
  <c r="J42" i="15"/>
  <c r="G42" l="1"/>
  <c r="F42"/>
  <c r="J41"/>
  <c r="I55" l="1"/>
  <c r="J54" s="1"/>
  <c r="H42"/>
  <c r="I42" s="1"/>
  <c r="G41"/>
  <c r="F41"/>
  <c r="H40"/>
  <c r="J39"/>
  <c r="J50" l="1"/>
  <c r="J53"/>
  <c r="J52"/>
  <c r="J51"/>
  <c r="H41"/>
  <c r="I41" s="1"/>
  <c r="J43"/>
  <c r="G39"/>
  <c r="G43" s="1"/>
  <c r="F39"/>
  <c r="F43" s="1"/>
  <c r="G38"/>
  <c r="F38"/>
  <c r="J28"/>
  <c r="J27"/>
  <c r="J26"/>
  <c r="E26"/>
  <c r="J25"/>
  <c r="J24"/>
  <c r="E24"/>
  <c r="J23"/>
  <c r="I20"/>
  <c r="I19"/>
  <c r="I18"/>
  <c r="I17"/>
  <c r="I16"/>
  <c r="G28" i="14"/>
  <c r="G27"/>
  <c r="G26"/>
  <c r="G25"/>
  <c r="G24"/>
  <c r="G23"/>
  <c r="V22"/>
  <c r="Q22"/>
  <c r="O22"/>
  <c r="K22"/>
  <c r="I22"/>
  <c r="G22"/>
  <c r="M22" s="1"/>
  <c r="G21"/>
  <c r="G20"/>
  <c r="G19"/>
  <c r="G18"/>
  <c r="V16"/>
  <c r="Q16"/>
  <c r="O16"/>
  <c r="K16"/>
  <c r="K15" s="1"/>
  <c r="I16"/>
  <c r="I15" s="1"/>
  <c r="G16"/>
  <c r="M16" s="1"/>
  <c r="G14"/>
  <c r="G13"/>
  <c r="V12"/>
  <c r="Q12"/>
  <c r="O12"/>
  <c r="K12"/>
  <c r="I12"/>
  <c r="G12"/>
  <c r="M12" s="1"/>
  <c r="G11"/>
  <c r="G10"/>
  <c r="V9"/>
  <c r="Q9"/>
  <c r="O9"/>
  <c r="K9"/>
  <c r="I9"/>
  <c r="G9"/>
  <c r="D17" i="13"/>
  <c r="D10"/>
  <c r="D22" s="1"/>
  <c r="K8" i="14" l="1"/>
  <c r="Q15"/>
  <c r="J55" i="15"/>
  <c r="G28"/>
  <c r="G23"/>
  <c r="A23" s="1"/>
  <c r="G24" s="1"/>
  <c r="H39"/>
  <c r="H43" s="1"/>
  <c r="I21"/>
  <c r="Q8" i="14"/>
  <c r="V15"/>
  <c r="O15"/>
  <c r="I8"/>
  <c r="V8"/>
  <c r="O8"/>
  <c r="G8"/>
  <c r="C15" i="13" s="1"/>
  <c r="E15" s="1"/>
  <c r="F15" s="1"/>
  <c r="M9" i="14"/>
  <c r="M8" s="1"/>
  <c r="M15"/>
  <c r="G15"/>
  <c r="C16" i="13" s="1"/>
  <c r="E16" s="1"/>
  <c r="F16" s="1"/>
  <c r="C8" l="1"/>
  <c r="E8" s="1"/>
  <c r="F8" s="1"/>
  <c r="G25" i="15"/>
  <c r="A25" s="1"/>
  <c r="I39"/>
  <c r="I43" s="1"/>
  <c r="A24"/>
  <c r="G30" i="14"/>
  <c r="C17" i="13"/>
  <c r="F17"/>
  <c r="E17"/>
  <c r="A26" i="15" l="1"/>
  <c r="G26"/>
  <c r="A27" s="1"/>
  <c r="AC234" i="12"/>
  <c r="F39" i="1" s="1"/>
  <c r="G9" i="12"/>
  <c r="M9" s="1"/>
  <c r="I9"/>
  <c r="K9"/>
  <c r="O9"/>
  <c r="Q9"/>
  <c r="U9"/>
  <c r="G17"/>
  <c r="M17" s="1"/>
  <c r="I17"/>
  <c r="K17"/>
  <c r="O17"/>
  <c r="Q17"/>
  <c r="U17"/>
  <c r="G21"/>
  <c r="M21" s="1"/>
  <c r="I21"/>
  <c r="K21"/>
  <c r="O21"/>
  <c r="Q21"/>
  <c r="U21"/>
  <c r="G23"/>
  <c r="M23" s="1"/>
  <c r="I23"/>
  <c r="K23"/>
  <c r="O23"/>
  <c r="Q23"/>
  <c r="U23"/>
  <c r="G26"/>
  <c r="I26"/>
  <c r="K26"/>
  <c r="O26"/>
  <c r="Q26"/>
  <c r="U26"/>
  <c r="G34"/>
  <c r="M34" s="1"/>
  <c r="I34"/>
  <c r="K34"/>
  <c r="O34"/>
  <c r="Q34"/>
  <c r="U34"/>
  <c r="G44"/>
  <c r="M44" s="1"/>
  <c r="M43" s="1"/>
  <c r="I44"/>
  <c r="I43" s="1"/>
  <c r="K44"/>
  <c r="K43" s="1"/>
  <c r="O44"/>
  <c r="O43" s="1"/>
  <c r="Q44"/>
  <c r="Q43" s="1"/>
  <c r="U44"/>
  <c r="U43" s="1"/>
  <c r="G47"/>
  <c r="M47" s="1"/>
  <c r="I47"/>
  <c r="K47"/>
  <c r="O47"/>
  <c r="Q47"/>
  <c r="U47"/>
  <c r="G49"/>
  <c r="M49" s="1"/>
  <c r="I49"/>
  <c r="K49"/>
  <c r="O49"/>
  <c r="O46" s="1"/>
  <c r="Q49"/>
  <c r="U49"/>
  <c r="U46" s="1"/>
  <c r="G52"/>
  <c r="I52"/>
  <c r="K52"/>
  <c r="O52"/>
  <c r="Q52"/>
  <c r="U52"/>
  <c r="G59"/>
  <c r="M59" s="1"/>
  <c r="I59"/>
  <c r="K59"/>
  <c r="O59"/>
  <c r="Q59"/>
  <c r="U59"/>
  <c r="G70"/>
  <c r="M70" s="1"/>
  <c r="I70"/>
  <c r="K70"/>
  <c r="O70"/>
  <c r="Q70"/>
  <c r="U70"/>
  <c r="G81"/>
  <c r="M81" s="1"/>
  <c r="I81"/>
  <c r="K81"/>
  <c r="O81"/>
  <c r="Q81"/>
  <c r="U81"/>
  <c r="G89"/>
  <c r="M89" s="1"/>
  <c r="I89"/>
  <c r="K89"/>
  <c r="O89"/>
  <c r="Q89"/>
  <c r="U89"/>
  <c r="G98"/>
  <c r="I98"/>
  <c r="K98"/>
  <c r="O98"/>
  <c r="Q98"/>
  <c r="U98"/>
  <c r="G100"/>
  <c r="M100" s="1"/>
  <c r="I100"/>
  <c r="K100"/>
  <c r="O100"/>
  <c r="Q100"/>
  <c r="U100"/>
  <c r="G102"/>
  <c r="M102" s="1"/>
  <c r="I102"/>
  <c r="K102"/>
  <c r="O102"/>
  <c r="Q102"/>
  <c r="U102"/>
  <c r="G104"/>
  <c r="M104" s="1"/>
  <c r="I104"/>
  <c r="K104"/>
  <c r="O104"/>
  <c r="Q104"/>
  <c r="U104"/>
  <c r="G106"/>
  <c r="M106" s="1"/>
  <c r="I106"/>
  <c r="K106"/>
  <c r="O106"/>
  <c r="Q106"/>
  <c r="U106"/>
  <c r="G108"/>
  <c r="M108" s="1"/>
  <c r="I108"/>
  <c r="K108"/>
  <c r="O108"/>
  <c r="Q108"/>
  <c r="U108"/>
  <c r="G110"/>
  <c r="M110" s="1"/>
  <c r="I110"/>
  <c r="K110"/>
  <c r="O110"/>
  <c r="Q110"/>
  <c r="U110"/>
  <c r="G112"/>
  <c r="M112" s="1"/>
  <c r="I112"/>
  <c r="K112"/>
  <c r="O112"/>
  <c r="Q112"/>
  <c r="U112"/>
  <c r="G115"/>
  <c r="M115" s="1"/>
  <c r="I115"/>
  <c r="K115"/>
  <c r="O115"/>
  <c r="Q115"/>
  <c r="U115"/>
  <c r="G118"/>
  <c r="M118" s="1"/>
  <c r="I118"/>
  <c r="K118"/>
  <c r="O118"/>
  <c r="Q118"/>
  <c r="U118"/>
  <c r="G121"/>
  <c r="M121" s="1"/>
  <c r="I121"/>
  <c r="K121"/>
  <c r="O121"/>
  <c r="Q121"/>
  <c r="U121"/>
  <c r="G125"/>
  <c r="M125" s="1"/>
  <c r="M124" s="1"/>
  <c r="I125"/>
  <c r="I124" s="1"/>
  <c r="K125"/>
  <c r="K124" s="1"/>
  <c r="O125"/>
  <c r="O124" s="1"/>
  <c r="Q125"/>
  <c r="Q124" s="1"/>
  <c r="U125"/>
  <c r="U124" s="1"/>
  <c r="G128"/>
  <c r="M128" s="1"/>
  <c r="I128"/>
  <c r="K128"/>
  <c r="O128"/>
  <c r="Q128"/>
  <c r="U128"/>
  <c r="G134"/>
  <c r="M134" s="1"/>
  <c r="I134"/>
  <c r="K134"/>
  <c r="O134"/>
  <c r="Q134"/>
  <c r="U134"/>
  <c r="G140"/>
  <c r="M140" s="1"/>
  <c r="I140"/>
  <c r="K140"/>
  <c r="O140"/>
  <c r="Q140"/>
  <c r="U140"/>
  <c r="G148"/>
  <c r="M148" s="1"/>
  <c r="I148"/>
  <c r="K148"/>
  <c r="O148"/>
  <c r="Q148"/>
  <c r="U148"/>
  <c r="G156"/>
  <c r="I156"/>
  <c r="K156"/>
  <c r="M156"/>
  <c r="O156"/>
  <c r="Q156"/>
  <c r="U156"/>
  <c r="G165"/>
  <c r="M165" s="1"/>
  <c r="I165"/>
  <c r="K165"/>
  <c r="O165"/>
  <c r="Q165"/>
  <c r="U165"/>
  <c r="G168"/>
  <c r="I168"/>
  <c r="K168"/>
  <c r="O168"/>
  <c r="Q168"/>
  <c r="U168"/>
  <c r="G176"/>
  <c r="M176" s="1"/>
  <c r="I176"/>
  <c r="K176"/>
  <c r="O176"/>
  <c r="Q176"/>
  <c r="U176"/>
  <c r="G178"/>
  <c r="M178" s="1"/>
  <c r="I178"/>
  <c r="K178"/>
  <c r="O178"/>
  <c r="Q178"/>
  <c r="U178"/>
  <c r="G181"/>
  <c r="M181" s="1"/>
  <c r="I181"/>
  <c r="K181"/>
  <c r="O181"/>
  <c r="Q181"/>
  <c r="U181"/>
  <c r="G184"/>
  <c r="M184" s="1"/>
  <c r="I184"/>
  <c r="K184"/>
  <c r="O184"/>
  <c r="Q184"/>
  <c r="U184"/>
  <c r="G192"/>
  <c r="M192" s="1"/>
  <c r="I192"/>
  <c r="K192"/>
  <c r="O192"/>
  <c r="Q192"/>
  <c r="U192"/>
  <c r="G195"/>
  <c r="M195" s="1"/>
  <c r="I195"/>
  <c r="K195"/>
  <c r="O195"/>
  <c r="Q195"/>
  <c r="U195"/>
  <c r="G203"/>
  <c r="M203" s="1"/>
  <c r="I203"/>
  <c r="K203"/>
  <c r="O203"/>
  <c r="Q203"/>
  <c r="U203"/>
  <c r="G205"/>
  <c r="M205" s="1"/>
  <c r="I205"/>
  <c r="K205"/>
  <c r="O205"/>
  <c r="Q205"/>
  <c r="U205"/>
  <c r="G208"/>
  <c r="M208" s="1"/>
  <c r="I208"/>
  <c r="K208"/>
  <c r="O208"/>
  <c r="Q208"/>
  <c r="U208"/>
  <c r="G212"/>
  <c r="M212" s="1"/>
  <c r="I212"/>
  <c r="K212"/>
  <c r="O212"/>
  <c r="Q212"/>
  <c r="U212"/>
  <c r="U207" s="1"/>
  <c r="G228"/>
  <c r="G227" s="1"/>
  <c r="I61" i="1" s="1"/>
  <c r="I18" s="1"/>
  <c r="I228" i="12"/>
  <c r="I227" s="1"/>
  <c r="K228"/>
  <c r="K227" s="1"/>
  <c r="O228"/>
  <c r="O227" s="1"/>
  <c r="Q228"/>
  <c r="Q227" s="1"/>
  <c r="U228"/>
  <c r="U227" s="1"/>
  <c r="G230"/>
  <c r="G229" s="1"/>
  <c r="I62" i="1" s="1"/>
  <c r="I230" i="12"/>
  <c r="I229" s="1"/>
  <c r="K230"/>
  <c r="K229" s="1"/>
  <c r="O230"/>
  <c r="O229" s="1"/>
  <c r="Q230"/>
  <c r="Q229" s="1"/>
  <c r="U230"/>
  <c r="U229" s="1"/>
  <c r="I20" i="1"/>
  <c r="AZ43"/>
  <c r="G27"/>
  <c r="J28"/>
  <c r="J26"/>
  <c r="G38"/>
  <c r="F38"/>
  <c r="H32"/>
  <c r="J23"/>
  <c r="J24"/>
  <c r="J25"/>
  <c r="J27"/>
  <c r="E24"/>
  <c r="E26"/>
  <c r="U25" i="12" l="1"/>
  <c r="G25"/>
  <c r="I50" i="1" s="1"/>
  <c r="M26" i="12"/>
  <c r="M25" s="1"/>
  <c r="U183"/>
  <c r="I114"/>
  <c r="G43"/>
  <c r="I51" i="1" s="1"/>
  <c r="K25" i="12"/>
  <c r="O8"/>
  <c r="Q97"/>
  <c r="O114"/>
  <c r="U97"/>
  <c r="I207"/>
  <c r="O167"/>
  <c r="Q127"/>
  <c r="G51"/>
  <c r="I53" i="1" s="1"/>
  <c r="I46" i="12"/>
  <c r="I183"/>
  <c r="U127"/>
  <c r="U114"/>
  <c r="I51"/>
  <c r="I8"/>
  <c r="K207"/>
  <c r="AD234"/>
  <c r="G39" i="1" s="1"/>
  <c r="G40" s="1"/>
  <c r="G25" s="1"/>
  <c r="G26" s="1"/>
  <c r="A29" i="15"/>
  <c r="G29"/>
  <c r="G27" s="1"/>
  <c r="F40" i="1"/>
  <c r="G23" s="1"/>
  <c r="G24" s="1"/>
  <c r="O207" i="12"/>
  <c r="Q183"/>
  <c r="I167"/>
  <c r="O127"/>
  <c r="Q114"/>
  <c r="O97"/>
  <c r="Q51"/>
  <c r="U51"/>
  <c r="I25"/>
  <c r="K8"/>
  <c r="Q8"/>
  <c r="I19" i="1"/>
  <c r="Q207" i="12"/>
  <c r="I127"/>
  <c r="G124"/>
  <c r="I56" i="1" s="1"/>
  <c r="G97" i="12"/>
  <c r="I54" i="1" s="1"/>
  <c r="K51" i="12"/>
  <c r="K46"/>
  <c r="O25"/>
  <c r="U8"/>
  <c r="K183"/>
  <c r="Q167"/>
  <c r="U167"/>
  <c r="K114"/>
  <c r="I97"/>
  <c r="O51"/>
  <c r="Q25"/>
  <c r="K167"/>
  <c r="O183"/>
  <c r="G167"/>
  <c r="I58" i="1" s="1"/>
  <c r="K127" i="12"/>
  <c r="K97"/>
  <c r="Q46"/>
  <c r="M207"/>
  <c r="M46"/>
  <c r="M127"/>
  <c r="M183"/>
  <c r="M114"/>
  <c r="M8"/>
  <c r="G207"/>
  <c r="I60" i="1" s="1"/>
  <c r="G183" i="12"/>
  <c r="I59" i="1" s="1"/>
  <c r="G127" i="12"/>
  <c r="I57" i="1" s="1"/>
  <c r="G114" i="12"/>
  <c r="I55" i="1" s="1"/>
  <c r="G46" i="12"/>
  <c r="I52" i="1" s="1"/>
  <c r="G8" i="12"/>
  <c r="M230"/>
  <c r="M229" s="1"/>
  <c r="M228"/>
  <c r="M227" s="1"/>
  <c r="M168"/>
  <c r="M167" s="1"/>
  <c r="M98"/>
  <c r="M97" s="1"/>
  <c r="M52"/>
  <c r="M51" s="1"/>
  <c r="G234" l="1"/>
  <c r="H39" i="1"/>
  <c r="H40" s="1"/>
  <c r="G29"/>
  <c r="G28"/>
  <c r="I49"/>
  <c r="I17"/>
  <c r="I39" l="1"/>
  <c r="I40" s="1"/>
  <c r="J39" s="1"/>
  <c r="J40" s="1"/>
  <c r="I16"/>
  <c r="I21" s="1"/>
  <c r="C7" i="13" s="1"/>
  <c r="I63" i="1"/>
  <c r="E7" i="13" l="1"/>
  <c r="E10" s="1"/>
  <c r="E22" s="1"/>
  <c r="L10"/>
  <c r="C10"/>
  <c r="C22" s="1"/>
  <c r="F7" l="1"/>
  <c r="M10" l="1"/>
  <c r="F10"/>
  <c r="F22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sitom tech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Aigel Petr (9768)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<sst xmlns="http://schemas.openxmlformats.org/spreadsheetml/2006/main" count="2164" uniqueCount="670">
  <si>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</si>
  <si>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</si>
  <si>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</si>
  <si>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</si>
  <si>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</si>
  <si>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</si>
  <si>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</si>
  <si>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</si>
  <si>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</si>
  <si>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</si>
  <si>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</si>
  <si>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</si>
  <si>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</si>
  <si>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</si>
  <si>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</si>
  <si>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</si>
  <si>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</si>
  <si>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</si>
  <si>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</si>
  <si>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</si>
  <si>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</si>
  <si>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</si>
  <si>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</si>
  <si>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</si>
  <si>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</si>
  <si>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</si>
  <si>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</si>
  <si>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</si>
  <si>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</si>
  <si>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</si>
  <si>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</si>
  <si>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</si>
  <si>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</si>
  <si>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</si>
  <si>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</si>
  <si>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</si>
  <si>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</si>
  <si>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</si>
  <si>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</si>
  <si>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</si>
  <si>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</si>
  <si>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</si>
  <si>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</si>
  <si>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</si>
  <si>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</si>
  <si>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MŠ U Humpolky - modernizace</t>
  </si>
  <si>
    <t>Rozpočet</t>
  </si>
  <si>
    <t>Celkem za stavbu</t>
  </si>
  <si>
    <t>CZK</t>
  </si>
  <si>
    <t xml:space="preserve">Popis rozpočtu:  - </t>
  </si>
  <si>
    <t>Otvory do 3,5 m2 se neodečítají (omítky, malby).</t>
  </si>
  <si>
    <t>Rekapitulace dílů</t>
  </si>
  <si>
    <t>Typ dílu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</si>
  <si>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</si>
  <si>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</si>
  <si>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</si>
  <si>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</si>
  <si>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</si>
  <si>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</si>
  <si>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</si>
  <si>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</si>
  <si>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</si>
  <si>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</si>
  <si>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</si>
  <si>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Odvoz a likvidace odpadu</t>
  </si>
  <si>
    <t>711</t>
  </si>
  <si>
    <t>Izolace proti vodě</t>
  </si>
  <si>
    <t>720</t>
  </si>
  <si>
    <t>Zdravotechnická instalace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</si>
  <si>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</si>
  <si>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</si>
  <si>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</si>
  <si>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</si>
  <si>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</si>
  <si>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</si>
  <si>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</si>
  <si>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</si>
  <si>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M21</t>
  </si>
  <si>
    <t>Elektromontáže</t>
  </si>
  <si>
    <t>D96</t>
  </si>
  <si>
    <t>Přesun hmot pro opravy a údržbu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</si>
  <si>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</si>
  <si>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</si>
  <si>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</si>
  <si>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</si>
  <si>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</si>
  <si>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</si>
  <si>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</si>
  <si>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</si>
  <si>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</si>
  <si>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</si>
  <si>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</si>
  <si>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</si>
  <si>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</si>
  <si>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</si>
  <si>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</si>
  <si>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</si>
  <si>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</si>
  <si>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</si>
  <si>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</si>
  <si>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</si>
  <si>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</si>
  <si>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</si>
  <si>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</si>
  <si>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</si>
  <si>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</si>
  <si>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</si>
  <si>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</si>
  <si>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</si>
  <si>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</si>
  <si>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612451121R00</t>
  </si>
  <si>
    <t>Omítka vnitřní zdiva, cementová (MC), hladká</t>
  </si>
  <si>
    <t>m2</t>
  </si>
  <si>
    <t>POL1_0</t>
  </si>
  <si>
    <t>1.28:2*(0,3+1,45)</t>
  </si>
  <si>
    <t>VV</t>
  </si>
  <si>
    <t>1.29:2*(1,8+0,2+0,7)</t>
  </si>
  <si>
    <t>1.30:2*(1,45*2+1*2-0,6)</t>
  </si>
  <si>
    <t>2.20:2*(2,6*2+1,4*2-0,9)</t>
  </si>
  <si>
    <t>2.22:2*(2*8,037+2*6,5+2*0,95-0,9)</t>
  </si>
  <si>
    <t>2.23:2*(0,85*2+0,8)</t>
  </si>
  <si>
    <t>2.25:2*(1,675+6,375-0,9)</t>
  </si>
  <si>
    <t>612472181R00</t>
  </si>
  <si>
    <t>Omítka stěn, jádro míchané, štuk ze suché směsi</t>
  </si>
  <si>
    <t>1.31:2*(2*0,95+2*1,45*0,6)</t>
  </si>
  <si>
    <t>1.32:2*(0,9+0,7)</t>
  </si>
  <si>
    <t>1.33:2*(0,6*2+1,8)</t>
  </si>
  <si>
    <t>612481211RT6</t>
  </si>
  <si>
    <t>Montáž výztužné sítě(perlinky)do stěrky-vnit.stěny, včetně výztužné sítě a stěrkového tmelu</t>
  </si>
  <si>
    <t>přechody materiálů - cca:15</t>
  </si>
  <si>
    <t>61-1</t>
  </si>
  <si>
    <t>Zapravení omítek po instalacích</t>
  </si>
  <si>
    <t>kpl</t>
  </si>
  <si>
    <t>1</t>
  </si>
  <si>
    <t>632415106RT3</t>
  </si>
  <si>
    <t>Potěr samonivelační ručně tl. 6 mm</t>
  </si>
  <si>
    <t>1NP:</t>
  </si>
  <si>
    <t>B01:1,03</t>
  </si>
  <si>
    <t>B06:(2,86+1,26+2,57+1,45)</t>
  </si>
  <si>
    <t>2NP:</t>
  </si>
  <si>
    <t>B01:(5,44+37,66+10,68)</t>
  </si>
  <si>
    <t>B02:6,49</t>
  </si>
  <si>
    <t>B07:2,22</t>
  </si>
  <si>
    <t>632415110RT3</t>
  </si>
  <si>
    <t>Potěr samonivelační ručně tl. 10 mm</t>
  </si>
  <si>
    <t>B04:(26,12+7,25+4,41+9,77+16,64)</t>
  </si>
  <si>
    <t>B05 - schody:(13,93+10,34)</t>
  </si>
  <si>
    <t>B03:9,03</t>
  </si>
  <si>
    <t>B04:(0,775*(12,75+2,6)+11,72+26,12+7,25+12,42+8,87+4,41+65,54+51,47)</t>
  </si>
  <si>
    <t>B04:(5,69+14,65+6,49*2+17,1+9,02)</t>
  </si>
  <si>
    <t>941955001R00</t>
  </si>
  <si>
    <t>Lešení lehké pomocné, výška podlahy do 1,2 m</t>
  </si>
  <si>
    <t>100</t>
  </si>
  <si>
    <t>952901111R00</t>
  </si>
  <si>
    <t>Vyčištění budov o výšce podlaží do 4 m</t>
  </si>
  <si>
    <t>95-1</t>
  </si>
  <si>
    <t>Odvoz a likvidace odpadu ze stavby, obaly, igelity, dlažby apod.</t>
  </si>
  <si>
    <t>771990010RA0</t>
  </si>
  <si>
    <t>Vybourání keramické dlažby</t>
  </si>
  <si>
    <t>POL2_0</t>
  </si>
  <si>
    <t>781900010RA0</t>
  </si>
  <si>
    <t>Odsekání obkladů vnitřních</t>
  </si>
  <si>
    <t>978200010RA0</t>
  </si>
  <si>
    <t>Otlučení vnitřních omítek stěn vápenocem. 100 %</t>
  </si>
  <si>
    <t>965048515R00</t>
  </si>
  <si>
    <t>Broušení betonových povrchů od lepidla</t>
  </si>
  <si>
    <t>776510010RA0</t>
  </si>
  <si>
    <t>Demontáž povlakových podlah z nášlapné plochy</t>
  </si>
  <si>
    <t>B04:(0,775*(9,18+2,6)+11,72+26,12+7,25+12,42+8,87+4,41+65,54+51,47)</t>
  </si>
  <si>
    <t>979011211R00</t>
  </si>
  <si>
    <t>Svislá doprava suti a vybour. hmot za 2.NP nošením</t>
  </si>
  <si>
    <t>t</t>
  </si>
  <si>
    <t>19,10311/2</t>
  </si>
  <si>
    <t>979082111R00</t>
  </si>
  <si>
    <t>Vnitrostaveništní doprava suti do 10 m</t>
  </si>
  <si>
    <t>19,10311</t>
  </si>
  <si>
    <t>979082121R00</t>
  </si>
  <si>
    <t>Příplatek k vnitrost. dopravě suti za dalších 5 m</t>
  </si>
  <si>
    <t>19,10311*4</t>
  </si>
  <si>
    <t>979087113R00</t>
  </si>
  <si>
    <t>Nakládání vybour.hmot na doprav.prostředky - ručně</t>
  </si>
  <si>
    <t>979081111R00</t>
  </si>
  <si>
    <t>Odvoz suti a vybour. hmot na skládku do 1 km</t>
  </si>
  <si>
    <t>979081121R00</t>
  </si>
  <si>
    <t>Příplatek k odvozu za každý další 1 km</t>
  </si>
  <si>
    <t>19,10311*14</t>
  </si>
  <si>
    <t>979999997R00</t>
  </si>
  <si>
    <t>Poplatek za skládku čistá suť</t>
  </si>
  <si>
    <t>19,10311-1,05396</t>
  </si>
  <si>
    <t>979990181R00</t>
  </si>
  <si>
    <t>Poplatek za skládku suti - PVC podlahová krytina</t>
  </si>
  <si>
    <t>1,05396</t>
  </si>
  <si>
    <t>711212000R00</t>
  </si>
  <si>
    <t>Penetrace podkladu pod hydroizolační nátěr,vč.dod.</t>
  </si>
  <si>
    <t>1.24:1,03</t>
  </si>
  <si>
    <t>2NP - B01:(5,44+37,66+10,68)</t>
  </si>
  <si>
    <t>711212002RT3</t>
  </si>
  <si>
    <t>Stěrka hydroizolační těsnicí hmotou, proti vlhkosti</t>
  </si>
  <si>
    <t>711212601RT1</t>
  </si>
  <si>
    <t>Těsnicí pás do spoje podlaha - stěna</t>
  </si>
  <si>
    <t>m</t>
  </si>
  <si>
    <t>1.24:2*(1,15+0,9)</t>
  </si>
  <si>
    <t>2NP - B01:2*(2,6+1,4+8,037+6,5*2+1,675+0,9+0,6)</t>
  </si>
  <si>
    <t>720-1</t>
  </si>
  <si>
    <t>ZTI, voda a kanalizace, vč. demontáže stávajících</t>
  </si>
  <si>
    <t>771475014RT1</t>
  </si>
  <si>
    <t>Obklad soklíků keram.rovných, tmel,výška 10 cm</t>
  </si>
  <si>
    <t>1.31:(2*0,95+2*1,45*0,6)</t>
  </si>
  <si>
    <t>1.32:(0,9+0,7)</t>
  </si>
  <si>
    <t>1.33:(0,6*2+1,8)</t>
  </si>
  <si>
    <t>2.23:0,8</t>
  </si>
  <si>
    <t>2.25:1,675+6,5</t>
  </si>
  <si>
    <t>771479001R00</t>
  </si>
  <si>
    <t>Řezání dlaždic keramických pro soklíky</t>
  </si>
  <si>
    <t>771101210R00</t>
  </si>
  <si>
    <t>Penetrace podkladu pod dlažby</t>
  </si>
  <si>
    <t>771575014RAI</t>
  </si>
  <si>
    <t>Dlažba do tmele 30 x 30 cm, dlažba ve specifikaci</t>
  </si>
  <si>
    <t>771578011R00</t>
  </si>
  <si>
    <t>Spára podlaha - stěna, silikonem, akryl, omítkovina</t>
  </si>
  <si>
    <t>sokl:17,215*2</t>
  </si>
  <si>
    <t>597623142R</t>
  </si>
  <si>
    <t>Dlaždice 30x30, třída R11</t>
  </si>
  <si>
    <t>POL3_0</t>
  </si>
  <si>
    <t>(71,66+17,215/10)*1,1</t>
  </si>
  <si>
    <t>776520010RAI</t>
  </si>
  <si>
    <t>Podlaha povlaková z PVC pásů, soklík, pouze položení, podlahovina ve specifikaci</t>
  </si>
  <si>
    <t>284123095R</t>
  </si>
  <si>
    <t>Podlahovina PVC tl. 2 mm, třída 33</t>
  </si>
  <si>
    <t>353,8595*1,2</t>
  </si>
  <si>
    <t>775413040R00</t>
  </si>
  <si>
    <t>Montáž podlahové lišty lepením</t>
  </si>
  <si>
    <t>1NP:1*12+0,6*4*2*2</t>
  </si>
  <si>
    <t>2NP:2,6*2+9,18+1*20</t>
  </si>
  <si>
    <t>61193734.A</t>
  </si>
  <si>
    <t>Lišta spec.profil přechod</t>
  </si>
  <si>
    <t>55,98*1,2</t>
  </si>
  <si>
    <t>781101210R00</t>
  </si>
  <si>
    <t>Penetrace podkladu pod obklady</t>
  </si>
  <si>
    <t>781497111RS2</t>
  </si>
  <si>
    <t>Lišta hliníková ukončovacích k obkladům , pro tloušťku obkladu 8 mm</t>
  </si>
  <si>
    <t>1NP:2</t>
  </si>
  <si>
    <t>2NP:2*9</t>
  </si>
  <si>
    <t>781415014RAI</t>
  </si>
  <si>
    <t>Obklad pórovinový do tmele 20 x 40 cm, obklad ve specifikaci</t>
  </si>
  <si>
    <t>781111116R01</t>
  </si>
  <si>
    <t>Otvor v obkladačce diamant.korunkou prům.do 90 mm</t>
  </si>
  <si>
    <t>kus</t>
  </si>
  <si>
    <t>cca:50</t>
  </si>
  <si>
    <t>597813724R</t>
  </si>
  <si>
    <t>Obkládačka 20x40</t>
  </si>
  <si>
    <t>111,148*1,1</t>
  </si>
  <si>
    <t>784161101R00</t>
  </si>
  <si>
    <t>Penetrace podkladu nátěrem HET, A - Grund 1x</t>
  </si>
  <si>
    <t>784165512R00</t>
  </si>
  <si>
    <t>Malba tekutá HET Klasik, bílá, bez penetrace, 2 x</t>
  </si>
  <si>
    <t>1NP:2,95*2*(2,8+3,445+3,375+8,605+18,45+6,375+6,125+4,287)</t>
  </si>
  <si>
    <t>1NP:2,95*2*(1,2+5,875+4,8+2,587+3,187+4,8+0,9+2,05+0,9+1,1)</t>
  </si>
  <si>
    <t>1NP:2,95*2*(1,1+1,162+2,162+0,85+6,125+4,262+3,825+2,25*2+1,6)</t>
  </si>
  <si>
    <t>1NP:2,95*2*(0,625+1,15+3,65+4,85+2,037+3,1+12,175+3,65+4,7)</t>
  </si>
  <si>
    <t>1NP:2,95*2*(10,85+1,55+0,35*2+1,45+1,3+4,7*2+4,175+1,85)</t>
  </si>
  <si>
    <t>1NP:2,95*2*(2,15*2+1,9+1,65+0,9*2+1,15+1,4+1,85+4,95*2+3,95)</t>
  </si>
  <si>
    <t>1NP:2,95*2*(0,6+1,45*4+1,85+0,95+1+1,8)</t>
  </si>
  <si>
    <t>2NP:2,95*2*(12,75+3,375+4,287+6,125+6,5+18,4+1,2+5,875+2,587+4,8)</t>
  </si>
  <si>
    <t>2NP:2,95*2*(3,187+2,4+0,85+2,162+1,1*2+0,9*2+1,162+2,05+6,125)</t>
  </si>
  <si>
    <t>2NP:2,95*2*(3,825+4,262+0,625+2,25*2+1,6+3,65+1,15+2,162+4,85)</t>
  </si>
  <si>
    <t>2NP:2,95*2*(3,1+6,5+15,675+1,65+2,6+2,15+8,037+6,5+3,825+1,8)</t>
  </si>
  <si>
    <t>2NP:2,95*2*(6,375*2+1,675+2,362+4,325*4+1,5*2+4+2,125+1,85*2)</t>
  </si>
  <si>
    <t>2NP:2,95*2*(3,075+1,15+4,2*2+1,925+2,15)</t>
  </si>
  <si>
    <t>obklady:-111,148</t>
  </si>
  <si>
    <t>21-1</t>
  </si>
  <si>
    <t>Úprava elektroinstalace</t>
  </si>
  <si>
    <t>999281151R00</t>
  </si>
  <si>
    <t>Přesun hmot pro opravy a údržbu, nošením</t>
  </si>
  <si>
    <t>5,72017+6,96912+0,121+0,205+0,19786</t>
  </si>
  <si>
    <t>1,77099+1,41879+2,10107+1,15491</t>
  </si>
  <si>
    <t>měsíc</t>
  </si>
  <si>
    <t/>
  </si>
  <si>
    <t>SUM</t>
  </si>
  <si>
    <t>POPUZIV</t>
  </si>
  <si>
    <t>END</t>
  </si>
  <si>
    <t>KRYCÍ LIST STAVBY</t>
  </si>
  <si>
    <t>MŠ U Humpolky (prac. Květnická) - modernizace</t>
  </si>
  <si>
    <t xml:space="preserve">I. Rekapitulace stavby - stavební objekty </t>
  </si>
  <si>
    <t>Cena bez DPH</t>
  </si>
  <si>
    <t>DPH 15%</t>
  </si>
  <si>
    <t>DPH 21%</t>
  </si>
  <si>
    <t>Cena vč. DPH</t>
  </si>
  <si>
    <t>D1.1</t>
  </si>
  <si>
    <t xml:space="preserve">stavební </t>
  </si>
  <si>
    <t>D1.2</t>
  </si>
  <si>
    <t>Stavba celkem - stavební náklady celkem</t>
  </si>
  <si>
    <t>II. Rekapitulace stavby - ostatní a vedlejší náklady</t>
  </si>
  <si>
    <t xml:space="preserve">Vedlejší náklady </t>
  </si>
  <si>
    <t xml:space="preserve">Ostatní náklady </t>
  </si>
  <si>
    <t>Ostatní a vedlejší náklady celkem</t>
  </si>
  <si>
    <t xml:space="preserve">Rekapitulace stavby souhrn </t>
  </si>
  <si>
    <t>Finanční náklady stavby celkem</t>
  </si>
  <si>
    <t>REVITALIZACE BD, Na Mlékárně č.p. 795  - I. Etapa</t>
  </si>
  <si>
    <t>VON</t>
  </si>
  <si>
    <t>29</t>
  </si>
  <si>
    <t>Cen. soustava / platnost</t>
  </si>
  <si>
    <t>Cenová úroveň</t>
  </si>
  <si>
    <t>Dodavatel</t>
  </si>
  <si>
    <t>Vybudování zařízení staveniště</t>
  </si>
  <si>
    <t>Soubor</t>
  </si>
  <si>
    <t>Vlastní</t>
  </si>
  <si>
    <t>Indiv</t>
  </si>
  <si>
    <t>Provoz zařízení staveniště</t>
  </si>
  <si>
    <t>Odstranění zařízení staveniště</t>
  </si>
  <si>
    <t>Provoz objednatele</t>
  </si>
  <si>
    <t>Předání a převzetí staveniště</t>
  </si>
  <si>
    <t>Koordinační činnost</t>
  </si>
  <si>
    <t>Bezpečnostní, hygienická a protiprašná opatření na staveništi</t>
  </si>
  <si>
    <t>ks</t>
  </si>
  <si>
    <t>proplach a dezinfekce - vodovod</t>
  </si>
  <si>
    <t>tlaková zkoušky vodovodu</t>
  </si>
  <si>
    <t>zaregulování topné soustavy UT</t>
  </si>
  <si>
    <t>provozní řad</t>
  </si>
  <si>
    <t>Vypracování dokumentace skutečného provedení stavby  dle SoD, platné legislativy,</t>
  </si>
  <si>
    <t>Pojištění dodavatele a pojištění díla</t>
  </si>
  <si>
    <t>Bankovní záruky za splnění záručních podmínek</t>
  </si>
  <si>
    <t>Náklady na zajištění kolektivní bezpečnosti osob dle požadavku BOZP</t>
  </si>
  <si>
    <t>Náklady vzniklé v souvislosti s realizací staveby</t>
  </si>
  <si>
    <t>Provozní vlivy</t>
  </si>
  <si>
    <t>Poznámky uchazeče k zadání</t>
  </si>
  <si>
    <t>elektroinstalace</t>
  </si>
  <si>
    <t>Soupis stavebních prací, dodávek a služeb</t>
  </si>
  <si>
    <t>Stavba:</t>
  </si>
  <si>
    <t>2136</t>
  </si>
  <si>
    <t>MŠ Květnická</t>
  </si>
  <si>
    <t>01</t>
  </si>
  <si>
    <t>Rekonstrukce elektroinstalace MŠ Květnická</t>
  </si>
  <si>
    <t>Elektroinstalace MŠ Květnická_V1</t>
  </si>
  <si>
    <t>Zadavatel</t>
  </si>
  <si>
    <t>IČO:</t>
  </si>
  <si>
    <t>Šimoník</t>
  </si>
  <si>
    <t>Stavba</t>
  </si>
  <si>
    <t>Stavební objekt</t>
  </si>
  <si>
    <t>Dokončovací konstrukce na pozemních stavbách</t>
  </si>
  <si>
    <t>Prorážení otvorů</t>
  </si>
  <si>
    <t>M22</t>
  </si>
  <si>
    <t>Montáž sdělovací a zabezp. techniky</t>
  </si>
  <si>
    <t>Položkový soupis prací a dodávek</t>
  </si>
  <si>
    <t>Množství</t>
  </si>
  <si>
    <t>Cena / MJ</t>
  </si>
  <si>
    <t>Cena s DPH</t>
  </si>
  <si>
    <t>Hmotnost / MJ</t>
  </si>
  <si>
    <t>Hmotnost celk.(t)</t>
  </si>
  <si>
    <t>Dem. hmotnost / MJ</t>
  </si>
  <si>
    <t>Dem. hmotnost celk.(t)</t>
  </si>
  <si>
    <t>Typ položky</t>
  </si>
  <si>
    <t>971033123R00</t>
  </si>
  <si>
    <t>Vybourání otvorů ve zdivu cihelném vrtání otvorů ve zdivu z jakýchkoliv cihel pálených_x000D_
 průměru do 30 mm, do hloubky 450 mm</t>
  </si>
  <si>
    <t>801-3</t>
  </si>
  <si>
    <t>RTS 21/ II</t>
  </si>
  <si>
    <t>Práce</t>
  </si>
  <si>
    <t>POL1_9</t>
  </si>
  <si>
    <t>základovém nebo nadzákladovém,</t>
  </si>
  <si>
    <t>SPI</t>
  </si>
  <si>
    <t>Včetně pomocného lešení o výšce podlahy do 1900 mm a pro zatížení do 1,5 kPa  (150 kg/m2).</t>
  </si>
  <si>
    <t>POP</t>
  </si>
  <si>
    <t>974031121R00</t>
  </si>
  <si>
    <t>Vysekání rýh v jakémkoliv zdivu cihelném v ploše_x000D_
 do hloubky 30 mm, šířky do 30 mm</t>
  </si>
  <si>
    <t>974031132R00</t>
  </si>
  <si>
    <t>Vysekání rýh v jakémkoliv zdivu cihelném v ploše_x000D_
 do hloubky 50 mm, šířky do 70 mm</t>
  </si>
  <si>
    <t>974031133R00</t>
  </si>
  <si>
    <t>Vysekání rýh v jakémkoliv zdivu cihelném v ploše_x000D_
 do hloubky 50 mm, šířky do 100 mm</t>
  </si>
  <si>
    <t>973031345R00</t>
  </si>
  <si>
    <t>Vysekání v cihelném zdivu výklenků a kapes kapes na jakoukoliv maltu vápennou nebo vápenocementovou, plochy do 0,25 m2, hloubky do 300 mm</t>
  </si>
  <si>
    <t>R_3086685T</t>
  </si>
  <si>
    <t>ROZVODNICE ZAPUŠTĚNÁ (VESTAVNÁ) ODOLNOST EI30S</t>
  </si>
  <si>
    <t>Specifikace</t>
  </si>
  <si>
    <t>POL3_</t>
  </si>
  <si>
    <t>20IP54</t>
  </si>
  <si>
    <t>222111021R00</t>
  </si>
  <si>
    <t>Skříň rozvaděče do 100 p. zasekání v cihl.zdivu</t>
  </si>
  <si>
    <t>POL1_</t>
  </si>
  <si>
    <t>R_3086686T</t>
  </si>
  <si>
    <t>ROZVODNICE ZAPUŠTĚNÁ (VESTAVNÁ) ODOLNOST EI30S, 5X24MOD IP54, v. 873 x š. 678 x hl. 157mm</t>
  </si>
  <si>
    <t>222111022R00</t>
  </si>
  <si>
    <t>Skříň rozvaděče do 200 p. zasekání v cihl.zdivu</t>
  </si>
  <si>
    <t>R_3086689T</t>
  </si>
  <si>
    <t>ROZVODNICE VESTAVNÁ ODOLNOST EI30S 24M IP54, v. 1673 x š. 678 x hl. 157mm</t>
  </si>
  <si>
    <t>222111023R00</t>
  </si>
  <si>
    <t>Skříň rozvaděče do 300 p. zasekání v cihl.zdivu</t>
  </si>
  <si>
    <t>953991111R00</t>
  </si>
  <si>
    <t>Dodání a osazení hmoždinek ve stěnách do zdiva z cihel nebo měkkého kamene, vnější profil hmoždinky 6 až 8 mm</t>
  </si>
  <si>
    <t>801-4</t>
  </si>
  <si>
    <t>včetně vyvrtání otvorů,</t>
  </si>
  <si>
    <t>650063122R00</t>
  </si>
  <si>
    <t>Montáž svodiče blesk. proudů typ 1, 3pól do 100 kA</t>
  </si>
  <si>
    <t>81270779T1</t>
  </si>
  <si>
    <t>SVODIČ  TYP1+2, 3X25KA/30KA, 230V, 3PÓL, PRO SÍTĚ TN-C, DÁLK.SIG.</t>
  </si>
  <si>
    <t>KS</t>
  </si>
  <si>
    <t>677410T</t>
  </si>
  <si>
    <t>SVODIČ, TYP2, 4X20KA, 230VAC, 3PÓL</t>
  </si>
  <si>
    <t>35822002319R</t>
  </si>
  <si>
    <t>jistič modulární jmen.proud 63,00 A; charakt. B; počet pólů 3; jmenovitá zkratová schopnost/230 V a.c. 10 kA; tepl.okolí -25 do + 55 °C; IP 20</t>
  </si>
  <si>
    <t>SPCM</t>
  </si>
  <si>
    <t>35822002318R</t>
  </si>
  <si>
    <t>jistič modulární jmen.proud 50,00 A; charakt. B; počet pólů 3; jmenovitá zkratová schopnost/230 V a.c. 10 kA; tepl.okolí -25 do + 55 °C; IP 20</t>
  </si>
  <si>
    <t>35822002317R</t>
  </si>
  <si>
    <t>jistič modulární jmen.proud 40,00 A; charakt. B; počet pólů 3; jmenovitá zkratová schopnost/230 V a.c. 10 kA; tepl.okolí -25 do + 55 °C; IP 20</t>
  </si>
  <si>
    <t>650061642R00</t>
  </si>
  <si>
    <t>Montáž jističe modulárního třípólového do 80 A</t>
  </si>
  <si>
    <t>35822002314R</t>
  </si>
  <si>
    <t>jistič modulární jmen.proud 20,00 A; charakt. B; počet pólů 3; jmenovitá zkratová schopnost/230 V a.c. 10 kA; tepl.okolí -25 do + 55 °C; IP 20</t>
  </si>
  <si>
    <t>35822002313R</t>
  </si>
  <si>
    <t>jistič modulární jmen.proud 16,00 A; charakt. B; počet pólů 3; jmenovitá zkratová schopnost/230 V a.c. 10 kA; tepl.okolí -25 do + 55 °C; IP 20</t>
  </si>
  <si>
    <t>35822002311R</t>
  </si>
  <si>
    <t>jistič modulární jmen.proud 10,00 A; charakt. B; počet pólů 3; jmenovitá zkratová schopnost/230 V a.c. 10 kA; tepl.okolí -25 do + 55 °C; IP 20</t>
  </si>
  <si>
    <t>650061641R00</t>
  </si>
  <si>
    <t>Montáž jističe modulárního třípólového do 25 A</t>
  </si>
  <si>
    <t>35822001015R</t>
  </si>
  <si>
    <t>jistič modulární jmen.proud 16,00 A; charakt. B; počet pólů 1; jmenovitá zkratová schopnost/230 V a.c. 10 kA; tepl.okolí -25 do + 55 °C; IP 20</t>
  </si>
  <si>
    <t>35822001013R</t>
  </si>
  <si>
    <t>jistič modulární jmen.proud 10,00 A; charakt. B; počet pólů 1; jmenovitá zkratová schopnost/230 V a.c. 10 kA; tepl.okolí -25 do + 55 °C; IP 20</t>
  </si>
  <si>
    <t>35822001010R</t>
  </si>
  <si>
    <t>jistič modulární jmen.proud 2,00 A; charakt. B; počet pólů 1; jmenovitá zkratová schopnost/230 V a.c. 10 kA; tepl.okolí -25 do + 55 °C; IP 20</t>
  </si>
  <si>
    <t>650061611R00</t>
  </si>
  <si>
    <t>Montáž jističe modulárního jednopólového do 25 A</t>
  </si>
  <si>
    <t>358891502R</t>
  </si>
  <si>
    <t>chránič nadproudový; typ AC; jmen.proud 10,00 A; počet pólů 1+N; jmen.reziduální proud 30 mA; IP 20; charakt. B; tepl.okolí od -5 do+ 40 °C</t>
  </si>
  <si>
    <t>358891503R</t>
  </si>
  <si>
    <t>chránič nadproudový; typ AC; jmen.proud 16,00 A; počet pólů 1+N; jmen.reziduální proud 30 mA; IP 20; charakt. B; tepl.okolí od -5 do+ 40 °C</t>
  </si>
  <si>
    <t>650063611R00</t>
  </si>
  <si>
    <t>Montáž chrániče proudového dvoupólového do 25 A</t>
  </si>
  <si>
    <t>358890406R</t>
  </si>
  <si>
    <t>chránič proudový; typ AC; jmen.proud 40,00 A; počet pólů 4; jmen.reziduální proud 30 mA; IP 20; tepl.okolí -5 do + 40 °C</t>
  </si>
  <si>
    <t>650063632R00</t>
  </si>
  <si>
    <t>Montáž chrániče proudového čtyřpólového do 63 A</t>
  </si>
  <si>
    <t>R_3086267T00</t>
  </si>
  <si>
    <t>SPOUŠŤ NAPĚŤ., 400VAC/110VDC</t>
  </si>
  <si>
    <t>650071611R00</t>
  </si>
  <si>
    <t>Montáž relé pomocného na DIN lištu</t>
  </si>
  <si>
    <t>R_3086650T</t>
  </si>
  <si>
    <t>Digitální astro spínací hodiny, 2-kanálové</t>
  </si>
  <si>
    <t>650073116R00</t>
  </si>
  <si>
    <t>Montáž spínače soumrakového 2 kanál. na DIN lištu</t>
  </si>
  <si>
    <t>R_3086652T</t>
  </si>
  <si>
    <t>ČIDLO SOUMRAKOVÉ  SEPARÁTNÍ</t>
  </si>
  <si>
    <t>650073136R00</t>
  </si>
  <si>
    <t>Montáž čidla soumrakového separátního nástěnného</t>
  </si>
  <si>
    <t>210100001R00</t>
  </si>
  <si>
    <t>Ukončení vodičů, soubory pro kabely ukončení vodičů v rozvaděči včetně zapojení a vodičové koncovky,  , průřez do 2,5 mm2</t>
  </si>
  <si>
    <t>210100003R00</t>
  </si>
  <si>
    <t>Ukončení vodičů, soubory pro kabely ukončení vodičů v rozvaděči včetně zapojení a vodičové koncovky,  , průřez do 16 mm2</t>
  </si>
  <si>
    <t>34141302R</t>
  </si>
  <si>
    <t>vodič CYY; silový, propojovací jednožilový; pevné uložení; jádro Cu plné holé; počet žil 1; jmen.průřez jádra 4,00 mm2; vnější průměr max 5,2 mm; izolace PVC; tl. izolace 1,2 mm; odolný proti šíření plamene</t>
  </si>
  <si>
    <t>210800003R00</t>
  </si>
  <si>
    <t xml:space="preserve">Montáž vodiče CYY, 4 mm2, uloženého pod omítkou,  </t>
  </si>
  <si>
    <t>34141304R</t>
  </si>
  <si>
    <t>vodič CYY; silový, propojovací jednožilový; pevné uložení; jádro Cu plné holé; počet žil 1; jmen.průřez jádra 10,00 mm2; vnější průměr max 7,2 mm; izolace PVC; tl. izolace 1,4 mm</t>
  </si>
  <si>
    <t>210800005R00</t>
  </si>
  <si>
    <t xml:space="preserve">Montáž vodiče CYY, 10 mm2, uloženého pod omítkou,  </t>
  </si>
  <si>
    <t>210810045RT1</t>
  </si>
  <si>
    <t>Kabely silové kabel CYKY-m 750 V, 3 x 1,5 mm2, pevně uložený včetně dodávky kabelu</t>
  </si>
  <si>
    <t>210800109RT1</t>
  </si>
  <si>
    <t>Kabely silové CYKY 750 V, 4 x 1,5 mm2, uloženého pod omítkou, včetně dodávky kabelu</t>
  </si>
  <si>
    <t>210810055RT1</t>
  </si>
  <si>
    <t>Kabely silové kabel CYKY-m 750 V, 5 x 1,5 mm2, pevně uložený včetně dodávky kabelu</t>
  </si>
  <si>
    <t>210810046RT3</t>
  </si>
  <si>
    <t>Kabely silové kabel CYKY-m 750 V, 3 x 2,5 mm2, pevně uložený včetně dodávky kabelu</t>
  </si>
  <si>
    <t>210810056RT1</t>
  </si>
  <si>
    <t>Kabely silové CYKY 750 V, 5 x 2,5 mm2, pevně uloženého, včetně dodávky kabelu</t>
  </si>
  <si>
    <t>210810057RT3</t>
  </si>
  <si>
    <t>Kabely silové CYKY 750 V, 5 žilového, pevně uloženého, včetně dodávky kabelu CYKY 5 x 10 mm2</t>
  </si>
  <si>
    <t>650125223RT2</t>
  </si>
  <si>
    <t>Uložení Cu kabelu 5 x 25 mm2, do trubky, včetně dodávky kabelu 1-CYKY</t>
  </si>
  <si>
    <t>M65</t>
  </si>
  <si>
    <t>210110041RT6</t>
  </si>
  <si>
    <t>Spínací, spouštěcí a regulační ústrojí spínač zapuštěný a polozapuštěný včetně zapojení a dodávky spínače, krytu a rámečku, jednopólový , řazení 1</t>
  </si>
  <si>
    <t>210110048RT6</t>
  </si>
  <si>
    <t>Montáž spínače zapuštěného a polozapuštěného včetně zapojení, dodávky spínače, krytu a rámečku, jednopólového se signalizační s doutnavkou,  , řazení 1 SO</t>
  </si>
  <si>
    <t>210110043RT6</t>
  </si>
  <si>
    <t>Spínací, spouštěcí a regulační ústrojí spínač zapuštěný a polozapuštěný včetně zapojení a dodávky spínače, krytu a rámečku, sériový , řazení 5</t>
  </si>
  <si>
    <t>210110045RT6</t>
  </si>
  <si>
    <t>Spínací, spouštěcí a regulační ústrojí spínač zapuštěný a polozapuštěný včetně zapojení a dodávky spínače, krytu a rámečku, střídavý, řazení 6</t>
  </si>
  <si>
    <t>210110046RT6</t>
  </si>
  <si>
    <t>Spínací, spouštěcí a regulační ústrojí spínač zapuštěný a polozapuštěný včetně zapojení a dodávky spínače, krytu a rámečku, křížový, řazení 7</t>
  </si>
  <si>
    <t>345355906R</t>
  </si>
  <si>
    <t>spínače ostatní automatický se snímačem pohybu; napájení 230V/50Hz</t>
  </si>
  <si>
    <t>RTS 21/ I</t>
  </si>
  <si>
    <t>210150421R00</t>
  </si>
  <si>
    <t>Relé a ochrany montáž automatických relé spínacích,  , typ OZ</t>
  </si>
  <si>
    <t>RTS 18/ I</t>
  </si>
  <si>
    <t>210111011RT6</t>
  </si>
  <si>
    <t>Spínací, spouštěcí a regulační ústrojí zásuvka domovní zapuštěná včetně zapojení, provedení 2P+PE, včetně dodávky zásuvky kompletní jednonásobné s ochr.kolíkem 16A/250VAC a rámečku</t>
  </si>
  <si>
    <t>210111014RT7</t>
  </si>
  <si>
    <t xml:space="preserve">Montáž zásuvky domovní zapuštěné včetně zapojení, včetně dodávky zásuvky kompletní, dvojnásobné s ochrannými kolíky, s clonkami s natočenou dutinkou,  , provedení 2x (2P+PE),  </t>
  </si>
  <si>
    <t>34551633R</t>
  </si>
  <si>
    <t>zásuvka s ochranným kolíkem, s clonkami, s ochranou před přepětím; řazení 2P+PE; 16 A, 250 V AC; IP 40</t>
  </si>
  <si>
    <t>210111012R00</t>
  </si>
  <si>
    <t xml:space="preserve">Spínací, spouštěcí a regulační ústrojí zásuvka domovní zapuštěná včetně zapojení, průběžné zapojení,  </t>
  </si>
  <si>
    <t>220260020R00</t>
  </si>
  <si>
    <t>Krabice KU 68 ve zdi včetně vysekání lůžka</t>
  </si>
  <si>
    <t>Vysekání lůžka ve zdivu, upevnění krabic do lůžka včetně zhotovení potřebných otvorů pro trubky, vodiče a zavíčkování. Bez svorek a zapojení vodičů. Včetně dodávky krabice.</t>
  </si>
  <si>
    <t>220711309R00</t>
  </si>
  <si>
    <t>Montáž tísňového hlásiče - tlačítko</t>
  </si>
  <si>
    <t>44985121R</t>
  </si>
  <si>
    <t>hlásič požární tlačítkový s kladívkem, IP 55; montáž na omítku</t>
  </si>
  <si>
    <t>210010535RT2</t>
  </si>
  <si>
    <t>Připojení svorkovnice bezšroubové, včetně dodávky spojovací krabicové svorky pro 2 vodiče, pro průřez 0,5 - 2,5 mm2</t>
  </si>
  <si>
    <t>210010535RT3</t>
  </si>
  <si>
    <t>Připojení svorkovnice bezšroubové, včetně dodávky spojovací krabicové svorky pro 3 vodiče, pro průřez 0,5 - 2,5 mm2</t>
  </si>
  <si>
    <t>210010535RT4</t>
  </si>
  <si>
    <t>Připojení svorkovnice bezšroubové, včetně dodávky spojovací krabicové svorky pro 4 vodiče, pro průřez 0,5 - 2,5 mm2</t>
  </si>
  <si>
    <t>210010535RT5</t>
  </si>
  <si>
    <t>Připojení svorkovnice bezšroubové, včetně dodávky spojovací krabicové svorky pro 5 vodičů, pro průřez 0,5 - 2,5 mm2</t>
  </si>
  <si>
    <t>R_3086494T</t>
  </si>
  <si>
    <t>Svítidlo typ A - 41W, 4700lm kruh, 4000K,  400mm, LED 830, opálový kryt, přisazené, bílé</t>
  </si>
  <si>
    <t>R_3086495T</t>
  </si>
  <si>
    <t>Svítidlo typ B - 28W, 3300lm kruh, 4000K,  400mm, LED 830, opálový kryt, přisazené, bílé</t>
  </si>
  <si>
    <t>1748290420</t>
  </si>
  <si>
    <t>Svítidlo typ C - 37W, 4300lm, 4000K, 1210mm, lesklá mřížka, přisazené, driver 350mA, IP20</t>
  </si>
  <si>
    <t xml:space="preserve">ks    </t>
  </si>
  <si>
    <t>1749290420</t>
  </si>
  <si>
    <t>Svítidlo typ D - 26W, 3200lm, 4000K, 1210mm, lesklá mřížka, přisazené, driver 250mA, IP20</t>
  </si>
  <si>
    <t>1750290420</t>
  </si>
  <si>
    <t>Svítidlo typ E - 58W, 8200lm, 4000K, 15000mm, opálový PMMA kryt, přisazené, LED 830, driver 1750mA, IP54</t>
  </si>
  <si>
    <t>R_3086497T</t>
  </si>
  <si>
    <t>Svítidlo typ F - 47W, 6900 lm, 4000K, 1500mm, opálový PMMA kryt, přisazené, LED 830, driver 1400mA, IP54</t>
  </si>
  <si>
    <t>R_3085829T</t>
  </si>
  <si>
    <t>Svítidlo typ G - 14W, 1400lm, 4000K, přisazené,</t>
  </si>
  <si>
    <t>R_3085830T</t>
  </si>
  <si>
    <t>Svítidlo typ H - E27, 20W, přisazené, IP44, prum. 270mm, v. 170mm, skleněný opálový kryt</t>
  </si>
  <si>
    <t>650101521R00</t>
  </si>
  <si>
    <t>Montáž LED svítidla stropního přisazeného</t>
  </si>
  <si>
    <t>1807290420</t>
  </si>
  <si>
    <t>Svítidlo typ N1 s piktogramem</t>
  </si>
  <si>
    <t>R_3074248T</t>
  </si>
  <si>
    <t>Svítidlo typ N2 koridor</t>
  </si>
  <si>
    <t>650101921R00</t>
  </si>
  <si>
    <t>Montáž nouzového svítidla stropního přisazeného</t>
  </si>
  <si>
    <t>210020922R00</t>
  </si>
  <si>
    <t xml:space="preserve">Montáž požární ucpávky průchodu stěnou,  , tloušťky 30 cm </t>
  </si>
  <si>
    <t>357311021R</t>
  </si>
  <si>
    <t>rozvaděčová skříň nástěnná, jednodílná; použití jako dílčí podružný rozvaděč,pro zabudování přístrojů a zařízení datové techniky, jako domácí sítě; stabilní oceloplechová svařovaná jednodílná konstrukce; IP 30; přední dveře skleněné s tvrzeným bezpečnostním sklem, se zámkem, otevírání 180°; výška 370 mm; šířka 600 mm; hloubka 395 mm; barva světle šedá RAL 7035; max.zatížení při rovnoměrné zátěži 30 kg</t>
  </si>
  <si>
    <t>222260401R00</t>
  </si>
  <si>
    <t>Nástěnný 19" rozvaděč 4U-8U hl.do 450 mm</t>
  </si>
  <si>
    <t>371201010R</t>
  </si>
  <si>
    <t>panel 19 " UTP patch ; určení panelu pro montáž do 19" datových rozvaděčů; výška 1U; kategorie cat5e; počet portů 24; způsob montáže zářezová svorkovnice</t>
  </si>
  <si>
    <t>222290971R00</t>
  </si>
  <si>
    <t>Patch panel</t>
  </si>
  <si>
    <t>357314042R</t>
  </si>
  <si>
    <t>příslušenství  polička 19" s perforací; pro nástěnný rozvaděč 19", max. zatížení 50 kg; hloubka 350 mm, šíře 440 mm, tl. 30 mm, výška 1U (44 mm)</t>
  </si>
  <si>
    <t>371201110R</t>
  </si>
  <si>
    <t>panel 19" rozvodný panel s filtrem a ochrannou pojistkou; určení panelu k montáži do racku; výška 1,5 U, délka kabelu 3 m; plast odolný proti požáru a výboji; 5 zásuvek s ochranným kolíkem 10A/250V</t>
  </si>
  <si>
    <t>222170101R00</t>
  </si>
  <si>
    <t>Vyhotovení protokolu o měření metal. míst. kabelů</t>
  </si>
  <si>
    <t>hod</t>
  </si>
  <si>
    <t>371205022R</t>
  </si>
  <si>
    <t>modul Cat.6 samozářezový, nestíněný; rozměr 26 x 35 x 17 mm; počet portů 1; teplota okolí -10 až 60 °C</t>
  </si>
  <si>
    <t>222290005R00</t>
  </si>
  <si>
    <t>Zásuvka 1xRJ45 UTP kat.6 pod omítku</t>
  </si>
  <si>
    <t>371201305R</t>
  </si>
  <si>
    <t>kabel UTP Elite, Cat5E, venkovní PE+PVC, odolný proti UV záření</t>
  </si>
  <si>
    <t>222280215R00</t>
  </si>
  <si>
    <t>Kabel UTP kat.6 v trubkách</t>
  </si>
  <si>
    <t>210010003RU2</t>
  </si>
  <si>
    <t>Montáž trubky ohebné, z PVC, uložené pod omítku, vnější průměr 25 mm, mech. pevnost 320 N/5 cm, včetně dodávky materiálu</t>
  </si>
  <si>
    <t>210010004RU2</t>
  </si>
  <si>
    <t>Montáž trubky ohebné, z PVC, uložené pod omítku, vnější průměr 32 mm, mech. pevnost 320 N/5 cm, včetně dodávky materiálu</t>
  </si>
  <si>
    <t>R_3084679T</t>
  </si>
  <si>
    <t>Kamerový modul. Barevná kamera s úhlem záběru 86° horizontálně, 67° vertikálně, Ruční natočení kamery +-15°. Vestavěné IR osvětlení, vestavné vyhřívání, možnost externí kamery</t>
  </si>
  <si>
    <t>222323323R00</t>
  </si>
  <si>
    <t>Tlač. tablo s kamerou do zdi (do 9 tlač.el.vrát.)</t>
  </si>
  <si>
    <t>R_3084681T</t>
  </si>
  <si>
    <t>Hlasový modul, 3 stavové LED diody, snímač intenzity osvětlení. Svorky pro připojení zámku., Svorky pro připojení snímače otevření dveří nebo zámku. Svorky pro připojení odchodového tlačítka.</t>
  </si>
  <si>
    <t>222323317R00</t>
  </si>
  <si>
    <t>Modul hlasitého elektrického vrátného</t>
  </si>
  <si>
    <t>R_3084684T</t>
  </si>
  <si>
    <t>Tlačítkový modul, s tlačítky 3/6. 3 tlačítka pro vyzvánění.</t>
  </si>
  <si>
    <t>222323324R00</t>
  </si>
  <si>
    <t>Tlač.tablo s klávesnicí, čtečkou a kamerou do zdi</t>
  </si>
  <si>
    <t>R_3084687T</t>
  </si>
  <si>
    <t>MODUL TLAČÍTKOVÝ 3-NÁS. SE SNÍMAČEM IC KARET</t>
  </si>
  <si>
    <t>R_3084688T</t>
  </si>
  <si>
    <t>Modul klávesnice. Kontrola vstupu pomocí hesla o délce 6 - 8 znaků</t>
  </si>
  <si>
    <t>R_3084685T</t>
  </si>
  <si>
    <t>Jednotka řídicí univerzální, řadová. Pro napájení a řízení systému.</t>
  </si>
  <si>
    <t>222330181R00</t>
  </si>
  <si>
    <t>Adresný I/O modul na úchytné body, do krytu</t>
  </si>
  <si>
    <t>R_3084693T</t>
  </si>
  <si>
    <t>Rozdělovač videosignálu pro vnější sběrnici pro připojení 2 a více venkovních tabel</t>
  </si>
  <si>
    <t>222323312R00</t>
  </si>
  <si>
    <t>Video distributor, do krabice</t>
  </si>
  <si>
    <t>R_3084686T</t>
  </si>
  <si>
    <t>Videotelefon systémový, barevný displej 4,3“ s OSD ovládáním, 6 kapacitních ovládacích tlačítek, Umožňuje komunikaci ze všech tlačítkových tabel, volat všechny vnitřní stanice</t>
  </si>
  <si>
    <t>R_3084692T</t>
  </si>
  <si>
    <t>Stolní podstavec pro domovní videotelefon.</t>
  </si>
  <si>
    <t>222323302R00</t>
  </si>
  <si>
    <t>Domácí videotelefon digitální, na úchyt.body</t>
  </si>
  <si>
    <t>R_3084682T</t>
  </si>
  <si>
    <t>Videotelefon domovní, s hands-free ovládáním. Barevný displej 4,3“ s OSD ovládáním, 6 tlačítek, otevření druhého zámku, funkce interkomu, přesměrování vyzvánění v době nepřítomnosti.</t>
  </si>
  <si>
    <t>R_3084690T</t>
  </si>
  <si>
    <t>Kryt tlačítkového tabla, velikost 1/4. Pro umístění 4 funkčních modulů v 1 sloupci.</t>
  </si>
  <si>
    <t>R_3084691T</t>
  </si>
  <si>
    <t>Krabice instalační, zapuštěná, velikost 1/4. Pro montáž krytu tlačítkového tabla, velikost 1/4 pod o, mítku.</t>
  </si>
  <si>
    <t>222323311R00</t>
  </si>
  <si>
    <t>Systémový zdroj, do rozvaděče</t>
  </si>
  <si>
    <t>34121050R</t>
  </si>
  <si>
    <t>kabel SYKFY; sdělovací, stíněný vnitřní; pevné uložení vnitřní; Cu plná holá jádra; počet prvků 5; počet žil v prvku 2; jmen.prům.jádra 0,50 mm; teplota použití -25 až 60 °C; barva pláště šedá</t>
  </si>
  <si>
    <t>222280221R00</t>
  </si>
  <si>
    <t>SYKFY 5x2x0.5 mm v trubkách</t>
  </si>
  <si>
    <t>34121550R</t>
  </si>
  <si>
    <t>kabel JYTY; sdělovací; pevné uložení vnitřní; Cu jádra holá; počet žil 2; jmen.prům.jádra 1,00 mm; teplota použití do 70 °C; barva pláště šedá</t>
  </si>
  <si>
    <t>210860221R00</t>
  </si>
  <si>
    <t>Kabely speciální kabel speciální JYTY s Al laminovanou fólií, 2 x 1 mm, pevně uložený</t>
  </si>
  <si>
    <t>Kabely pro řídící a automatizační systémy elektráren</t>
  </si>
  <si>
    <t>093215022018</t>
  </si>
  <si>
    <t>Elektromechanický zámek, kompletní sestava včetně montážního příslušenství, včetně skrytého, kabelového přechodu - montáž při výrobě dveří</t>
  </si>
  <si>
    <t>222325731R00</t>
  </si>
  <si>
    <t>Kódový zámek na připravené úchytné body</t>
  </si>
  <si>
    <t>14040</t>
  </si>
  <si>
    <t>JA-101KR-LAN-3G Ústředna se zabudovaným 3G/LAN komunikátorem - Jablotron 258 x 214 x 77</t>
  </si>
  <si>
    <t>220711101R00</t>
  </si>
  <si>
    <t>Montáž poplachové ústředny 6 smyček, kat.III</t>
  </si>
  <si>
    <t>092715022018</t>
  </si>
  <si>
    <t>Modul kontroly přístupu pro připojení na sběrnici PZS, slouží k připojení čtečky, výstupního relé, napájecí zdroj</t>
  </si>
  <si>
    <t>371662010R</t>
  </si>
  <si>
    <t>poplachový systém napájecí zdroj akumulátor 12V/24 Ah</t>
  </si>
  <si>
    <t>220711113R00</t>
  </si>
  <si>
    <t>Montáž bezúdržbového akumulátoru</t>
  </si>
  <si>
    <t>1114010419T</t>
  </si>
  <si>
    <t>Detektor pohybový, Sběrnicový PIR detektor pohybu</t>
  </si>
  <si>
    <t>1159020419T</t>
  </si>
  <si>
    <t>Sběrnicový kombinovaný detektor kouře a teplot</t>
  </si>
  <si>
    <t>10091655</t>
  </si>
  <si>
    <t>Sběrnicový detektor teploty</t>
  </si>
  <si>
    <t>220711301R00</t>
  </si>
  <si>
    <t>Montáž detektoru</t>
  </si>
  <si>
    <t>1141020419T</t>
  </si>
  <si>
    <t>Sběrnicový přístup. modul s displ. klávesnicí a RFID</t>
  </si>
  <si>
    <t>220711111R00</t>
  </si>
  <si>
    <t>Montáž klávesnice s LCD displejem</t>
  </si>
  <si>
    <t>1145020419T</t>
  </si>
  <si>
    <t>Sběrnicová siréna venkovní - bílý, JA-151A - bílý, červený blikač</t>
  </si>
  <si>
    <t>222330164R00</t>
  </si>
  <si>
    <t>Poplachová siréna na úchytné body</t>
  </si>
  <si>
    <t>1150020419T</t>
  </si>
  <si>
    <t>Bezdrátová siréna vnitřní do zásuvky</t>
  </si>
  <si>
    <t>210214022018</t>
  </si>
  <si>
    <t>Magnetický spínač</t>
  </si>
  <si>
    <t xml:space="preserve">kus    </t>
  </si>
  <si>
    <t>220711308R00</t>
  </si>
  <si>
    <t>Montáž magnetického spínače - dveřní, okenní</t>
  </si>
  <si>
    <t>37123010R</t>
  </si>
  <si>
    <t>kabel instalační 4 vodičový,nekroucený, průřez 2x0,8 + 2x0,5 mm, sdělovací, bílá barva, plášť PVC</t>
  </si>
  <si>
    <t>222280212R00</t>
  </si>
  <si>
    <t>Kabel EZS, EPS, DT do 7 mm v trubkách</t>
  </si>
  <si>
    <t>222325302R00</t>
  </si>
  <si>
    <t>Programování ústředny, uvedení do provozu</t>
  </si>
  <si>
    <t>222731501R00</t>
  </si>
  <si>
    <t>Instalace SW, konfigurace a uvedení do provozu</t>
  </si>
  <si>
    <t>Náklady zhotovitele, které vzniknou v souvislosti s povinnostmi zhotovitele při předání a převzetí díla.</t>
  </si>
  <si>
    <t>Hzs-revize provoz.souboru a st.obj., Uprava stavajiciho rozvadece</t>
  </si>
  <si>
    <t>h</t>
  </si>
  <si>
    <t>Prav.M</t>
  </si>
  <si>
    <t>HZS</t>
  </si>
  <si>
    <t>POL10_</t>
  </si>
  <si>
    <t>Demontáž stávající elektroinstalace</t>
  </si>
  <si>
    <t>Hzs-revize provoz.souboru a st.obj., Revize</t>
  </si>
  <si>
    <t xml:space="preserve">Dokumentace skutečného provedení </t>
  </si>
  <si>
    <t>VRN</t>
  </si>
  <si>
    <t>POL99_8</t>
  </si>
  <si>
    <t>905      R02</t>
  </si>
  <si>
    <t>905      R04</t>
  </si>
  <si>
    <t>905      R01</t>
  </si>
</sst>
</file>

<file path=xl/styles.xml><?xml version="1.0" encoding="utf-8"?>
<styleSheet xmlns="http://schemas.openxmlformats.org/spreadsheetml/2006/main">
  <numFmts count="25">
    <numFmt numFmtId="43" formatCode="_-* #,##0.00\ _K_č_-;\-* #,##0.00\ _K_č_-;_-* &quot;-&quot;??\ _K_č_-;_-@_-"/>
    <numFmt numFmtId="164" formatCode="#,##0.00000"/>
    <numFmt numFmtId="165" formatCode="0_)"/>
    <numFmt numFmtId="166" formatCode="#,##0.0_);\(#,##0.0\)"/>
    <numFmt numFmtId="167" formatCode="_(* #,##0.0000_);_(* \(#,##0.0000\);_(* &quot;-&quot;??_);_(@_)"/>
    <numFmt numFmtId="168" formatCode="d/m/yy\ h:mm"/>
    <numFmt numFmtId="169" formatCode="#,##0&quot; F&quot;_);\(#,##0&quot; F&quot;\)"/>
    <numFmt numFmtId="170" formatCode="_(&quot;$&quot;* #,##0.00_);_(&quot;$&quot;* \(#,##0.00\);_(&quot;$&quot;* &quot;-&quot;??_);_(@_)"/>
    <numFmt numFmtId="171" formatCode="0.0%;\(0.0%\)"/>
    <numFmt numFmtId="172" formatCode="#,##0.00\ &quot;Kč&quot;"/>
    <numFmt numFmtId="173" formatCode="#,##0.0"/>
    <numFmt numFmtId="174" formatCode="_-* #,##0_-;\-* #,##0_-;_-* &quot;-&quot;_-;_-@_-"/>
    <numFmt numFmtId="175" formatCode="_-* #,##0.00_-;\-* #,##0.00_-;_-* &quot;-&quot;??_-;_-@_-"/>
    <numFmt numFmtId="176" formatCode="_-* #,##0\ _F_-;\-* #,##0\ _F_-;_-* &quot;-&quot;\ _F_-;_-@_-"/>
    <numFmt numFmtId="177" formatCode="_-* #,##0.00\ _F_-;\-* #,##0.00\ _F_-;_-* &quot;-&quot;??\ _F_-;_-@_-"/>
    <numFmt numFmtId="178" formatCode="#,##0.00_);\(#,##0.00\)"/>
    <numFmt numFmtId="179" formatCode="_-* #,##0.00\ [$€]_-;\-* #,##0.00\ [$€]_-;_-* &quot;-&quot;??\ [$€]_-;_-@_-"/>
    <numFmt numFmtId="180" formatCode="#,##0.00&quot; F&quot;_);\(#,##0.00&quot; F&quot;\)"/>
    <numFmt numFmtId="181" formatCode="#,##0&quot; $&quot;;\-#,##0&quot; $&quot;"/>
    <numFmt numFmtId="182" formatCode="#,##0&quot; F&quot;_);[Red]\(#,##0&quot; F&quot;\)"/>
    <numFmt numFmtId="183" formatCode="#,##0.00&quot; F&quot;_);[Red]\(#,##0.00&quot; F&quot;\)"/>
    <numFmt numFmtId="184" formatCode="0.00_)"/>
    <numFmt numFmtId="185" formatCode="0%;\(0%\)"/>
    <numFmt numFmtId="186" formatCode="#,##0\ &quot;F&quot;;[Red]\-#,##0\ &quot;F&quot;"/>
    <numFmt numFmtId="187" formatCode="_(* #,##0.00_);_(* \(#,##0.00\);_(* &quot;-&quot;??_);_(@_)"/>
  </numFmts>
  <fonts count="76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5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43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Helv"/>
      <charset val="204"/>
    </font>
    <font>
      <sz val="10"/>
      <name val="Helv"/>
    </font>
    <font>
      <sz val="8"/>
      <name val="Arial"/>
      <family val="2"/>
    </font>
    <font>
      <sz val="8"/>
      <name val="Times New Roman"/>
      <family val="1"/>
      <charset val="238"/>
    </font>
    <font>
      <sz val="8"/>
      <color indexed="8"/>
      <name val="Arial CE"/>
      <family val="2"/>
      <charset val="238"/>
    </font>
    <font>
      <b/>
      <sz val="11"/>
      <name val="Times New Roman CE"/>
      <family val="1"/>
      <charset val="238"/>
    </font>
    <font>
      <b/>
      <sz val="13"/>
      <color indexed="18"/>
      <name val="Times New Roman CE"/>
      <family val="1"/>
      <charset val="238"/>
    </font>
    <font>
      <b/>
      <sz val="12"/>
      <color indexed="18"/>
      <name val="Times New Roman CE"/>
      <family val="1"/>
      <charset val="238"/>
    </font>
    <font>
      <sz val="8"/>
      <name val="HelveticaNewE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name val="Times New Roman CE"/>
      <family val="1"/>
      <charset val="238"/>
    </font>
    <font>
      <sz val="10"/>
      <color indexed="8"/>
      <name val="Arial"/>
      <family val="2"/>
    </font>
    <font>
      <sz val="10"/>
      <name val="AvantGardeGothicE"/>
      <charset val="238"/>
    </font>
    <font>
      <vertAlign val="subscript"/>
      <sz val="10"/>
      <name val="Arial CE"/>
      <family val="2"/>
      <charset val="238"/>
    </font>
    <font>
      <sz val="10"/>
      <color indexed="16"/>
      <name val="MS Serif"/>
      <family val="1"/>
      <charset val="238"/>
    </font>
    <font>
      <b/>
      <sz val="12"/>
      <name val="Arial"/>
      <family val="2"/>
    </font>
    <font>
      <vertAlign val="superscript"/>
      <sz val="10"/>
      <name val="Arial CE"/>
      <family val="2"/>
      <charset val="238"/>
    </font>
    <font>
      <u/>
      <sz val="8"/>
      <color indexed="12"/>
      <name val="Times New Roman"/>
      <family val="1"/>
      <charset val="238"/>
    </font>
    <font>
      <sz val="12"/>
      <name val="Helv"/>
    </font>
    <font>
      <u/>
      <sz val="6"/>
      <color indexed="12"/>
      <name val="Arial"/>
      <family val="2"/>
    </font>
    <font>
      <u/>
      <sz val="6"/>
      <color indexed="36"/>
      <name val="Arial"/>
      <family val="2"/>
    </font>
    <font>
      <sz val="12"/>
      <color indexed="9"/>
      <name val="Helv"/>
    </font>
    <font>
      <sz val="12"/>
      <name val="Times New Roman CE"/>
      <charset val="238"/>
    </font>
    <font>
      <b/>
      <sz val="12"/>
      <name val="Times CE"/>
      <charset val="238"/>
    </font>
    <font>
      <b/>
      <u/>
      <sz val="12"/>
      <color indexed="18"/>
      <name val="Times New Roman CE"/>
      <family val="1"/>
      <charset val="238"/>
    </font>
    <font>
      <b/>
      <sz val="14"/>
      <color indexed="18"/>
      <name val="Times New Roman CE"/>
      <family val="1"/>
      <charset val="238"/>
    </font>
    <font>
      <b/>
      <sz val="9"/>
      <color indexed="39"/>
      <name val="Arial CE"/>
      <family val="2"/>
      <charset val="238"/>
    </font>
    <font>
      <sz val="7"/>
      <name val="Small Fonts"/>
      <family val="2"/>
      <charset val="238"/>
    </font>
    <font>
      <b/>
      <i/>
      <sz val="16"/>
      <name val="Helv"/>
    </font>
    <font>
      <sz val="10"/>
      <name val="Times New Roman"/>
      <family val="1"/>
      <charset val="238"/>
    </font>
    <font>
      <sz val="10"/>
      <name val="Arial"/>
      <family val="2"/>
    </font>
    <font>
      <shadow/>
      <sz val="12"/>
      <name val="Times CE"/>
      <charset val="238"/>
    </font>
    <font>
      <sz val="10"/>
      <name val="Symbol"/>
      <family val="1"/>
      <charset val="2"/>
    </font>
    <font>
      <sz val="10"/>
      <name val="MS Sans Serif"/>
      <family val="2"/>
      <charset val="238"/>
    </font>
    <font>
      <sz val="8"/>
      <name val="Helv"/>
    </font>
    <font>
      <b/>
      <sz val="10"/>
      <color indexed="10"/>
      <name val="Arial CE"/>
      <family val="2"/>
      <charset val="238"/>
    </font>
    <font>
      <b/>
      <sz val="8"/>
      <color indexed="8"/>
      <name val="Helv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  <charset val="238"/>
    </font>
    <font>
      <sz val="9"/>
      <name val="ＭＳ Ｐゴシック"/>
      <family val="3"/>
    </font>
    <font>
      <sz val="11"/>
      <name val="ＭＳ Ｐゴシック"/>
      <charset val="128"/>
    </font>
    <font>
      <sz val="8"/>
      <name val="Arial CE"/>
      <family val="2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1" fillId="0" borderId="0"/>
    <xf numFmtId="0" fontId="20" fillId="0" borderId="0"/>
    <xf numFmtId="0" fontId="29" fillId="0" borderId="0"/>
    <xf numFmtId="0" fontId="29" fillId="0" borderId="0"/>
    <xf numFmtId="0" fontId="1" fillId="0" borderId="0" applyProtection="0"/>
    <xf numFmtId="0" fontId="1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0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3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2" fillId="0" borderId="0">
      <alignment horizontal="center" wrapText="1"/>
      <protection locked="0"/>
    </xf>
    <xf numFmtId="165" fontId="1" fillId="0" borderId="0"/>
    <xf numFmtId="0" fontId="33" fillId="0" borderId="0" applyNumberFormat="0" applyFill="0" applyBorder="0" applyAlignment="0"/>
    <xf numFmtId="0" fontId="20" fillId="0" borderId="0" applyFill="0" applyBorder="0" applyAlignment="0"/>
    <xf numFmtId="166" fontId="30" fillId="0" borderId="0" applyFill="0" applyBorder="0" applyAlignment="0"/>
    <xf numFmtId="167" fontId="30" fillId="0" borderId="0" applyFill="0" applyBorder="0" applyAlignment="0"/>
    <xf numFmtId="168" fontId="20" fillId="0" borderId="0" applyFill="0" applyBorder="0" applyAlignment="0"/>
    <xf numFmtId="169" fontId="20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66" fontId="30" fillId="0" borderId="0" applyFill="0" applyBorder="0" applyAlignment="0"/>
    <xf numFmtId="172" fontId="34" fillId="0" borderId="0"/>
    <xf numFmtId="172" fontId="35" fillId="7" borderId="73"/>
    <xf numFmtId="172" fontId="36" fillId="0" borderId="74"/>
    <xf numFmtId="173" fontId="37" fillId="0" borderId="0" applyFill="0" applyBorder="0" applyProtection="0">
      <alignment horizontal="right"/>
    </xf>
    <xf numFmtId="174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39" fillId="0" borderId="0" applyNumberFormat="0" applyAlignment="0"/>
    <xf numFmtId="17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0" fillId="0" borderId="0"/>
    <xf numFmtId="178" fontId="1" fillId="0" borderId="0"/>
    <xf numFmtId="14" fontId="41" fillId="0" borderId="0" applyFill="0" applyBorder="0" applyAlignment="0"/>
    <xf numFmtId="0" fontId="42" fillId="0" borderId="0"/>
    <xf numFmtId="0" fontId="43" fillId="0" borderId="0">
      <alignment vertical="center"/>
    </xf>
    <xf numFmtId="170" fontId="30" fillId="0" borderId="0" applyFill="0" applyBorder="0" applyAlignment="0"/>
    <xf numFmtId="166" fontId="30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66" fontId="30" fillId="0" borderId="0" applyFill="0" applyBorder="0" applyAlignment="0"/>
    <xf numFmtId="0" fontId="44" fillId="0" borderId="0" applyNumberFormat="0" applyAlignment="0">
      <alignment horizontal="left"/>
    </xf>
    <xf numFmtId="179" fontId="20" fillId="0" borderId="0" applyFont="0" applyFill="0" applyBorder="0" applyAlignment="0" applyProtection="0"/>
    <xf numFmtId="38" fontId="31" fillId="7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43">
      <alignment horizontal="left" vertical="center"/>
    </xf>
    <xf numFmtId="0" fontId="46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10" fontId="31" fillId="8" borderId="49" applyNumberFormat="0" applyBorder="0" applyAlignment="0" applyProtection="0"/>
    <xf numFmtId="166" fontId="48" fillId="9" borderId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0" fontId="30" fillId="0" borderId="0" applyFill="0" applyBorder="0" applyAlignment="0"/>
    <xf numFmtId="166" fontId="30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66" fontId="30" fillId="0" borderId="0" applyFill="0" applyBorder="0" applyAlignment="0"/>
    <xf numFmtId="166" fontId="51" fillId="10" borderId="0"/>
    <xf numFmtId="180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53" fillId="0" borderId="0"/>
    <xf numFmtId="0" fontId="54" fillId="0" borderId="0"/>
    <xf numFmtId="0" fontId="55" fillId="0" borderId="75"/>
    <xf numFmtId="0" fontId="56" fillId="0" borderId="0" applyNumberFormat="0"/>
    <xf numFmtId="37" fontId="57" fillId="0" borderId="0"/>
    <xf numFmtId="0" fontId="19" fillId="0" borderId="0" applyNumberFormat="0" applyFill="0" applyBorder="0" applyAlignment="0" applyProtection="0"/>
    <xf numFmtId="184" fontId="58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69" fontId="20" fillId="0" borderId="0" applyFont="0" applyFill="0" applyBorder="0" applyAlignment="0" applyProtection="0"/>
    <xf numFmtId="185" fontId="60" fillId="0" borderId="0" applyFont="0" applyFill="0" applyBorder="0" applyAlignment="0" applyProtection="0"/>
    <xf numFmtId="1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61" fillId="0" borderId="0">
      <alignment wrapText="1"/>
    </xf>
    <xf numFmtId="170" fontId="30" fillId="0" borderId="0" applyFill="0" applyBorder="0" applyAlignment="0"/>
    <xf numFmtId="166" fontId="30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66" fontId="30" fillId="0" borderId="0" applyFill="0" applyBorder="0" applyAlignment="0"/>
    <xf numFmtId="186" fontId="20" fillId="0" borderId="0"/>
    <xf numFmtId="0" fontId="62" fillId="0" borderId="0">
      <alignment vertical="center"/>
    </xf>
    <xf numFmtId="0" fontId="63" fillId="0" borderId="0" applyNumberFormat="0" applyFont="0" applyFill="0" applyBorder="0" applyAlignment="0" applyProtection="0">
      <alignment horizontal="left"/>
    </xf>
    <xf numFmtId="0" fontId="64" fillId="0" borderId="0" applyNumberFormat="0" applyFill="0" applyBorder="0" applyAlignment="0" applyProtection="0">
      <alignment horizontal="left"/>
    </xf>
    <xf numFmtId="0" fontId="65" fillId="0" borderId="0" applyNumberFormat="0"/>
    <xf numFmtId="172" fontId="36" fillId="0" borderId="74"/>
    <xf numFmtId="0" fontId="63" fillId="0" borderId="0"/>
    <xf numFmtId="0" fontId="1" fillId="0" borderId="0" applyProtection="0"/>
    <xf numFmtId="40" fontId="66" fillId="0" borderId="0" applyBorder="0">
      <alignment horizontal="right"/>
    </xf>
    <xf numFmtId="49" fontId="1" fillId="0" borderId="0" applyFill="0" applyBorder="0" applyProtection="0"/>
    <xf numFmtId="49" fontId="41" fillId="0" borderId="0" applyFill="0" applyBorder="0" applyAlignment="0"/>
    <xf numFmtId="180" fontId="20" fillId="0" borderId="0" applyFill="0" applyBorder="0" applyAlignment="0"/>
    <xf numFmtId="183" fontId="20" fillId="0" borderId="0" applyFill="0" applyBorder="0" applyAlignment="0"/>
    <xf numFmtId="0" fontId="67" fillId="0" borderId="33">
      <alignment horizontal="center" wrapText="1"/>
    </xf>
    <xf numFmtId="0" fontId="68" fillId="0" borderId="26">
      <alignment horizontal="center" wrapText="1"/>
    </xf>
    <xf numFmtId="173" fontId="69" fillId="0" borderId="49">
      <alignment horizontal="right" vertical="center"/>
    </xf>
    <xf numFmtId="0" fontId="70" fillId="0" borderId="49">
      <alignment vertical="center" wrapText="1"/>
    </xf>
    <xf numFmtId="187" fontId="71" fillId="0" borderId="0" applyFont="0" applyFill="0" applyBorder="0" applyAlignment="0" applyProtection="0"/>
    <xf numFmtId="38" fontId="72" fillId="0" borderId="0" applyFont="0" applyFill="0" applyBorder="0" applyAlignment="0" applyProtection="0"/>
    <xf numFmtId="0" fontId="71" fillId="0" borderId="0"/>
  </cellStyleXfs>
  <cellXfs count="61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0" fontId="20" fillId="0" borderId="0" xfId="2"/>
    <xf numFmtId="49" fontId="22" fillId="0" borderId="55" xfId="2" applyNumberFormat="1" applyFont="1" applyBorder="1" applyAlignment="1">
      <alignment vertical="center"/>
    </xf>
    <xf numFmtId="49" fontId="24" fillId="0" borderId="0" xfId="2" applyNumberFormat="1" applyFont="1" applyAlignment="1">
      <alignment vertical="top"/>
    </xf>
    <xf numFmtId="0" fontId="26" fillId="0" borderId="20" xfId="2" applyFont="1" applyBorder="1" applyAlignment="1">
      <alignment horizontal="center" vertical="top" wrapText="1"/>
    </xf>
    <xf numFmtId="0" fontId="26" fillId="0" borderId="59" xfId="2" applyFont="1" applyBorder="1" applyAlignment="1">
      <alignment horizontal="center" vertical="top" wrapText="1"/>
    </xf>
    <xf numFmtId="4" fontId="25" fillId="0" borderId="61" xfId="2" applyNumberFormat="1" applyFont="1" applyBorder="1" applyAlignment="1">
      <alignment horizontal="center" vertical="top"/>
    </xf>
    <xf numFmtId="49" fontId="26" fillId="0" borderId="14" xfId="2" applyNumberFormat="1" applyFont="1" applyBorder="1" applyAlignment="1">
      <alignment horizontal="left" vertical="top"/>
    </xf>
    <xf numFmtId="49" fontId="26" fillId="0" borderId="62" xfId="2" applyNumberFormat="1" applyFont="1" applyBorder="1" applyAlignment="1">
      <alignment horizontal="left" vertical="top"/>
    </xf>
    <xf numFmtId="4" fontId="25" fillId="0" borderId="14" xfId="2" applyNumberFormat="1" applyFont="1" applyBorder="1" applyAlignment="1">
      <alignment horizontal="right" vertical="top"/>
    </xf>
    <xf numFmtId="4" fontId="25" fillId="0" borderId="61" xfId="2" applyNumberFormat="1" applyFont="1" applyBorder="1" applyAlignment="1">
      <alignment horizontal="right" vertical="top"/>
    </xf>
    <xf numFmtId="4" fontId="25" fillId="0" borderId="63" xfId="2" applyNumberFormat="1" applyFont="1" applyBorder="1" applyAlignment="1">
      <alignment horizontal="center" vertical="top"/>
    </xf>
    <xf numFmtId="4" fontId="25" fillId="0" borderId="65" xfId="2" applyNumberFormat="1" applyFont="1" applyBorder="1" applyAlignment="1">
      <alignment horizontal="center" vertical="top"/>
    </xf>
    <xf numFmtId="0" fontId="20" fillId="0" borderId="0" xfId="2" applyFill="1"/>
    <xf numFmtId="4" fontId="25" fillId="0" borderId="66" xfId="2" applyNumberFormat="1" applyFont="1" applyFill="1" applyBorder="1" applyAlignment="1">
      <alignment horizontal="right" vertical="top"/>
    </xf>
    <xf numFmtId="4" fontId="25" fillId="0" borderId="66" xfId="2" applyNumberFormat="1" applyFont="1" applyFill="1" applyBorder="1" applyAlignment="1">
      <alignment horizontal="center" vertical="top"/>
    </xf>
    <xf numFmtId="0" fontId="27" fillId="0" borderId="0" xfId="2" applyFont="1"/>
    <xf numFmtId="4" fontId="28" fillId="0" borderId="0" xfId="2" applyNumberFormat="1" applyFont="1"/>
    <xf numFmtId="49" fontId="25" fillId="0" borderId="0" xfId="2" applyNumberFormat="1" applyFont="1" applyAlignment="1">
      <alignment vertical="top"/>
    </xf>
    <xf numFmtId="0" fontId="28" fillId="0" borderId="0" xfId="2" applyFont="1"/>
    <xf numFmtId="4" fontId="25" fillId="0" borderId="23" xfId="2" applyNumberFormat="1" applyFont="1" applyBorder="1" applyAlignment="1">
      <alignment horizontal="right" vertical="top"/>
    </xf>
    <xf numFmtId="4" fontId="25" fillId="0" borderId="63" xfId="2" applyNumberFormat="1" applyFont="1" applyBorder="1" applyAlignment="1">
      <alignment horizontal="right" vertical="top"/>
    </xf>
    <xf numFmtId="4" fontId="25" fillId="0" borderId="71" xfId="2" applyNumberFormat="1" applyFont="1" applyFill="1" applyBorder="1" applyAlignment="1">
      <alignment horizontal="right" vertical="center"/>
    </xf>
    <xf numFmtId="4" fontId="25" fillId="0" borderId="66" xfId="2" applyNumberFormat="1" applyFont="1" applyFill="1" applyBorder="1" applyAlignment="1">
      <alignment horizontal="right" vertical="center"/>
    </xf>
    <xf numFmtId="4" fontId="25" fillId="0" borderId="66" xfId="2" applyNumberFormat="1" applyFont="1" applyFill="1" applyBorder="1" applyAlignment="1">
      <alignment horizontal="center" vertical="center"/>
    </xf>
    <xf numFmtId="49" fontId="20" fillId="0" borderId="0" xfId="2" applyNumberFormat="1" applyFont="1" applyAlignment="1">
      <alignment vertical="top"/>
    </xf>
    <xf numFmtId="4" fontId="23" fillId="6" borderId="72" xfId="2" applyNumberFormat="1" applyFont="1" applyFill="1" applyBorder="1" applyAlignment="1">
      <alignment horizontal="right" vertical="center"/>
    </xf>
    <xf numFmtId="4" fontId="23" fillId="6" borderId="66" xfId="2" applyNumberFormat="1" applyFont="1" applyFill="1" applyBorder="1" applyAlignment="1">
      <alignment horizontal="right" vertical="center"/>
    </xf>
    <xf numFmtId="4" fontId="23" fillId="6" borderId="66" xfId="2" applyNumberFormat="1" applyFont="1" applyFill="1" applyBorder="1" applyAlignment="1">
      <alignment horizontal="center" vertical="center"/>
    </xf>
    <xf numFmtId="4" fontId="23" fillId="6" borderId="13" xfId="2" applyNumberFormat="1" applyFont="1" applyFill="1" applyBorder="1" applyAlignment="1">
      <alignment horizontal="right" vertical="center"/>
    </xf>
    <xf numFmtId="49" fontId="20" fillId="0" borderId="0" xfId="2" applyNumberFormat="1" applyAlignment="1">
      <alignment vertical="top"/>
    </xf>
    <xf numFmtId="0" fontId="1" fillId="0" borderId="52" xfId="0" applyFont="1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1" fillId="0" borderId="49" xfId="0" applyFont="1" applyBorder="1" applyAlignment="1">
      <alignment vertical="center"/>
    </xf>
    <xf numFmtId="49" fontId="0" fillId="0" borderId="43" xfId="0" applyNumberFormat="1" applyBorder="1" applyAlignment="1">
      <alignment vertical="center"/>
    </xf>
    <xf numFmtId="0" fontId="1" fillId="11" borderId="49" xfId="0" applyFont="1" applyFill="1" applyBorder="1" applyAlignment="1">
      <alignment vertical="center"/>
    </xf>
    <xf numFmtId="49" fontId="0" fillId="11" borderId="43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12" borderId="49" xfId="0" applyFill="1" applyBorder="1"/>
    <xf numFmtId="49" fontId="0" fillId="12" borderId="49" xfId="0" applyNumberFormat="1" applyFill="1" applyBorder="1"/>
    <xf numFmtId="0" fontId="0" fillId="12" borderId="49" xfId="0" applyFill="1" applyBorder="1" applyAlignment="1">
      <alignment horizontal="center"/>
    </xf>
    <xf numFmtId="0" fontId="0" fillId="12" borderId="53" xfId="0" applyFill="1" applyBorder="1"/>
    <xf numFmtId="0" fontId="0" fillId="12" borderId="49" xfId="0" applyFill="1" applyBorder="1" applyAlignment="1">
      <alignment wrapText="1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11" borderId="36" xfId="0" applyFont="1" applyFill="1" applyBorder="1" applyAlignment="1">
      <alignment vertical="top"/>
    </xf>
    <xf numFmtId="49" fontId="5" fillId="11" borderId="18" xfId="0" applyNumberFormat="1" applyFont="1" applyFill="1" applyBorder="1" applyAlignment="1">
      <alignment vertical="top"/>
    </xf>
    <xf numFmtId="49" fontId="5" fillId="11" borderId="18" xfId="0" applyNumberFormat="1" applyFont="1" applyFill="1" applyBorder="1" applyAlignment="1">
      <alignment horizontal="left" vertical="top" wrapText="1"/>
    </xf>
    <xf numFmtId="0" fontId="5" fillId="11" borderId="18" xfId="0" applyFont="1" applyFill="1" applyBorder="1" applyAlignment="1">
      <alignment horizontal="center" vertical="top" shrinkToFit="1"/>
    </xf>
    <xf numFmtId="164" fontId="5" fillId="11" borderId="18" xfId="0" applyNumberFormat="1" applyFont="1" applyFill="1" applyBorder="1" applyAlignment="1">
      <alignment vertical="top" shrinkToFit="1"/>
    </xf>
    <xf numFmtId="4" fontId="5" fillId="11" borderId="18" xfId="0" applyNumberFormat="1" applyFont="1" applyFill="1" applyBorder="1" applyAlignment="1">
      <alignment vertical="top" shrinkToFit="1"/>
    </xf>
    <xf numFmtId="4" fontId="5" fillId="11" borderId="37" xfId="0" applyNumberFormat="1" applyFont="1" applyFill="1" applyBorder="1" applyAlignment="1">
      <alignment vertical="top" shrinkToFit="1"/>
    </xf>
    <xf numFmtId="4" fontId="5" fillId="11" borderId="0" xfId="0" applyNumberFormat="1" applyFont="1" applyFill="1" applyBorder="1" applyAlignment="1">
      <alignment vertical="top" shrinkToFit="1"/>
    </xf>
    <xf numFmtId="0" fontId="73" fillId="0" borderId="76" xfId="0" applyFont="1" applyBorder="1" applyAlignment="1">
      <alignment vertical="top"/>
    </xf>
    <xf numFmtId="49" fontId="73" fillId="0" borderId="77" xfId="0" applyNumberFormat="1" applyFont="1" applyBorder="1" applyAlignment="1">
      <alignment vertical="top"/>
    </xf>
    <xf numFmtId="49" fontId="73" fillId="0" borderId="49" xfId="0" applyNumberFormat="1" applyFont="1" applyBorder="1" applyAlignment="1">
      <alignment horizontal="left" vertical="top" wrapText="1"/>
    </xf>
    <xf numFmtId="0" fontId="73" fillId="0" borderId="78" xfId="0" applyFont="1" applyBorder="1" applyAlignment="1">
      <alignment horizontal="center" vertical="top" shrinkToFit="1"/>
    </xf>
    <xf numFmtId="164" fontId="73" fillId="0" borderId="79" xfId="0" applyNumberFormat="1" applyFont="1" applyBorder="1" applyAlignment="1">
      <alignment vertical="top" shrinkToFit="1"/>
    </xf>
    <xf numFmtId="4" fontId="73" fillId="4" borderId="79" xfId="0" applyNumberFormat="1" applyFont="1" applyFill="1" applyBorder="1" applyAlignment="1" applyProtection="1">
      <alignment vertical="top" shrinkToFit="1"/>
      <protection locked="0"/>
    </xf>
    <xf numFmtId="4" fontId="73" fillId="0" borderId="79" xfId="0" applyNumberFormat="1" applyFont="1" applyBorder="1" applyAlignment="1">
      <alignment vertical="top" shrinkToFit="1"/>
    </xf>
    <xf numFmtId="4" fontId="73" fillId="0" borderId="80" xfId="0" applyNumberFormat="1" applyFont="1" applyBorder="1" applyAlignment="1">
      <alignment vertical="top" shrinkToFit="1"/>
    </xf>
    <xf numFmtId="4" fontId="73" fillId="0" borderId="0" xfId="0" applyNumberFormat="1" applyFont="1" applyBorder="1" applyAlignment="1">
      <alignment vertical="top" shrinkToFit="1"/>
    </xf>
    <xf numFmtId="0" fontId="73" fillId="0" borderId="0" xfId="0" applyFont="1"/>
    <xf numFmtId="0" fontId="17" fillId="0" borderId="49" xfId="0" applyNumberFormat="1" applyFont="1" applyBorder="1" applyAlignment="1">
      <alignment horizontal="left" vertical="top" wrapText="1"/>
    </xf>
    <xf numFmtId="0" fontId="5" fillId="11" borderId="81" xfId="0" applyFont="1" applyFill="1" applyBorder="1" applyAlignment="1">
      <alignment vertical="top"/>
    </xf>
    <xf numFmtId="49" fontId="73" fillId="0" borderId="79" xfId="0" applyNumberFormat="1" applyFont="1" applyBorder="1" applyAlignment="1">
      <alignment vertical="top"/>
    </xf>
    <xf numFmtId="49" fontId="73" fillId="0" borderId="79" xfId="0" applyNumberFormat="1" applyFont="1" applyBorder="1" applyAlignment="1">
      <alignment horizontal="left" vertical="top" wrapText="1"/>
    </xf>
    <xf numFmtId="0" fontId="73" fillId="0" borderId="79" xfId="0" applyFont="1" applyBorder="1" applyAlignment="1">
      <alignment horizontal="center" vertical="top" shrinkToFit="1"/>
    </xf>
    <xf numFmtId="49" fontId="73" fillId="0" borderId="82" xfId="0" applyNumberFormat="1" applyFont="1" applyBorder="1" applyAlignment="1">
      <alignment vertical="top"/>
    </xf>
    <xf numFmtId="49" fontId="73" fillId="0" borderId="82" xfId="0" applyNumberFormat="1" applyFont="1" applyBorder="1" applyAlignment="1">
      <alignment horizontal="left" vertical="top" wrapText="1"/>
    </xf>
    <xf numFmtId="0" fontId="73" fillId="0" borderId="82" xfId="0" applyFont="1" applyBorder="1" applyAlignment="1">
      <alignment horizontal="center" vertical="top" shrinkToFit="1"/>
    </xf>
    <xf numFmtId="164" fontId="73" fillId="0" borderId="82" xfId="0" applyNumberFormat="1" applyFont="1" applyBorder="1" applyAlignment="1">
      <alignment vertical="top" shrinkToFit="1"/>
    </xf>
    <xf numFmtId="4" fontId="73" fillId="4" borderId="82" xfId="0" applyNumberFormat="1" applyFont="1" applyFill="1" applyBorder="1" applyAlignment="1" applyProtection="1">
      <alignment vertical="top" shrinkToFit="1"/>
      <protection locked="0"/>
    </xf>
    <xf numFmtId="4" fontId="73" fillId="0" borderId="82" xfId="0" applyNumberFormat="1" applyFont="1" applyBorder="1" applyAlignment="1">
      <alignment vertical="top" shrinkToFit="1"/>
    </xf>
    <xf numFmtId="4" fontId="73" fillId="0" borderId="83" xfId="0" applyNumberFormat="1" applyFont="1" applyBorder="1" applyAlignment="1">
      <alignment vertical="top" shrinkToFit="1"/>
    </xf>
    <xf numFmtId="49" fontId="73" fillId="0" borderId="84" xfId="0" applyNumberFormat="1" applyFont="1" applyBorder="1" applyAlignment="1">
      <alignment vertical="top"/>
    </xf>
    <xf numFmtId="0" fontId="17" fillId="0" borderId="84" xfId="0" applyNumberFormat="1" applyFont="1" applyBorder="1" applyAlignment="1">
      <alignment horizontal="left" vertical="top" wrapText="1"/>
    </xf>
    <xf numFmtId="164" fontId="73" fillId="0" borderId="84" xfId="0" applyNumberFormat="1" applyFont="1" applyBorder="1" applyAlignment="1">
      <alignment vertical="top" shrinkToFit="1"/>
    </xf>
    <xf numFmtId="4" fontId="73" fillId="4" borderId="84" xfId="0" applyNumberFormat="1" applyFont="1" applyFill="1" applyBorder="1" applyAlignment="1" applyProtection="1">
      <alignment vertical="top" shrinkToFit="1"/>
      <protection locked="0"/>
    </xf>
    <xf numFmtId="4" fontId="73" fillId="0" borderId="84" xfId="0" applyNumberFormat="1" applyFont="1" applyBorder="1" applyAlignment="1">
      <alignment vertical="top" shrinkToFit="1"/>
    </xf>
    <xf numFmtId="0" fontId="0" fillId="0" borderId="84" xfId="0" applyBorder="1" applyAlignment="1">
      <alignment vertical="top"/>
    </xf>
    <xf numFmtId="0" fontId="5" fillId="11" borderId="53" xfId="0" applyFont="1" applyFill="1" applyBorder="1" applyAlignment="1">
      <alignment vertical="top"/>
    </xf>
    <xf numFmtId="49" fontId="5" fillId="11" borderId="43" xfId="0" applyNumberFormat="1" applyFont="1" applyFill="1" applyBorder="1" applyAlignment="1">
      <alignment vertical="top"/>
    </xf>
    <xf numFmtId="0" fontId="5" fillId="11" borderId="43" xfId="0" applyFont="1" applyFill="1" applyBorder="1" applyAlignment="1">
      <alignment vertical="top"/>
    </xf>
    <xf numFmtId="0" fontId="5" fillId="11" borderId="43" xfId="0" applyFont="1" applyFill="1" applyBorder="1" applyAlignment="1">
      <alignment horizontal="center" vertical="top"/>
    </xf>
    <xf numFmtId="4" fontId="5" fillId="11" borderId="54" xfId="0" applyNumberFormat="1" applyFont="1" applyFill="1" applyBorder="1" applyAlignment="1">
      <alignment vertical="top"/>
    </xf>
    <xf numFmtId="0" fontId="0" fillId="4" borderId="81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9" fillId="11" borderId="1" xfId="0" applyFont="1" applyFill="1" applyBorder="1" applyAlignment="1">
      <alignment horizontal="left" vertical="center" indent="1"/>
    </xf>
    <xf numFmtId="0" fontId="0" fillId="11" borderId="0" xfId="0" applyFill="1" applyAlignment="1">
      <alignment wrapText="1"/>
    </xf>
    <xf numFmtId="49" fontId="6" fillId="11" borderId="0" xfId="0" applyNumberFormat="1" applyFont="1" applyFill="1" applyAlignment="1">
      <alignment horizontal="left" vertical="center" wrapText="1"/>
    </xf>
    <xf numFmtId="0" fontId="0" fillId="11" borderId="1" xfId="0" applyFill="1" applyBorder="1" applyAlignment="1">
      <alignment horizontal="left" vertical="center" indent="1"/>
    </xf>
    <xf numFmtId="49" fontId="8" fillId="11" borderId="0" xfId="0" applyNumberFormat="1" applyFont="1" applyFill="1" applyAlignment="1">
      <alignment horizontal="left" vertical="center" wrapText="1"/>
    </xf>
    <xf numFmtId="4" fontId="0" fillId="0" borderId="1" xfId="0" applyNumberFormat="1" applyBorder="1"/>
    <xf numFmtId="0" fontId="0" fillId="11" borderId="9" xfId="0" applyFill="1" applyBorder="1" applyAlignment="1">
      <alignment horizontal="left" vertical="center" indent="1"/>
    </xf>
    <xf numFmtId="0" fontId="0" fillId="11" borderId="6" xfId="0" applyFill="1" applyBorder="1" applyAlignment="1">
      <alignment wrapText="1"/>
    </xf>
    <xf numFmtId="49" fontId="8" fillId="11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2" xfId="0" applyBorder="1"/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8" xfId="0" applyBorder="1"/>
    <xf numFmtId="0" fontId="8" fillId="0" borderId="0" xfId="0" applyFont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right" vertical="center"/>
    </xf>
    <xf numFmtId="0" fontId="0" fillId="0" borderId="86" xfId="0" applyBorder="1" applyAlignment="1">
      <alignment horizontal="left" vertical="top" inden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0" fillId="0" borderId="85" xfId="0" applyBorder="1"/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87" xfId="0" applyBorder="1" applyAlignment="1">
      <alignment horizontal="left" vertical="center" wrapText="1"/>
    </xf>
    <xf numFmtId="0" fontId="0" fillId="0" borderId="87" xfId="0" applyBorder="1" applyAlignment="1">
      <alignment wrapText="1"/>
    </xf>
    <xf numFmtId="0" fontId="8" fillId="0" borderId="87" xfId="0" applyFont="1" applyBorder="1" applyAlignment="1">
      <alignment horizontal="left" vertical="center" wrapText="1"/>
    </xf>
    <xf numFmtId="0" fontId="8" fillId="0" borderId="87" xfId="0" applyFont="1" applyBorder="1" applyAlignment="1">
      <alignment wrapText="1"/>
    </xf>
    <xf numFmtId="1" fontId="8" fillId="0" borderId="87" xfId="0" applyNumberFormat="1" applyFont="1" applyBorder="1" applyAlignment="1">
      <alignment horizontal="right" vertical="center" wrapText="1"/>
    </xf>
    <xf numFmtId="0" fontId="0" fillId="0" borderId="87" xfId="0" applyBorder="1" applyAlignment="1">
      <alignment horizontal="left" vertical="center" indent="1"/>
    </xf>
    <xf numFmtId="0" fontId="8" fillId="0" borderId="87" xfId="0" applyFont="1" applyBorder="1" applyAlignment="1">
      <alignment vertical="center"/>
    </xf>
    <xf numFmtId="49" fontId="0" fillId="0" borderId="90" xfId="0" applyNumberFormat="1" applyBorder="1" applyAlignment="1">
      <alignment horizontal="left" vertical="center"/>
    </xf>
    <xf numFmtId="1" fontId="8" fillId="0" borderId="88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 indent="1"/>
    </xf>
    <xf numFmtId="0" fontId="5" fillId="11" borderId="7" xfId="0" applyFont="1" applyFill="1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 wrapText="1"/>
    </xf>
    <xf numFmtId="4" fontId="4" fillId="11" borderId="7" xfId="0" applyNumberFormat="1" applyFont="1" applyFill="1" applyBorder="1" applyAlignment="1">
      <alignment horizontal="left" vertical="center"/>
    </xf>
    <xf numFmtId="49" fontId="0" fillId="11" borderId="13" xfId="0" applyNumberFormat="1" applyFill="1" applyBorder="1" applyAlignment="1">
      <alignment horizontal="left" vertical="center"/>
    </xf>
    <xf numFmtId="0" fontId="0" fillId="11" borderId="7" xfId="0" applyFill="1" applyBorder="1" applyAlignment="1">
      <alignment wrapText="1"/>
    </xf>
    <xf numFmtId="0" fontId="0" fillId="11" borderId="7" xfId="0" applyFill="1" applyBorder="1"/>
    <xf numFmtId="49" fontId="8" fillId="11" borderId="1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0" fillId="0" borderId="26" xfId="0" applyNumberFormat="1" applyBorder="1"/>
    <xf numFmtId="4" fontId="7" fillId="12" borderId="88" xfId="0" applyNumberFormat="1" applyFont="1" applyFill="1" applyBorder="1" applyAlignment="1">
      <alignment vertical="center"/>
    </xf>
    <xf numFmtId="4" fontId="7" fillId="12" borderId="87" xfId="0" applyNumberFormat="1" applyFont="1" applyFill="1" applyBorder="1" applyAlignment="1">
      <alignment vertical="center" wrapText="1"/>
    </xf>
    <xf numFmtId="4" fontId="10" fillId="12" borderId="84" xfId="0" applyNumberFormat="1" applyFont="1" applyFill="1" applyBorder="1" applyAlignment="1">
      <alignment horizontal="center" vertical="center" wrapText="1" shrinkToFit="1"/>
    </xf>
    <xf numFmtId="4" fontId="7" fillId="12" borderId="84" xfId="0" applyNumberFormat="1" applyFont="1" applyFill="1" applyBorder="1" applyAlignment="1">
      <alignment horizontal="center" vertical="center" wrapText="1" shrinkToFit="1"/>
    </xf>
    <xf numFmtId="3" fontId="7" fillId="12" borderId="84" xfId="0" applyNumberFormat="1" applyFont="1" applyFill="1" applyBorder="1" applyAlignment="1">
      <alignment horizontal="center" vertical="center" wrapText="1"/>
    </xf>
    <xf numFmtId="4" fontId="0" fillId="0" borderId="88" xfId="0" applyNumberFormat="1" applyBorder="1" applyAlignment="1">
      <alignment vertical="center"/>
    </xf>
    <xf numFmtId="4" fontId="3" fillId="0" borderId="84" xfId="0" applyNumberFormat="1" applyFont="1" applyBorder="1" applyAlignment="1">
      <alignment horizontal="right" vertical="center" wrapText="1" shrinkToFit="1"/>
    </xf>
    <xf numFmtId="4" fontId="3" fillId="0" borderId="84" xfId="0" applyNumberFormat="1" applyFont="1" applyBorder="1" applyAlignment="1">
      <alignment horizontal="right" vertical="center" shrinkToFit="1"/>
    </xf>
    <xf numFmtId="4" fontId="0" fillId="0" borderId="84" xfId="0" applyNumberFormat="1" applyBorder="1" applyAlignment="1">
      <alignment vertical="center" shrinkToFit="1"/>
    </xf>
    <xf numFmtId="3" fontId="0" fillId="0" borderId="84" xfId="0" applyNumberFormat="1" applyBorder="1" applyAlignment="1">
      <alignment vertical="center"/>
    </xf>
    <xf numFmtId="4" fontId="8" fillId="0" borderId="88" xfId="0" applyNumberFormat="1" applyFont="1" applyBorder="1" applyAlignment="1">
      <alignment vertical="center"/>
    </xf>
    <xf numFmtId="4" fontId="8" fillId="0" borderId="84" xfId="0" applyNumberFormat="1" applyFont="1" applyBorder="1" applyAlignment="1">
      <alignment vertical="center" wrapText="1" shrinkToFit="1"/>
    </xf>
    <xf numFmtId="4" fontId="8" fillId="0" borderId="84" xfId="0" applyNumberFormat="1" applyFont="1" applyBorder="1" applyAlignment="1">
      <alignment vertical="center" shrinkToFit="1"/>
    </xf>
    <xf numFmtId="3" fontId="8" fillId="0" borderId="84" xfId="0" applyNumberFormat="1" applyFont="1" applyBorder="1" applyAlignment="1">
      <alignment vertical="center"/>
    </xf>
    <xf numFmtId="4" fontId="0" fillId="0" borderId="88" xfId="0" applyNumberFormat="1" applyBorder="1" applyAlignment="1">
      <alignment horizontal="left" vertical="center"/>
    </xf>
    <xf numFmtId="4" fontId="0" fillId="0" borderId="84" xfId="0" applyNumberFormat="1" applyBorder="1" applyAlignment="1">
      <alignment vertical="center" wrapText="1" shrinkToFit="1"/>
    </xf>
    <xf numFmtId="4" fontId="0" fillId="11" borderId="84" xfId="0" applyNumberFormat="1" applyFill="1" applyBorder="1" applyAlignment="1">
      <alignment vertical="center" wrapText="1" shrinkToFit="1"/>
    </xf>
    <xf numFmtId="4" fontId="0" fillId="11" borderId="84" xfId="0" applyNumberFormat="1" applyFill="1" applyBorder="1" applyAlignment="1">
      <alignment vertical="center" shrinkToFit="1"/>
    </xf>
    <xf numFmtId="3" fontId="0" fillId="11" borderId="84" xfId="0" applyNumberFormat="1" applyFill="1" applyBorder="1" applyAlignment="1">
      <alignment vertical="center"/>
    </xf>
    <xf numFmtId="0" fontId="16" fillId="12" borderId="88" xfId="0" applyFont="1" applyFill="1" applyBorder="1" applyAlignment="1">
      <alignment horizontal="center" vertical="center" wrapText="1"/>
    </xf>
    <xf numFmtId="0" fontId="16" fillId="12" borderId="87" xfId="0" applyFont="1" applyFill="1" applyBorder="1" applyAlignment="1">
      <alignment horizontal="center" vertical="center" wrapText="1"/>
    </xf>
    <xf numFmtId="0" fontId="16" fillId="12" borderId="84" xfId="0" applyFont="1" applyFill="1" applyBorder="1" applyAlignment="1">
      <alignment horizontal="center" vertical="center" wrapText="1"/>
    </xf>
    <xf numFmtId="49" fontId="7" fillId="0" borderId="88" xfId="0" applyNumberFormat="1" applyFont="1" applyBorder="1" applyAlignment="1">
      <alignment vertical="center"/>
    </xf>
    <xf numFmtId="4" fontId="7" fillId="0" borderId="84" xfId="0" applyNumberFormat="1" applyFont="1" applyBorder="1" applyAlignment="1">
      <alignment horizontal="center" vertical="center"/>
    </xf>
    <xf numFmtId="4" fontId="7" fillId="0" borderId="84" xfId="0" applyNumberFormat="1" applyFont="1" applyBorder="1" applyAlignment="1">
      <alignment vertical="center"/>
    </xf>
    <xf numFmtId="3" fontId="7" fillId="0" borderId="84" xfId="0" applyNumberFormat="1" applyFont="1" applyBorder="1" applyAlignment="1">
      <alignment vertical="center"/>
    </xf>
    <xf numFmtId="0" fontId="7" fillId="11" borderId="88" xfId="0" applyFont="1" applyFill="1" applyBorder="1" applyAlignment="1">
      <alignment vertical="center"/>
    </xf>
    <xf numFmtId="0" fontId="7" fillId="11" borderId="88" xfId="0" applyFont="1" applyFill="1" applyBorder="1" applyAlignment="1">
      <alignment vertical="center" wrapText="1"/>
    </xf>
    <xf numFmtId="0" fontId="7" fillId="11" borderId="87" xfId="0" applyFont="1" applyFill="1" applyBorder="1" applyAlignment="1">
      <alignment vertical="center" wrapText="1"/>
    </xf>
    <xf numFmtId="4" fontId="7" fillId="11" borderId="84" xfId="0" applyNumberFormat="1" applyFont="1" applyFill="1" applyBorder="1" applyAlignment="1">
      <alignment horizontal="center" vertical="center"/>
    </xf>
    <xf numFmtId="4" fontId="7" fillId="11" borderId="84" xfId="0" applyNumberFormat="1" applyFont="1" applyFill="1" applyBorder="1" applyAlignment="1">
      <alignment vertical="center"/>
    </xf>
    <xf numFmtId="3" fontId="7" fillId="11" borderId="84" xfId="0" applyNumberFormat="1" applyFont="1" applyFill="1" applyBorder="1" applyAlignment="1">
      <alignment vertical="center"/>
    </xf>
    <xf numFmtId="3" fontId="0" fillId="0" borderId="0" xfId="0" applyNumberFormat="1"/>
    <xf numFmtId="49" fontId="0" fillId="0" borderId="87" xfId="0" applyNumberFormat="1" applyBorder="1" applyAlignment="1">
      <alignment vertical="center"/>
    </xf>
    <xf numFmtId="49" fontId="0" fillId="11" borderId="87" xfId="0" applyNumberFormat="1" applyFill="1" applyBorder="1" applyAlignment="1">
      <alignment vertical="center"/>
    </xf>
    <xf numFmtId="0" fontId="8" fillId="11" borderId="81" xfId="0" applyFont="1" applyFill="1" applyBorder="1" applyAlignment="1">
      <alignment vertical="top"/>
    </xf>
    <xf numFmtId="49" fontId="8" fillId="11" borderId="18" xfId="0" applyNumberFormat="1" applyFont="1" applyFill="1" applyBorder="1" applyAlignment="1">
      <alignment vertical="top"/>
    </xf>
    <xf numFmtId="49" fontId="8" fillId="11" borderId="18" xfId="0" applyNumberFormat="1" applyFont="1" applyFill="1" applyBorder="1" applyAlignment="1">
      <alignment horizontal="left" vertical="top" wrapText="1"/>
    </xf>
    <xf numFmtId="0" fontId="8" fillId="11" borderId="18" xfId="0" applyFont="1" applyFill="1" applyBorder="1" applyAlignment="1">
      <alignment horizontal="center" vertical="top" shrinkToFit="1"/>
    </xf>
    <xf numFmtId="164" fontId="8" fillId="11" borderId="18" xfId="0" applyNumberFormat="1" applyFont="1" applyFill="1" applyBorder="1" applyAlignment="1">
      <alignment vertical="top" shrinkToFit="1"/>
    </xf>
    <xf numFmtId="4" fontId="8" fillId="11" borderId="18" xfId="0" applyNumberFormat="1" applyFont="1" applyFill="1" applyBorder="1" applyAlignment="1">
      <alignment vertical="top" shrinkToFit="1"/>
    </xf>
    <xf numFmtId="4" fontId="8" fillId="11" borderId="91" xfId="0" applyNumberFormat="1" applyFont="1" applyFill="1" applyBorder="1" applyAlignment="1">
      <alignment vertical="top" shrinkToFit="1"/>
    </xf>
    <xf numFmtId="4" fontId="8" fillId="11" borderId="0" xfId="0" applyNumberFormat="1" applyFont="1" applyFill="1" applyBorder="1" applyAlignment="1">
      <alignment vertical="top" shrinkToFit="1"/>
    </xf>
    <xf numFmtId="0" fontId="17" fillId="0" borderId="92" xfId="0" applyFont="1" applyBorder="1" applyAlignment="1">
      <alignment vertical="top"/>
    </xf>
    <xf numFmtId="49" fontId="17" fillId="0" borderId="82" xfId="0" applyNumberFormat="1" applyFont="1" applyBorder="1" applyAlignment="1">
      <alignment vertical="top"/>
    </xf>
    <xf numFmtId="49" fontId="17" fillId="0" borderId="82" xfId="0" applyNumberFormat="1" applyFont="1" applyBorder="1" applyAlignment="1">
      <alignment horizontal="left" vertical="top" wrapText="1"/>
    </xf>
    <xf numFmtId="0" fontId="17" fillId="0" borderId="82" xfId="0" applyFont="1" applyBorder="1" applyAlignment="1">
      <alignment horizontal="center" vertical="top" shrinkToFit="1"/>
    </xf>
    <xf numFmtId="164" fontId="17" fillId="0" borderId="82" xfId="0" applyNumberFormat="1" applyFont="1" applyBorder="1" applyAlignment="1">
      <alignment vertical="top" shrinkToFit="1"/>
    </xf>
    <xf numFmtId="4" fontId="17" fillId="4" borderId="82" xfId="0" applyNumberFormat="1" applyFont="1" applyFill="1" applyBorder="1" applyAlignment="1" applyProtection="1">
      <alignment vertical="top" shrinkToFit="1"/>
      <protection locked="0"/>
    </xf>
    <xf numFmtId="4" fontId="17" fillId="0" borderId="82" xfId="0" applyNumberFormat="1" applyFont="1" applyBorder="1" applyAlignment="1">
      <alignment vertical="top" shrinkToFit="1"/>
    </xf>
    <xf numFmtId="4" fontId="17" fillId="0" borderId="83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76" xfId="0" applyFont="1" applyBorder="1" applyAlignment="1">
      <alignment vertical="top"/>
    </xf>
    <xf numFmtId="49" fontId="17" fillId="0" borderId="79" xfId="0" applyNumberFormat="1" applyFont="1" applyBorder="1" applyAlignment="1">
      <alignment vertical="top"/>
    </xf>
    <xf numFmtId="49" fontId="17" fillId="0" borderId="79" xfId="0" applyNumberFormat="1" applyFont="1" applyBorder="1" applyAlignment="1">
      <alignment horizontal="left" vertical="top" wrapText="1"/>
    </xf>
    <xf numFmtId="0" fontId="17" fillId="0" borderId="79" xfId="0" applyFont="1" applyBorder="1" applyAlignment="1">
      <alignment horizontal="center" vertical="top" shrinkToFit="1"/>
    </xf>
    <xf numFmtId="164" fontId="17" fillId="0" borderId="79" xfId="0" applyNumberFormat="1" applyFont="1" applyBorder="1" applyAlignment="1">
      <alignment vertical="top" shrinkToFit="1"/>
    </xf>
    <xf numFmtId="4" fontId="17" fillId="4" borderId="79" xfId="0" applyNumberFormat="1" applyFont="1" applyFill="1" applyBorder="1" applyAlignment="1" applyProtection="1">
      <alignment vertical="top" shrinkToFit="1"/>
      <protection locked="0"/>
    </xf>
    <xf numFmtId="4" fontId="17" fillId="0" borderId="79" xfId="0" applyNumberFormat="1" applyFont="1" applyBorder="1" applyAlignment="1">
      <alignment vertical="top" shrinkToFit="1"/>
    </xf>
    <xf numFmtId="4" fontId="17" fillId="0" borderId="80" xfId="0" applyNumberFormat="1" applyFont="1" applyBorder="1" applyAlignment="1">
      <alignment vertical="top" shrinkToFit="1"/>
    </xf>
    <xf numFmtId="0" fontId="75" fillId="0" borderId="0" xfId="0" applyNumberFormat="1" applyFont="1" applyAlignment="1">
      <alignment wrapText="1"/>
    </xf>
    <xf numFmtId="0" fontId="8" fillId="11" borderId="93" xfId="0" applyFont="1" applyFill="1" applyBorder="1" applyAlignment="1">
      <alignment vertical="top"/>
    </xf>
    <xf numFmtId="49" fontId="8" fillId="11" borderId="87" xfId="0" applyNumberFormat="1" applyFont="1" applyFill="1" applyBorder="1" applyAlignment="1">
      <alignment vertical="top"/>
    </xf>
    <xf numFmtId="49" fontId="8" fillId="11" borderId="87" xfId="0" applyNumberFormat="1" applyFont="1" applyFill="1" applyBorder="1" applyAlignment="1">
      <alignment horizontal="left" vertical="top" wrapText="1"/>
    </xf>
    <xf numFmtId="0" fontId="8" fillId="11" borderId="87" xfId="0" applyFont="1" applyFill="1" applyBorder="1" applyAlignment="1">
      <alignment horizontal="center" vertical="top"/>
    </xf>
    <xf numFmtId="0" fontId="8" fillId="11" borderId="87" xfId="0" applyFont="1" applyFill="1" applyBorder="1" applyAlignment="1">
      <alignment vertical="top"/>
    </xf>
    <xf numFmtId="4" fontId="8" fillId="11" borderId="89" xfId="0" applyNumberFormat="1" applyFont="1" applyFill="1" applyBorder="1" applyAlignment="1">
      <alignment vertical="top"/>
    </xf>
    <xf numFmtId="0" fontId="0" fillId="0" borderId="94" xfId="0" applyFont="1" applyBorder="1" applyAlignment="1">
      <alignment vertical="center"/>
    </xf>
    <xf numFmtId="0" fontId="0" fillId="11" borderId="94" xfId="0" applyFont="1" applyFill="1" applyBorder="1" applyAlignment="1">
      <alignment vertical="center"/>
    </xf>
    <xf numFmtId="0" fontId="0" fillId="12" borderId="94" xfId="0" applyFill="1" applyBorder="1"/>
    <xf numFmtId="49" fontId="0" fillId="12" borderId="94" xfId="0" applyNumberFormat="1" applyFill="1" applyBorder="1"/>
    <xf numFmtId="0" fontId="0" fillId="12" borderId="94" xfId="0" applyFill="1" applyBorder="1" applyAlignment="1">
      <alignment horizontal="center"/>
    </xf>
    <xf numFmtId="0" fontId="0" fillId="12" borderId="93" xfId="0" applyFill="1" applyBorder="1"/>
    <xf numFmtId="0" fontId="0" fillId="12" borderId="94" xfId="0" applyFill="1" applyBorder="1" applyAlignment="1">
      <alignment wrapText="1"/>
    </xf>
    <xf numFmtId="49" fontId="17" fillId="0" borderId="95" xfId="0" applyNumberFormat="1" applyFont="1" applyBorder="1" applyAlignment="1">
      <alignment vertical="top"/>
    </xf>
    <xf numFmtId="49" fontId="17" fillId="0" borderId="95" xfId="0" applyNumberFormat="1" applyFont="1" applyBorder="1" applyAlignment="1">
      <alignment horizontal="left" vertical="top" wrapText="1"/>
    </xf>
    <xf numFmtId="0" fontId="17" fillId="0" borderId="95" xfId="0" applyFont="1" applyBorder="1" applyAlignment="1">
      <alignment horizontal="center" vertical="top" shrinkToFit="1"/>
    </xf>
    <xf numFmtId="164" fontId="17" fillId="0" borderId="95" xfId="0" applyNumberFormat="1" applyFont="1" applyBorder="1" applyAlignment="1">
      <alignment vertical="top" shrinkToFit="1"/>
    </xf>
    <xf numFmtId="4" fontId="17" fillId="4" borderId="95" xfId="0" applyNumberFormat="1" applyFont="1" applyFill="1" applyBorder="1" applyAlignment="1" applyProtection="1">
      <alignment vertical="top" shrinkToFit="1"/>
      <protection locked="0"/>
    </xf>
    <xf numFmtId="4" fontId="17" fillId="0" borderId="95" xfId="0" applyNumberFormat="1" applyFont="1" applyBorder="1" applyAlignment="1">
      <alignment vertical="top" shrinkToFit="1"/>
    </xf>
    <xf numFmtId="4" fontId="17" fillId="0" borderId="96" xfId="0" applyNumberFormat="1" applyFont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49" fontId="21" fillId="0" borderId="0" xfId="2" applyNumberFormat="1" applyFont="1" applyAlignment="1">
      <alignment horizontal="center" vertical="center"/>
    </xf>
    <xf numFmtId="49" fontId="23" fillId="0" borderId="55" xfId="2" applyNumberFormat="1" applyFont="1" applyBorder="1" applyAlignment="1">
      <alignment horizontal="center" vertical="center" wrapText="1"/>
    </xf>
    <xf numFmtId="49" fontId="23" fillId="0" borderId="56" xfId="2" applyNumberFormat="1" applyFont="1" applyBorder="1" applyAlignment="1">
      <alignment horizontal="center" vertical="center" wrapText="1"/>
    </xf>
    <xf numFmtId="49" fontId="23" fillId="0" borderId="57" xfId="2" applyNumberFormat="1" applyFont="1" applyBorder="1" applyAlignment="1">
      <alignment horizontal="center" vertical="center" wrapText="1"/>
    </xf>
    <xf numFmtId="49" fontId="25" fillId="0" borderId="20" xfId="2" applyNumberFormat="1" applyFont="1" applyBorder="1" applyAlignment="1">
      <alignment horizontal="left" vertical="center"/>
    </xf>
    <xf numFmtId="49" fontId="25" fillId="0" borderId="58" xfId="2" applyNumberFormat="1" applyFont="1" applyBorder="1" applyAlignment="1">
      <alignment horizontal="left" vertical="center"/>
    </xf>
    <xf numFmtId="49" fontId="25" fillId="0" borderId="1" xfId="2" applyNumberFormat="1" applyFont="1" applyBorder="1" applyAlignment="1">
      <alignment horizontal="left" vertical="center"/>
    </xf>
    <xf numFmtId="49" fontId="25" fillId="0" borderId="2" xfId="2" applyNumberFormat="1" applyFont="1" applyBorder="1" applyAlignment="1">
      <alignment horizontal="left" vertical="center"/>
    </xf>
    <xf numFmtId="49" fontId="26" fillId="0" borderId="59" xfId="2" applyNumberFormat="1" applyFont="1" applyBorder="1" applyAlignment="1">
      <alignment horizontal="center" vertical="center" wrapText="1"/>
    </xf>
    <xf numFmtId="0" fontId="26" fillId="0" borderId="60" xfId="2" applyFont="1" applyBorder="1" applyAlignment="1">
      <alignment horizontal="center" vertical="center" wrapText="1"/>
    </xf>
    <xf numFmtId="49" fontId="26" fillId="0" borderId="60" xfId="2" applyNumberFormat="1" applyFont="1" applyBorder="1" applyAlignment="1">
      <alignment horizontal="center" vertical="center" wrapText="1"/>
    </xf>
    <xf numFmtId="49" fontId="26" fillId="0" borderId="23" xfId="2" applyNumberFormat="1" applyFont="1" applyBorder="1" applyAlignment="1">
      <alignment horizontal="left" vertical="top"/>
    </xf>
    <xf numFmtId="49" fontId="26" fillId="0" borderId="25" xfId="2" applyNumberFormat="1" applyFont="1" applyBorder="1" applyAlignment="1">
      <alignment horizontal="left" vertical="top"/>
    </xf>
    <xf numFmtId="49" fontId="26" fillId="0" borderId="63" xfId="2" applyNumberFormat="1" applyFont="1" applyBorder="1" applyAlignment="1">
      <alignment horizontal="left" vertical="top"/>
    </xf>
    <xf numFmtId="49" fontId="26" fillId="0" borderId="64" xfId="2" applyNumberFormat="1" applyFont="1" applyBorder="1" applyAlignment="1">
      <alignment horizontal="left" vertical="top"/>
    </xf>
    <xf numFmtId="49" fontId="25" fillId="0" borderId="11" xfId="2" applyNumberFormat="1" applyFont="1" applyBorder="1" applyAlignment="1">
      <alignment vertical="top"/>
    </xf>
    <xf numFmtId="0" fontId="26" fillId="0" borderId="13" xfId="2" applyFont="1" applyBorder="1" applyAlignment="1">
      <alignment vertical="top"/>
    </xf>
    <xf numFmtId="49" fontId="25" fillId="0" borderId="20" xfId="2" applyNumberFormat="1" applyFont="1" applyBorder="1" applyAlignment="1">
      <alignment horizontal="left" vertical="center" wrapText="1"/>
    </xf>
    <xf numFmtId="49" fontId="25" fillId="0" borderId="58" xfId="2" applyNumberFormat="1" applyFont="1" applyBorder="1" applyAlignment="1">
      <alignment horizontal="left" vertical="center" wrapText="1"/>
    </xf>
    <xf numFmtId="49" fontId="25" fillId="0" borderId="3" xfId="2" applyNumberFormat="1" applyFont="1" applyBorder="1" applyAlignment="1">
      <alignment horizontal="left" vertical="center" wrapText="1"/>
    </xf>
    <xf numFmtId="49" fontId="25" fillId="0" borderId="5" xfId="2" applyNumberFormat="1" applyFont="1" applyBorder="1" applyAlignment="1">
      <alignment horizontal="left" vertical="center" wrapText="1"/>
    </xf>
    <xf numFmtId="49" fontId="23" fillId="0" borderId="11" xfId="2" applyNumberFormat="1" applyFont="1" applyBorder="1" applyAlignment="1">
      <alignment vertical="top"/>
    </xf>
    <xf numFmtId="49" fontId="23" fillId="0" borderId="13" xfId="2" applyNumberFormat="1" applyFont="1" applyBorder="1" applyAlignment="1">
      <alignment vertical="top"/>
    </xf>
    <xf numFmtId="49" fontId="26" fillId="0" borderId="67" xfId="2" applyNumberFormat="1" applyFont="1" applyBorder="1" applyAlignment="1">
      <alignment horizontal="left" vertical="top"/>
    </xf>
    <xf numFmtId="49" fontId="26" fillId="0" borderId="68" xfId="2" applyNumberFormat="1" applyFont="1" applyBorder="1" applyAlignment="1">
      <alignment horizontal="left" vertical="top"/>
    </xf>
    <xf numFmtId="49" fontId="26" fillId="0" borderId="69" xfId="2" applyNumberFormat="1" applyFont="1" applyBorder="1" applyAlignment="1">
      <alignment horizontal="left" vertical="top"/>
    </xf>
    <xf numFmtId="49" fontId="26" fillId="0" borderId="70" xfId="2" applyNumberFormat="1" applyFont="1" applyBorder="1" applyAlignment="1">
      <alignment horizontal="left" vertical="top"/>
    </xf>
    <xf numFmtId="49" fontId="25" fillId="0" borderId="3" xfId="2" applyNumberFormat="1" applyFont="1" applyBorder="1" applyAlignment="1">
      <alignment vertical="top"/>
    </xf>
    <xf numFmtId="49" fontId="25" fillId="0" borderId="5" xfId="2" applyNumberFormat="1" applyFont="1" applyBorder="1" applyAlignment="1">
      <alignment vertical="top"/>
    </xf>
    <xf numFmtId="49" fontId="23" fillId="0" borderId="20" xfId="2" applyNumberFormat="1" applyFont="1" applyBorder="1" applyAlignment="1">
      <alignment vertical="center"/>
    </xf>
    <xf numFmtId="49" fontId="23" fillId="0" borderId="58" xfId="2" applyNumberFormat="1" applyFont="1" applyBorder="1" applyAlignment="1">
      <alignment vertical="center"/>
    </xf>
    <xf numFmtId="49" fontId="23" fillId="0" borderId="3" xfId="2" applyNumberFormat="1" applyFont="1" applyBorder="1" applyAlignment="1">
      <alignment vertical="center"/>
    </xf>
    <xf numFmtId="49" fontId="23" fillId="0" borderId="5" xfId="2" applyNumberFormat="1" applyFont="1" applyBorder="1" applyAlignment="1">
      <alignment vertical="center"/>
    </xf>
    <xf numFmtId="49" fontId="23" fillId="0" borderId="59" xfId="2" applyNumberFormat="1" applyFont="1" applyBorder="1" applyAlignment="1">
      <alignment horizontal="center" vertical="center" wrapText="1"/>
    </xf>
    <xf numFmtId="0" fontId="22" fillId="0" borderId="60" xfId="2" applyFont="1" applyBorder="1" applyAlignment="1">
      <alignment horizontal="center" vertical="center" wrapText="1"/>
    </xf>
    <xf numFmtId="49" fontId="23" fillId="0" borderId="60" xfId="2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6" fillId="11" borderId="18" xfId="0" applyNumberFormat="1" applyFont="1" applyFill="1" applyBorder="1" applyAlignment="1">
      <alignment horizontal="left" vertical="center" wrapText="1"/>
    </xf>
    <xf numFmtId="0" fontId="0" fillId="11" borderId="18" xfId="0" applyFill="1" applyBorder="1" applyAlignment="1">
      <alignment wrapText="1"/>
    </xf>
    <xf numFmtId="0" fontId="0" fillId="11" borderId="85" xfId="0" applyFill="1" applyBorder="1" applyAlignment="1">
      <alignment wrapText="1"/>
    </xf>
    <xf numFmtId="49" fontId="8" fillId="11" borderId="0" xfId="0" applyNumberFormat="1" applyFont="1" applyFill="1" applyAlignment="1">
      <alignment horizontal="left" vertical="center" wrapText="1"/>
    </xf>
    <xf numFmtId="0" fontId="0" fillId="11" borderId="0" xfId="0" applyFill="1" applyAlignment="1">
      <alignment wrapText="1"/>
    </xf>
    <xf numFmtId="0" fontId="0" fillId="11" borderId="2" xfId="0" applyFill="1" applyBorder="1" applyAlignment="1">
      <alignment wrapText="1"/>
    </xf>
    <xf numFmtId="49" fontId="8" fillId="11" borderId="6" xfId="0" applyNumberFormat="1" applyFont="1" applyFill="1" applyBorder="1" applyAlignment="1">
      <alignment horizontal="left" vertical="center" wrapText="1"/>
    </xf>
    <xf numFmtId="0" fontId="8" fillId="11" borderId="6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3" fillId="0" borderId="88" xfId="0" applyNumberFormat="1" applyFont="1" applyBorder="1" applyAlignment="1">
      <alignment horizontal="right" vertical="center" indent="1"/>
    </xf>
    <xf numFmtId="4" fontId="13" fillId="0" borderId="89" xfId="0" applyNumberFormat="1" applyFont="1" applyBorder="1" applyAlignment="1">
      <alignment horizontal="right" vertical="center" indent="1"/>
    </xf>
    <xf numFmtId="4" fontId="13" fillId="0" borderId="90" xfId="0" applyNumberFormat="1" applyFont="1" applyBorder="1" applyAlignment="1">
      <alignment horizontal="right" vertical="center" indent="1"/>
    </xf>
    <xf numFmtId="4" fontId="11" fillId="0" borderId="88" xfId="0" applyNumberFormat="1" applyFont="1" applyBorder="1" applyAlignment="1">
      <alignment horizontal="right" vertical="center" indent="1"/>
    </xf>
    <xf numFmtId="4" fontId="11" fillId="0" borderId="89" xfId="0" applyNumberFormat="1" applyFont="1" applyBorder="1" applyAlignment="1">
      <alignment horizontal="right" vertical="center" indent="1"/>
    </xf>
    <xf numFmtId="4" fontId="11" fillId="0" borderId="90" xfId="0" applyNumberFormat="1" applyFont="1" applyBorder="1" applyAlignment="1">
      <alignment horizontal="right" vertical="center" indent="1"/>
    </xf>
    <xf numFmtId="4" fontId="8" fillId="0" borderId="87" xfId="0" applyNumberFormat="1" applyFont="1" applyBorder="1" applyAlignment="1">
      <alignment vertical="center" wrapText="1"/>
    </xf>
    <xf numFmtId="4" fontId="11" fillId="0" borderId="88" xfId="0" applyNumberFormat="1" applyFont="1" applyBorder="1" applyAlignment="1">
      <alignment vertical="center"/>
    </xf>
    <xf numFmtId="4" fontId="11" fillId="0" borderId="87" xfId="0" applyNumberFormat="1" applyFont="1" applyBorder="1" applyAlignment="1">
      <alignment vertical="center"/>
    </xf>
    <xf numFmtId="4" fontId="11" fillId="0" borderId="88" xfId="0" applyNumberFormat="1" applyFont="1" applyBorder="1" applyAlignment="1">
      <alignment horizontal="right" vertical="center"/>
    </xf>
    <xf numFmtId="4" fontId="11" fillId="0" borderId="87" xfId="0" applyNumberFormat="1" applyFont="1" applyBorder="1" applyAlignment="1">
      <alignment horizontal="right" vertical="center"/>
    </xf>
    <xf numFmtId="4" fontId="12" fillId="11" borderId="7" xfId="0" applyNumberFormat="1" applyFont="1" applyFill="1" applyBorder="1" applyAlignment="1">
      <alignment horizontal="right" vertical="center"/>
    </xf>
    <xf numFmtId="2" fontId="12" fillId="11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4" fontId="0" fillId="0" borderId="87" xfId="0" applyNumberFormat="1" applyBorder="1" applyAlignment="1">
      <alignment vertical="center" wrapText="1"/>
    </xf>
    <xf numFmtId="49" fontId="7" fillId="0" borderId="88" xfId="0" applyNumberFormat="1" applyFont="1" applyBorder="1" applyAlignment="1">
      <alignment vertical="center" wrapText="1"/>
    </xf>
    <xf numFmtId="49" fontId="7" fillId="0" borderId="87" xfId="0" applyNumberFormat="1" applyFont="1" applyBorder="1" applyAlignment="1">
      <alignment vertical="center" wrapText="1"/>
    </xf>
    <xf numFmtId="4" fontId="0" fillId="11" borderId="88" xfId="0" applyNumberFormat="1" applyFill="1" applyBorder="1" applyAlignment="1">
      <alignment vertical="center"/>
    </xf>
    <xf numFmtId="4" fontId="0" fillId="11" borderId="87" xfId="0" applyNumberFormat="1" applyFill="1" applyBorder="1" applyAlignment="1">
      <alignment vertical="center"/>
    </xf>
    <xf numFmtId="4" fontId="0" fillId="11" borderId="89" xfId="0" applyNumberFormat="1" applyFill="1" applyBorder="1" applyAlignment="1">
      <alignment vertical="center"/>
    </xf>
    <xf numFmtId="0" fontId="74" fillId="0" borderId="18" xfId="0" applyNumberFormat="1" applyFont="1" applyBorder="1" applyAlignment="1">
      <alignment horizontal="left" vertical="top" wrapText="1"/>
    </xf>
    <xf numFmtId="0" fontId="74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74" fillId="0" borderId="0" xfId="0" applyNumberFormat="1" applyFont="1" applyBorder="1" applyAlignment="1">
      <alignment horizontal="left" vertical="top" wrapText="1"/>
    </xf>
    <xf numFmtId="0" fontId="74" fillId="0" borderId="0" xfId="0" applyNumberFormat="1" applyFont="1" applyBorder="1" applyAlignment="1">
      <alignment vertical="top" wrapText="1"/>
    </xf>
    <xf numFmtId="49" fontId="0" fillId="0" borderId="87" xfId="0" applyNumberForma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9" xfId="0" applyBorder="1" applyAlignment="1">
      <alignment vertical="center"/>
    </xf>
    <xf numFmtId="49" fontId="0" fillId="11" borderId="87" xfId="0" applyNumberFormat="1" applyFill="1" applyBorder="1" applyAlignment="1">
      <alignment vertical="center"/>
    </xf>
    <xf numFmtId="0" fontId="0" fillId="11" borderId="87" xfId="0" applyFill="1" applyBorder="1" applyAlignment="1">
      <alignment vertical="center"/>
    </xf>
    <xf numFmtId="0" fontId="0" fillId="11" borderId="89" xfId="0" applyFill="1" applyBorder="1" applyAlignment="1">
      <alignment vertical="center"/>
    </xf>
    <xf numFmtId="0" fontId="4" fillId="0" borderId="0" xfId="0" applyFont="1" applyAlignment="1">
      <alignment horizontal="center"/>
    </xf>
    <xf numFmtId="49" fontId="0" fillId="0" borderId="53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0" fillId="11" borderId="43" xfId="0" applyNumberFormat="1" applyFill="1" applyBorder="1" applyAlignment="1">
      <alignment vertical="center"/>
    </xf>
    <xf numFmtId="0" fontId="0" fillId="11" borderId="43" xfId="0" applyFill="1" applyBorder="1" applyAlignment="1">
      <alignment vertical="center"/>
    </xf>
    <xf numFmtId="0" fontId="0" fillId="11" borderId="54" xfId="0" applyFill="1" applyBorder="1" applyAlignment="1">
      <alignment vertical="center"/>
    </xf>
  </cellXfs>
  <cellStyles count="131">
    <cellStyle name="_ASEC_Koleje_PPVVUTSLP_zmena_22_3_2004" xfId="3"/>
    <cellStyle name="_ASEC_Nabidka_SK_zmena_22_3_2004" xfId="4"/>
    <cellStyle name="_BOQ_KE 001" xfId="5"/>
    <cellStyle name="_BOQ_KE 001-2004.12.14" xfId="6"/>
    <cellStyle name="_C_SO231" xfId="7"/>
    <cellStyle name="_C_SO720" xfId="8"/>
    <cellStyle name="_C_SO720B" xfId="9"/>
    <cellStyle name="_C_SO720C" xfId="10"/>
    <cellStyle name="_cenova_nabidka_tendrova_navysena" xfId="11"/>
    <cellStyle name="_CTP_skrobarny_EPS_EZS_objekt_15" xfId="12"/>
    <cellStyle name="_Direct Cost BOQ_KE 04.12.151" xfId="13"/>
    <cellStyle name="_Nase_nabidka_EZS_Interkom_CCTV" xfId="14"/>
    <cellStyle name="_Nase_nabidka_EZS_objekt_18" xfId="15"/>
    <cellStyle name="_Nase_nabidka_Flexi_II_ACS_EZS_CCTV" xfId="16"/>
    <cellStyle name="_Nase_nabidka_O6R" xfId="17"/>
    <cellStyle name="_SLP_B_elektro_vykaz" xfId="18"/>
    <cellStyle name="_SLP_C_elektro_vykaz" xfId="19"/>
    <cellStyle name="_SLP_Venkovni_rozvody_uprava " xfId="20"/>
    <cellStyle name="_SO710_R" xfId="21"/>
    <cellStyle name="_SO720_VV_A" xfId="22"/>
    <cellStyle name="_Vatech_Palladium_SLP" xfId="23"/>
    <cellStyle name="_VATECH_SLP_Nák_centr_Prostejov" xfId="24"/>
    <cellStyle name="_Zprac_Dusan_tendrova_navysena_060509" xfId="25"/>
    <cellStyle name="args.style" xfId="26"/>
    <cellStyle name="bezčárky_" xfId="27"/>
    <cellStyle name="blokcen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ena" xfId="37"/>
    <cellStyle name="cena celkem" xfId="38"/>
    <cellStyle name="cena součet" xfId="39"/>
    <cellStyle name="cena_EPS" xfId="40"/>
    <cellStyle name="Comma [0]_!!!GO" xfId="41"/>
    <cellStyle name="Comma [00]" xfId="42"/>
    <cellStyle name="Comma_!!!GO" xfId="43"/>
    <cellStyle name="Copied" xfId="44"/>
    <cellStyle name="COST1" xfId="45"/>
    <cellStyle name="Currency [0]_!!!GO" xfId="46"/>
    <cellStyle name="Currency [00]" xfId="47"/>
    <cellStyle name="Currency_!!!GO" xfId="48"/>
    <cellStyle name="Čárka 2" xfId="49"/>
    <cellStyle name="Čárka 2 2" xfId="50"/>
    <cellStyle name="Čárka 2 3" xfId="51"/>
    <cellStyle name="číslo" xfId="52"/>
    <cellStyle name="číslo.00_" xfId="53"/>
    <cellStyle name="Date Short" xfId="54"/>
    <cellStyle name="definity" xfId="55"/>
    <cellStyle name="Dolní index" xfId="56"/>
    <cellStyle name="Enter Currency (0)" xfId="57"/>
    <cellStyle name="Enter Currency (2)" xfId="58"/>
    <cellStyle name="Enter Units (0)" xfId="59"/>
    <cellStyle name="Enter Units (1)" xfId="60"/>
    <cellStyle name="Enter Units (2)" xfId="61"/>
    <cellStyle name="Entered" xfId="62"/>
    <cellStyle name="Euro" xfId="63"/>
    <cellStyle name="Grey" xfId="64"/>
    <cellStyle name="Header1" xfId="65"/>
    <cellStyle name="Header2" xfId="66"/>
    <cellStyle name="Horní index" xfId="67"/>
    <cellStyle name="Hyperlink" xfId="68"/>
    <cellStyle name="Input [yellow]" xfId="69"/>
    <cellStyle name="Input Cells" xfId="70"/>
    <cellStyle name="Lien hypertexte" xfId="71"/>
    <cellStyle name="Lien hypertexte visité" xfId="72"/>
    <cellStyle name="Link Currency (0)" xfId="73"/>
    <cellStyle name="Link Currency (2)" xfId="74"/>
    <cellStyle name="Link Units (0)" xfId="75"/>
    <cellStyle name="Link Units (1)" xfId="76"/>
    <cellStyle name="Link Units (2)" xfId="77"/>
    <cellStyle name="Linked Cells" xfId="78"/>
    <cellStyle name="Milliers [0]_!!!GO" xfId="79"/>
    <cellStyle name="Milliers_!!!GO" xfId="80"/>
    <cellStyle name="Monétaire [0]_!!!GO" xfId="81"/>
    <cellStyle name="Monétaire_!!!GO" xfId="82"/>
    <cellStyle name="NADPIS" xfId="83"/>
    <cellStyle name="nadpis 1 2" xfId="84"/>
    <cellStyle name="nadpis 2 2" xfId="85"/>
    <cellStyle name="nazev_skup" xfId="86"/>
    <cellStyle name="no dec" xfId="87"/>
    <cellStyle name="normal" xfId="88"/>
    <cellStyle name="Normal - Style1" xfId="89"/>
    <cellStyle name="Normál 6" xfId="90"/>
    <cellStyle name="Normal_!!!GO" xfId="91"/>
    <cellStyle name="normální" xfId="0" builtinId="0"/>
    <cellStyle name="normální 2" xfId="1"/>
    <cellStyle name="Normální 2 2" xfId="92"/>
    <cellStyle name="normální 3" xfId="2"/>
    <cellStyle name="normální 4" xfId="93"/>
    <cellStyle name="normální 5" xfId="94"/>
    <cellStyle name="normální 5 2" xfId="95"/>
    <cellStyle name="normální 6" xfId="96"/>
    <cellStyle name="Normalny_June 1997_1" xfId="97"/>
    <cellStyle name="O…‹aO‚e [0.00]_Region Orders (2)" xfId="98"/>
    <cellStyle name="O…‹aO‚e_Region Orders (2)" xfId="99"/>
    <cellStyle name="per.style" xfId="100"/>
    <cellStyle name="Percent [0]" xfId="101"/>
    <cellStyle name="Percent [00]" xfId="102"/>
    <cellStyle name="Percent [2]" xfId="103"/>
    <cellStyle name="Percent_#6 Temps &amp; Contractors" xfId="104"/>
    <cellStyle name="POPIS" xfId="105"/>
    <cellStyle name="PrePop Currency (0)" xfId="106"/>
    <cellStyle name="PrePop Currency (2)" xfId="107"/>
    <cellStyle name="PrePop Units (0)" xfId="108"/>
    <cellStyle name="PrePop Units (1)" xfId="109"/>
    <cellStyle name="PrePop Units (2)" xfId="110"/>
    <cellStyle name="pricing" xfId="111"/>
    <cellStyle name="Průměr" xfId="112"/>
    <cellStyle name="PSChar" xfId="113"/>
    <cellStyle name="RevList" xfId="114"/>
    <cellStyle name="SKP" xfId="115"/>
    <cellStyle name="součet" xfId="116"/>
    <cellStyle name="Standard_aktuell" xfId="117"/>
    <cellStyle name="Styl 1" xfId="118"/>
    <cellStyle name="Subtotal" xfId="119"/>
    <cellStyle name="text" xfId="120"/>
    <cellStyle name="Text Indent A" xfId="121"/>
    <cellStyle name="Text Indent B" xfId="122"/>
    <cellStyle name="Text Indent C" xfId="123"/>
    <cellStyle name="titre1" xfId="124"/>
    <cellStyle name="titre2" xfId="125"/>
    <cellStyle name="TYP ŘÁDKU_4(sloupceJ-L)" xfId="126"/>
    <cellStyle name="zbozi_p" xfId="127"/>
    <cellStyle name="桁区切り [0.00]_22Oct01Toyota Indirect Cost Summary Package-F(P&amp;W shop)" xfId="128"/>
    <cellStyle name="桁区切り_Package -F PROPOSED STAFF SCHEDULE 27,July,01" xfId="129"/>
    <cellStyle name="標準_22Oct01Toyota Indirect Cost Summary Package-F(P&amp;W shop)" xfId="1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-PROJEKTY/21-17%20M&#352;%20%20Kv&#283;tnick&#225;/Elektro/M&#352;%20Kv&#283;tnick&#225;%20-%20rozpo&#269;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-PROJEKTY/17-01%20BD%20_ml&#233;k&#225;rna_Ti&#353;nov/PPS/Profese/Rozpo&#269;ty/Konec%20&#250;pravy%20Aigel/BD_mlekar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-PROJEKTY/19-07%20Hala%20ti&#353;nov%20RE-use/Novostavba/Profese/ZTI/rozpo&#269;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01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1325068.8</v>
          </cell>
        </row>
        <row r="26">
          <cell r="G26">
            <v>278264.44800000003</v>
          </cell>
        </row>
        <row r="29">
          <cell r="G29">
            <v>1603333.2480000001</v>
          </cell>
          <cell r="J29" t="str">
            <v>CZK</v>
          </cell>
        </row>
      </sheetData>
      <sheetData sheetId="2"/>
      <sheetData sheetId="3">
        <row r="179">
          <cell r="AE179">
            <v>0</v>
          </cell>
          <cell r="AF179">
            <v>1325068.8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SO01 10 Pol"/>
      <sheetName val="SO01 11 Pol"/>
      <sheetName val="SO01 12 Pol"/>
      <sheetName val="SO01 13 Pol"/>
      <sheetName val="SO01 15 Pol"/>
      <sheetName val="SO01 17 Pol"/>
      <sheetName val="SO01 18 Pol"/>
      <sheetName val="SO01 19 Pol"/>
      <sheetName val="SO01 20 Pol"/>
      <sheetName val="SO01 3 Pol"/>
      <sheetName val="SO01 5 Pol"/>
      <sheetName val="SO01 6 Pol"/>
      <sheetName val="SO01 7 Pol"/>
      <sheetName val="SO01 8 Pol"/>
      <sheetName val="SO01 9 Pol"/>
      <sheetName val="SO02 22 Pol"/>
      <sheetName val="SO02 23 Pol"/>
      <sheetName val="SO02 24 Pol"/>
      <sheetName val="SO03 26 Pol"/>
      <sheetName val="SO04 28 Pol"/>
      <sheetName val="VRN 29 Pol"/>
    </sheetNames>
    <sheetDataSet>
      <sheetData sheetId="0"/>
      <sheetData sheetId="1">
        <row r="23">
          <cell r="G23">
            <v>12000577.799999997</v>
          </cell>
        </row>
        <row r="24">
          <cell r="G24">
            <v>1800087</v>
          </cell>
        </row>
        <row r="25">
          <cell r="G25">
            <v>464296.67000000004</v>
          </cell>
        </row>
        <row r="26">
          <cell r="G26">
            <v>97502</v>
          </cell>
        </row>
        <row r="29">
          <cell r="G29">
            <v>14362463</v>
          </cell>
          <cell r="J29" t="str">
            <v>CZK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C5" t="str">
            <v>VODOVOD</v>
          </cell>
        </row>
      </sheetData>
      <sheetData sheetId="1">
        <row r="1">
          <cell r="H1" t="str">
            <v>1</v>
          </cell>
        </row>
        <row r="15">
          <cell r="E15">
            <v>313231.19800000003</v>
          </cell>
          <cell r="F15">
            <v>813</v>
          </cell>
          <cell r="G15">
            <v>0</v>
          </cell>
          <cell r="H15">
            <v>0</v>
          </cell>
          <cell r="I15">
            <v>0</v>
          </cell>
        </row>
      </sheetData>
      <sheetData sheetId="2">
        <row r="7">
          <cell r="B7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438" t="s">
        <v>39</v>
      </c>
      <c r="B2" s="438"/>
      <c r="C2" s="438"/>
      <c r="D2" s="438"/>
      <c r="E2" s="438"/>
      <c r="F2" s="438"/>
      <c r="G2" s="43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M24"/>
  <sheetViews>
    <sheetView zoomScale="124" zoomScaleNormal="124" workbookViewId="0">
      <selection activeCell="C8" sqref="C8"/>
    </sheetView>
  </sheetViews>
  <sheetFormatPr defaultRowHeight="12.75"/>
  <cols>
    <col min="1" max="1" width="9.7109375" style="233" customWidth="1"/>
    <col min="2" max="2" width="33.140625" style="233" customWidth="1"/>
    <col min="3" max="3" width="18.140625" style="233" customWidth="1"/>
    <col min="4" max="4" width="16.28515625" style="233" customWidth="1"/>
    <col min="5" max="5" width="20.5703125" style="233" customWidth="1"/>
    <col min="6" max="6" width="16.140625" style="233" customWidth="1"/>
    <col min="7" max="11" width="9.140625" style="204"/>
    <col min="12" max="13" width="12.7109375" style="204" bestFit="1" customWidth="1"/>
    <col min="14" max="16384" width="9.140625" style="204"/>
  </cols>
  <sheetData>
    <row r="1" spans="1:13" ht="43.9" customHeight="1" thickBot="1">
      <c r="A1" s="439" t="s">
        <v>281</v>
      </c>
      <c r="B1" s="439"/>
      <c r="C1" s="439"/>
      <c r="D1" s="439"/>
      <c r="E1" s="439"/>
      <c r="F1" s="439"/>
    </row>
    <row r="2" spans="1:13" ht="30" customHeight="1" thickTop="1" thickBot="1">
      <c r="A2" s="205" t="s">
        <v>40</v>
      </c>
      <c r="B2" s="440" t="s">
        <v>282</v>
      </c>
      <c r="C2" s="441"/>
      <c r="D2" s="441"/>
      <c r="E2" s="441"/>
      <c r="F2" s="442"/>
    </row>
    <row r="3" spans="1:13" ht="20.25" thickTop="1" thickBot="1">
      <c r="A3" s="206"/>
      <c r="B3" s="206"/>
      <c r="C3" s="206"/>
      <c r="D3" s="206"/>
      <c r="E3" s="206"/>
      <c r="F3" s="206"/>
    </row>
    <row r="4" spans="1:13" ht="19.149999999999999" customHeight="1">
      <c r="A4" s="443" t="s">
        <v>283</v>
      </c>
      <c r="B4" s="444"/>
      <c r="C4" s="447" t="s">
        <v>284</v>
      </c>
      <c r="D4" s="447" t="s">
        <v>285</v>
      </c>
      <c r="E4" s="447" t="s">
        <v>286</v>
      </c>
      <c r="F4" s="447" t="s">
        <v>287</v>
      </c>
    </row>
    <row r="5" spans="1:13" ht="19.149999999999999" customHeight="1" thickBot="1">
      <c r="A5" s="445"/>
      <c r="B5" s="446"/>
      <c r="C5" s="448"/>
      <c r="D5" s="449"/>
      <c r="E5" s="449"/>
      <c r="F5" s="448"/>
    </row>
    <row r="6" spans="1:13" ht="19.149999999999999" customHeight="1">
      <c r="A6" s="450"/>
      <c r="B6" s="451"/>
      <c r="C6" s="207"/>
      <c r="D6" s="208"/>
      <c r="E6" s="207"/>
      <c r="F6" s="209"/>
    </row>
    <row r="7" spans="1:13" ht="19.149999999999999" customHeight="1">
      <c r="A7" s="210" t="s">
        <v>288</v>
      </c>
      <c r="B7" s="211" t="s">
        <v>289</v>
      </c>
      <c r="C7" s="212">
        <f>Stavba!I21</f>
        <v>0</v>
      </c>
      <c r="D7" s="213"/>
      <c r="E7" s="213">
        <f>ROUND(0.21*C7,2)</f>
        <v>0</v>
      </c>
      <c r="F7" s="213">
        <f t="shared" ref="F7:F8" si="0">SUM(C7:E7)</f>
        <v>0</v>
      </c>
    </row>
    <row r="8" spans="1:13" ht="19.149999999999999" customHeight="1">
      <c r="A8" s="210" t="s">
        <v>290</v>
      </c>
      <c r="B8" s="211" t="s">
        <v>326</v>
      </c>
      <c r="C8" s="212">
        <f>Elektro!I21</f>
        <v>0</v>
      </c>
      <c r="D8" s="213"/>
      <c r="E8" s="213">
        <f>ROUND(0.21*C8,2)</f>
        <v>0</v>
      </c>
      <c r="F8" s="213">
        <f t="shared" si="0"/>
        <v>0</v>
      </c>
    </row>
    <row r="9" spans="1:13" ht="19.149999999999999" customHeight="1" thickBot="1">
      <c r="A9" s="452"/>
      <c r="B9" s="453"/>
      <c r="C9" s="214"/>
      <c r="D9" s="215"/>
      <c r="E9" s="214"/>
      <c r="F9" s="209"/>
      <c r="H9" s="216"/>
    </row>
    <row r="10" spans="1:13" ht="19.149999999999999" customHeight="1" thickBot="1">
      <c r="A10" s="454" t="s">
        <v>291</v>
      </c>
      <c r="B10" s="455"/>
      <c r="C10" s="217">
        <f>SUM(C7:C8)</f>
        <v>0</v>
      </c>
      <c r="D10" s="217">
        <f>SUM(D7:D8)</f>
        <v>0</v>
      </c>
      <c r="E10" s="218">
        <f>SUM(E7:E8)</f>
        <v>0</v>
      </c>
      <c r="F10" s="217">
        <f>SUM(F7:F8)</f>
        <v>0</v>
      </c>
      <c r="I10" s="219"/>
      <c r="L10" s="220">
        <f>SUM(C7:C8)</f>
        <v>0</v>
      </c>
      <c r="M10" s="220">
        <f>SUM(F7:F8)</f>
        <v>0</v>
      </c>
    </row>
    <row r="11" spans="1:13" ht="15">
      <c r="A11" s="221"/>
      <c r="B11" s="221"/>
      <c r="C11" s="221"/>
      <c r="D11" s="221"/>
      <c r="E11" s="221"/>
      <c r="F11" s="221"/>
      <c r="L11" s="222"/>
      <c r="M11" s="222"/>
    </row>
    <row r="12" spans="1:13" ht="15.75" thickBot="1">
      <c r="A12" s="221"/>
      <c r="B12" s="221"/>
      <c r="C12" s="221"/>
      <c r="D12" s="221"/>
      <c r="E12" s="221"/>
      <c r="F12" s="221"/>
    </row>
    <row r="13" spans="1:13" ht="23.25" customHeight="1">
      <c r="A13" s="456" t="s">
        <v>292</v>
      </c>
      <c r="B13" s="457"/>
      <c r="C13" s="447" t="s">
        <v>284</v>
      </c>
      <c r="D13" s="447" t="s">
        <v>285</v>
      </c>
      <c r="E13" s="447" t="s">
        <v>286</v>
      </c>
      <c r="F13" s="447" t="s">
        <v>287</v>
      </c>
    </row>
    <row r="14" spans="1:13" ht="19.149999999999999" customHeight="1" thickBot="1">
      <c r="A14" s="458"/>
      <c r="B14" s="459"/>
      <c r="C14" s="448"/>
      <c r="D14" s="449"/>
      <c r="E14" s="449"/>
      <c r="F14" s="448"/>
    </row>
    <row r="15" spans="1:13" ht="19.149999999999999" customHeight="1">
      <c r="A15" s="462" t="s">
        <v>293</v>
      </c>
      <c r="B15" s="463"/>
      <c r="C15" s="223">
        <f>'VRN Pol'!G8</f>
        <v>0</v>
      </c>
      <c r="D15" s="213"/>
      <c r="E15" s="213">
        <f>ROUND(0.21*C15,2)</f>
        <v>0</v>
      </c>
      <c r="F15" s="213">
        <f>SUM(C15:E15)</f>
        <v>0</v>
      </c>
    </row>
    <row r="16" spans="1:13" ht="19.149999999999999" customHeight="1" thickBot="1">
      <c r="A16" s="464" t="s">
        <v>294</v>
      </c>
      <c r="B16" s="465"/>
      <c r="C16" s="224">
        <f>'VRN Pol'!G15</f>
        <v>0</v>
      </c>
      <c r="D16" s="213"/>
      <c r="E16" s="213">
        <f>ROUND(0.21*C16,2)</f>
        <v>0</v>
      </c>
      <c r="F16" s="213">
        <f>SUM(C16:E16)</f>
        <v>0</v>
      </c>
    </row>
    <row r="17" spans="1:6" ht="19.149999999999999" customHeight="1" thickBot="1">
      <c r="A17" s="466" t="s">
        <v>295</v>
      </c>
      <c r="B17" s="467"/>
      <c r="C17" s="225">
        <f>C15+C16</f>
        <v>0</v>
      </c>
      <c r="D17" s="226">
        <f>D15+D16</f>
        <v>0</v>
      </c>
      <c r="E17" s="227">
        <f>E15+E16</f>
        <v>0</v>
      </c>
      <c r="F17" s="227">
        <f>F15+F16</f>
        <v>0</v>
      </c>
    </row>
    <row r="18" spans="1:6">
      <c r="A18" s="228"/>
      <c r="B18" s="228"/>
      <c r="C18" s="228"/>
      <c r="D18" s="228"/>
      <c r="E18" s="228"/>
      <c r="F18" s="228"/>
    </row>
    <row r="19" spans="1:6" ht="13.5" thickBot="1">
      <c r="A19" s="228"/>
      <c r="B19" s="228"/>
      <c r="C19" s="228"/>
      <c r="D19" s="228"/>
      <c r="E19" s="228"/>
      <c r="F19" s="228"/>
    </row>
    <row r="20" spans="1:6" ht="19.149999999999999" customHeight="1">
      <c r="A20" s="468" t="s">
        <v>296</v>
      </c>
      <c r="B20" s="469"/>
      <c r="C20" s="472" t="s">
        <v>284</v>
      </c>
      <c r="D20" s="472" t="s">
        <v>285</v>
      </c>
      <c r="E20" s="472" t="s">
        <v>286</v>
      </c>
      <c r="F20" s="472" t="s">
        <v>287</v>
      </c>
    </row>
    <row r="21" spans="1:6" ht="19.149999999999999" customHeight="1" thickBot="1">
      <c r="A21" s="470"/>
      <c r="B21" s="471"/>
      <c r="C21" s="473"/>
      <c r="D21" s="474"/>
      <c r="E21" s="474"/>
      <c r="F21" s="473"/>
    </row>
    <row r="22" spans="1:6" ht="19.5" customHeight="1" thickBot="1">
      <c r="A22" s="460" t="s">
        <v>297</v>
      </c>
      <c r="B22" s="461"/>
      <c r="C22" s="229">
        <f>C10+C17</f>
        <v>0</v>
      </c>
      <c r="D22" s="230">
        <f>D10+D17</f>
        <v>0</v>
      </c>
      <c r="E22" s="231">
        <f>E10+E17</f>
        <v>0</v>
      </c>
      <c r="F22" s="232">
        <f>F10+F17</f>
        <v>0</v>
      </c>
    </row>
    <row r="23" spans="1:6">
      <c r="A23" s="228"/>
      <c r="B23" s="228"/>
      <c r="C23" s="228"/>
      <c r="D23" s="228"/>
      <c r="E23" s="228"/>
      <c r="F23" s="228"/>
    </row>
    <row r="24" spans="1:6">
      <c r="A24" s="228"/>
      <c r="B24" s="228"/>
      <c r="C24" s="228"/>
      <c r="D24" s="228"/>
      <c r="E24" s="228"/>
      <c r="F24" s="228"/>
    </row>
  </sheetData>
  <sheetProtection password="C446" sheet="1" objects="1" scenarios="1"/>
  <mergeCells count="24">
    <mergeCell ref="A22:B22"/>
    <mergeCell ref="E13:E14"/>
    <mergeCell ref="F13:F14"/>
    <mergeCell ref="A15:B15"/>
    <mergeCell ref="A16:B16"/>
    <mergeCell ref="A17:B17"/>
    <mergeCell ref="A20:B21"/>
    <mergeCell ref="C20:C21"/>
    <mergeCell ref="D20:D21"/>
    <mergeCell ref="E20:E21"/>
    <mergeCell ref="F20:F21"/>
    <mergeCell ref="D13:D14"/>
    <mergeCell ref="A6:B6"/>
    <mergeCell ref="A9:B9"/>
    <mergeCell ref="A10:B10"/>
    <mergeCell ref="A13:B14"/>
    <mergeCell ref="C13:C14"/>
    <mergeCell ref="A1:F1"/>
    <mergeCell ref="B2:F2"/>
    <mergeCell ref="A4:B5"/>
    <mergeCell ref="C4:C5"/>
    <mergeCell ref="D4:D5"/>
    <mergeCell ref="E4:E5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AZ66"/>
  <sheetViews>
    <sheetView showGridLines="0" topLeftCell="B44" zoomScaleNormal="100" zoomScaleSheetLayoutView="75" workbookViewId="0">
      <selection activeCell="B63" sqref="A63:XFD63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>
      <c r="A1" s="73" t="s">
        <v>36</v>
      </c>
      <c r="B1" s="504" t="s">
        <v>42</v>
      </c>
      <c r="C1" s="505"/>
      <c r="D1" s="505"/>
      <c r="E1" s="505"/>
      <c r="F1" s="505"/>
      <c r="G1" s="505"/>
      <c r="H1" s="505"/>
      <c r="I1" s="505"/>
      <c r="J1" s="506"/>
    </row>
    <row r="2" spans="1:15" ht="23.25" customHeight="1">
      <c r="A2" s="4"/>
      <c r="B2" s="81" t="s">
        <v>40</v>
      </c>
      <c r="C2" s="82"/>
      <c r="D2" s="489" t="s">
        <v>45</v>
      </c>
      <c r="E2" s="490"/>
      <c r="F2" s="490"/>
      <c r="G2" s="490"/>
      <c r="H2" s="490"/>
      <c r="I2" s="490"/>
      <c r="J2" s="491"/>
      <c r="O2" s="2"/>
    </row>
    <row r="3" spans="1:15" ht="23.25" hidden="1" customHeight="1">
      <c r="A3" s="4"/>
      <c r="B3" s="83" t="s">
        <v>43</v>
      </c>
      <c r="C3" s="84"/>
      <c r="D3" s="517"/>
      <c r="E3" s="518"/>
      <c r="F3" s="518"/>
      <c r="G3" s="518"/>
      <c r="H3" s="518"/>
      <c r="I3" s="518"/>
      <c r="J3" s="519"/>
    </row>
    <row r="4" spans="1:15" ht="23.25" hidden="1" customHeight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496"/>
      <c r="E11" s="496"/>
      <c r="F11" s="496"/>
      <c r="G11" s="496"/>
      <c r="H11" s="28" t="s">
        <v>33</v>
      </c>
      <c r="I11" s="94"/>
      <c r="J11" s="11"/>
    </row>
    <row r="12" spans="1:15" ht="15.75" customHeight="1">
      <c r="A12" s="4"/>
      <c r="B12" s="41"/>
      <c r="C12" s="26"/>
      <c r="D12" s="515"/>
      <c r="E12" s="515"/>
      <c r="F12" s="515"/>
      <c r="G12" s="515"/>
      <c r="H12" s="28" t="s">
        <v>34</v>
      </c>
      <c r="I12" s="94"/>
      <c r="J12" s="11"/>
    </row>
    <row r="13" spans="1:15" ht="15.75" customHeight="1">
      <c r="A13" s="4"/>
      <c r="B13" s="42"/>
      <c r="C13" s="93"/>
      <c r="D13" s="516"/>
      <c r="E13" s="516"/>
      <c r="F13" s="516"/>
      <c r="G13" s="516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495"/>
      <c r="F15" s="495"/>
      <c r="G15" s="513"/>
      <c r="H15" s="513"/>
      <c r="I15" s="513" t="s">
        <v>28</v>
      </c>
      <c r="J15" s="514"/>
    </row>
    <row r="16" spans="1:15" ht="23.25" customHeight="1">
      <c r="A16" s="139" t="s">
        <v>23</v>
      </c>
      <c r="B16" s="140" t="s">
        <v>23</v>
      </c>
      <c r="C16" s="58"/>
      <c r="D16" s="59"/>
      <c r="E16" s="492"/>
      <c r="F16" s="493"/>
      <c r="G16" s="492"/>
      <c r="H16" s="493"/>
      <c r="I16" s="492">
        <f>SUMIF(F49:F62,A16,I49:I62)+SUMIF(F49:F62,"PSU",I49:I62)</f>
        <v>0</v>
      </c>
      <c r="J16" s="494"/>
    </row>
    <row r="17" spans="1:10" ht="23.25" customHeight="1">
      <c r="A17" s="139" t="s">
        <v>24</v>
      </c>
      <c r="B17" s="140" t="s">
        <v>24</v>
      </c>
      <c r="C17" s="58"/>
      <c r="D17" s="59"/>
      <c r="E17" s="492"/>
      <c r="F17" s="493"/>
      <c r="G17" s="492"/>
      <c r="H17" s="493"/>
      <c r="I17" s="492">
        <f>SUMIF(F49:F62,A17,I49:I62)</f>
        <v>0</v>
      </c>
      <c r="J17" s="494"/>
    </row>
    <row r="18" spans="1:10" ht="23.25" customHeight="1">
      <c r="A18" s="139" t="s">
        <v>25</v>
      </c>
      <c r="B18" s="140" t="s">
        <v>25</v>
      </c>
      <c r="C18" s="58"/>
      <c r="D18" s="59"/>
      <c r="E18" s="492"/>
      <c r="F18" s="493"/>
      <c r="G18" s="492"/>
      <c r="H18" s="493"/>
      <c r="I18" s="492">
        <f>SUMIF(F49:F62,A18,I49:I62)</f>
        <v>0</v>
      </c>
      <c r="J18" s="494"/>
    </row>
    <row r="19" spans="1:10" ht="23.25" customHeight="1">
      <c r="A19" s="139" t="s">
        <v>81</v>
      </c>
      <c r="B19" s="140" t="s">
        <v>26</v>
      </c>
      <c r="C19" s="58"/>
      <c r="D19" s="59"/>
      <c r="E19" s="492"/>
      <c r="F19" s="493"/>
      <c r="G19" s="492"/>
      <c r="H19" s="493"/>
      <c r="I19" s="492">
        <f>SUMIF(F49:F62,A19,I49:I62)</f>
        <v>0</v>
      </c>
      <c r="J19" s="494"/>
    </row>
    <row r="20" spans="1:10" ht="23.25" customHeight="1">
      <c r="A20" s="139" t="s">
        <v>82</v>
      </c>
      <c r="B20" s="140" t="s">
        <v>27</v>
      </c>
      <c r="C20" s="58"/>
      <c r="D20" s="59"/>
      <c r="E20" s="492"/>
      <c r="F20" s="493"/>
      <c r="G20" s="492"/>
      <c r="H20" s="493"/>
      <c r="I20" s="492">
        <f>SUMIF(F49:F62,A20,I49:I62)</f>
        <v>0</v>
      </c>
      <c r="J20" s="494"/>
    </row>
    <row r="21" spans="1:10" ht="23.25" customHeight="1">
      <c r="A21" s="4"/>
      <c r="B21" s="74" t="s">
        <v>28</v>
      </c>
      <c r="C21" s="75"/>
      <c r="D21" s="76"/>
      <c r="E21" s="502"/>
      <c r="F21" s="511"/>
      <c r="G21" s="502"/>
      <c r="H21" s="511"/>
      <c r="I21" s="502">
        <f>SUM(I16:J20)</f>
        <v>0</v>
      </c>
      <c r="J21" s="50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500">
        <f>ZakladDPHSniVypocet</f>
        <v>0</v>
      </c>
      <c r="H23" s="501"/>
      <c r="I23" s="501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498">
        <f>ZakladDPHSni*SazbaDPH1/100</f>
        <v>0</v>
      </c>
      <c r="H24" s="499"/>
      <c r="I24" s="499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500">
        <f>ZakladDPHZaklVypocet</f>
        <v>0</v>
      </c>
      <c r="H25" s="501"/>
      <c r="I25" s="501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507">
        <f>ZakladDPHZakl*SazbaDPH2/100</f>
        <v>0</v>
      </c>
      <c r="H26" s="508"/>
      <c r="I26" s="508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509">
        <f>0</f>
        <v>0</v>
      </c>
      <c r="H27" s="509"/>
      <c r="I27" s="509"/>
      <c r="J27" s="63" t="str">
        <f t="shared" si="0"/>
        <v>CZK</v>
      </c>
    </row>
    <row r="28" spans="1:10" ht="27.75" hidden="1" customHeight="1" thickBot="1">
      <c r="A28" s="4"/>
      <c r="B28" s="113" t="s">
        <v>22</v>
      </c>
      <c r="C28" s="114"/>
      <c r="D28" s="114"/>
      <c r="E28" s="115"/>
      <c r="F28" s="116"/>
      <c r="G28" s="512">
        <f>ZakladDPHSniVypocet+ZakladDPHZaklVypocet</f>
        <v>0</v>
      </c>
      <c r="H28" s="512"/>
      <c r="I28" s="512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510">
        <f>ZakladDPHSni+DPHSni+ZakladDPHZakl+DPHZakl+Zaokrouhleni</f>
        <v>0</v>
      </c>
      <c r="H29" s="510"/>
      <c r="I29" s="510"/>
      <c r="J29" s="119" t="s">
        <v>48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44648</v>
      </c>
      <c r="I32" s="39"/>
      <c r="J32" s="12"/>
    </row>
    <row r="33" spans="1:52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>
      <c r="A35" s="4"/>
      <c r="B35" s="4"/>
      <c r="C35" s="5"/>
      <c r="D35" s="497" t="s">
        <v>2</v>
      </c>
      <c r="E35" s="497"/>
      <c r="F35" s="5"/>
      <c r="G35" s="45"/>
      <c r="H35" s="13" t="s">
        <v>3</v>
      </c>
      <c r="I35" s="45"/>
      <c r="J35" s="12"/>
    </row>
    <row r="36" spans="1:52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52" ht="25.5" hidden="1" customHeight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52" ht="25.5" hidden="1" customHeight="1">
      <c r="A39" s="97">
        <v>1</v>
      </c>
      <c r="B39" s="103" t="s">
        <v>46</v>
      </c>
      <c r="C39" s="479" t="s">
        <v>45</v>
      </c>
      <c r="D39" s="480"/>
      <c r="E39" s="480"/>
      <c r="F39" s="108">
        <f>'Rozpočet Pol'!AC234</f>
        <v>0</v>
      </c>
      <c r="G39" s="109">
        <f>'Rozpočet Pol'!AD234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52" ht="25.5" hidden="1" customHeight="1">
      <c r="A40" s="97"/>
      <c r="B40" s="481" t="s">
        <v>47</v>
      </c>
      <c r="C40" s="482"/>
      <c r="D40" s="482"/>
      <c r="E40" s="483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spans="1:52">
      <c r="B42" t="s">
        <v>49</v>
      </c>
    </row>
    <row r="43" spans="1:52">
      <c r="B43" s="484" t="s">
        <v>50</v>
      </c>
      <c r="C43" s="484"/>
      <c r="D43" s="484"/>
      <c r="E43" s="484"/>
      <c r="F43" s="484"/>
      <c r="G43" s="484"/>
      <c r="H43" s="484"/>
      <c r="I43" s="484"/>
      <c r="J43" s="484"/>
      <c r="AZ43" s="120" t="str">
        <f>B43</f>
        <v>Otvory do 3,5 m2 se neodečítají (omítky, malby).</v>
      </c>
    </row>
    <row r="46" spans="1:52" ht="15.75">
      <c r="B46" s="121" t="s">
        <v>51</v>
      </c>
    </row>
    <row r="48" spans="1:52" ht="25.5" customHeight="1">
      <c r="A48" s="122"/>
      <c r="B48" s="126" t="s">
        <v>16</v>
      </c>
      <c r="C48" s="126" t="s">
        <v>5</v>
      </c>
      <c r="D48" s="127"/>
      <c r="E48" s="127"/>
      <c r="F48" s="130" t="s">
        <v>52</v>
      </c>
      <c r="G48" s="130"/>
      <c r="H48" s="130"/>
      <c r="I48" s="485" t="s">
        <v>28</v>
      </c>
      <c r="J48" s="485"/>
    </row>
    <row r="49" spans="1:10" ht="25.5" customHeight="1">
      <c r="A49" s="123"/>
      <c r="B49" s="131" t="s">
        <v>53</v>
      </c>
      <c r="C49" s="487" t="s">
        <v>54</v>
      </c>
      <c r="D49" s="488"/>
      <c r="E49" s="488"/>
      <c r="F49" s="132" t="s">
        <v>23</v>
      </c>
      <c r="G49" s="133"/>
      <c r="H49" s="133"/>
      <c r="I49" s="486">
        <f>'Rozpočet Pol'!G8</f>
        <v>0</v>
      </c>
      <c r="J49" s="486"/>
    </row>
    <row r="50" spans="1:10" ht="25.5" customHeight="1">
      <c r="A50" s="123"/>
      <c r="B50" s="125" t="s">
        <v>55</v>
      </c>
      <c r="C50" s="476" t="s">
        <v>56</v>
      </c>
      <c r="D50" s="477"/>
      <c r="E50" s="477"/>
      <c r="F50" s="134" t="s">
        <v>23</v>
      </c>
      <c r="G50" s="135"/>
      <c r="H50" s="135"/>
      <c r="I50" s="475">
        <f>'Rozpočet Pol'!G25</f>
        <v>0</v>
      </c>
      <c r="J50" s="475"/>
    </row>
    <row r="51" spans="1:10" ht="25.5" customHeight="1">
      <c r="A51" s="123"/>
      <c r="B51" s="125" t="s">
        <v>57</v>
      </c>
      <c r="C51" s="476" t="s">
        <v>58</v>
      </c>
      <c r="D51" s="477"/>
      <c r="E51" s="477"/>
      <c r="F51" s="134" t="s">
        <v>23</v>
      </c>
      <c r="G51" s="135"/>
      <c r="H51" s="135"/>
      <c r="I51" s="475">
        <f>'Rozpočet Pol'!G43</f>
        <v>0</v>
      </c>
      <c r="J51" s="475"/>
    </row>
    <row r="52" spans="1:10" ht="25.5" customHeight="1">
      <c r="A52" s="123"/>
      <c r="B52" s="125" t="s">
        <v>59</v>
      </c>
      <c r="C52" s="476" t="s">
        <v>60</v>
      </c>
      <c r="D52" s="477"/>
      <c r="E52" s="477"/>
      <c r="F52" s="134" t="s">
        <v>23</v>
      </c>
      <c r="G52" s="135"/>
      <c r="H52" s="135"/>
      <c r="I52" s="475">
        <f>'Rozpočet Pol'!G46</f>
        <v>0</v>
      </c>
      <c r="J52" s="475"/>
    </row>
    <row r="53" spans="1:10" ht="25.5" customHeight="1">
      <c r="A53" s="123"/>
      <c r="B53" s="125" t="s">
        <v>61</v>
      </c>
      <c r="C53" s="476" t="s">
        <v>62</v>
      </c>
      <c r="D53" s="477"/>
      <c r="E53" s="477"/>
      <c r="F53" s="134" t="s">
        <v>23</v>
      </c>
      <c r="G53" s="135"/>
      <c r="H53" s="135"/>
      <c r="I53" s="475">
        <f>'Rozpočet Pol'!G51</f>
        <v>0</v>
      </c>
      <c r="J53" s="475"/>
    </row>
    <row r="54" spans="1:10" ht="25.5" customHeight="1">
      <c r="A54" s="123"/>
      <c r="B54" s="125" t="s">
        <v>63</v>
      </c>
      <c r="C54" s="476" t="s">
        <v>64</v>
      </c>
      <c r="D54" s="477"/>
      <c r="E54" s="477"/>
      <c r="F54" s="134" t="s">
        <v>23</v>
      </c>
      <c r="G54" s="135"/>
      <c r="H54" s="135"/>
      <c r="I54" s="475">
        <f>'Rozpočet Pol'!G97</f>
        <v>0</v>
      </c>
      <c r="J54" s="475"/>
    </row>
    <row r="55" spans="1:10" ht="25.5" customHeight="1">
      <c r="A55" s="123"/>
      <c r="B55" s="125" t="s">
        <v>65</v>
      </c>
      <c r="C55" s="476" t="s">
        <v>66</v>
      </c>
      <c r="D55" s="477"/>
      <c r="E55" s="477"/>
      <c r="F55" s="134" t="s">
        <v>24</v>
      </c>
      <c r="G55" s="135"/>
      <c r="H55" s="135"/>
      <c r="I55" s="475">
        <f>'Rozpočet Pol'!G114</f>
        <v>0</v>
      </c>
      <c r="J55" s="475"/>
    </row>
    <row r="56" spans="1:10" ht="25.5" customHeight="1">
      <c r="A56" s="123"/>
      <c r="B56" s="125" t="s">
        <v>67</v>
      </c>
      <c r="C56" s="476" t="s">
        <v>68</v>
      </c>
      <c r="D56" s="477"/>
      <c r="E56" s="477"/>
      <c r="F56" s="134" t="s">
        <v>24</v>
      </c>
      <c r="G56" s="135"/>
      <c r="H56" s="135"/>
      <c r="I56" s="475">
        <f>'Rozpočet Pol'!G124</f>
        <v>0</v>
      </c>
      <c r="J56" s="475"/>
    </row>
    <row r="57" spans="1:10" ht="25.5" customHeight="1">
      <c r="A57" s="123"/>
      <c r="B57" s="125" t="s">
        <v>69</v>
      </c>
      <c r="C57" s="476" t="s">
        <v>70</v>
      </c>
      <c r="D57" s="477"/>
      <c r="E57" s="477"/>
      <c r="F57" s="134" t="s">
        <v>24</v>
      </c>
      <c r="G57" s="135"/>
      <c r="H57" s="135"/>
      <c r="I57" s="475">
        <f>'Rozpočet Pol'!G127</f>
        <v>0</v>
      </c>
      <c r="J57" s="475"/>
    </row>
    <row r="58" spans="1:10" ht="25.5" customHeight="1">
      <c r="A58" s="123"/>
      <c r="B58" s="125" t="s">
        <v>71</v>
      </c>
      <c r="C58" s="476" t="s">
        <v>72</v>
      </c>
      <c r="D58" s="477"/>
      <c r="E58" s="477"/>
      <c r="F58" s="134" t="s">
        <v>24</v>
      </c>
      <c r="G58" s="135"/>
      <c r="H58" s="135"/>
      <c r="I58" s="475">
        <f>'Rozpočet Pol'!G167</f>
        <v>0</v>
      </c>
      <c r="J58" s="475"/>
    </row>
    <row r="59" spans="1:10" ht="25.5" customHeight="1">
      <c r="A59" s="123"/>
      <c r="B59" s="125" t="s">
        <v>73</v>
      </c>
      <c r="C59" s="476" t="s">
        <v>74</v>
      </c>
      <c r="D59" s="477"/>
      <c r="E59" s="477"/>
      <c r="F59" s="134" t="s">
        <v>24</v>
      </c>
      <c r="G59" s="135"/>
      <c r="H59" s="135"/>
      <c r="I59" s="475">
        <f>'Rozpočet Pol'!G183</f>
        <v>0</v>
      </c>
      <c r="J59" s="475"/>
    </row>
    <row r="60" spans="1:10" ht="25.5" customHeight="1">
      <c r="A60" s="123"/>
      <c r="B60" s="125" t="s">
        <v>75</v>
      </c>
      <c r="C60" s="476" t="s">
        <v>76</v>
      </c>
      <c r="D60" s="477"/>
      <c r="E60" s="477"/>
      <c r="F60" s="134" t="s">
        <v>24</v>
      </c>
      <c r="G60" s="135"/>
      <c r="H60" s="135"/>
      <c r="I60" s="475">
        <f>'Rozpočet Pol'!G207</f>
        <v>0</v>
      </c>
      <c r="J60" s="475"/>
    </row>
    <row r="61" spans="1:10" ht="25.5" customHeight="1">
      <c r="A61" s="123"/>
      <c r="B61" s="125" t="s">
        <v>77</v>
      </c>
      <c r="C61" s="476" t="s">
        <v>78</v>
      </c>
      <c r="D61" s="477"/>
      <c r="E61" s="477"/>
      <c r="F61" s="134" t="s">
        <v>25</v>
      </c>
      <c r="G61" s="135"/>
      <c r="H61" s="135"/>
      <c r="I61" s="475">
        <f>'Rozpočet Pol'!G227</f>
        <v>0</v>
      </c>
      <c r="J61" s="475"/>
    </row>
    <row r="62" spans="1:10" ht="25.5" customHeight="1">
      <c r="A62" s="123"/>
      <c r="B62" s="125" t="s">
        <v>79</v>
      </c>
      <c r="C62" s="476" t="s">
        <v>80</v>
      </c>
      <c r="D62" s="477"/>
      <c r="E62" s="477"/>
      <c r="F62" s="134" t="s">
        <v>23</v>
      </c>
      <c r="G62" s="135"/>
      <c r="H62" s="135"/>
      <c r="I62" s="475">
        <f>'Rozpočet Pol'!G229</f>
        <v>0</v>
      </c>
      <c r="J62" s="475"/>
    </row>
    <row r="63" spans="1:10" ht="25.5" customHeight="1">
      <c r="A63" s="124"/>
      <c r="B63" s="128" t="s">
        <v>1</v>
      </c>
      <c r="C63" s="128"/>
      <c r="D63" s="129"/>
      <c r="E63" s="129"/>
      <c r="F63" s="136"/>
      <c r="G63" s="137"/>
      <c r="H63" s="137"/>
      <c r="I63" s="478">
        <f>SUM(I49:I62)</f>
        <v>0</v>
      </c>
      <c r="J63" s="478"/>
    </row>
    <row r="64" spans="1:10">
      <c r="F64" s="138"/>
      <c r="G64" s="96"/>
      <c r="H64" s="138"/>
      <c r="I64" s="96"/>
      <c r="J64" s="96"/>
    </row>
    <row r="65" spans="6:10">
      <c r="F65" s="138"/>
      <c r="G65" s="96"/>
      <c r="H65" s="138"/>
      <c r="I65" s="96"/>
      <c r="J65" s="96"/>
    </row>
    <row r="66" spans="6:10">
      <c r="F66" s="138"/>
      <c r="G66" s="96"/>
      <c r="H66" s="138"/>
      <c r="I66" s="96"/>
      <c r="J66" s="96"/>
    </row>
  </sheetData>
  <sheetProtection password="C446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8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I48:J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3:J63"/>
    <mergeCell ref="I61:J61"/>
    <mergeCell ref="C61:E61"/>
    <mergeCell ref="I62:J62"/>
    <mergeCell ref="C62:E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520" t="s">
        <v>6</v>
      </c>
      <c r="B1" s="520"/>
      <c r="C1" s="521"/>
      <c r="D1" s="520"/>
      <c r="E1" s="520"/>
      <c r="F1" s="520"/>
      <c r="G1" s="520"/>
    </row>
    <row r="2" spans="1:7" ht="24.95" customHeight="1">
      <c r="A2" s="79" t="s">
        <v>41</v>
      </c>
      <c r="B2" s="78"/>
      <c r="C2" s="522"/>
      <c r="D2" s="522"/>
      <c r="E2" s="522"/>
      <c r="F2" s="522"/>
      <c r="G2" s="523"/>
    </row>
    <row r="3" spans="1:7" ht="24.95" hidden="1" customHeight="1">
      <c r="A3" s="79" t="s">
        <v>7</v>
      </c>
      <c r="B3" s="78"/>
      <c r="C3" s="522"/>
      <c r="D3" s="522"/>
      <c r="E3" s="522"/>
      <c r="F3" s="522"/>
      <c r="G3" s="523"/>
    </row>
    <row r="4" spans="1:7" ht="24.95" hidden="1" customHeight="1">
      <c r="A4" s="79" t="s">
        <v>8</v>
      </c>
      <c r="B4" s="78"/>
      <c r="C4" s="522"/>
      <c r="D4" s="522"/>
      <c r="E4" s="522"/>
      <c r="F4" s="522"/>
      <c r="G4" s="523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244"/>
  <sheetViews>
    <sheetView tabSelected="1" topLeftCell="A117" workbookViewId="0">
      <selection activeCell="C202" sqref="C202"/>
    </sheetView>
  </sheetViews>
  <sheetFormatPr defaultRowHeight="12.75" outlineLevelRow="1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>
      <c r="A1" s="536" t="s">
        <v>6</v>
      </c>
      <c r="B1" s="536"/>
      <c r="C1" s="536"/>
      <c r="D1" s="536"/>
      <c r="E1" s="536"/>
      <c r="F1" s="536"/>
      <c r="G1" s="536"/>
      <c r="AE1" t="s">
        <v>84</v>
      </c>
    </row>
    <row r="2" spans="1:60" ht="24.95" customHeight="1">
      <c r="A2" s="143" t="s">
        <v>83</v>
      </c>
      <c r="B2" s="141"/>
      <c r="C2" s="537" t="s">
        <v>45</v>
      </c>
      <c r="D2" s="538"/>
      <c r="E2" s="538"/>
      <c r="F2" s="538"/>
      <c r="G2" s="539"/>
      <c r="AE2" t="s">
        <v>85</v>
      </c>
    </row>
    <row r="3" spans="1:60" ht="24.95" hidden="1" customHeight="1">
      <c r="A3" s="144" t="s">
        <v>7</v>
      </c>
      <c r="B3" s="142"/>
      <c r="C3" s="540"/>
      <c r="D3" s="541"/>
      <c r="E3" s="541"/>
      <c r="F3" s="541"/>
      <c r="G3" s="542"/>
      <c r="AE3" t="s">
        <v>86</v>
      </c>
    </row>
    <row r="4" spans="1:60" ht="24.95" hidden="1" customHeight="1">
      <c r="A4" s="144" t="s">
        <v>8</v>
      </c>
      <c r="B4" s="142"/>
      <c r="C4" s="540"/>
      <c r="D4" s="541"/>
      <c r="E4" s="541"/>
      <c r="F4" s="541"/>
      <c r="G4" s="542"/>
      <c r="AE4" t="s">
        <v>87</v>
      </c>
    </row>
    <row r="5" spans="1:60" hidden="1">
      <c r="A5" s="145" t="s">
        <v>88</v>
      </c>
      <c r="B5" s="146"/>
      <c r="C5" s="147"/>
      <c r="D5" s="148"/>
      <c r="E5" s="148"/>
      <c r="F5" s="148"/>
      <c r="G5" s="149"/>
      <c r="AE5" t="s">
        <v>89</v>
      </c>
    </row>
    <row r="7" spans="1:60" ht="38.25">
      <c r="A7" s="154" t="s">
        <v>90</v>
      </c>
      <c r="B7" s="155" t="s">
        <v>91</v>
      </c>
      <c r="C7" s="155" t="s">
        <v>92</v>
      </c>
      <c r="D7" s="154" t="s">
        <v>93</v>
      </c>
      <c r="E7" s="154" t="s">
        <v>94</v>
      </c>
      <c r="F7" s="150" t="s">
        <v>95</v>
      </c>
      <c r="G7" s="173" t="s">
        <v>28</v>
      </c>
      <c r="H7" s="174" t="s">
        <v>29</v>
      </c>
      <c r="I7" s="174" t="s">
        <v>96</v>
      </c>
      <c r="J7" s="174" t="s">
        <v>30</v>
      </c>
      <c r="K7" s="174" t="s">
        <v>97</v>
      </c>
      <c r="L7" s="174" t="s">
        <v>98</v>
      </c>
      <c r="M7" s="174" t="s">
        <v>99</v>
      </c>
      <c r="N7" s="174" t="s">
        <v>100</v>
      </c>
      <c r="O7" s="174" t="s">
        <v>101</v>
      </c>
      <c r="P7" s="174" t="s">
        <v>102</v>
      </c>
      <c r="Q7" s="174" t="s">
        <v>103</v>
      </c>
      <c r="R7" s="174" t="s">
        <v>104</v>
      </c>
      <c r="S7" s="174" t="s">
        <v>105</v>
      </c>
      <c r="T7" s="174" t="s">
        <v>106</v>
      </c>
      <c r="U7" s="157" t="s">
        <v>107</v>
      </c>
    </row>
    <row r="8" spans="1:60">
      <c r="A8" s="175" t="s">
        <v>108</v>
      </c>
      <c r="B8" s="176" t="s">
        <v>53</v>
      </c>
      <c r="C8" s="177" t="s">
        <v>54</v>
      </c>
      <c r="D8" s="178"/>
      <c r="E8" s="179"/>
      <c r="F8" s="180"/>
      <c r="G8" s="180">
        <f>SUMIF(AE9:AE24,"&lt;&gt;NOR",G9:G24)</f>
        <v>0</v>
      </c>
      <c r="H8" s="180"/>
      <c r="I8" s="180">
        <f>SUM(I9:I24)</f>
        <v>0</v>
      </c>
      <c r="J8" s="180"/>
      <c r="K8" s="180">
        <f>SUM(K9:K24)</f>
        <v>0</v>
      </c>
      <c r="L8" s="180"/>
      <c r="M8" s="180">
        <f>SUM(M9:M24)</f>
        <v>0</v>
      </c>
      <c r="N8" s="156"/>
      <c r="O8" s="156">
        <f>SUM(O9:O24)</f>
        <v>5.7201699999999995</v>
      </c>
      <c r="P8" s="156"/>
      <c r="Q8" s="156">
        <f>SUM(Q9:Q24)</f>
        <v>0</v>
      </c>
      <c r="R8" s="156"/>
      <c r="S8" s="156"/>
      <c r="T8" s="175"/>
      <c r="U8" s="156">
        <f>SUM(U9:U24)</f>
        <v>88.35</v>
      </c>
      <c r="AE8" t="s">
        <v>109</v>
      </c>
    </row>
    <row r="9" spans="1:60" outlineLevel="1">
      <c r="A9" s="152">
        <v>1</v>
      </c>
      <c r="B9" s="158" t="s">
        <v>110</v>
      </c>
      <c r="C9" s="194" t="s">
        <v>111</v>
      </c>
      <c r="D9" s="160" t="s">
        <v>112</v>
      </c>
      <c r="E9" s="167">
        <v>111.148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1">
        <v>4.5580000000000002E-2</v>
      </c>
      <c r="O9" s="161">
        <f>ROUND(E9*N9,5)</f>
        <v>5.0661300000000002</v>
      </c>
      <c r="P9" s="161">
        <v>0</v>
      </c>
      <c r="Q9" s="161">
        <f>ROUND(E9*P9,5)</f>
        <v>0</v>
      </c>
      <c r="R9" s="161"/>
      <c r="S9" s="161"/>
      <c r="T9" s="162">
        <v>0.60799999999999998</v>
      </c>
      <c r="U9" s="161">
        <f>ROUND(E9*T9,2)</f>
        <v>67.58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113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>
      <c r="A10" s="152"/>
      <c r="B10" s="158"/>
      <c r="C10" s="195" t="s">
        <v>114</v>
      </c>
      <c r="D10" s="163"/>
      <c r="E10" s="168">
        <v>3.5</v>
      </c>
      <c r="F10" s="171"/>
      <c r="G10" s="171"/>
      <c r="H10" s="171"/>
      <c r="I10" s="171"/>
      <c r="J10" s="171"/>
      <c r="K10" s="171"/>
      <c r="L10" s="171"/>
      <c r="M10" s="171"/>
      <c r="N10" s="161"/>
      <c r="O10" s="161"/>
      <c r="P10" s="161"/>
      <c r="Q10" s="161"/>
      <c r="R10" s="161"/>
      <c r="S10" s="161"/>
      <c r="T10" s="162"/>
      <c r="U10" s="161"/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115</v>
      </c>
      <c r="AF10" s="151">
        <v>0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>
      <c r="A11" s="152"/>
      <c r="B11" s="158"/>
      <c r="C11" s="195" t="s">
        <v>116</v>
      </c>
      <c r="D11" s="163"/>
      <c r="E11" s="168">
        <v>5.4</v>
      </c>
      <c r="F11" s="171"/>
      <c r="G11" s="171"/>
      <c r="H11" s="171"/>
      <c r="I11" s="171"/>
      <c r="J11" s="171"/>
      <c r="K11" s="171"/>
      <c r="L11" s="171"/>
      <c r="M11" s="171"/>
      <c r="N11" s="161"/>
      <c r="O11" s="161"/>
      <c r="P11" s="161"/>
      <c r="Q11" s="161"/>
      <c r="R11" s="161"/>
      <c r="S11" s="161"/>
      <c r="T11" s="162"/>
      <c r="U11" s="161"/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115</v>
      </c>
      <c r="AF11" s="151">
        <v>0</v>
      </c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>
      <c r="A12" s="152"/>
      <c r="B12" s="158"/>
      <c r="C12" s="195" t="s">
        <v>117</v>
      </c>
      <c r="D12" s="163"/>
      <c r="E12" s="168">
        <v>8.6</v>
      </c>
      <c r="F12" s="171"/>
      <c r="G12" s="171"/>
      <c r="H12" s="171"/>
      <c r="I12" s="171"/>
      <c r="J12" s="171"/>
      <c r="K12" s="171"/>
      <c r="L12" s="171"/>
      <c r="M12" s="171"/>
      <c r="N12" s="161"/>
      <c r="O12" s="161"/>
      <c r="P12" s="161"/>
      <c r="Q12" s="161"/>
      <c r="R12" s="161"/>
      <c r="S12" s="161"/>
      <c r="T12" s="162"/>
      <c r="U12" s="161"/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115</v>
      </c>
      <c r="AF12" s="151">
        <v>0</v>
      </c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>
      <c r="A13" s="152"/>
      <c r="B13" s="158"/>
      <c r="C13" s="195" t="s">
        <v>118</v>
      </c>
      <c r="D13" s="163"/>
      <c r="E13" s="168">
        <v>14.2</v>
      </c>
      <c r="F13" s="171"/>
      <c r="G13" s="171"/>
      <c r="H13" s="171"/>
      <c r="I13" s="171"/>
      <c r="J13" s="171"/>
      <c r="K13" s="171"/>
      <c r="L13" s="171"/>
      <c r="M13" s="171"/>
      <c r="N13" s="161"/>
      <c r="O13" s="161"/>
      <c r="P13" s="161"/>
      <c r="Q13" s="161"/>
      <c r="R13" s="161"/>
      <c r="S13" s="161"/>
      <c r="T13" s="162"/>
      <c r="U13" s="161"/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115</v>
      </c>
      <c r="AF13" s="151">
        <v>0</v>
      </c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>
      <c r="A14" s="152"/>
      <c r="B14" s="158"/>
      <c r="C14" s="195" t="s">
        <v>119</v>
      </c>
      <c r="D14" s="163"/>
      <c r="E14" s="168">
        <v>60.148000000000003</v>
      </c>
      <c r="F14" s="171"/>
      <c r="G14" s="171"/>
      <c r="H14" s="171"/>
      <c r="I14" s="171"/>
      <c r="J14" s="171"/>
      <c r="K14" s="171"/>
      <c r="L14" s="171"/>
      <c r="M14" s="171"/>
      <c r="N14" s="161"/>
      <c r="O14" s="161"/>
      <c r="P14" s="161"/>
      <c r="Q14" s="161"/>
      <c r="R14" s="161"/>
      <c r="S14" s="161"/>
      <c r="T14" s="162"/>
      <c r="U14" s="161"/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115</v>
      </c>
      <c r="AF14" s="151">
        <v>0</v>
      </c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>
      <c r="A15" s="152"/>
      <c r="B15" s="158"/>
      <c r="C15" s="195" t="s">
        <v>120</v>
      </c>
      <c r="D15" s="163"/>
      <c r="E15" s="168">
        <v>5</v>
      </c>
      <c r="F15" s="171"/>
      <c r="G15" s="171"/>
      <c r="H15" s="171"/>
      <c r="I15" s="171"/>
      <c r="J15" s="171"/>
      <c r="K15" s="171"/>
      <c r="L15" s="171"/>
      <c r="M15" s="171"/>
      <c r="N15" s="161"/>
      <c r="O15" s="161"/>
      <c r="P15" s="161"/>
      <c r="Q15" s="161"/>
      <c r="R15" s="161"/>
      <c r="S15" s="161"/>
      <c r="T15" s="162"/>
      <c r="U15" s="161"/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115</v>
      </c>
      <c r="AF15" s="151">
        <v>0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>
      <c r="A16" s="152"/>
      <c r="B16" s="158"/>
      <c r="C16" s="195" t="s">
        <v>121</v>
      </c>
      <c r="D16" s="163"/>
      <c r="E16" s="168">
        <v>14.3</v>
      </c>
      <c r="F16" s="171"/>
      <c r="G16" s="171"/>
      <c r="H16" s="171"/>
      <c r="I16" s="171"/>
      <c r="J16" s="171"/>
      <c r="K16" s="171"/>
      <c r="L16" s="171"/>
      <c r="M16" s="171"/>
      <c r="N16" s="161"/>
      <c r="O16" s="161"/>
      <c r="P16" s="161"/>
      <c r="Q16" s="161"/>
      <c r="R16" s="161"/>
      <c r="S16" s="161"/>
      <c r="T16" s="162"/>
      <c r="U16" s="161"/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115</v>
      </c>
      <c r="AF16" s="151">
        <v>0</v>
      </c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>
      <c r="A17" s="152">
        <v>2</v>
      </c>
      <c r="B17" s="158" t="s">
        <v>122</v>
      </c>
      <c r="C17" s="194" t="s">
        <v>123</v>
      </c>
      <c r="D17" s="160" t="s">
        <v>112</v>
      </c>
      <c r="E17" s="167">
        <v>16.48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61">
        <v>3.5700000000000003E-2</v>
      </c>
      <c r="O17" s="161">
        <f>ROUND(E17*N17,5)</f>
        <v>0.58833999999999997</v>
      </c>
      <c r="P17" s="161">
        <v>0</v>
      </c>
      <c r="Q17" s="161">
        <f>ROUND(E17*P17,5)</f>
        <v>0</v>
      </c>
      <c r="R17" s="161"/>
      <c r="S17" s="161"/>
      <c r="T17" s="162">
        <v>0.93069999999999997</v>
      </c>
      <c r="U17" s="161">
        <f>ROUND(E17*T17,2)</f>
        <v>15.34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113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>
      <c r="A18" s="152"/>
      <c r="B18" s="158"/>
      <c r="C18" s="195" t="s">
        <v>124</v>
      </c>
      <c r="D18" s="163"/>
      <c r="E18" s="168">
        <v>7.28</v>
      </c>
      <c r="F18" s="171"/>
      <c r="G18" s="171"/>
      <c r="H18" s="171"/>
      <c r="I18" s="171"/>
      <c r="J18" s="171"/>
      <c r="K18" s="171"/>
      <c r="L18" s="171"/>
      <c r="M18" s="171"/>
      <c r="N18" s="161"/>
      <c r="O18" s="161"/>
      <c r="P18" s="161"/>
      <c r="Q18" s="161"/>
      <c r="R18" s="161"/>
      <c r="S18" s="161"/>
      <c r="T18" s="162"/>
      <c r="U18" s="161"/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115</v>
      </c>
      <c r="AF18" s="151">
        <v>0</v>
      </c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>
      <c r="A19" s="152"/>
      <c r="B19" s="158"/>
      <c r="C19" s="195" t="s">
        <v>125</v>
      </c>
      <c r="D19" s="163"/>
      <c r="E19" s="168">
        <v>3.2</v>
      </c>
      <c r="F19" s="171"/>
      <c r="G19" s="171"/>
      <c r="H19" s="171"/>
      <c r="I19" s="171"/>
      <c r="J19" s="171"/>
      <c r="K19" s="171"/>
      <c r="L19" s="171"/>
      <c r="M19" s="171"/>
      <c r="N19" s="161"/>
      <c r="O19" s="161"/>
      <c r="P19" s="161"/>
      <c r="Q19" s="161"/>
      <c r="R19" s="161"/>
      <c r="S19" s="161"/>
      <c r="T19" s="162"/>
      <c r="U19" s="161"/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115</v>
      </c>
      <c r="AF19" s="151">
        <v>0</v>
      </c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>
      <c r="A20" s="152"/>
      <c r="B20" s="158"/>
      <c r="C20" s="195" t="s">
        <v>126</v>
      </c>
      <c r="D20" s="163"/>
      <c r="E20" s="168">
        <v>6</v>
      </c>
      <c r="F20" s="171"/>
      <c r="G20" s="171"/>
      <c r="H20" s="171"/>
      <c r="I20" s="171"/>
      <c r="J20" s="171"/>
      <c r="K20" s="171"/>
      <c r="L20" s="171"/>
      <c r="M20" s="171"/>
      <c r="N20" s="161"/>
      <c r="O20" s="161"/>
      <c r="P20" s="161"/>
      <c r="Q20" s="161"/>
      <c r="R20" s="161"/>
      <c r="S20" s="161"/>
      <c r="T20" s="162"/>
      <c r="U20" s="161"/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115</v>
      </c>
      <c r="AF20" s="151">
        <v>0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>
      <c r="A21" s="152">
        <v>3</v>
      </c>
      <c r="B21" s="158" t="s">
        <v>127</v>
      </c>
      <c r="C21" s="194" t="s">
        <v>128</v>
      </c>
      <c r="D21" s="160" t="s">
        <v>112</v>
      </c>
      <c r="E21" s="167">
        <v>15</v>
      </c>
      <c r="F21" s="170"/>
      <c r="G21" s="171">
        <f>ROUND(E21*F21,2)</f>
        <v>0</v>
      </c>
      <c r="H21" s="170"/>
      <c r="I21" s="171">
        <f>ROUND(E21*H21,2)</f>
        <v>0</v>
      </c>
      <c r="J21" s="170"/>
      <c r="K21" s="171">
        <f>ROUND(E21*J21,2)</f>
        <v>0</v>
      </c>
      <c r="L21" s="171">
        <v>21</v>
      </c>
      <c r="M21" s="171">
        <f>G21*(1+L21/100)</f>
        <v>0</v>
      </c>
      <c r="N21" s="161">
        <v>4.3800000000000002E-3</v>
      </c>
      <c r="O21" s="161">
        <f>ROUND(E21*N21,5)</f>
        <v>6.5699999999999995E-2</v>
      </c>
      <c r="P21" s="161">
        <v>0</v>
      </c>
      <c r="Q21" s="161">
        <f>ROUND(E21*P21,5)</f>
        <v>0</v>
      </c>
      <c r="R21" s="161"/>
      <c r="S21" s="161"/>
      <c r="T21" s="162">
        <v>0.36199999999999999</v>
      </c>
      <c r="U21" s="161">
        <f>ROUND(E21*T21,2)</f>
        <v>5.43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113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>
      <c r="A22" s="152"/>
      <c r="B22" s="158"/>
      <c r="C22" s="195" t="s">
        <v>129</v>
      </c>
      <c r="D22" s="163"/>
      <c r="E22" s="168">
        <v>15</v>
      </c>
      <c r="F22" s="171"/>
      <c r="G22" s="171"/>
      <c r="H22" s="171"/>
      <c r="I22" s="171"/>
      <c r="J22" s="171"/>
      <c r="K22" s="171"/>
      <c r="L22" s="171"/>
      <c r="M22" s="171"/>
      <c r="N22" s="161"/>
      <c r="O22" s="161"/>
      <c r="P22" s="161"/>
      <c r="Q22" s="161"/>
      <c r="R22" s="161"/>
      <c r="S22" s="161"/>
      <c r="T22" s="162"/>
      <c r="U22" s="161"/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115</v>
      </c>
      <c r="AF22" s="151">
        <v>0</v>
      </c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>
      <c r="A23" s="152">
        <v>4</v>
      </c>
      <c r="B23" s="158" t="s">
        <v>130</v>
      </c>
      <c r="C23" s="194" t="s">
        <v>131</v>
      </c>
      <c r="D23" s="160" t="s">
        <v>132</v>
      </c>
      <c r="E23" s="167">
        <v>1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1">
        <f>G23*(1+L23/100)</f>
        <v>0</v>
      </c>
      <c r="N23" s="161">
        <v>0</v>
      </c>
      <c r="O23" s="161">
        <f>ROUND(E23*N23,5)</f>
        <v>0</v>
      </c>
      <c r="P23" s="161">
        <v>0</v>
      </c>
      <c r="Q23" s="161">
        <f>ROUND(E23*P23,5)</f>
        <v>0</v>
      </c>
      <c r="R23" s="161"/>
      <c r="S23" s="161"/>
      <c r="T23" s="162">
        <v>0</v>
      </c>
      <c r="U23" s="161">
        <f>ROUND(E23*T23,2)</f>
        <v>0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113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>
      <c r="A24" s="152"/>
      <c r="B24" s="158"/>
      <c r="C24" s="195" t="s">
        <v>133</v>
      </c>
      <c r="D24" s="163"/>
      <c r="E24" s="168">
        <v>1</v>
      </c>
      <c r="F24" s="171"/>
      <c r="G24" s="171"/>
      <c r="H24" s="171"/>
      <c r="I24" s="171"/>
      <c r="J24" s="171"/>
      <c r="K24" s="171"/>
      <c r="L24" s="171"/>
      <c r="M24" s="171"/>
      <c r="N24" s="161"/>
      <c r="O24" s="161"/>
      <c r="P24" s="161"/>
      <c r="Q24" s="161"/>
      <c r="R24" s="161"/>
      <c r="S24" s="161"/>
      <c r="T24" s="162"/>
      <c r="U24" s="161"/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115</v>
      </c>
      <c r="AF24" s="151">
        <v>0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>
      <c r="A25" s="153" t="s">
        <v>108</v>
      </c>
      <c r="B25" s="159" t="s">
        <v>55</v>
      </c>
      <c r="C25" s="196" t="s">
        <v>56</v>
      </c>
      <c r="D25" s="164"/>
      <c r="E25" s="169"/>
      <c r="F25" s="172"/>
      <c r="G25" s="172">
        <f>SUMIF(AE26:AE42,"&lt;&gt;NOR",G26:G42)</f>
        <v>0</v>
      </c>
      <c r="H25" s="172"/>
      <c r="I25" s="172">
        <f>SUM(I26:I42)</f>
        <v>0</v>
      </c>
      <c r="J25" s="172"/>
      <c r="K25" s="172">
        <f>SUM(K26:K42)</f>
        <v>0</v>
      </c>
      <c r="L25" s="172"/>
      <c r="M25" s="172">
        <f>SUM(M26:M42)</f>
        <v>0</v>
      </c>
      <c r="N25" s="165"/>
      <c r="O25" s="165">
        <f>SUM(O26:O42)</f>
        <v>6.9691199999999993</v>
      </c>
      <c r="P25" s="165"/>
      <c r="Q25" s="165">
        <f>SUM(Q26:Q42)</f>
        <v>0</v>
      </c>
      <c r="R25" s="165"/>
      <c r="S25" s="165"/>
      <c r="T25" s="166"/>
      <c r="U25" s="165">
        <f>SUM(U26:U42)</f>
        <v>160.27000000000001</v>
      </c>
      <c r="AE25" t="s">
        <v>109</v>
      </c>
    </row>
    <row r="26" spans="1:60" outlineLevel="1">
      <c r="A26" s="152">
        <v>5</v>
      </c>
      <c r="B26" s="158" t="s">
        <v>134</v>
      </c>
      <c r="C26" s="194" t="s">
        <v>135</v>
      </c>
      <c r="D26" s="160" t="s">
        <v>112</v>
      </c>
      <c r="E26" s="167">
        <v>71.66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1">
        <f>G26*(1+L26/100)</f>
        <v>0</v>
      </c>
      <c r="N26" s="161">
        <v>1.035E-2</v>
      </c>
      <c r="O26" s="161">
        <f>ROUND(E26*N26,5)</f>
        <v>0.74168000000000001</v>
      </c>
      <c r="P26" s="161">
        <v>0</v>
      </c>
      <c r="Q26" s="161">
        <f>ROUND(E26*P26,5)</f>
        <v>0</v>
      </c>
      <c r="R26" s="161"/>
      <c r="S26" s="161"/>
      <c r="T26" s="162">
        <v>0.35149999999999998</v>
      </c>
      <c r="U26" s="161">
        <f>ROUND(E26*T26,2)</f>
        <v>25.19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113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>
      <c r="A27" s="152"/>
      <c r="B27" s="158"/>
      <c r="C27" s="195" t="s">
        <v>136</v>
      </c>
      <c r="D27" s="163"/>
      <c r="E27" s="168"/>
      <c r="F27" s="171"/>
      <c r="G27" s="171"/>
      <c r="H27" s="171"/>
      <c r="I27" s="171"/>
      <c r="J27" s="171"/>
      <c r="K27" s="171"/>
      <c r="L27" s="171"/>
      <c r="M27" s="171"/>
      <c r="N27" s="161"/>
      <c r="O27" s="161"/>
      <c r="P27" s="161"/>
      <c r="Q27" s="161"/>
      <c r="R27" s="161"/>
      <c r="S27" s="161"/>
      <c r="T27" s="162"/>
      <c r="U27" s="161"/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115</v>
      </c>
      <c r="AF27" s="151">
        <v>0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>
      <c r="A28" s="152"/>
      <c r="B28" s="158"/>
      <c r="C28" s="195" t="s">
        <v>137</v>
      </c>
      <c r="D28" s="163"/>
      <c r="E28" s="168">
        <v>1.03</v>
      </c>
      <c r="F28" s="171"/>
      <c r="G28" s="171"/>
      <c r="H28" s="171"/>
      <c r="I28" s="171"/>
      <c r="J28" s="171"/>
      <c r="K28" s="171"/>
      <c r="L28" s="171"/>
      <c r="M28" s="171"/>
      <c r="N28" s="161"/>
      <c r="O28" s="161"/>
      <c r="P28" s="161"/>
      <c r="Q28" s="161"/>
      <c r="R28" s="161"/>
      <c r="S28" s="161"/>
      <c r="T28" s="162"/>
      <c r="U28" s="161"/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115</v>
      </c>
      <c r="AF28" s="151">
        <v>0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>
      <c r="A29" s="152"/>
      <c r="B29" s="158"/>
      <c r="C29" s="195" t="s">
        <v>138</v>
      </c>
      <c r="D29" s="163"/>
      <c r="E29" s="168">
        <v>8.14</v>
      </c>
      <c r="F29" s="171"/>
      <c r="G29" s="171"/>
      <c r="H29" s="171"/>
      <c r="I29" s="171"/>
      <c r="J29" s="171"/>
      <c r="K29" s="171"/>
      <c r="L29" s="171"/>
      <c r="M29" s="171"/>
      <c r="N29" s="161"/>
      <c r="O29" s="161"/>
      <c r="P29" s="161"/>
      <c r="Q29" s="161"/>
      <c r="R29" s="161"/>
      <c r="S29" s="161"/>
      <c r="T29" s="162"/>
      <c r="U29" s="161"/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115</v>
      </c>
      <c r="AF29" s="151">
        <v>0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>
      <c r="A30" s="152"/>
      <c r="B30" s="158"/>
      <c r="C30" s="195" t="s">
        <v>139</v>
      </c>
      <c r="D30" s="163"/>
      <c r="E30" s="168"/>
      <c r="F30" s="171"/>
      <c r="G30" s="171"/>
      <c r="H30" s="171"/>
      <c r="I30" s="171"/>
      <c r="J30" s="171"/>
      <c r="K30" s="171"/>
      <c r="L30" s="171"/>
      <c r="M30" s="171"/>
      <c r="N30" s="161"/>
      <c r="O30" s="161"/>
      <c r="P30" s="161"/>
      <c r="Q30" s="161"/>
      <c r="R30" s="161"/>
      <c r="S30" s="161"/>
      <c r="T30" s="162"/>
      <c r="U30" s="161"/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115</v>
      </c>
      <c r="AF30" s="151">
        <v>0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>
      <c r="A31" s="152"/>
      <c r="B31" s="158"/>
      <c r="C31" s="195" t="s">
        <v>140</v>
      </c>
      <c r="D31" s="163"/>
      <c r="E31" s="168">
        <v>53.78</v>
      </c>
      <c r="F31" s="171"/>
      <c r="G31" s="171"/>
      <c r="H31" s="171"/>
      <c r="I31" s="171"/>
      <c r="J31" s="171"/>
      <c r="K31" s="171"/>
      <c r="L31" s="171"/>
      <c r="M31" s="171"/>
      <c r="N31" s="161"/>
      <c r="O31" s="161"/>
      <c r="P31" s="161"/>
      <c r="Q31" s="161"/>
      <c r="R31" s="161"/>
      <c r="S31" s="161"/>
      <c r="T31" s="162"/>
      <c r="U31" s="161"/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115</v>
      </c>
      <c r="AF31" s="151">
        <v>0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>
      <c r="A32" s="152"/>
      <c r="B32" s="158"/>
      <c r="C32" s="195" t="s">
        <v>141</v>
      </c>
      <c r="D32" s="163"/>
      <c r="E32" s="168">
        <v>6.49</v>
      </c>
      <c r="F32" s="171"/>
      <c r="G32" s="171"/>
      <c r="H32" s="171"/>
      <c r="I32" s="171"/>
      <c r="J32" s="171"/>
      <c r="K32" s="171"/>
      <c r="L32" s="171"/>
      <c r="M32" s="171"/>
      <c r="N32" s="161"/>
      <c r="O32" s="161"/>
      <c r="P32" s="161"/>
      <c r="Q32" s="161"/>
      <c r="R32" s="161"/>
      <c r="S32" s="161"/>
      <c r="T32" s="162"/>
      <c r="U32" s="161"/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115</v>
      </c>
      <c r="AF32" s="151">
        <v>0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>
      <c r="A33" s="152"/>
      <c r="B33" s="158"/>
      <c r="C33" s="195" t="s">
        <v>142</v>
      </c>
      <c r="D33" s="163"/>
      <c r="E33" s="168">
        <v>2.2200000000000002</v>
      </c>
      <c r="F33" s="171"/>
      <c r="G33" s="171"/>
      <c r="H33" s="171"/>
      <c r="I33" s="171"/>
      <c r="J33" s="171"/>
      <c r="K33" s="171"/>
      <c r="L33" s="171"/>
      <c r="M33" s="171"/>
      <c r="N33" s="161"/>
      <c r="O33" s="161"/>
      <c r="P33" s="161"/>
      <c r="Q33" s="161"/>
      <c r="R33" s="161"/>
      <c r="S33" s="161"/>
      <c r="T33" s="162"/>
      <c r="U33" s="161"/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115</v>
      </c>
      <c r="AF33" s="151">
        <v>0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>
      <c r="A34" s="152">
        <v>6</v>
      </c>
      <c r="B34" s="158" t="s">
        <v>143</v>
      </c>
      <c r="C34" s="194" t="s">
        <v>144</v>
      </c>
      <c r="D34" s="160" t="s">
        <v>112</v>
      </c>
      <c r="E34" s="167">
        <v>363.11624999999998</v>
      </c>
      <c r="F34" s="170"/>
      <c r="G34" s="171">
        <f>ROUND(E34*F34,2)</f>
        <v>0</v>
      </c>
      <c r="H34" s="170"/>
      <c r="I34" s="171">
        <f>ROUND(E34*H34,2)</f>
        <v>0</v>
      </c>
      <c r="J34" s="170"/>
      <c r="K34" s="171">
        <f>ROUND(E34*J34,2)</f>
        <v>0</v>
      </c>
      <c r="L34" s="171">
        <v>21</v>
      </c>
      <c r="M34" s="171">
        <f>G34*(1+L34/100)</f>
        <v>0</v>
      </c>
      <c r="N34" s="161">
        <v>1.7149999999999999E-2</v>
      </c>
      <c r="O34" s="161">
        <f>ROUND(E34*N34,5)</f>
        <v>6.2274399999999996</v>
      </c>
      <c r="P34" s="161">
        <v>0</v>
      </c>
      <c r="Q34" s="161">
        <f>ROUND(E34*P34,5)</f>
        <v>0</v>
      </c>
      <c r="R34" s="161"/>
      <c r="S34" s="161"/>
      <c r="T34" s="162">
        <v>0.372</v>
      </c>
      <c r="U34" s="161">
        <f>ROUND(E34*T34,2)</f>
        <v>135.08000000000001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113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>
      <c r="A35" s="152"/>
      <c r="B35" s="158"/>
      <c r="C35" s="195" t="s">
        <v>136</v>
      </c>
      <c r="D35" s="163"/>
      <c r="E35" s="168"/>
      <c r="F35" s="171"/>
      <c r="G35" s="171"/>
      <c r="H35" s="171"/>
      <c r="I35" s="171"/>
      <c r="J35" s="171"/>
      <c r="K35" s="171"/>
      <c r="L35" s="171"/>
      <c r="M35" s="171"/>
      <c r="N35" s="161"/>
      <c r="O35" s="161"/>
      <c r="P35" s="161"/>
      <c r="Q35" s="161"/>
      <c r="R35" s="161"/>
      <c r="S35" s="161"/>
      <c r="T35" s="162"/>
      <c r="U35" s="161"/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115</v>
      </c>
      <c r="AF35" s="151">
        <v>0</v>
      </c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>
      <c r="A36" s="152"/>
      <c r="B36" s="158"/>
      <c r="C36" s="195" t="s">
        <v>145</v>
      </c>
      <c r="D36" s="163"/>
      <c r="E36" s="168">
        <v>64.19</v>
      </c>
      <c r="F36" s="171"/>
      <c r="G36" s="171"/>
      <c r="H36" s="171"/>
      <c r="I36" s="171"/>
      <c r="J36" s="171"/>
      <c r="K36" s="171"/>
      <c r="L36" s="171"/>
      <c r="M36" s="171"/>
      <c r="N36" s="161"/>
      <c r="O36" s="161"/>
      <c r="P36" s="161"/>
      <c r="Q36" s="161"/>
      <c r="R36" s="161"/>
      <c r="S36" s="161"/>
      <c r="T36" s="162"/>
      <c r="U36" s="161"/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115</v>
      </c>
      <c r="AF36" s="151">
        <v>0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>
      <c r="A37" s="152"/>
      <c r="B37" s="158"/>
      <c r="C37" s="195" t="s">
        <v>146</v>
      </c>
      <c r="D37" s="163"/>
      <c r="E37" s="168">
        <v>24.27</v>
      </c>
      <c r="F37" s="171"/>
      <c r="G37" s="171"/>
      <c r="H37" s="171"/>
      <c r="I37" s="171"/>
      <c r="J37" s="171"/>
      <c r="K37" s="171"/>
      <c r="L37" s="171"/>
      <c r="M37" s="171"/>
      <c r="N37" s="161"/>
      <c r="O37" s="161"/>
      <c r="P37" s="161"/>
      <c r="Q37" s="161"/>
      <c r="R37" s="161"/>
      <c r="S37" s="161"/>
      <c r="T37" s="162"/>
      <c r="U37" s="161"/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115</v>
      </c>
      <c r="AF37" s="151">
        <v>0</v>
      </c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>
      <c r="A38" s="152"/>
      <c r="B38" s="158"/>
      <c r="C38" s="195" t="s">
        <v>139</v>
      </c>
      <c r="D38" s="163"/>
      <c r="E38" s="168"/>
      <c r="F38" s="171"/>
      <c r="G38" s="171"/>
      <c r="H38" s="171"/>
      <c r="I38" s="171"/>
      <c r="J38" s="171"/>
      <c r="K38" s="171"/>
      <c r="L38" s="171"/>
      <c r="M38" s="171"/>
      <c r="N38" s="161"/>
      <c r="O38" s="161"/>
      <c r="P38" s="161"/>
      <c r="Q38" s="161"/>
      <c r="R38" s="161"/>
      <c r="S38" s="161"/>
      <c r="T38" s="162"/>
      <c r="U38" s="161"/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115</v>
      </c>
      <c r="AF38" s="151">
        <v>0</v>
      </c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>
      <c r="A39" s="152"/>
      <c r="B39" s="158"/>
      <c r="C39" s="195" t="s">
        <v>141</v>
      </c>
      <c r="D39" s="163"/>
      <c r="E39" s="168">
        <v>6.49</v>
      </c>
      <c r="F39" s="171"/>
      <c r="G39" s="171"/>
      <c r="H39" s="171"/>
      <c r="I39" s="171"/>
      <c r="J39" s="171"/>
      <c r="K39" s="171"/>
      <c r="L39" s="171"/>
      <c r="M39" s="171"/>
      <c r="N39" s="161"/>
      <c r="O39" s="161"/>
      <c r="P39" s="161"/>
      <c r="Q39" s="161"/>
      <c r="R39" s="161"/>
      <c r="S39" s="161"/>
      <c r="T39" s="162"/>
      <c r="U39" s="161"/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115</v>
      </c>
      <c r="AF39" s="151">
        <v>0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>
      <c r="A40" s="152"/>
      <c r="B40" s="158"/>
      <c r="C40" s="195" t="s">
        <v>147</v>
      </c>
      <c r="D40" s="163"/>
      <c r="E40" s="168">
        <v>9.0299999999999994</v>
      </c>
      <c r="F40" s="171"/>
      <c r="G40" s="171"/>
      <c r="H40" s="171"/>
      <c r="I40" s="171"/>
      <c r="J40" s="171"/>
      <c r="K40" s="171"/>
      <c r="L40" s="171"/>
      <c r="M40" s="171"/>
      <c r="N40" s="161"/>
      <c r="O40" s="161"/>
      <c r="P40" s="161"/>
      <c r="Q40" s="161"/>
      <c r="R40" s="161"/>
      <c r="S40" s="161"/>
      <c r="T40" s="162"/>
      <c r="U40" s="161"/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115</v>
      </c>
      <c r="AF40" s="151">
        <v>0</v>
      </c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>
      <c r="A41" s="152"/>
      <c r="B41" s="158"/>
      <c r="C41" s="195" t="s">
        <v>148</v>
      </c>
      <c r="D41" s="163"/>
      <c r="E41" s="168">
        <v>199.69624999999999</v>
      </c>
      <c r="F41" s="171"/>
      <c r="G41" s="171"/>
      <c r="H41" s="171"/>
      <c r="I41" s="171"/>
      <c r="J41" s="171"/>
      <c r="K41" s="171"/>
      <c r="L41" s="171"/>
      <c r="M41" s="171"/>
      <c r="N41" s="161"/>
      <c r="O41" s="161"/>
      <c r="P41" s="161"/>
      <c r="Q41" s="161"/>
      <c r="R41" s="161"/>
      <c r="S41" s="161"/>
      <c r="T41" s="162"/>
      <c r="U41" s="161"/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115</v>
      </c>
      <c r="AF41" s="151">
        <v>0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>
      <c r="A42" s="152"/>
      <c r="B42" s="158"/>
      <c r="C42" s="195" t="s">
        <v>149</v>
      </c>
      <c r="D42" s="163"/>
      <c r="E42" s="168">
        <v>59.44</v>
      </c>
      <c r="F42" s="171"/>
      <c r="G42" s="171"/>
      <c r="H42" s="171"/>
      <c r="I42" s="171"/>
      <c r="J42" s="171"/>
      <c r="K42" s="171"/>
      <c r="L42" s="171"/>
      <c r="M42" s="171"/>
      <c r="N42" s="161"/>
      <c r="O42" s="161"/>
      <c r="P42" s="161"/>
      <c r="Q42" s="161"/>
      <c r="R42" s="161"/>
      <c r="S42" s="161"/>
      <c r="T42" s="162"/>
      <c r="U42" s="161"/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115</v>
      </c>
      <c r="AF42" s="151">
        <v>0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>
      <c r="A43" s="153" t="s">
        <v>108</v>
      </c>
      <c r="B43" s="159" t="s">
        <v>57</v>
      </c>
      <c r="C43" s="196" t="s">
        <v>58</v>
      </c>
      <c r="D43" s="164"/>
      <c r="E43" s="169"/>
      <c r="F43" s="172"/>
      <c r="G43" s="172">
        <f>SUMIF(AE44:AE45,"&lt;&gt;NOR",G44:G45)</f>
        <v>0</v>
      </c>
      <c r="H43" s="172"/>
      <c r="I43" s="172">
        <f>SUM(I44:I45)</f>
        <v>0</v>
      </c>
      <c r="J43" s="172"/>
      <c r="K43" s="172">
        <f>SUM(K44:K45)</f>
        <v>0</v>
      </c>
      <c r="L43" s="172"/>
      <c r="M43" s="172">
        <f>SUM(M44:M45)</f>
        <v>0</v>
      </c>
      <c r="N43" s="165"/>
      <c r="O43" s="165">
        <f>SUM(O44:O45)</f>
        <v>0.121</v>
      </c>
      <c r="P43" s="165"/>
      <c r="Q43" s="165">
        <f>SUM(Q44:Q45)</f>
        <v>0</v>
      </c>
      <c r="R43" s="165"/>
      <c r="S43" s="165"/>
      <c r="T43" s="166"/>
      <c r="U43" s="165">
        <f>SUM(U44:U45)</f>
        <v>18</v>
      </c>
      <c r="AE43" t="s">
        <v>109</v>
      </c>
    </row>
    <row r="44" spans="1:60" outlineLevel="1">
      <c r="A44" s="152">
        <v>7</v>
      </c>
      <c r="B44" s="158" t="s">
        <v>150</v>
      </c>
      <c r="C44" s="194" t="s">
        <v>151</v>
      </c>
      <c r="D44" s="160" t="s">
        <v>112</v>
      </c>
      <c r="E44" s="167">
        <v>100</v>
      </c>
      <c r="F44" s="170"/>
      <c r="G44" s="171">
        <f>ROUND(E44*F44,2)</f>
        <v>0</v>
      </c>
      <c r="H44" s="170"/>
      <c r="I44" s="171">
        <f>ROUND(E44*H44,2)</f>
        <v>0</v>
      </c>
      <c r="J44" s="170"/>
      <c r="K44" s="171">
        <f>ROUND(E44*J44,2)</f>
        <v>0</v>
      </c>
      <c r="L44" s="171">
        <v>21</v>
      </c>
      <c r="M44" s="171">
        <f>G44*(1+L44/100)</f>
        <v>0</v>
      </c>
      <c r="N44" s="161">
        <v>1.2099999999999999E-3</v>
      </c>
      <c r="O44" s="161">
        <f>ROUND(E44*N44,5)</f>
        <v>0.121</v>
      </c>
      <c r="P44" s="161">
        <v>0</v>
      </c>
      <c r="Q44" s="161">
        <f>ROUND(E44*P44,5)</f>
        <v>0</v>
      </c>
      <c r="R44" s="161"/>
      <c r="S44" s="161"/>
      <c r="T44" s="162">
        <v>0.18</v>
      </c>
      <c r="U44" s="161">
        <f>ROUND(E44*T44,2)</f>
        <v>18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113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>
      <c r="A45" s="152"/>
      <c r="B45" s="158"/>
      <c r="C45" s="195" t="s">
        <v>152</v>
      </c>
      <c r="D45" s="163"/>
      <c r="E45" s="168">
        <v>100</v>
      </c>
      <c r="F45" s="171"/>
      <c r="G45" s="171"/>
      <c r="H45" s="171"/>
      <c r="I45" s="171"/>
      <c r="J45" s="171"/>
      <c r="K45" s="171"/>
      <c r="L45" s="171"/>
      <c r="M45" s="171"/>
      <c r="N45" s="161"/>
      <c r="O45" s="161"/>
      <c r="P45" s="161"/>
      <c r="Q45" s="161"/>
      <c r="R45" s="161"/>
      <c r="S45" s="161"/>
      <c r="T45" s="162"/>
      <c r="U45" s="161"/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115</v>
      </c>
      <c r="AF45" s="151">
        <v>0</v>
      </c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>
      <c r="A46" s="153" t="s">
        <v>108</v>
      </c>
      <c r="B46" s="159" t="s">
        <v>59</v>
      </c>
      <c r="C46" s="196" t="s">
        <v>60</v>
      </c>
      <c r="D46" s="164"/>
      <c r="E46" s="169"/>
      <c r="F46" s="172"/>
      <c r="G46" s="172">
        <f>SUMIF(AE47:AE50,"&lt;&gt;NOR",G47:G50)</f>
        <v>0</v>
      </c>
      <c r="H46" s="172"/>
      <c r="I46" s="172">
        <f>SUM(I47:I50)</f>
        <v>0</v>
      </c>
      <c r="J46" s="172"/>
      <c r="K46" s="172">
        <f>SUM(K47:K50)</f>
        <v>0</v>
      </c>
      <c r="L46" s="172"/>
      <c r="M46" s="172">
        <f>SUM(M47:M50)</f>
        <v>0</v>
      </c>
      <c r="N46" s="165"/>
      <c r="O46" s="165">
        <f>SUM(O47:O50)</f>
        <v>0.20499999999999999</v>
      </c>
      <c r="P46" s="165"/>
      <c r="Q46" s="165">
        <f>SUM(Q47:Q50)</f>
        <v>0</v>
      </c>
      <c r="R46" s="165"/>
      <c r="S46" s="165"/>
      <c r="T46" s="166"/>
      <c r="U46" s="165">
        <f>SUM(U47:U50)</f>
        <v>31</v>
      </c>
      <c r="AE46" t="s">
        <v>109</v>
      </c>
    </row>
    <row r="47" spans="1:60" outlineLevel="1">
      <c r="A47" s="152">
        <v>8</v>
      </c>
      <c r="B47" s="158" t="s">
        <v>153</v>
      </c>
      <c r="C47" s="194" t="s">
        <v>154</v>
      </c>
      <c r="D47" s="160" t="s">
        <v>112</v>
      </c>
      <c r="E47" s="167">
        <v>100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61">
        <v>2.0500000000000002E-3</v>
      </c>
      <c r="O47" s="161">
        <f>ROUND(E47*N47,5)</f>
        <v>0.20499999999999999</v>
      </c>
      <c r="P47" s="161">
        <v>0</v>
      </c>
      <c r="Q47" s="161">
        <f>ROUND(E47*P47,5)</f>
        <v>0</v>
      </c>
      <c r="R47" s="161"/>
      <c r="S47" s="161"/>
      <c r="T47" s="162">
        <v>0.31</v>
      </c>
      <c r="U47" s="161">
        <f>ROUND(E47*T47,2)</f>
        <v>31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113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>
      <c r="A48" s="152"/>
      <c r="B48" s="158"/>
      <c r="C48" s="195" t="s">
        <v>152</v>
      </c>
      <c r="D48" s="163"/>
      <c r="E48" s="168">
        <v>100</v>
      </c>
      <c r="F48" s="171"/>
      <c r="G48" s="171"/>
      <c r="H48" s="171"/>
      <c r="I48" s="171"/>
      <c r="J48" s="171"/>
      <c r="K48" s="171"/>
      <c r="L48" s="171"/>
      <c r="M48" s="171"/>
      <c r="N48" s="161"/>
      <c r="O48" s="161"/>
      <c r="P48" s="161"/>
      <c r="Q48" s="161"/>
      <c r="R48" s="161"/>
      <c r="S48" s="161"/>
      <c r="T48" s="162"/>
      <c r="U48" s="161"/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115</v>
      </c>
      <c r="AF48" s="151">
        <v>0</v>
      </c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>
      <c r="A49" s="152">
        <v>9</v>
      </c>
      <c r="B49" s="158" t="s">
        <v>155</v>
      </c>
      <c r="C49" s="194" t="s">
        <v>156</v>
      </c>
      <c r="D49" s="160" t="s">
        <v>132</v>
      </c>
      <c r="E49" s="167">
        <v>1</v>
      </c>
      <c r="F49" s="170"/>
      <c r="G49" s="171">
        <f>ROUND(E49*F49,2)</f>
        <v>0</v>
      </c>
      <c r="H49" s="170"/>
      <c r="I49" s="171">
        <f>ROUND(E49*H49,2)</f>
        <v>0</v>
      </c>
      <c r="J49" s="170"/>
      <c r="K49" s="171">
        <f>ROUND(E49*J49,2)</f>
        <v>0</v>
      </c>
      <c r="L49" s="171">
        <v>21</v>
      </c>
      <c r="M49" s="171">
        <f>G49*(1+L49/100)</f>
        <v>0</v>
      </c>
      <c r="N49" s="161">
        <v>0</v>
      </c>
      <c r="O49" s="161">
        <f>ROUND(E49*N49,5)</f>
        <v>0</v>
      </c>
      <c r="P49" s="161">
        <v>0</v>
      </c>
      <c r="Q49" s="161">
        <f>ROUND(E49*P49,5)</f>
        <v>0</v>
      </c>
      <c r="R49" s="161"/>
      <c r="S49" s="161"/>
      <c r="T49" s="162">
        <v>0</v>
      </c>
      <c r="U49" s="161">
        <f>ROUND(E49*T49,2)</f>
        <v>0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113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>
      <c r="A50" s="152"/>
      <c r="B50" s="158"/>
      <c r="C50" s="195" t="s">
        <v>133</v>
      </c>
      <c r="D50" s="163"/>
      <c r="E50" s="168">
        <v>1</v>
      </c>
      <c r="F50" s="171"/>
      <c r="G50" s="171"/>
      <c r="H50" s="171"/>
      <c r="I50" s="171"/>
      <c r="J50" s="171"/>
      <c r="K50" s="171"/>
      <c r="L50" s="171"/>
      <c r="M50" s="171"/>
      <c r="N50" s="161"/>
      <c r="O50" s="161"/>
      <c r="P50" s="161"/>
      <c r="Q50" s="161"/>
      <c r="R50" s="161"/>
      <c r="S50" s="161"/>
      <c r="T50" s="162"/>
      <c r="U50" s="161"/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115</v>
      </c>
      <c r="AF50" s="151">
        <v>0</v>
      </c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>
      <c r="A51" s="153" t="s">
        <v>108</v>
      </c>
      <c r="B51" s="159" t="s">
        <v>61</v>
      </c>
      <c r="C51" s="196" t="s">
        <v>62</v>
      </c>
      <c r="D51" s="164"/>
      <c r="E51" s="169"/>
      <c r="F51" s="172"/>
      <c r="G51" s="172">
        <f>SUMIF(AE52:AE96,"&lt;&gt;NOR",G52:G96)</f>
        <v>0</v>
      </c>
      <c r="H51" s="172"/>
      <c r="I51" s="172">
        <f>SUM(I52:I96)</f>
        <v>0</v>
      </c>
      <c r="J51" s="172"/>
      <c r="K51" s="172">
        <f>SUM(K52:K96)</f>
        <v>0</v>
      </c>
      <c r="L51" s="172"/>
      <c r="M51" s="172">
        <f>SUM(M52:M96)</f>
        <v>0</v>
      </c>
      <c r="N51" s="165"/>
      <c r="O51" s="165">
        <f>SUM(O52:O96)</f>
        <v>0</v>
      </c>
      <c r="P51" s="165"/>
      <c r="Q51" s="165">
        <f>SUM(Q52:Q96)</f>
        <v>19.103109999999997</v>
      </c>
      <c r="R51" s="165"/>
      <c r="S51" s="165"/>
      <c r="T51" s="166"/>
      <c r="U51" s="165">
        <f>SUM(U52:U96)</f>
        <v>386.87</v>
      </c>
      <c r="AE51" t="s">
        <v>109</v>
      </c>
    </row>
    <row r="52" spans="1:60" outlineLevel="1">
      <c r="A52" s="152">
        <v>10</v>
      </c>
      <c r="B52" s="158" t="s">
        <v>157</v>
      </c>
      <c r="C52" s="194" t="s">
        <v>158</v>
      </c>
      <c r="D52" s="160" t="s">
        <v>112</v>
      </c>
      <c r="E52" s="167">
        <v>65.17</v>
      </c>
      <c r="F52" s="170"/>
      <c r="G52" s="171">
        <f>ROUND(E52*F52,2)</f>
        <v>0</v>
      </c>
      <c r="H52" s="170"/>
      <c r="I52" s="171">
        <f>ROUND(E52*H52,2)</f>
        <v>0</v>
      </c>
      <c r="J52" s="170"/>
      <c r="K52" s="171">
        <f>ROUND(E52*J52,2)</f>
        <v>0</v>
      </c>
      <c r="L52" s="171">
        <v>21</v>
      </c>
      <c r="M52" s="171">
        <f>G52*(1+L52/100)</f>
        <v>0</v>
      </c>
      <c r="N52" s="161">
        <v>0</v>
      </c>
      <c r="O52" s="161">
        <f>ROUND(E52*N52,5)</f>
        <v>0</v>
      </c>
      <c r="P52" s="161">
        <v>8.6999999999999994E-2</v>
      </c>
      <c r="Q52" s="161">
        <f>ROUND(E52*P52,5)</f>
        <v>5.6697899999999999</v>
      </c>
      <c r="R52" s="161"/>
      <c r="S52" s="161"/>
      <c r="T52" s="162">
        <v>0.50129000000000001</v>
      </c>
      <c r="U52" s="161">
        <f>ROUND(E52*T52,2)</f>
        <v>32.67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159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>
      <c r="A53" s="152"/>
      <c r="B53" s="158"/>
      <c r="C53" s="195" t="s">
        <v>136</v>
      </c>
      <c r="D53" s="163"/>
      <c r="E53" s="168"/>
      <c r="F53" s="171"/>
      <c r="G53" s="171"/>
      <c r="H53" s="171"/>
      <c r="I53" s="171"/>
      <c r="J53" s="171"/>
      <c r="K53" s="171"/>
      <c r="L53" s="171"/>
      <c r="M53" s="171"/>
      <c r="N53" s="161"/>
      <c r="O53" s="161"/>
      <c r="P53" s="161"/>
      <c r="Q53" s="161"/>
      <c r="R53" s="161"/>
      <c r="S53" s="161"/>
      <c r="T53" s="162"/>
      <c r="U53" s="161"/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115</v>
      </c>
      <c r="AF53" s="151">
        <v>0</v>
      </c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>
      <c r="A54" s="152"/>
      <c r="B54" s="158"/>
      <c r="C54" s="195" t="s">
        <v>137</v>
      </c>
      <c r="D54" s="163"/>
      <c r="E54" s="168">
        <v>1.03</v>
      </c>
      <c r="F54" s="171"/>
      <c r="G54" s="171"/>
      <c r="H54" s="171"/>
      <c r="I54" s="171"/>
      <c r="J54" s="171"/>
      <c r="K54" s="171"/>
      <c r="L54" s="171"/>
      <c r="M54" s="171"/>
      <c r="N54" s="161"/>
      <c r="O54" s="161"/>
      <c r="P54" s="161"/>
      <c r="Q54" s="161"/>
      <c r="R54" s="161"/>
      <c r="S54" s="161"/>
      <c r="T54" s="162"/>
      <c r="U54" s="161"/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115</v>
      </c>
      <c r="AF54" s="151">
        <v>0</v>
      </c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>
      <c r="A55" s="152"/>
      <c r="B55" s="158"/>
      <c r="C55" s="195" t="s">
        <v>138</v>
      </c>
      <c r="D55" s="163"/>
      <c r="E55" s="168">
        <v>8.14</v>
      </c>
      <c r="F55" s="171"/>
      <c r="G55" s="171"/>
      <c r="H55" s="171"/>
      <c r="I55" s="171"/>
      <c r="J55" s="171"/>
      <c r="K55" s="171"/>
      <c r="L55" s="171"/>
      <c r="M55" s="171"/>
      <c r="N55" s="161"/>
      <c r="O55" s="161"/>
      <c r="P55" s="161"/>
      <c r="Q55" s="161"/>
      <c r="R55" s="161"/>
      <c r="S55" s="161"/>
      <c r="T55" s="162"/>
      <c r="U55" s="161"/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115</v>
      </c>
      <c r="AF55" s="151">
        <v>0</v>
      </c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>
      <c r="A56" s="152"/>
      <c r="B56" s="158"/>
      <c r="C56" s="195" t="s">
        <v>139</v>
      </c>
      <c r="D56" s="163"/>
      <c r="E56" s="168"/>
      <c r="F56" s="171"/>
      <c r="G56" s="171"/>
      <c r="H56" s="171"/>
      <c r="I56" s="171"/>
      <c r="J56" s="171"/>
      <c r="K56" s="171"/>
      <c r="L56" s="171"/>
      <c r="M56" s="171"/>
      <c r="N56" s="161"/>
      <c r="O56" s="161"/>
      <c r="P56" s="161"/>
      <c r="Q56" s="161"/>
      <c r="R56" s="161"/>
      <c r="S56" s="161"/>
      <c r="T56" s="162"/>
      <c r="U56" s="161"/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115</v>
      </c>
      <c r="AF56" s="151">
        <v>0</v>
      </c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>
      <c r="A57" s="152"/>
      <c r="B57" s="158"/>
      <c r="C57" s="195" t="s">
        <v>140</v>
      </c>
      <c r="D57" s="163"/>
      <c r="E57" s="168">
        <v>53.78</v>
      </c>
      <c r="F57" s="171"/>
      <c r="G57" s="171"/>
      <c r="H57" s="171"/>
      <c r="I57" s="171"/>
      <c r="J57" s="171"/>
      <c r="K57" s="171"/>
      <c r="L57" s="171"/>
      <c r="M57" s="171"/>
      <c r="N57" s="161"/>
      <c r="O57" s="161"/>
      <c r="P57" s="161"/>
      <c r="Q57" s="161"/>
      <c r="R57" s="161"/>
      <c r="S57" s="161"/>
      <c r="T57" s="162"/>
      <c r="U57" s="161"/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115</v>
      </c>
      <c r="AF57" s="151">
        <v>0</v>
      </c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>
      <c r="A58" s="152"/>
      <c r="B58" s="158"/>
      <c r="C58" s="195" t="s">
        <v>142</v>
      </c>
      <c r="D58" s="163"/>
      <c r="E58" s="168">
        <v>2.2200000000000002</v>
      </c>
      <c r="F58" s="171"/>
      <c r="G58" s="171"/>
      <c r="H58" s="171"/>
      <c r="I58" s="171"/>
      <c r="J58" s="171"/>
      <c r="K58" s="171"/>
      <c r="L58" s="171"/>
      <c r="M58" s="171"/>
      <c r="N58" s="161"/>
      <c r="O58" s="161"/>
      <c r="P58" s="161"/>
      <c r="Q58" s="161"/>
      <c r="R58" s="161"/>
      <c r="S58" s="161"/>
      <c r="T58" s="162"/>
      <c r="U58" s="161"/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115</v>
      </c>
      <c r="AF58" s="151">
        <v>0</v>
      </c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>
      <c r="A59" s="152">
        <v>11</v>
      </c>
      <c r="B59" s="158" t="s">
        <v>160</v>
      </c>
      <c r="C59" s="194" t="s">
        <v>161</v>
      </c>
      <c r="D59" s="160" t="s">
        <v>112</v>
      </c>
      <c r="E59" s="167">
        <v>127.628</v>
      </c>
      <c r="F59" s="170"/>
      <c r="G59" s="171">
        <f>ROUND(E59*F59,2)</f>
        <v>0</v>
      </c>
      <c r="H59" s="170"/>
      <c r="I59" s="171">
        <f>ROUND(E59*H59,2)</f>
        <v>0</v>
      </c>
      <c r="J59" s="170"/>
      <c r="K59" s="171">
        <f>ROUND(E59*J59,2)</f>
        <v>0</v>
      </c>
      <c r="L59" s="171">
        <v>21</v>
      </c>
      <c r="M59" s="171">
        <f>G59*(1+L59/100)</f>
        <v>0</v>
      </c>
      <c r="N59" s="161">
        <v>0</v>
      </c>
      <c r="O59" s="161">
        <f>ROUND(E59*N59,5)</f>
        <v>0</v>
      </c>
      <c r="P59" s="161">
        <v>6.8000000000000005E-2</v>
      </c>
      <c r="Q59" s="161">
        <f>ROUND(E59*P59,5)</f>
        <v>8.6786999999999992</v>
      </c>
      <c r="R59" s="161"/>
      <c r="S59" s="161"/>
      <c r="T59" s="162">
        <v>0.66937999999999998</v>
      </c>
      <c r="U59" s="161">
        <f>ROUND(E59*T59,2)</f>
        <v>85.43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159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>
      <c r="A60" s="152"/>
      <c r="B60" s="158"/>
      <c r="C60" s="195" t="s">
        <v>114</v>
      </c>
      <c r="D60" s="163"/>
      <c r="E60" s="168">
        <v>3.5</v>
      </c>
      <c r="F60" s="171"/>
      <c r="G60" s="171"/>
      <c r="H60" s="171"/>
      <c r="I60" s="171"/>
      <c r="J60" s="171"/>
      <c r="K60" s="171"/>
      <c r="L60" s="171"/>
      <c r="M60" s="171"/>
      <c r="N60" s="161"/>
      <c r="O60" s="161"/>
      <c r="P60" s="161"/>
      <c r="Q60" s="161"/>
      <c r="R60" s="161"/>
      <c r="S60" s="161"/>
      <c r="T60" s="162"/>
      <c r="U60" s="161"/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115</v>
      </c>
      <c r="AF60" s="151">
        <v>0</v>
      </c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>
      <c r="A61" s="152"/>
      <c r="B61" s="158"/>
      <c r="C61" s="195" t="s">
        <v>116</v>
      </c>
      <c r="D61" s="163"/>
      <c r="E61" s="168">
        <v>5.4</v>
      </c>
      <c r="F61" s="171"/>
      <c r="G61" s="171"/>
      <c r="H61" s="171"/>
      <c r="I61" s="171"/>
      <c r="J61" s="171"/>
      <c r="K61" s="171"/>
      <c r="L61" s="171"/>
      <c r="M61" s="171"/>
      <c r="N61" s="161"/>
      <c r="O61" s="161"/>
      <c r="P61" s="161"/>
      <c r="Q61" s="161"/>
      <c r="R61" s="161"/>
      <c r="S61" s="161"/>
      <c r="T61" s="162"/>
      <c r="U61" s="161"/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115</v>
      </c>
      <c r="AF61" s="151">
        <v>0</v>
      </c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>
      <c r="A62" s="152"/>
      <c r="B62" s="158"/>
      <c r="C62" s="195" t="s">
        <v>117</v>
      </c>
      <c r="D62" s="163"/>
      <c r="E62" s="168">
        <v>8.6</v>
      </c>
      <c r="F62" s="171"/>
      <c r="G62" s="171"/>
      <c r="H62" s="171"/>
      <c r="I62" s="171"/>
      <c r="J62" s="171"/>
      <c r="K62" s="171"/>
      <c r="L62" s="171"/>
      <c r="M62" s="171"/>
      <c r="N62" s="161"/>
      <c r="O62" s="161"/>
      <c r="P62" s="161"/>
      <c r="Q62" s="161"/>
      <c r="R62" s="161"/>
      <c r="S62" s="161"/>
      <c r="T62" s="162"/>
      <c r="U62" s="161"/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115</v>
      </c>
      <c r="AF62" s="151">
        <v>0</v>
      </c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>
      <c r="A63" s="152"/>
      <c r="B63" s="158"/>
      <c r="C63" s="195" t="s">
        <v>124</v>
      </c>
      <c r="D63" s="163"/>
      <c r="E63" s="168">
        <v>7.28</v>
      </c>
      <c r="F63" s="171"/>
      <c r="G63" s="171"/>
      <c r="H63" s="171"/>
      <c r="I63" s="171"/>
      <c r="J63" s="171"/>
      <c r="K63" s="171"/>
      <c r="L63" s="171"/>
      <c r="M63" s="171"/>
      <c r="N63" s="161"/>
      <c r="O63" s="161"/>
      <c r="P63" s="161"/>
      <c r="Q63" s="161"/>
      <c r="R63" s="161"/>
      <c r="S63" s="161"/>
      <c r="T63" s="162"/>
      <c r="U63" s="161"/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115</v>
      </c>
      <c r="AF63" s="151">
        <v>0</v>
      </c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>
      <c r="A64" s="152"/>
      <c r="B64" s="158"/>
      <c r="C64" s="195" t="s">
        <v>125</v>
      </c>
      <c r="D64" s="163"/>
      <c r="E64" s="168">
        <v>3.2</v>
      </c>
      <c r="F64" s="171"/>
      <c r="G64" s="171"/>
      <c r="H64" s="171"/>
      <c r="I64" s="171"/>
      <c r="J64" s="171"/>
      <c r="K64" s="171"/>
      <c r="L64" s="171"/>
      <c r="M64" s="171"/>
      <c r="N64" s="161"/>
      <c r="O64" s="161"/>
      <c r="P64" s="161"/>
      <c r="Q64" s="161"/>
      <c r="R64" s="161"/>
      <c r="S64" s="161"/>
      <c r="T64" s="162"/>
      <c r="U64" s="161"/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115</v>
      </c>
      <c r="AF64" s="151">
        <v>0</v>
      </c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>
      <c r="A65" s="152"/>
      <c r="B65" s="158"/>
      <c r="C65" s="195" t="s">
        <v>126</v>
      </c>
      <c r="D65" s="163"/>
      <c r="E65" s="168">
        <v>6</v>
      </c>
      <c r="F65" s="171"/>
      <c r="G65" s="171"/>
      <c r="H65" s="171"/>
      <c r="I65" s="171"/>
      <c r="J65" s="171"/>
      <c r="K65" s="171"/>
      <c r="L65" s="171"/>
      <c r="M65" s="171"/>
      <c r="N65" s="161"/>
      <c r="O65" s="161"/>
      <c r="P65" s="161"/>
      <c r="Q65" s="161"/>
      <c r="R65" s="161"/>
      <c r="S65" s="161"/>
      <c r="T65" s="162"/>
      <c r="U65" s="161"/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115</v>
      </c>
      <c r="AF65" s="151">
        <v>0</v>
      </c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>
      <c r="A66" s="152"/>
      <c r="B66" s="158"/>
      <c r="C66" s="195" t="s">
        <v>118</v>
      </c>
      <c r="D66" s="163"/>
      <c r="E66" s="168">
        <v>14.2</v>
      </c>
      <c r="F66" s="171"/>
      <c r="G66" s="171"/>
      <c r="H66" s="171"/>
      <c r="I66" s="171"/>
      <c r="J66" s="171"/>
      <c r="K66" s="171"/>
      <c r="L66" s="171"/>
      <c r="M66" s="171"/>
      <c r="N66" s="161"/>
      <c r="O66" s="161"/>
      <c r="P66" s="161"/>
      <c r="Q66" s="161"/>
      <c r="R66" s="161"/>
      <c r="S66" s="161"/>
      <c r="T66" s="162"/>
      <c r="U66" s="161"/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115</v>
      </c>
      <c r="AF66" s="151">
        <v>0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>
      <c r="A67" s="152"/>
      <c r="B67" s="158"/>
      <c r="C67" s="195" t="s">
        <v>119</v>
      </c>
      <c r="D67" s="163"/>
      <c r="E67" s="168">
        <v>60.148000000000003</v>
      </c>
      <c r="F67" s="171"/>
      <c r="G67" s="171"/>
      <c r="H67" s="171"/>
      <c r="I67" s="171"/>
      <c r="J67" s="171"/>
      <c r="K67" s="171"/>
      <c r="L67" s="171"/>
      <c r="M67" s="171"/>
      <c r="N67" s="161"/>
      <c r="O67" s="161"/>
      <c r="P67" s="161"/>
      <c r="Q67" s="161"/>
      <c r="R67" s="161"/>
      <c r="S67" s="161"/>
      <c r="T67" s="162"/>
      <c r="U67" s="161"/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115</v>
      </c>
      <c r="AF67" s="151">
        <v>0</v>
      </c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>
      <c r="A68" s="152"/>
      <c r="B68" s="158"/>
      <c r="C68" s="195" t="s">
        <v>120</v>
      </c>
      <c r="D68" s="163"/>
      <c r="E68" s="168">
        <v>5</v>
      </c>
      <c r="F68" s="171"/>
      <c r="G68" s="171"/>
      <c r="H68" s="171"/>
      <c r="I68" s="171"/>
      <c r="J68" s="171"/>
      <c r="K68" s="171"/>
      <c r="L68" s="171"/>
      <c r="M68" s="171"/>
      <c r="N68" s="161"/>
      <c r="O68" s="161"/>
      <c r="P68" s="161"/>
      <c r="Q68" s="161"/>
      <c r="R68" s="161"/>
      <c r="S68" s="161"/>
      <c r="T68" s="162"/>
      <c r="U68" s="161"/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115</v>
      </c>
      <c r="AF68" s="151">
        <v>0</v>
      </c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>
      <c r="A69" s="152"/>
      <c r="B69" s="158"/>
      <c r="C69" s="195" t="s">
        <v>121</v>
      </c>
      <c r="D69" s="163"/>
      <c r="E69" s="168">
        <v>14.3</v>
      </c>
      <c r="F69" s="171"/>
      <c r="G69" s="171"/>
      <c r="H69" s="171"/>
      <c r="I69" s="171"/>
      <c r="J69" s="171"/>
      <c r="K69" s="171"/>
      <c r="L69" s="171"/>
      <c r="M69" s="171"/>
      <c r="N69" s="161"/>
      <c r="O69" s="161"/>
      <c r="P69" s="161"/>
      <c r="Q69" s="161"/>
      <c r="R69" s="161"/>
      <c r="S69" s="161"/>
      <c r="T69" s="162"/>
      <c r="U69" s="161"/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115</v>
      </c>
      <c r="AF69" s="151">
        <v>0</v>
      </c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>
      <c r="A70" s="152">
        <v>12</v>
      </c>
      <c r="B70" s="158" t="s">
        <v>162</v>
      </c>
      <c r="C70" s="194" t="s">
        <v>163</v>
      </c>
      <c r="D70" s="160" t="s">
        <v>112</v>
      </c>
      <c r="E70" s="167">
        <v>127.628</v>
      </c>
      <c r="F70" s="170"/>
      <c r="G70" s="171">
        <f>ROUND(E70*F70,2)</f>
        <v>0</v>
      </c>
      <c r="H70" s="170"/>
      <c r="I70" s="171">
        <f>ROUND(E70*H70,2)</f>
        <v>0</v>
      </c>
      <c r="J70" s="170"/>
      <c r="K70" s="171">
        <f>ROUND(E70*J70,2)</f>
        <v>0</v>
      </c>
      <c r="L70" s="171">
        <v>21</v>
      </c>
      <c r="M70" s="171">
        <f>G70*(1+L70/100)</f>
        <v>0</v>
      </c>
      <c r="N70" s="161">
        <v>0</v>
      </c>
      <c r="O70" s="161">
        <f>ROUND(E70*N70,5)</f>
        <v>0</v>
      </c>
      <c r="P70" s="161">
        <v>2.5499999999999998E-2</v>
      </c>
      <c r="Q70" s="161">
        <f>ROUND(E70*P70,5)</f>
        <v>3.2545099999999998</v>
      </c>
      <c r="R70" s="161"/>
      <c r="S70" s="161"/>
      <c r="T70" s="162">
        <v>0.38811000000000001</v>
      </c>
      <c r="U70" s="161">
        <f>ROUND(E70*T70,2)</f>
        <v>49.53</v>
      </c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159</v>
      </c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>
      <c r="A71" s="152"/>
      <c r="B71" s="158"/>
      <c r="C71" s="195" t="s">
        <v>114</v>
      </c>
      <c r="D71" s="163"/>
      <c r="E71" s="168">
        <v>3.5</v>
      </c>
      <c r="F71" s="171"/>
      <c r="G71" s="171"/>
      <c r="H71" s="171"/>
      <c r="I71" s="171"/>
      <c r="J71" s="171"/>
      <c r="K71" s="171"/>
      <c r="L71" s="171"/>
      <c r="M71" s="171"/>
      <c r="N71" s="161"/>
      <c r="O71" s="161"/>
      <c r="P71" s="161"/>
      <c r="Q71" s="161"/>
      <c r="R71" s="161"/>
      <c r="S71" s="161"/>
      <c r="T71" s="162"/>
      <c r="U71" s="161"/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115</v>
      </c>
      <c r="AF71" s="151">
        <v>0</v>
      </c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>
      <c r="A72" s="152"/>
      <c r="B72" s="158"/>
      <c r="C72" s="195" t="s">
        <v>116</v>
      </c>
      <c r="D72" s="163"/>
      <c r="E72" s="168">
        <v>5.4</v>
      </c>
      <c r="F72" s="171"/>
      <c r="G72" s="171"/>
      <c r="H72" s="171"/>
      <c r="I72" s="171"/>
      <c r="J72" s="171"/>
      <c r="K72" s="171"/>
      <c r="L72" s="171"/>
      <c r="M72" s="171"/>
      <c r="N72" s="161"/>
      <c r="O72" s="161"/>
      <c r="P72" s="161"/>
      <c r="Q72" s="161"/>
      <c r="R72" s="161"/>
      <c r="S72" s="161"/>
      <c r="T72" s="162"/>
      <c r="U72" s="161"/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115</v>
      </c>
      <c r="AF72" s="151">
        <v>0</v>
      </c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>
      <c r="A73" s="152"/>
      <c r="B73" s="158"/>
      <c r="C73" s="195" t="s">
        <v>117</v>
      </c>
      <c r="D73" s="163"/>
      <c r="E73" s="168">
        <v>8.6</v>
      </c>
      <c r="F73" s="171"/>
      <c r="G73" s="171"/>
      <c r="H73" s="171"/>
      <c r="I73" s="171"/>
      <c r="J73" s="171"/>
      <c r="K73" s="171"/>
      <c r="L73" s="171"/>
      <c r="M73" s="171"/>
      <c r="N73" s="161"/>
      <c r="O73" s="161"/>
      <c r="P73" s="161"/>
      <c r="Q73" s="161"/>
      <c r="R73" s="161"/>
      <c r="S73" s="161"/>
      <c r="T73" s="162"/>
      <c r="U73" s="161"/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115</v>
      </c>
      <c r="AF73" s="151">
        <v>0</v>
      </c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>
      <c r="A74" s="152"/>
      <c r="B74" s="158"/>
      <c r="C74" s="195" t="s">
        <v>124</v>
      </c>
      <c r="D74" s="163"/>
      <c r="E74" s="168">
        <v>7.28</v>
      </c>
      <c r="F74" s="171"/>
      <c r="G74" s="171"/>
      <c r="H74" s="171"/>
      <c r="I74" s="171"/>
      <c r="J74" s="171"/>
      <c r="K74" s="171"/>
      <c r="L74" s="171"/>
      <c r="M74" s="171"/>
      <c r="N74" s="161"/>
      <c r="O74" s="161"/>
      <c r="P74" s="161"/>
      <c r="Q74" s="161"/>
      <c r="R74" s="161"/>
      <c r="S74" s="161"/>
      <c r="T74" s="162"/>
      <c r="U74" s="161"/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115</v>
      </c>
      <c r="AF74" s="151">
        <v>0</v>
      </c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>
      <c r="A75" s="152"/>
      <c r="B75" s="158"/>
      <c r="C75" s="195" t="s">
        <v>125</v>
      </c>
      <c r="D75" s="163"/>
      <c r="E75" s="168">
        <v>3.2</v>
      </c>
      <c r="F75" s="171"/>
      <c r="G75" s="171"/>
      <c r="H75" s="171"/>
      <c r="I75" s="171"/>
      <c r="J75" s="171"/>
      <c r="K75" s="171"/>
      <c r="L75" s="171"/>
      <c r="M75" s="171"/>
      <c r="N75" s="161"/>
      <c r="O75" s="161"/>
      <c r="P75" s="161"/>
      <c r="Q75" s="161"/>
      <c r="R75" s="161"/>
      <c r="S75" s="161"/>
      <c r="T75" s="162"/>
      <c r="U75" s="161"/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115</v>
      </c>
      <c r="AF75" s="151">
        <v>0</v>
      </c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>
      <c r="A76" s="152"/>
      <c r="B76" s="158"/>
      <c r="C76" s="195" t="s">
        <v>126</v>
      </c>
      <c r="D76" s="163"/>
      <c r="E76" s="168">
        <v>6</v>
      </c>
      <c r="F76" s="171"/>
      <c r="G76" s="171"/>
      <c r="H76" s="171"/>
      <c r="I76" s="171"/>
      <c r="J76" s="171"/>
      <c r="K76" s="171"/>
      <c r="L76" s="171"/>
      <c r="M76" s="171"/>
      <c r="N76" s="161"/>
      <c r="O76" s="161"/>
      <c r="P76" s="161"/>
      <c r="Q76" s="161"/>
      <c r="R76" s="161"/>
      <c r="S76" s="161"/>
      <c r="T76" s="162"/>
      <c r="U76" s="161"/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115</v>
      </c>
      <c r="AF76" s="151">
        <v>0</v>
      </c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>
      <c r="A77" s="152"/>
      <c r="B77" s="158"/>
      <c r="C77" s="195" t="s">
        <v>118</v>
      </c>
      <c r="D77" s="163"/>
      <c r="E77" s="168">
        <v>14.2</v>
      </c>
      <c r="F77" s="171"/>
      <c r="G77" s="171"/>
      <c r="H77" s="171"/>
      <c r="I77" s="171"/>
      <c r="J77" s="171"/>
      <c r="K77" s="171"/>
      <c r="L77" s="171"/>
      <c r="M77" s="171"/>
      <c r="N77" s="161"/>
      <c r="O77" s="161"/>
      <c r="P77" s="161"/>
      <c r="Q77" s="161"/>
      <c r="R77" s="161"/>
      <c r="S77" s="161"/>
      <c r="T77" s="162"/>
      <c r="U77" s="161"/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115</v>
      </c>
      <c r="AF77" s="151">
        <v>0</v>
      </c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>
      <c r="A78" s="152"/>
      <c r="B78" s="158"/>
      <c r="C78" s="195" t="s">
        <v>119</v>
      </c>
      <c r="D78" s="163"/>
      <c r="E78" s="168">
        <v>60.148000000000003</v>
      </c>
      <c r="F78" s="171"/>
      <c r="G78" s="171"/>
      <c r="H78" s="171"/>
      <c r="I78" s="171"/>
      <c r="J78" s="171"/>
      <c r="K78" s="171"/>
      <c r="L78" s="171"/>
      <c r="M78" s="171"/>
      <c r="N78" s="161"/>
      <c r="O78" s="161"/>
      <c r="P78" s="161"/>
      <c r="Q78" s="161"/>
      <c r="R78" s="161"/>
      <c r="S78" s="161"/>
      <c r="T78" s="162"/>
      <c r="U78" s="161"/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115</v>
      </c>
      <c r="AF78" s="151">
        <v>0</v>
      </c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>
      <c r="A79" s="152"/>
      <c r="B79" s="158"/>
      <c r="C79" s="195" t="s">
        <v>120</v>
      </c>
      <c r="D79" s="163"/>
      <c r="E79" s="168">
        <v>5</v>
      </c>
      <c r="F79" s="171"/>
      <c r="G79" s="171"/>
      <c r="H79" s="171"/>
      <c r="I79" s="171"/>
      <c r="J79" s="171"/>
      <c r="K79" s="171"/>
      <c r="L79" s="171"/>
      <c r="M79" s="171"/>
      <c r="N79" s="161"/>
      <c r="O79" s="161"/>
      <c r="P79" s="161"/>
      <c r="Q79" s="161"/>
      <c r="R79" s="161"/>
      <c r="S79" s="161"/>
      <c r="T79" s="162"/>
      <c r="U79" s="161"/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115</v>
      </c>
      <c r="AF79" s="151">
        <v>0</v>
      </c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>
      <c r="A80" s="152"/>
      <c r="B80" s="158"/>
      <c r="C80" s="195" t="s">
        <v>121</v>
      </c>
      <c r="D80" s="163"/>
      <c r="E80" s="168">
        <v>14.3</v>
      </c>
      <c r="F80" s="171"/>
      <c r="G80" s="171"/>
      <c r="H80" s="171"/>
      <c r="I80" s="171"/>
      <c r="J80" s="171"/>
      <c r="K80" s="171"/>
      <c r="L80" s="171"/>
      <c r="M80" s="171"/>
      <c r="N80" s="161"/>
      <c r="O80" s="161"/>
      <c r="P80" s="161"/>
      <c r="Q80" s="161"/>
      <c r="R80" s="161"/>
      <c r="S80" s="161"/>
      <c r="T80" s="162"/>
      <c r="U80" s="161"/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115</v>
      </c>
      <c r="AF80" s="151">
        <v>0</v>
      </c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>
      <c r="A81" s="152">
        <v>13</v>
      </c>
      <c r="B81" s="158" t="s">
        <v>164</v>
      </c>
      <c r="C81" s="194" t="s">
        <v>165</v>
      </c>
      <c r="D81" s="160" t="s">
        <v>112</v>
      </c>
      <c r="E81" s="167">
        <v>354.08625000000001</v>
      </c>
      <c r="F81" s="170"/>
      <c r="G81" s="171">
        <f>ROUND(E81*F81,2)</f>
        <v>0</v>
      </c>
      <c r="H81" s="170"/>
      <c r="I81" s="171">
        <f>ROUND(E81*H81,2)</f>
        <v>0</v>
      </c>
      <c r="J81" s="170"/>
      <c r="K81" s="171">
        <f>ROUND(E81*J81,2)</f>
        <v>0</v>
      </c>
      <c r="L81" s="171">
        <v>21</v>
      </c>
      <c r="M81" s="171">
        <f>G81*(1+L81/100)</f>
        <v>0</v>
      </c>
      <c r="N81" s="161">
        <v>0</v>
      </c>
      <c r="O81" s="161">
        <f>ROUND(E81*N81,5)</f>
        <v>0</v>
      </c>
      <c r="P81" s="161">
        <v>1.2600000000000001E-3</v>
      </c>
      <c r="Q81" s="161">
        <f>ROUND(E81*P81,5)</f>
        <v>0.44614999999999999</v>
      </c>
      <c r="R81" s="161"/>
      <c r="S81" s="161"/>
      <c r="T81" s="162">
        <v>0.33</v>
      </c>
      <c r="U81" s="161">
        <f>ROUND(E81*T81,2)</f>
        <v>116.85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113</v>
      </c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>
      <c r="A82" s="152"/>
      <c r="B82" s="158"/>
      <c r="C82" s="195" t="s">
        <v>136</v>
      </c>
      <c r="D82" s="163"/>
      <c r="E82" s="168"/>
      <c r="F82" s="171"/>
      <c r="G82" s="171"/>
      <c r="H82" s="171"/>
      <c r="I82" s="171"/>
      <c r="J82" s="171"/>
      <c r="K82" s="171"/>
      <c r="L82" s="171"/>
      <c r="M82" s="171"/>
      <c r="N82" s="161"/>
      <c r="O82" s="161"/>
      <c r="P82" s="161"/>
      <c r="Q82" s="161"/>
      <c r="R82" s="161"/>
      <c r="S82" s="161"/>
      <c r="T82" s="162"/>
      <c r="U82" s="161"/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115</v>
      </c>
      <c r="AF82" s="151">
        <v>0</v>
      </c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>
      <c r="A83" s="152"/>
      <c r="B83" s="158"/>
      <c r="C83" s="195" t="s">
        <v>145</v>
      </c>
      <c r="D83" s="163"/>
      <c r="E83" s="168">
        <v>64.19</v>
      </c>
      <c r="F83" s="171"/>
      <c r="G83" s="171"/>
      <c r="H83" s="171"/>
      <c r="I83" s="171"/>
      <c r="J83" s="171"/>
      <c r="K83" s="171"/>
      <c r="L83" s="171"/>
      <c r="M83" s="171"/>
      <c r="N83" s="161"/>
      <c r="O83" s="161"/>
      <c r="P83" s="161"/>
      <c r="Q83" s="161"/>
      <c r="R83" s="161"/>
      <c r="S83" s="161"/>
      <c r="T83" s="162"/>
      <c r="U83" s="161"/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115</v>
      </c>
      <c r="AF83" s="151">
        <v>0</v>
      </c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>
      <c r="A84" s="152"/>
      <c r="B84" s="158"/>
      <c r="C84" s="195" t="s">
        <v>146</v>
      </c>
      <c r="D84" s="163"/>
      <c r="E84" s="168">
        <v>24.27</v>
      </c>
      <c r="F84" s="171"/>
      <c r="G84" s="171"/>
      <c r="H84" s="171"/>
      <c r="I84" s="171"/>
      <c r="J84" s="171"/>
      <c r="K84" s="171"/>
      <c r="L84" s="171"/>
      <c r="M84" s="171"/>
      <c r="N84" s="161"/>
      <c r="O84" s="161"/>
      <c r="P84" s="161"/>
      <c r="Q84" s="161"/>
      <c r="R84" s="161"/>
      <c r="S84" s="161"/>
      <c r="T84" s="162"/>
      <c r="U84" s="161"/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115</v>
      </c>
      <c r="AF84" s="151">
        <v>0</v>
      </c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>
      <c r="A85" s="152"/>
      <c r="B85" s="158"/>
      <c r="C85" s="195" t="s">
        <v>139</v>
      </c>
      <c r="D85" s="163"/>
      <c r="E85" s="168"/>
      <c r="F85" s="171"/>
      <c r="G85" s="171"/>
      <c r="H85" s="171"/>
      <c r="I85" s="171"/>
      <c r="J85" s="171"/>
      <c r="K85" s="171"/>
      <c r="L85" s="171"/>
      <c r="M85" s="171"/>
      <c r="N85" s="161"/>
      <c r="O85" s="161"/>
      <c r="P85" s="161"/>
      <c r="Q85" s="161"/>
      <c r="R85" s="161"/>
      <c r="S85" s="161"/>
      <c r="T85" s="162"/>
      <c r="U85" s="161"/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115</v>
      </c>
      <c r="AF85" s="151">
        <v>0</v>
      </c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>
      <c r="A86" s="152"/>
      <c r="B86" s="158"/>
      <c r="C86" s="195" t="s">
        <v>141</v>
      </c>
      <c r="D86" s="163"/>
      <c r="E86" s="168">
        <v>6.49</v>
      </c>
      <c r="F86" s="171"/>
      <c r="G86" s="171"/>
      <c r="H86" s="171"/>
      <c r="I86" s="171"/>
      <c r="J86" s="171"/>
      <c r="K86" s="171"/>
      <c r="L86" s="171"/>
      <c r="M86" s="171"/>
      <c r="N86" s="161"/>
      <c r="O86" s="161"/>
      <c r="P86" s="161"/>
      <c r="Q86" s="161"/>
      <c r="R86" s="161"/>
      <c r="S86" s="161"/>
      <c r="T86" s="162"/>
      <c r="U86" s="161"/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115</v>
      </c>
      <c r="AF86" s="151">
        <v>0</v>
      </c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2.5" outlineLevel="1">
      <c r="A87" s="152"/>
      <c r="B87" s="158"/>
      <c r="C87" s="195" t="s">
        <v>148</v>
      </c>
      <c r="D87" s="163"/>
      <c r="E87" s="168">
        <v>199.69624999999999</v>
      </c>
      <c r="F87" s="171"/>
      <c r="G87" s="171"/>
      <c r="H87" s="171"/>
      <c r="I87" s="171"/>
      <c r="J87" s="171"/>
      <c r="K87" s="171"/>
      <c r="L87" s="171"/>
      <c r="M87" s="171"/>
      <c r="N87" s="161"/>
      <c r="O87" s="161"/>
      <c r="P87" s="161"/>
      <c r="Q87" s="161"/>
      <c r="R87" s="161"/>
      <c r="S87" s="161"/>
      <c r="T87" s="162"/>
      <c r="U87" s="161"/>
      <c r="V87" s="151"/>
      <c r="W87" s="151"/>
      <c r="X87" s="151"/>
      <c r="Y87" s="151"/>
      <c r="Z87" s="151"/>
      <c r="AA87" s="151"/>
      <c r="AB87" s="151"/>
      <c r="AC87" s="151"/>
      <c r="AD87" s="151"/>
      <c r="AE87" s="151" t="s">
        <v>115</v>
      </c>
      <c r="AF87" s="151">
        <v>0</v>
      </c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>
      <c r="A88" s="152"/>
      <c r="B88" s="158"/>
      <c r="C88" s="195" t="s">
        <v>149</v>
      </c>
      <c r="D88" s="163"/>
      <c r="E88" s="168">
        <v>59.44</v>
      </c>
      <c r="F88" s="171"/>
      <c r="G88" s="171"/>
      <c r="H88" s="171"/>
      <c r="I88" s="171"/>
      <c r="J88" s="171"/>
      <c r="K88" s="171"/>
      <c r="L88" s="171"/>
      <c r="M88" s="171"/>
      <c r="N88" s="161"/>
      <c r="O88" s="161"/>
      <c r="P88" s="161"/>
      <c r="Q88" s="161"/>
      <c r="R88" s="161"/>
      <c r="S88" s="161"/>
      <c r="T88" s="162"/>
      <c r="U88" s="161"/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115</v>
      </c>
      <c r="AF88" s="151">
        <v>0</v>
      </c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>
      <c r="A89" s="152">
        <v>14</v>
      </c>
      <c r="B89" s="158" t="s">
        <v>166</v>
      </c>
      <c r="C89" s="194" t="s">
        <v>167</v>
      </c>
      <c r="D89" s="160" t="s">
        <v>112</v>
      </c>
      <c r="E89" s="167">
        <v>351.31950000000001</v>
      </c>
      <c r="F89" s="170"/>
      <c r="G89" s="171">
        <f>ROUND(E89*F89,2)</f>
        <v>0</v>
      </c>
      <c r="H89" s="170"/>
      <c r="I89" s="171">
        <f>ROUND(E89*H89,2)</f>
        <v>0</v>
      </c>
      <c r="J89" s="170"/>
      <c r="K89" s="171">
        <f>ROUND(E89*J89,2)</f>
        <v>0</v>
      </c>
      <c r="L89" s="171">
        <v>21</v>
      </c>
      <c r="M89" s="171">
        <f>G89*(1+L89/100)</f>
        <v>0</v>
      </c>
      <c r="N89" s="161">
        <v>0</v>
      </c>
      <c r="O89" s="161">
        <f>ROUND(E89*N89,5)</f>
        <v>0</v>
      </c>
      <c r="P89" s="161">
        <v>3.0000000000000001E-3</v>
      </c>
      <c r="Q89" s="161">
        <f>ROUND(E89*P89,5)</f>
        <v>1.05396</v>
      </c>
      <c r="R89" s="161"/>
      <c r="S89" s="161"/>
      <c r="T89" s="162">
        <v>0.29143000000000002</v>
      </c>
      <c r="U89" s="161">
        <f>ROUND(E89*T89,2)</f>
        <v>102.39</v>
      </c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159</v>
      </c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>
      <c r="A90" s="152"/>
      <c r="B90" s="158"/>
      <c r="C90" s="195" t="s">
        <v>136</v>
      </c>
      <c r="D90" s="163"/>
      <c r="E90" s="168"/>
      <c r="F90" s="171"/>
      <c r="G90" s="171"/>
      <c r="H90" s="171"/>
      <c r="I90" s="171"/>
      <c r="J90" s="171"/>
      <c r="K90" s="171"/>
      <c r="L90" s="171"/>
      <c r="M90" s="171"/>
      <c r="N90" s="161"/>
      <c r="O90" s="161"/>
      <c r="P90" s="161"/>
      <c r="Q90" s="161"/>
      <c r="R90" s="161"/>
      <c r="S90" s="161"/>
      <c r="T90" s="162"/>
      <c r="U90" s="161"/>
      <c r="V90" s="151"/>
      <c r="W90" s="151"/>
      <c r="X90" s="151"/>
      <c r="Y90" s="151"/>
      <c r="Z90" s="151"/>
      <c r="AA90" s="151"/>
      <c r="AB90" s="151"/>
      <c r="AC90" s="151"/>
      <c r="AD90" s="151"/>
      <c r="AE90" s="151" t="s">
        <v>115</v>
      </c>
      <c r="AF90" s="151">
        <v>0</v>
      </c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>
      <c r="A91" s="152"/>
      <c r="B91" s="158"/>
      <c r="C91" s="195" t="s">
        <v>145</v>
      </c>
      <c r="D91" s="163"/>
      <c r="E91" s="168">
        <v>64.19</v>
      </c>
      <c r="F91" s="171"/>
      <c r="G91" s="171"/>
      <c r="H91" s="171"/>
      <c r="I91" s="171"/>
      <c r="J91" s="171"/>
      <c r="K91" s="171"/>
      <c r="L91" s="171"/>
      <c r="M91" s="171"/>
      <c r="N91" s="161"/>
      <c r="O91" s="161"/>
      <c r="P91" s="161"/>
      <c r="Q91" s="161"/>
      <c r="R91" s="161"/>
      <c r="S91" s="161"/>
      <c r="T91" s="162"/>
      <c r="U91" s="161"/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115</v>
      </c>
      <c r="AF91" s="151">
        <v>0</v>
      </c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>
      <c r="A92" s="152"/>
      <c r="B92" s="158"/>
      <c r="C92" s="195" t="s">
        <v>146</v>
      </c>
      <c r="D92" s="163"/>
      <c r="E92" s="168">
        <v>24.27</v>
      </c>
      <c r="F92" s="171"/>
      <c r="G92" s="171"/>
      <c r="H92" s="171"/>
      <c r="I92" s="171"/>
      <c r="J92" s="171"/>
      <c r="K92" s="171"/>
      <c r="L92" s="171"/>
      <c r="M92" s="171"/>
      <c r="N92" s="161"/>
      <c r="O92" s="161"/>
      <c r="P92" s="161"/>
      <c r="Q92" s="161"/>
      <c r="R92" s="161"/>
      <c r="S92" s="161"/>
      <c r="T92" s="162"/>
      <c r="U92" s="161"/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115</v>
      </c>
      <c r="AF92" s="151">
        <v>0</v>
      </c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>
      <c r="A93" s="152"/>
      <c r="B93" s="158"/>
      <c r="C93" s="195" t="s">
        <v>139</v>
      </c>
      <c r="D93" s="163"/>
      <c r="E93" s="168"/>
      <c r="F93" s="171"/>
      <c r="G93" s="171"/>
      <c r="H93" s="171"/>
      <c r="I93" s="171"/>
      <c r="J93" s="171"/>
      <c r="K93" s="171"/>
      <c r="L93" s="171"/>
      <c r="M93" s="171"/>
      <c r="N93" s="161"/>
      <c r="O93" s="161"/>
      <c r="P93" s="161"/>
      <c r="Q93" s="161"/>
      <c r="R93" s="161"/>
      <c r="S93" s="161"/>
      <c r="T93" s="162"/>
      <c r="U93" s="161"/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115</v>
      </c>
      <c r="AF93" s="151">
        <v>0</v>
      </c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>
      <c r="A94" s="152"/>
      <c r="B94" s="158"/>
      <c r="C94" s="195" t="s">
        <v>141</v>
      </c>
      <c r="D94" s="163"/>
      <c r="E94" s="168">
        <v>6.49</v>
      </c>
      <c r="F94" s="171"/>
      <c r="G94" s="171"/>
      <c r="H94" s="171"/>
      <c r="I94" s="171"/>
      <c r="J94" s="171"/>
      <c r="K94" s="171"/>
      <c r="L94" s="171"/>
      <c r="M94" s="171"/>
      <c r="N94" s="161"/>
      <c r="O94" s="161"/>
      <c r="P94" s="161"/>
      <c r="Q94" s="161"/>
      <c r="R94" s="161"/>
      <c r="S94" s="161"/>
      <c r="T94" s="162"/>
      <c r="U94" s="161"/>
      <c r="V94" s="151"/>
      <c r="W94" s="151"/>
      <c r="X94" s="151"/>
      <c r="Y94" s="151"/>
      <c r="Z94" s="151"/>
      <c r="AA94" s="151"/>
      <c r="AB94" s="151"/>
      <c r="AC94" s="151"/>
      <c r="AD94" s="151"/>
      <c r="AE94" s="151" t="s">
        <v>115</v>
      </c>
      <c r="AF94" s="151">
        <v>0</v>
      </c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22.5" outlineLevel="1">
      <c r="A95" s="152"/>
      <c r="B95" s="158"/>
      <c r="C95" s="195" t="s">
        <v>168</v>
      </c>
      <c r="D95" s="163"/>
      <c r="E95" s="168">
        <v>196.92949999999999</v>
      </c>
      <c r="F95" s="171"/>
      <c r="G95" s="171"/>
      <c r="H95" s="171"/>
      <c r="I95" s="171"/>
      <c r="J95" s="171"/>
      <c r="K95" s="171"/>
      <c r="L95" s="171"/>
      <c r="M95" s="171"/>
      <c r="N95" s="161"/>
      <c r="O95" s="161"/>
      <c r="P95" s="161"/>
      <c r="Q95" s="161"/>
      <c r="R95" s="161"/>
      <c r="S95" s="161"/>
      <c r="T95" s="162"/>
      <c r="U95" s="161"/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115</v>
      </c>
      <c r="AF95" s="151">
        <v>0</v>
      </c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>
      <c r="A96" s="152"/>
      <c r="B96" s="158"/>
      <c r="C96" s="195" t="s">
        <v>149</v>
      </c>
      <c r="D96" s="163"/>
      <c r="E96" s="168">
        <v>59.44</v>
      </c>
      <c r="F96" s="171"/>
      <c r="G96" s="171"/>
      <c r="H96" s="171"/>
      <c r="I96" s="171"/>
      <c r="J96" s="171"/>
      <c r="K96" s="171"/>
      <c r="L96" s="171"/>
      <c r="M96" s="171"/>
      <c r="N96" s="161"/>
      <c r="O96" s="161"/>
      <c r="P96" s="161"/>
      <c r="Q96" s="161"/>
      <c r="R96" s="161"/>
      <c r="S96" s="161"/>
      <c r="T96" s="162"/>
      <c r="U96" s="161"/>
      <c r="V96" s="151"/>
      <c r="W96" s="151"/>
      <c r="X96" s="151"/>
      <c r="Y96" s="151"/>
      <c r="Z96" s="151"/>
      <c r="AA96" s="151"/>
      <c r="AB96" s="151"/>
      <c r="AC96" s="151"/>
      <c r="AD96" s="151"/>
      <c r="AE96" s="151" t="s">
        <v>115</v>
      </c>
      <c r="AF96" s="151">
        <v>0</v>
      </c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>
      <c r="A97" s="153" t="s">
        <v>108</v>
      </c>
      <c r="B97" s="159" t="s">
        <v>63</v>
      </c>
      <c r="C97" s="196" t="s">
        <v>64</v>
      </c>
      <c r="D97" s="164"/>
      <c r="E97" s="169"/>
      <c r="F97" s="172"/>
      <c r="G97" s="172">
        <f>SUMIF(AE98:AE113,"&lt;&gt;NOR",G98:G113)</f>
        <v>0</v>
      </c>
      <c r="H97" s="172"/>
      <c r="I97" s="172">
        <f>SUM(I98:I113)</f>
        <v>0</v>
      </c>
      <c r="J97" s="172"/>
      <c r="K97" s="172">
        <f>SUM(K98:K113)</f>
        <v>0</v>
      </c>
      <c r="L97" s="172"/>
      <c r="M97" s="172">
        <f>SUM(M98:M113)</f>
        <v>0</v>
      </c>
      <c r="N97" s="165"/>
      <c r="O97" s="165">
        <f>SUM(O98:O113)</f>
        <v>0</v>
      </c>
      <c r="P97" s="165"/>
      <c r="Q97" s="165">
        <f>SUM(Q98:Q113)</f>
        <v>0</v>
      </c>
      <c r="R97" s="165"/>
      <c r="S97" s="165"/>
      <c r="T97" s="166"/>
      <c r="U97" s="165">
        <f>SUM(U98:U113)</f>
        <v>67.11</v>
      </c>
      <c r="AE97" t="s">
        <v>109</v>
      </c>
    </row>
    <row r="98" spans="1:60" outlineLevel="1">
      <c r="A98" s="152">
        <v>15</v>
      </c>
      <c r="B98" s="158" t="s">
        <v>169</v>
      </c>
      <c r="C98" s="194" t="s">
        <v>170</v>
      </c>
      <c r="D98" s="160" t="s">
        <v>171</v>
      </c>
      <c r="E98" s="167">
        <v>9.5515550000000005</v>
      </c>
      <c r="F98" s="170"/>
      <c r="G98" s="171">
        <f>ROUND(E98*F98,2)</f>
        <v>0</v>
      </c>
      <c r="H98" s="170"/>
      <c r="I98" s="171">
        <f>ROUND(E98*H98,2)</f>
        <v>0</v>
      </c>
      <c r="J98" s="170"/>
      <c r="K98" s="171">
        <f>ROUND(E98*J98,2)</f>
        <v>0</v>
      </c>
      <c r="L98" s="171">
        <v>21</v>
      </c>
      <c r="M98" s="171">
        <f>G98*(1+L98/100)</f>
        <v>0</v>
      </c>
      <c r="N98" s="161">
        <v>0</v>
      </c>
      <c r="O98" s="161">
        <f>ROUND(E98*N98,5)</f>
        <v>0</v>
      </c>
      <c r="P98" s="161">
        <v>0</v>
      </c>
      <c r="Q98" s="161">
        <f>ROUND(E98*P98,5)</f>
        <v>0</v>
      </c>
      <c r="R98" s="161"/>
      <c r="S98" s="161"/>
      <c r="T98" s="162">
        <v>2.0089999999999999</v>
      </c>
      <c r="U98" s="161">
        <f>ROUND(E98*T98,2)</f>
        <v>19.190000000000001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 t="s">
        <v>113</v>
      </c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>
      <c r="A99" s="152"/>
      <c r="B99" s="158"/>
      <c r="C99" s="195" t="s">
        <v>172</v>
      </c>
      <c r="D99" s="163"/>
      <c r="E99" s="168">
        <v>9.5515550000000005</v>
      </c>
      <c r="F99" s="171"/>
      <c r="G99" s="171"/>
      <c r="H99" s="171"/>
      <c r="I99" s="171"/>
      <c r="J99" s="171"/>
      <c r="K99" s="171"/>
      <c r="L99" s="171"/>
      <c r="M99" s="171"/>
      <c r="N99" s="161"/>
      <c r="O99" s="161"/>
      <c r="P99" s="161"/>
      <c r="Q99" s="161"/>
      <c r="R99" s="161"/>
      <c r="S99" s="161"/>
      <c r="T99" s="162"/>
      <c r="U99" s="161"/>
      <c r="V99" s="151"/>
      <c r="W99" s="151"/>
      <c r="X99" s="151"/>
      <c r="Y99" s="151"/>
      <c r="Z99" s="151"/>
      <c r="AA99" s="151"/>
      <c r="AB99" s="151"/>
      <c r="AC99" s="151"/>
      <c r="AD99" s="151"/>
      <c r="AE99" s="151" t="s">
        <v>115</v>
      </c>
      <c r="AF99" s="151">
        <v>0</v>
      </c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>
      <c r="A100" s="152">
        <v>16</v>
      </c>
      <c r="B100" s="158" t="s">
        <v>173</v>
      </c>
      <c r="C100" s="194" t="s">
        <v>174</v>
      </c>
      <c r="D100" s="160" t="s">
        <v>171</v>
      </c>
      <c r="E100" s="167">
        <v>19.103110000000001</v>
      </c>
      <c r="F100" s="170"/>
      <c r="G100" s="171">
        <f>ROUND(E100*F100,2)</f>
        <v>0</v>
      </c>
      <c r="H100" s="170"/>
      <c r="I100" s="171">
        <f>ROUND(E100*H100,2)</f>
        <v>0</v>
      </c>
      <c r="J100" s="170"/>
      <c r="K100" s="171">
        <f>ROUND(E100*J100,2)</f>
        <v>0</v>
      </c>
      <c r="L100" s="171">
        <v>21</v>
      </c>
      <c r="M100" s="171">
        <f>G100*(1+L100/100)</f>
        <v>0</v>
      </c>
      <c r="N100" s="161">
        <v>0</v>
      </c>
      <c r="O100" s="161">
        <f>ROUND(E100*N100,5)</f>
        <v>0</v>
      </c>
      <c r="P100" s="161">
        <v>0</v>
      </c>
      <c r="Q100" s="161">
        <f>ROUND(E100*P100,5)</f>
        <v>0</v>
      </c>
      <c r="R100" s="161"/>
      <c r="S100" s="161"/>
      <c r="T100" s="162">
        <v>0.94</v>
      </c>
      <c r="U100" s="161">
        <f>ROUND(E100*T100,2)</f>
        <v>17.96</v>
      </c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 t="s">
        <v>113</v>
      </c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>
      <c r="A101" s="152"/>
      <c r="B101" s="158"/>
      <c r="C101" s="195" t="s">
        <v>175</v>
      </c>
      <c r="D101" s="163"/>
      <c r="E101" s="168">
        <v>19.103110000000001</v>
      </c>
      <c r="F101" s="171"/>
      <c r="G101" s="171"/>
      <c r="H101" s="171"/>
      <c r="I101" s="171"/>
      <c r="J101" s="171"/>
      <c r="K101" s="171"/>
      <c r="L101" s="171"/>
      <c r="M101" s="171"/>
      <c r="N101" s="161"/>
      <c r="O101" s="161"/>
      <c r="P101" s="161"/>
      <c r="Q101" s="161"/>
      <c r="R101" s="161"/>
      <c r="S101" s="161"/>
      <c r="T101" s="162"/>
      <c r="U101" s="16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 t="s">
        <v>115</v>
      </c>
      <c r="AF101" s="151">
        <v>0</v>
      </c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>
      <c r="A102" s="152">
        <v>17</v>
      </c>
      <c r="B102" s="158" t="s">
        <v>176</v>
      </c>
      <c r="C102" s="194" t="s">
        <v>177</v>
      </c>
      <c r="D102" s="160" t="s">
        <v>171</v>
      </c>
      <c r="E102" s="167">
        <v>76.412440000000004</v>
      </c>
      <c r="F102" s="170"/>
      <c r="G102" s="171">
        <f>ROUND(E102*F102,2)</f>
        <v>0</v>
      </c>
      <c r="H102" s="170"/>
      <c r="I102" s="171">
        <f>ROUND(E102*H102,2)</f>
        <v>0</v>
      </c>
      <c r="J102" s="170"/>
      <c r="K102" s="171">
        <f>ROUND(E102*J102,2)</f>
        <v>0</v>
      </c>
      <c r="L102" s="171">
        <v>21</v>
      </c>
      <c r="M102" s="171">
        <f>G102*(1+L102/100)</f>
        <v>0</v>
      </c>
      <c r="N102" s="161">
        <v>0</v>
      </c>
      <c r="O102" s="161">
        <f>ROUND(E102*N102,5)</f>
        <v>0</v>
      </c>
      <c r="P102" s="161">
        <v>0</v>
      </c>
      <c r="Q102" s="161">
        <f>ROUND(E102*P102,5)</f>
        <v>0</v>
      </c>
      <c r="R102" s="161"/>
      <c r="S102" s="161"/>
      <c r="T102" s="162">
        <v>0.11</v>
      </c>
      <c r="U102" s="161">
        <f>ROUND(E102*T102,2)</f>
        <v>8.41</v>
      </c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 t="s">
        <v>113</v>
      </c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>
      <c r="A103" s="152"/>
      <c r="B103" s="158"/>
      <c r="C103" s="195" t="s">
        <v>178</v>
      </c>
      <c r="D103" s="163"/>
      <c r="E103" s="168">
        <v>76.412440000000004</v>
      </c>
      <c r="F103" s="171"/>
      <c r="G103" s="171"/>
      <c r="H103" s="171"/>
      <c r="I103" s="171"/>
      <c r="J103" s="171"/>
      <c r="K103" s="171"/>
      <c r="L103" s="171"/>
      <c r="M103" s="171"/>
      <c r="N103" s="161"/>
      <c r="O103" s="161"/>
      <c r="P103" s="161"/>
      <c r="Q103" s="161"/>
      <c r="R103" s="161"/>
      <c r="S103" s="161"/>
      <c r="T103" s="162"/>
      <c r="U103" s="16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 t="s">
        <v>115</v>
      </c>
      <c r="AF103" s="151">
        <v>0</v>
      </c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>
      <c r="A104" s="152">
        <v>18</v>
      </c>
      <c r="B104" s="158" t="s">
        <v>179</v>
      </c>
      <c r="C104" s="194" t="s">
        <v>180</v>
      </c>
      <c r="D104" s="160" t="s">
        <v>171</v>
      </c>
      <c r="E104" s="167">
        <v>19.103110000000001</v>
      </c>
      <c r="F104" s="170"/>
      <c r="G104" s="171">
        <f>ROUND(E104*F104,2)</f>
        <v>0</v>
      </c>
      <c r="H104" s="170"/>
      <c r="I104" s="171">
        <f>ROUND(E104*H104,2)</f>
        <v>0</v>
      </c>
      <c r="J104" s="170"/>
      <c r="K104" s="171">
        <f>ROUND(E104*J104,2)</f>
        <v>0</v>
      </c>
      <c r="L104" s="171">
        <v>21</v>
      </c>
      <c r="M104" s="171">
        <f>G104*(1+L104/100)</f>
        <v>0</v>
      </c>
      <c r="N104" s="161">
        <v>0</v>
      </c>
      <c r="O104" s="161">
        <f>ROUND(E104*N104,5)</f>
        <v>0</v>
      </c>
      <c r="P104" s="161">
        <v>0</v>
      </c>
      <c r="Q104" s="161">
        <f>ROUND(E104*P104,5)</f>
        <v>0</v>
      </c>
      <c r="R104" s="161"/>
      <c r="S104" s="161"/>
      <c r="T104" s="162">
        <v>0.63800000000000001</v>
      </c>
      <c r="U104" s="161">
        <f>ROUND(E104*T104,2)</f>
        <v>12.19</v>
      </c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 t="s">
        <v>113</v>
      </c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>
      <c r="A105" s="152"/>
      <c r="B105" s="158"/>
      <c r="C105" s="195" t="s">
        <v>175</v>
      </c>
      <c r="D105" s="163"/>
      <c r="E105" s="168">
        <v>19.103110000000001</v>
      </c>
      <c r="F105" s="171"/>
      <c r="G105" s="171"/>
      <c r="H105" s="171"/>
      <c r="I105" s="171"/>
      <c r="J105" s="171"/>
      <c r="K105" s="171"/>
      <c r="L105" s="171"/>
      <c r="M105" s="171"/>
      <c r="N105" s="161"/>
      <c r="O105" s="161"/>
      <c r="P105" s="161"/>
      <c r="Q105" s="161"/>
      <c r="R105" s="161"/>
      <c r="S105" s="161"/>
      <c r="T105" s="162"/>
      <c r="U105" s="16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 t="s">
        <v>115</v>
      </c>
      <c r="AF105" s="151">
        <v>0</v>
      </c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>
      <c r="A106" s="152">
        <v>19</v>
      </c>
      <c r="B106" s="158" t="s">
        <v>181</v>
      </c>
      <c r="C106" s="194" t="s">
        <v>182</v>
      </c>
      <c r="D106" s="160" t="s">
        <v>171</v>
      </c>
      <c r="E106" s="167">
        <v>19.103110000000001</v>
      </c>
      <c r="F106" s="170"/>
      <c r="G106" s="171">
        <f>ROUND(E106*F106,2)</f>
        <v>0</v>
      </c>
      <c r="H106" s="170"/>
      <c r="I106" s="171">
        <f>ROUND(E106*H106,2)</f>
        <v>0</v>
      </c>
      <c r="J106" s="170"/>
      <c r="K106" s="171">
        <f>ROUND(E106*J106,2)</f>
        <v>0</v>
      </c>
      <c r="L106" s="171">
        <v>21</v>
      </c>
      <c r="M106" s="171">
        <f>G106*(1+L106/100)</f>
        <v>0</v>
      </c>
      <c r="N106" s="161">
        <v>0</v>
      </c>
      <c r="O106" s="161">
        <f>ROUND(E106*N106,5)</f>
        <v>0</v>
      </c>
      <c r="P106" s="161">
        <v>0</v>
      </c>
      <c r="Q106" s="161">
        <f>ROUND(E106*P106,5)</f>
        <v>0</v>
      </c>
      <c r="R106" s="161"/>
      <c r="S106" s="161"/>
      <c r="T106" s="162">
        <v>0.49</v>
      </c>
      <c r="U106" s="161">
        <f>ROUND(E106*T106,2)</f>
        <v>9.36</v>
      </c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 t="s">
        <v>113</v>
      </c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>
      <c r="A107" s="152"/>
      <c r="B107" s="158"/>
      <c r="C107" s="195" t="s">
        <v>175</v>
      </c>
      <c r="D107" s="163"/>
      <c r="E107" s="168">
        <v>19.103110000000001</v>
      </c>
      <c r="F107" s="171"/>
      <c r="G107" s="171"/>
      <c r="H107" s="171"/>
      <c r="I107" s="171"/>
      <c r="J107" s="171"/>
      <c r="K107" s="171"/>
      <c r="L107" s="171"/>
      <c r="M107" s="171"/>
      <c r="N107" s="161"/>
      <c r="O107" s="161"/>
      <c r="P107" s="161"/>
      <c r="Q107" s="161"/>
      <c r="R107" s="161"/>
      <c r="S107" s="161"/>
      <c r="T107" s="162"/>
      <c r="U107" s="16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 t="s">
        <v>115</v>
      </c>
      <c r="AF107" s="151">
        <v>0</v>
      </c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>
      <c r="A108" s="152">
        <v>20</v>
      </c>
      <c r="B108" s="158" t="s">
        <v>183</v>
      </c>
      <c r="C108" s="194" t="s">
        <v>184</v>
      </c>
      <c r="D108" s="160" t="s">
        <v>171</v>
      </c>
      <c r="E108" s="167">
        <v>267.44353999999998</v>
      </c>
      <c r="F108" s="170"/>
      <c r="G108" s="171">
        <f>ROUND(E108*F108,2)</f>
        <v>0</v>
      </c>
      <c r="H108" s="170"/>
      <c r="I108" s="171">
        <f>ROUND(E108*H108,2)</f>
        <v>0</v>
      </c>
      <c r="J108" s="170"/>
      <c r="K108" s="171">
        <f>ROUND(E108*J108,2)</f>
        <v>0</v>
      </c>
      <c r="L108" s="171">
        <v>21</v>
      </c>
      <c r="M108" s="171">
        <f>G108*(1+L108/100)</f>
        <v>0</v>
      </c>
      <c r="N108" s="161">
        <v>0</v>
      </c>
      <c r="O108" s="161">
        <f>ROUND(E108*N108,5)</f>
        <v>0</v>
      </c>
      <c r="P108" s="161">
        <v>0</v>
      </c>
      <c r="Q108" s="161">
        <f>ROUND(E108*P108,5)</f>
        <v>0</v>
      </c>
      <c r="R108" s="161"/>
      <c r="S108" s="161"/>
      <c r="T108" s="162">
        <v>0</v>
      </c>
      <c r="U108" s="161">
        <f>ROUND(E108*T108,2)</f>
        <v>0</v>
      </c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 t="s">
        <v>113</v>
      </c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>
      <c r="A109" s="152"/>
      <c r="B109" s="158"/>
      <c r="C109" s="195" t="s">
        <v>185</v>
      </c>
      <c r="D109" s="163"/>
      <c r="E109" s="168">
        <v>267.44353999999998</v>
      </c>
      <c r="F109" s="171"/>
      <c r="G109" s="171"/>
      <c r="H109" s="171"/>
      <c r="I109" s="171"/>
      <c r="J109" s="171"/>
      <c r="K109" s="171"/>
      <c r="L109" s="171"/>
      <c r="M109" s="171"/>
      <c r="N109" s="161"/>
      <c r="O109" s="161"/>
      <c r="P109" s="161"/>
      <c r="Q109" s="161"/>
      <c r="R109" s="161"/>
      <c r="S109" s="161"/>
      <c r="T109" s="162"/>
      <c r="U109" s="16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 t="s">
        <v>115</v>
      </c>
      <c r="AF109" s="151">
        <v>0</v>
      </c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>
      <c r="A110" s="152">
        <v>21</v>
      </c>
      <c r="B110" s="158" t="s">
        <v>186</v>
      </c>
      <c r="C110" s="194" t="s">
        <v>187</v>
      </c>
      <c r="D110" s="160" t="s">
        <v>171</v>
      </c>
      <c r="E110" s="167">
        <v>18.049150000000001</v>
      </c>
      <c r="F110" s="170"/>
      <c r="G110" s="171">
        <f>ROUND(E110*F110,2)</f>
        <v>0</v>
      </c>
      <c r="H110" s="170"/>
      <c r="I110" s="171">
        <f>ROUND(E110*H110,2)</f>
        <v>0</v>
      </c>
      <c r="J110" s="170"/>
      <c r="K110" s="171">
        <f>ROUND(E110*J110,2)</f>
        <v>0</v>
      </c>
      <c r="L110" s="171">
        <v>21</v>
      </c>
      <c r="M110" s="171">
        <f>G110*(1+L110/100)</f>
        <v>0</v>
      </c>
      <c r="N110" s="161">
        <v>0</v>
      </c>
      <c r="O110" s="161">
        <f>ROUND(E110*N110,5)</f>
        <v>0</v>
      </c>
      <c r="P110" s="161">
        <v>0</v>
      </c>
      <c r="Q110" s="161">
        <f>ROUND(E110*P110,5)</f>
        <v>0</v>
      </c>
      <c r="R110" s="161"/>
      <c r="S110" s="161"/>
      <c r="T110" s="162">
        <v>0</v>
      </c>
      <c r="U110" s="161">
        <f>ROUND(E110*T110,2)</f>
        <v>0</v>
      </c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 t="s">
        <v>113</v>
      </c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>
      <c r="A111" s="152"/>
      <c r="B111" s="158"/>
      <c r="C111" s="195" t="s">
        <v>188</v>
      </c>
      <c r="D111" s="163"/>
      <c r="E111" s="168">
        <v>18.049150000000001</v>
      </c>
      <c r="F111" s="171"/>
      <c r="G111" s="171"/>
      <c r="H111" s="171"/>
      <c r="I111" s="171"/>
      <c r="J111" s="171"/>
      <c r="K111" s="171"/>
      <c r="L111" s="171"/>
      <c r="M111" s="171"/>
      <c r="N111" s="161"/>
      <c r="O111" s="161"/>
      <c r="P111" s="161"/>
      <c r="Q111" s="161"/>
      <c r="R111" s="161"/>
      <c r="S111" s="161"/>
      <c r="T111" s="162"/>
      <c r="U111" s="16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 t="s">
        <v>115</v>
      </c>
      <c r="AF111" s="151">
        <v>0</v>
      </c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>
      <c r="A112" s="152">
        <v>22</v>
      </c>
      <c r="B112" s="158" t="s">
        <v>189</v>
      </c>
      <c r="C112" s="194" t="s">
        <v>190</v>
      </c>
      <c r="D112" s="160" t="s">
        <v>171</v>
      </c>
      <c r="E112" s="167">
        <v>1.05396</v>
      </c>
      <c r="F112" s="170"/>
      <c r="G112" s="171">
        <f>ROUND(E112*F112,2)</f>
        <v>0</v>
      </c>
      <c r="H112" s="170"/>
      <c r="I112" s="171">
        <f>ROUND(E112*H112,2)</f>
        <v>0</v>
      </c>
      <c r="J112" s="170"/>
      <c r="K112" s="171">
        <f>ROUND(E112*J112,2)</f>
        <v>0</v>
      </c>
      <c r="L112" s="171">
        <v>21</v>
      </c>
      <c r="M112" s="171">
        <f>G112*(1+L112/100)</f>
        <v>0</v>
      </c>
      <c r="N112" s="161">
        <v>0</v>
      </c>
      <c r="O112" s="161">
        <f>ROUND(E112*N112,5)</f>
        <v>0</v>
      </c>
      <c r="P112" s="161">
        <v>0</v>
      </c>
      <c r="Q112" s="161">
        <f>ROUND(E112*P112,5)</f>
        <v>0</v>
      </c>
      <c r="R112" s="161"/>
      <c r="S112" s="161"/>
      <c r="T112" s="162">
        <v>0</v>
      </c>
      <c r="U112" s="161">
        <f>ROUND(E112*T112,2)</f>
        <v>0</v>
      </c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 t="s">
        <v>113</v>
      </c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>
      <c r="A113" s="152"/>
      <c r="B113" s="158"/>
      <c r="C113" s="195" t="s">
        <v>191</v>
      </c>
      <c r="D113" s="163"/>
      <c r="E113" s="168">
        <v>1.05396</v>
      </c>
      <c r="F113" s="171"/>
      <c r="G113" s="171"/>
      <c r="H113" s="171"/>
      <c r="I113" s="171"/>
      <c r="J113" s="171"/>
      <c r="K113" s="171"/>
      <c r="L113" s="171"/>
      <c r="M113" s="171"/>
      <c r="N113" s="161"/>
      <c r="O113" s="161"/>
      <c r="P113" s="161"/>
      <c r="Q113" s="161"/>
      <c r="R113" s="161"/>
      <c r="S113" s="161"/>
      <c r="T113" s="162"/>
      <c r="U113" s="16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 t="s">
        <v>115</v>
      </c>
      <c r="AF113" s="151">
        <v>0</v>
      </c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>
      <c r="A114" s="153" t="s">
        <v>108</v>
      </c>
      <c r="B114" s="159" t="s">
        <v>65</v>
      </c>
      <c r="C114" s="196" t="s">
        <v>66</v>
      </c>
      <c r="D114" s="164"/>
      <c r="E114" s="169"/>
      <c r="F114" s="172"/>
      <c r="G114" s="172">
        <f>SUMIF(AE115:AE123,"&lt;&gt;NOR",G115:G123)</f>
        <v>0</v>
      </c>
      <c r="H114" s="172"/>
      <c r="I114" s="172">
        <f>SUM(I115:I123)</f>
        <v>0</v>
      </c>
      <c r="J114" s="172"/>
      <c r="K114" s="172">
        <f>SUM(K115:K123)</f>
        <v>0</v>
      </c>
      <c r="L114" s="172"/>
      <c r="M114" s="172">
        <f>SUM(M115:M123)</f>
        <v>0</v>
      </c>
      <c r="N114" s="165"/>
      <c r="O114" s="165">
        <f>SUM(O115:O123)</f>
        <v>0.19785999999999998</v>
      </c>
      <c r="P114" s="165"/>
      <c r="Q114" s="165">
        <f>SUM(Q115:Q123)</f>
        <v>0</v>
      </c>
      <c r="R114" s="165"/>
      <c r="S114" s="165"/>
      <c r="T114" s="166"/>
      <c r="U114" s="165">
        <f>SUM(U115:U123)</f>
        <v>35.870000000000005</v>
      </c>
      <c r="AE114" t="s">
        <v>109</v>
      </c>
    </row>
    <row r="115" spans="1:60" outlineLevel="1">
      <c r="A115" s="152">
        <v>23</v>
      </c>
      <c r="B115" s="158" t="s">
        <v>192</v>
      </c>
      <c r="C115" s="194" t="s">
        <v>193</v>
      </c>
      <c r="D115" s="160" t="s">
        <v>112</v>
      </c>
      <c r="E115" s="167">
        <v>54.809999999999995</v>
      </c>
      <c r="F115" s="170"/>
      <c r="G115" s="171">
        <f>ROUND(E115*F115,2)</f>
        <v>0</v>
      </c>
      <c r="H115" s="170"/>
      <c r="I115" s="171">
        <f>ROUND(E115*H115,2)</f>
        <v>0</v>
      </c>
      <c r="J115" s="170"/>
      <c r="K115" s="171">
        <f>ROUND(E115*J115,2)</f>
        <v>0</v>
      </c>
      <c r="L115" s="171">
        <v>21</v>
      </c>
      <c r="M115" s="171">
        <f>G115*(1+L115/100)</f>
        <v>0</v>
      </c>
      <c r="N115" s="161">
        <v>2.1000000000000001E-4</v>
      </c>
      <c r="O115" s="161">
        <f>ROUND(E115*N115,5)</f>
        <v>1.1509999999999999E-2</v>
      </c>
      <c r="P115" s="161">
        <v>0</v>
      </c>
      <c r="Q115" s="161">
        <f>ROUND(E115*P115,5)</f>
        <v>0</v>
      </c>
      <c r="R115" s="161"/>
      <c r="S115" s="161"/>
      <c r="T115" s="162">
        <v>9.5000000000000001E-2</v>
      </c>
      <c r="U115" s="161">
        <f>ROUND(E115*T115,2)</f>
        <v>5.21</v>
      </c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 t="s">
        <v>113</v>
      </c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>
      <c r="A116" s="152"/>
      <c r="B116" s="158"/>
      <c r="C116" s="195" t="s">
        <v>194</v>
      </c>
      <c r="D116" s="163"/>
      <c r="E116" s="168">
        <v>1.03</v>
      </c>
      <c r="F116" s="171"/>
      <c r="G116" s="171"/>
      <c r="H116" s="171"/>
      <c r="I116" s="171"/>
      <c r="J116" s="171"/>
      <c r="K116" s="171"/>
      <c r="L116" s="171"/>
      <c r="M116" s="171"/>
      <c r="N116" s="161"/>
      <c r="O116" s="161"/>
      <c r="P116" s="161"/>
      <c r="Q116" s="161"/>
      <c r="R116" s="161"/>
      <c r="S116" s="161"/>
      <c r="T116" s="162"/>
      <c r="U116" s="16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 t="s">
        <v>115</v>
      </c>
      <c r="AF116" s="151">
        <v>0</v>
      </c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>
      <c r="A117" s="152"/>
      <c r="B117" s="158"/>
      <c r="C117" s="195" t="s">
        <v>195</v>
      </c>
      <c r="D117" s="163"/>
      <c r="E117" s="168">
        <v>53.78</v>
      </c>
      <c r="F117" s="171"/>
      <c r="G117" s="171"/>
      <c r="H117" s="171"/>
      <c r="I117" s="171"/>
      <c r="J117" s="171"/>
      <c r="K117" s="171"/>
      <c r="L117" s="171"/>
      <c r="M117" s="171"/>
      <c r="N117" s="161"/>
      <c r="O117" s="161"/>
      <c r="P117" s="161"/>
      <c r="Q117" s="161"/>
      <c r="R117" s="161"/>
      <c r="S117" s="161"/>
      <c r="T117" s="162"/>
      <c r="U117" s="16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 t="s">
        <v>115</v>
      </c>
      <c r="AF117" s="151">
        <v>0</v>
      </c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>
      <c r="A118" s="152">
        <v>24</v>
      </c>
      <c r="B118" s="158" t="s">
        <v>196</v>
      </c>
      <c r="C118" s="194" t="s">
        <v>197</v>
      </c>
      <c r="D118" s="160" t="s">
        <v>112</v>
      </c>
      <c r="E118" s="167">
        <v>54.809999999999995</v>
      </c>
      <c r="F118" s="170"/>
      <c r="G118" s="171">
        <f>ROUND(E118*F118,2)</f>
        <v>0</v>
      </c>
      <c r="H118" s="170"/>
      <c r="I118" s="171">
        <f>ROUND(E118*H118,2)</f>
        <v>0</v>
      </c>
      <c r="J118" s="170"/>
      <c r="K118" s="171">
        <f>ROUND(E118*J118,2)</f>
        <v>0</v>
      </c>
      <c r="L118" s="171">
        <v>21</v>
      </c>
      <c r="M118" s="171">
        <f>G118*(1+L118/100)</f>
        <v>0</v>
      </c>
      <c r="N118" s="161">
        <v>3.3999999999999998E-3</v>
      </c>
      <c r="O118" s="161">
        <f>ROUND(E118*N118,5)</f>
        <v>0.18634999999999999</v>
      </c>
      <c r="P118" s="161">
        <v>0</v>
      </c>
      <c r="Q118" s="161">
        <f>ROUND(E118*P118,5)</f>
        <v>0</v>
      </c>
      <c r="R118" s="161"/>
      <c r="S118" s="161"/>
      <c r="T118" s="162">
        <v>0.46</v>
      </c>
      <c r="U118" s="161">
        <f>ROUND(E118*T118,2)</f>
        <v>25.21</v>
      </c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 t="s">
        <v>113</v>
      </c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>
      <c r="A119" s="152"/>
      <c r="B119" s="158"/>
      <c r="C119" s="195" t="s">
        <v>194</v>
      </c>
      <c r="D119" s="163"/>
      <c r="E119" s="168">
        <v>1.03</v>
      </c>
      <c r="F119" s="171"/>
      <c r="G119" s="171"/>
      <c r="H119" s="171"/>
      <c r="I119" s="171"/>
      <c r="J119" s="171"/>
      <c r="K119" s="171"/>
      <c r="L119" s="171"/>
      <c r="M119" s="171"/>
      <c r="N119" s="161"/>
      <c r="O119" s="161"/>
      <c r="P119" s="161"/>
      <c r="Q119" s="161"/>
      <c r="R119" s="161"/>
      <c r="S119" s="161"/>
      <c r="T119" s="162"/>
      <c r="U119" s="16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 t="s">
        <v>115</v>
      </c>
      <c r="AF119" s="151">
        <v>0</v>
      </c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>
      <c r="A120" s="152"/>
      <c r="B120" s="158"/>
      <c r="C120" s="195" t="s">
        <v>195</v>
      </c>
      <c r="D120" s="163"/>
      <c r="E120" s="168">
        <v>53.78</v>
      </c>
      <c r="F120" s="171"/>
      <c r="G120" s="171"/>
      <c r="H120" s="171"/>
      <c r="I120" s="171"/>
      <c r="J120" s="171"/>
      <c r="K120" s="171"/>
      <c r="L120" s="171"/>
      <c r="M120" s="171"/>
      <c r="N120" s="161"/>
      <c r="O120" s="161"/>
      <c r="P120" s="161"/>
      <c r="Q120" s="161"/>
      <c r="R120" s="161"/>
      <c r="S120" s="161"/>
      <c r="T120" s="162"/>
      <c r="U120" s="16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 t="s">
        <v>115</v>
      </c>
      <c r="AF120" s="151">
        <v>0</v>
      </c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>
      <c r="A121" s="152">
        <v>25</v>
      </c>
      <c r="B121" s="158" t="s">
        <v>198</v>
      </c>
      <c r="C121" s="194" t="s">
        <v>199</v>
      </c>
      <c r="D121" s="160" t="s">
        <v>200</v>
      </c>
      <c r="E121" s="167">
        <v>60.524000000000008</v>
      </c>
      <c r="F121" s="170"/>
      <c r="G121" s="171">
        <f>ROUND(E121*F121,2)</f>
        <v>0</v>
      </c>
      <c r="H121" s="170"/>
      <c r="I121" s="171">
        <f>ROUND(E121*H121,2)</f>
        <v>0</v>
      </c>
      <c r="J121" s="170"/>
      <c r="K121" s="171">
        <f>ROUND(E121*J121,2)</f>
        <v>0</v>
      </c>
      <c r="L121" s="171">
        <v>21</v>
      </c>
      <c r="M121" s="171">
        <f>G121*(1+L121/100)</f>
        <v>0</v>
      </c>
      <c r="N121" s="161">
        <v>0</v>
      </c>
      <c r="O121" s="161">
        <f>ROUND(E121*N121,5)</f>
        <v>0</v>
      </c>
      <c r="P121" s="161">
        <v>0</v>
      </c>
      <c r="Q121" s="161">
        <f>ROUND(E121*P121,5)</f>
        <v>0</v>
      </c>
      <c r="R121" s="161"/>
      <c r="S121" s="161"/>
      <c r="T121" s="162">
        <v>0.09</v>
      </c>
      <c r="U121" s="161">
        <f>ROUND(E121*T121,2)</f>
        <v>5.45</v>
      </c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 t="s">
        <v>113</v>
      </c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>
      <c r="A122" s="152"/>
      <c r="B122" s="158"/>
      <c r="C122" s="195" t="s">
        <v>201</v>
      </c>
      <c r="D122" s="163"/>
      <c r="E122" s="168">
        <v>4.0999999999999996</v>
      </c>
      <c r="F122" s="171"/>
      <c r="G122" s="171"/>
      <c r="H122" s="171"/>
      <c r="I122" s="171"/>
      <c r="J122" s="171"/>
      <c r="K122" s="171"/>
      <c r="L122" s="171"/>
      <c r="M122" s="171"/>
      <c r="N122" s="161"/>
      <c r="O122" s="161"/>
      <c r="P122" s="161"/>
      <c r="Q122" s="161"/>
      <c r="R122" s="161"/>
      <c r="S122" s="161"/>
      <c r="T122" s="162"/>
      <c r="U122" s="16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 t="s">
        <v>115</v>
      </c>
      <c r="AF122" s="151">
        <v>0</v>
      </c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>
      <c r="A123" s="152"/>
      <c r="B123" s="158"/>
      <c r="C123" s="195" t="s">
        <v>202</v>
      </c>
      <c r="D123" s="163"/>
      <c r="E123" s="168">
        <v>56.423999999999999</v>
      </c>
      <c r="F123" s="171"/>
      <c r="G123" s="171"/>
      <c r="H123" s="171"/>
      <c r="I123" s="171"/>
      <c r="J123" s="171"/>
      <c r="K123" s="171"/>
      <c r="L123" s="171"/>
      <c r="M123" s="171"/>
      <c r="N123" s="161"/>
      <c r="O123" s="161"/>
      <c r="P123" s="161"/>
      <c r="Q123" s="161"/>
      <c r="R123" s="161"/>
      <c r="S123" s="161"/>
      <c r="T123" s="162"/>
      <c r="U123" s="16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 t="s">
        <v>115</v>
      </c>
      <c r="AF123" s="151">
        <v>0</v>
      </c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>
      <c r="A124" s="153" t="s">
        <v>108</v>
      </c>
      <c r="B124" s="159" t="s">
        <v>67</v>
      </c>
      <c r="C124" s="196" t="s">
        <v>68</v>
      </c>
      <c r="D124" s="164"/>
      <c r="E124" s="169"/>
      <c r="F124" s="172"/>
      <c r="G124" s="172">
        <f>SUMIF(AE125:AE126,"&lt;&gt;NOR",G125:G126)</f>
        <v>0</v>
      </c>
      <c r="H124" s="172"/>
      <c r="I124" s="172">
        <f>SUM(I125:I126)</f>
        <v>0</v>
      </c>
      <c r="J124" s="172"/>
      <c r="K124" s="172">
        <f>SUM(K125:K126)</f>
        <v>0</v>
      </c>
      <c r="L124" s="172"/>
      <c r="M124" s="172">
        <f>SUM(M125:M126)</f>
        <v>0</v>
      </c>
      <c r="N124" s="165"/>
      <c r="O124" s="165">
        <f>SUM(O125:O126)</f>
        <v>0</v>
      </c>
      <c r="P124" s="165"/>
      <c r="Q124" s="165">
        <f>SUM(Q125:Q126)</f>
        <v>0</v>
      </c>
      <c r="R124" s="165"/>
      <c r="S124" s="165"/>
      <c r="T124" s="166"/>
      <c r="U124" s="165">
        <f>SUM(U125:U126)</f>
        <v>0</v>
      </c>
      <c r="AE124" t="s">
        <v>109</v>
      </c>
    </row>
    <row r="125" spans="1:60" outlineLevel="1">
      <c r="A125" s="152">
        <v>26</v>
      </c>
      <c r="B125" s="158" t="s">
        <v>203</v>
      </c>
      <c r="C125" s="194" t="s">
        <v>204</v>
      </c>
      <c r="D125" s="160" t="s">
        <v>132</v>
      </c>
      <c r="E125" s="167">
        <v>1</v>
      </c>
      <c r="F125" s="170"/>
      <c r="G125" s="171">
        <f>ROUND(E125*F125,2)</f>
        <v>0</v>
      </c>
      <c r="H125" s="170"/>
      <c r="I125" s="171">
        <f>ROUND(E125*H125,2)</f>
        <v>0</v>
      </c>
      <c r="J125" s="170"/>
      <c r="K125" s="171">
        <f>ROUND(E125*J125,2)</f>
        <v>0</v>
      </c>
      <c r="L125" s="171">
        <v>21</v>
      </c>
      <c r="M125" s="171">
        <f>G125*(1+L125/100)</f>
        <v>0</v>
      </c>
      <c r="N125" s="161">
        <v>0</v>
      </c>
      <c r="O125" s="161">
        <f>ROUND(E125*N125,5)</f>
        <v>0</v>
      </c>
      <c r="P125" s="161">
        <v>0</v>
      </c>
      <c r="Q125" s="161">
        <f>ROUND(E125*P125,5)</f>
        <v>0</v>
      </c>
      <c r="R125" s="161"/>
      <c r="S125" s="161"/>
      <c r="T125" s="162">
        <v>0</v>
      </c>
      <c r="U125" s="161">
        <f>ROUND(E125*T125,2)</f>
        <v>0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 t="s">
        <v>113</v>
      </c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>
      <c r="A126" s="152"/>
      <c r="B126" s="158"/>
      <c r="C126" s="195" t="s">
        <v>133</v>
      </c>
      <c r="D126" s="163"/>
      <c r="E126" s="168">
        <v>1</v>
      </c>
      <c r="F126" s="171"/>
      <c r="G126" s="171"/>
      <c r="H126" s="171"/>
      <c r="I126" s="171"/>
      <c r="J126" s="171"/>
      <c r="K126" s="171"/>
      <c r="L126" s="171"/>
      <c r="M126" s="171"/>
      <c r="N126" s="161"/>
      <c r="O126" s="161"/>
      <c r="P126" s="161"/>
      <c r="Q126" s="161"/>
      <c r="R126" s="161"/>
      <c r="S126" s="161"/>
      <c r="T126" s="162"/>
      <c r="U126" s="16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 t="s">
        <v>115</v>
      </c>
      <c r="AF126" s="151">
        <v>0</v>
      </c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>
      <c r="A127" s="153" t="s">
        <v>108</v>
      </c>
      <c r="B127" s="159" t="s">
        <v>69</v>
      </c>
      <c r="C127" s="196" t="s">
        <v>70</v>
      </c>
      <c r="D127" s="164"/>
      <c r="E127" s="169"/>
      <c r="F127" s="172"/>
      <c r="G127" s="172">
        <f>SUMIF(AE128:AE166,"&lt;&gt;NOR",G128:G166)</f>
        <v>0</v>
      </c>
      <c r="H127" s="172"/>
      <c r="I127" s="172">
        <f>SUM(I128:I166)</f>
        <v>0</v>
      </c>
      <c r="J127" s="172"/>
      <c r="K127" s="172">
        <f>SUM(K128:K166)</f>
        <v>0</v>
      </c>
      <c r="L127" s="172"/>
      <c r="M127" s="172">
        <f>SUM(M128:M166)</f>
        <v>0</v>
      </c>
      <c r="N127" s="165"/>
      <c r="O127" s="165">
        <f>SUM(O128:O166)</f>
        <v>1.7709899999999998</v>
      </c>
      <c r="P127" s="165"/>
      <c r="Q127" s="165">
        <f>SUM(Q128:Q166)</f>
        <v>0</v>
      </c>
      <c r="R127" s="165"/>
      <c r="S127" s="165"/>
      <c r="T127" s="166"/>
      <c r="U127" s="165">
        <f>SUM(U128:U166)</f>
        <v>103.44</v>
      </c>
      <c r="AE127" t="s">
        <v>109</v>
      </c>
    </row>
    <row r="128" spans="1:60" outlineLevel="1">
      <c r="A128" s="152">
        <v>27</v>
      </c>
      <c r="B128" s="158" t="s">
        <v>205</v>
      </c>
      <c r="C128" s="194" t="s">
        <v>206</v>
      </c>
      <c r="D128" s="160" t="s">
        <v>200</v>
      </c>
      <c r="E128" s="167">
        <v>17.215</v>
      </c>
      <c r="F128" s="170"/>
      <c r="G128" s="171">
        <f>ROUND(E128*F128,2)</f>
        <v>0</v>
      </c>
      <c r="H128" s="170"/>
      <c r="I128" s="171">
        <f>ROUND(E128*H128,2)</f>
        <v>0</v>
      </c>
      <c r="J128" s="170"/>
      <c r="K128" s="171">
        <f>ROUND(E128*J128,2)</f>
        <v>0</v>
      </c>
      <c r="L128" s="171">
        <v>21</v>
      </c>
      <c r="M128" s="171">
        <f>G128*(1+L128/100)</f>
        <v>0</v>
      </c>
      <c r="N128" s="161">
        <v>3.2000000000000003E-4</v>
      </c>
      <c r="O128" s="161">
        <f>ROUND(E128*N128,5)</f>
        <v>5.5100000000000001E-3</v>
      </c>
      <c r="P128" s="161">
        <v>0</v>
      </c>
      <c r="Q128" s="161">
        <f>ROUND(E128*P128,5)</f>
        <v>0</v>
      </c>
      <c r="R128" s="161"/>
      <c r="S128" s="161"/>
      <c r="T128" s="162">
        <v>0.23599999999999999</v>
      </c>
      <c r="U128" s="161">
        <f>ROUND(E128*T128,2)</f>
        <v>4.0599999999999996</v>
      </c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 t="s">
        <v>113</v>
      </c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>
      <c r="A129" s="152"/>
      <c r="B129" s="158"/>
      <c r="C129" s="195" t="s">
        <v>207</v>
      </c>
      <c r="D129" s="163"/>
      <c r="E129" s="168">
        <v>3.64</v>
      </c>
      <c r="F129" s="171"/>
      <c r="G129" s="171"/>
      <c r="H129" s="171"/>
      <c r="I129" s="171"/>
      <c r="J129" s="171"/>
      <c r="K129" s="171"/>
      <c r="L129" s="171"/>
      <c r="M129" s="171"/>
      <c r="N129" s="161"/>
      <c r="O129" s="161"/>
      <c r="P129" s="161"/>
      <c r="Q129" s="161"/>
      <c r="R129" s="161"/>
      <c r="S129" s="161"/>
      <c r="T129" s="162"/>
      <c r="U129" s="16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 t="s">
        <v>115</v>
      </c>
      <c r="AF129" s="151">
        <v>0</v>
      </c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>
      <c r="A130" s="152"/>
      <c r="B130" s="158"/>
      <c r="C130" s="195" t="s">
        <v>208</v>
      </c>
      <c r="D130" s="163"/>
      <c r="E130" s="168">
        <v>1.6</v>
      </c>
      <c r="F130" s="171"/>
      <c r="G130" s="171"/>
      <c r="H130" s="171"/>
      <c r="I130" s="171"/>
      <c r="J130" s="171"/>
      <c r="K130" s="171"/>
      <c r="L130" s="171"/>
      <c r="M130" s="171"/>
      <c r="N130" s="161"/>
      <c r="O130" s="161"/>
      <c r="P130" s="161"/>
      <c r="Q130" s="161"/>
      <c r="R130" s="161"/>
      <c r="S130" s="161"/>
      <c r="T130" s="162"/>
      <c r="U130" s="16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 t="s">
        <v>115</v>
      </c>
      <c r="AF130" s="151">
        <v>0</v>
      </c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>
      <c r="A131" s="152"/>
      <c r="B131" s="158"/>
      <c r="C131" s="195" t="s">
        <v>209</v>
      </c>
      <c r="D131" s="163"/>
      <c r="E131" s="168">
        <v>3</v>
      </c>
      <c r="F131" s="171"/>
      <c r="G131" s="171"/>
      <c r="H131" s="171"/>
      <c r="I131" s="171"/>
      <c r="J131" s="171"/>
      <c r="K131" s="171"/>
      <c r="L131" s="171"/>
      <c r="M131" s="171"/>
      <c r="N131" s="161"/>
      <c r="O131" s="161"/>
      <c r="P131" s="161"/>
      <c r="Q131" s="161"/>
      <c r="R131" s="161"/>
      <c r="S131" s="161"/>
      <c r="T131" s="162"/>
      <c r="U131" s="16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 t="s">
        <v>115</v>
      </c>
      <c r="AF131" s="151">
        <v>0</v>
      </c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>
      <c r="A132" s="152"/>
      <c r="B132" s="158"/>
      <c r="C132" s="195" t="s">
        <v>210</v>
      </c>
      <c r="D132" s="163"/>
      <c r="E132" s="168">
        <v>0.8</v>
      </c>
      <c r="F132" s="171"/>
      <c r="G132" s="171"/>
      <c r="H132" s="171"/>
      <c r="I132" s="171"/>
      <c r="J132" s="171"/>
      <c r="K132" s="171"/>
      <c r="L132" s="171"/>
      <c r="M132" s="171"/>
      <c r="N132" s="161"/>
      <c r="O132" s="161"/>
      <c r="P132" s="161"/>
      <c r="Q132" s="161"/>
      <c r="R132" s="161"/>
      <c r="S132" s="161"/>
      <c r="T132" s="162"/>
      <c r="U132" s="16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 t="s">
        <v>115</v>
      </c>
      <c r="AF132" s="151">
        <v>0</v>
      </c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>
      <c r="A133" s="152"/>
      <c r="B133" s="158"/>
      <c r="C133" s="195" t="s">
        <v>211</v>
      </c>
      <c r="D133" s="163"/>
      <c r="E133" s="168">
        <v>8.1750000000000007</v>
      </c>
      <c r="F133" s="171"/>
      <c r="G133" s="171"/>
      <c r="H133" s="171"/>
      <c r="I133" s="171"/>
      <c r="J133" s="171"/>
      <c r="K133" s="171"/>
      <c r="L133" s="171"/>
      <c r="M133" s="171"/>
      <c r="N133" s="161"/>
      <c r="O133" s="161"/>
      <c r="P133" s="161"/>
      <c r="Q133" s="161"/>
      <c r="R133" s="161"/>
      <c r="S133" s="161"/>
      <c r="T133" s="162"/>
      <c r="U133" s="16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 t="s">
        <v>115</v>
      </c>
      <c r="AF133" s="151">
        <v>0</v>
      </c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>
      <c r="A134" s="152">
        <v>28</v>
      </c>
      <c r="B134" s="158" t="s">
        <v>212</v>
      </c>
      <c r="C134" s="194" t="s">
        <v>213</v>
      </c>
      <c r="D134" s="160" t="s">
        <v>200</v>
      </c>
      <c r="E134" s="167">
        <v>17.215</v>
      </c>
      <c r="F134" s="170"/>
      <c r="G134" s="171">
        <f>ROUND(E134*F134,2)</f>
        <v>0</v>
      </c>
      <c r="H134" s="170"/>
      <c r="I134" s="171">
        <f>ROUND(E134*H134,2)</f>
        <v>0</v>
      </c>
      <c r="J134" s="170"/>
      <c r="K134" s="171">
        <f>ROUND(E134*J134,2)</f>
        <v>0</v>
      </c>
      <c r="L134" s="171">
        <v>21</v>
      </c>
      <c r="M134" s="171">
        <f>G134*(1+L134/100)</f>
        <v>0</v>
      </c>
      <c r="N134" s="161">
        <v>0</v>
      </c>
      <c r="O134" s="161">
        <f>ROUND(E134*N134,5)</f>
        <v>0</v>
      </c>
      <c r="P134" s="161">
        <v>0</v>
      </c>
      <c r="Q134" s="161">
        <f>ROUND(E134*P134,5)</f>
        <v>0</v>
      </c>
      <c r="R134" s="161"/>
      <c r="S134" s="161"/>
      <c r="T134" s="162">
        <v>0.154</v>
      </c>
      <c r="U134" s="161">
        <f>ROUND(E134*T134,2)</f>
        <v>2.65</v>
      </c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 t="s">
        <v>113</v>
      </c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>
      <c r="A135" s="152"/>
      <c r="B135" s="158"/>
      <c r="C135" s="195" t="s">
        <v>207</v>
      </c>
      <c r="D135" s="163"/>
      <c r="E135" s="168">
        <v>3.64</v>
      </c>
      <c r="F135" s="171"/>
      <c r="G135" s="171"/>
      <c r="H135" s="171"/>
      <c r="I135" s="171"/>
      <c r="J135" s="171"/>
      <c r="K135" s="171"/>
      <c r="L135" s="171"/>
      <c r="M135" s="171"/>
      <c r="N135" s="161"/>
      <c r="O135" s="161"/>
      <c r="P135" s="161"/>
      <c r="Q135" s="161"/>
      <c r="R135" s="161"/>
      <c r="S135" s="161"/>
      <c r="T135" s="162"/>
      <c r="U135" s="16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 t="s">
        <v>115</v>
      </c>
      <c r="AF135" s="151">
        <v>0</v>
      </c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>
      <c r="A136" s="152"/>
      <c r="B136" s="158"/>
      <c r="C136" s="195" t="s">
        <v>208</v>
      </c>
      <c r="D136" s="163"/>
      <c r="E136" s="168">
        <v>1.6</v>
      </c>
      <c r="F136" s="171"/>
      <c r="G136" s="171"/>
      <c r="H136" s="171"/>
      <c r="I136" s="171"/>
      <c r="J136" s="171"/>
      <c r="K136" s="171"/>
      <c r="L136" s="171"/>
      <c r="M136" s="171"/>
      <c r="N136" s="161"/>
      <c r="O136" s="161"/>
      <c r="P136" s="161"/>
      <c r="Q136" s="161"/>
      <c r="R136" s="161"/>
      <c r="S136" s="161"/>
      <c r="T136" s="162"/>
      <c r="U136" s="16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 t="s">
        <v>115</v>
      </c>
      <c r="AF136" s="151">
        <v>0</v>
      </c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>
      <c r="A137" s="152"/>
      <c r="B137" s="158"/>
      <c r="C137" s="195" t="s">
        <v>209</v>
      </c>
      <c r="D137" s="163"/>
      <c r="E137" s="168">
        <v>3</v>
      </c>
      <c r="F137" s="171"/>
      <c r="G137" s="171"/>
      <c r="H137" s="171"/>
      <c r="I137" s="171"/>
      <c r="J137" s="171"/>
      <c r="K137" s="171"/>
      <c r="L137" s="171"/>
      <c r="M137" s="171"/>
      <c r="N137" s="161"/>
      <c r="O137" s="161"/>
      <c r="P137" s="161"/>
      <c r="Q137" s="161"/>
      <c r="R137" s="161"/>
      <c r="S137" s="161"/>
      <c r="T137" s="162"/>
      <c r="U137" s="16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 t="s">
        <v>115</v>
      </c>
      <c r="AF137" s="151">
        <v>0</v>
      </c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>
      <c r="A138" s="152"/>
      <c r="B138" s="158"/>
      <c r="C138" s="195" t="s">
        <v>210</v>
      </c>
      <c r="D138" s="163"/>
      <c r="E138" s="168">
        <v>0.8</v>
      </c>
      <c r="F138" s="171"/>
      <c r="G138" s="171"/>
      <c r="H138" s="171"/>
      <c r="I138" s="171"/>
      <c r="J138" s="171"/>
      <c r="K138" s="171"/>
      <c r="L138" s="171"/>
      <c r="M138" s="171"/>
      <c r="N138" s="161"/>
      <c r="O138" s="161"/>
      <c r="P138" s="161"/>
      <c r="Q138" s="161"/>
      <c r="R138" s="161"/>
      <c r="S138" s="161"/>
      <c r="T138" s="162"/>
      <c r="U138" s="16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 t="s">
        <v>115</v>
      </c>
      <c r="AF138" s="151">
        <v>0</v>
      </c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>
      <c r="A139" s="152"/>
      <c r="B139" s="158"/>
      <c r="C139" s="195" t="s">
        <v>211</v>
      </c>
      <c r="D139" s="163"/>
      <c r="E139" s="168">
        <v>8.1750000000000007</v>
      </c>
      <c r="F139" s="171"/>
      <c r="G139" s="171"/>
      <c r="H139" s="171"/>
      <c r="I139" s="171"/>
      <c r="J139" s="171"/>
      <c r="K139" s="171"/>
      <c r="L139" s="171"/>
      <c r="M139" s="171"/>
      <c r="N139" s="161"/>
      <c r="O139" s="161"/>
      <c r="P139" s="161"/>
      <c r="Q139" s="161"/>
      <c r="R139" s="161"/>
      <c r="S139" s="161"/>
      <c r="T139" s="162"/>
      <c r="U139" s="16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 t="s">
        <v>115</v>
      </c>
      <c r="AF139" s="151">
        <v>0</v>
      </c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>
      <c r="A140" s="152">
        <v>29</v>
      </c>
      <c r="B140" s="158" t="s">
        <v>214</v>
      </c>
      <c r="C140" s="194" t="s">
        <v>215</v>
      </c>
      <c r="D140" s="160" t="s">
        <v>112</v>
      </c>
      <c r="E140" s="167">
        <v>71.66</v>
      </c>
      <c r="F140" s="170"/>
      <c r="G140" s="171">
        <f>ROUND(E140*F140,2)</f>
        <v>0</v>
      </c>
      <c r="H140" s="170"/>
      <c r="I140" s="171">
        <f>ROUND(E140*H140,2)</f>
        <v>0</v>
      </c>
      <c r="J140" s="170"/>
      <c r="K140" s="171">
        <f>ROUND(E140*J140,2)</f>
        <v>0</v>
      </c>
      <c r="L140" s="171">
        <v>21</v>
      </c>
      <c r="M140" s="171">
        <f>G140*(1+L140/100)</f>
        <v>0</v>
      </c>
      <c r="N140" s="161">
        <v>2.1000000000000001E-4</v>
      </c>
      <c r="O140" s="161">
        <f>ROUND(E140*N140,5)</f>
        <v>1.5049999999999999E-2</v>
      </c>
      <c r="P140" s="161">
        <v>0</v>
      </c>
      <c r="Q140" s="161">
        <f>ROUND(E140*P140,5)</f>
        <v>0</v>
      </c>
      <c r="R140" s="161"/>
      <c r="S140" s="161"/>
      <c r="T140" s="162">
        <v>0.05</v>
      </c>
      <c r="U140" s="161">
        <f>ROUND(E140*T140,2)</f>
        <v>3.58</v>
      </c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 t="s">
        <v>113</v>
      </c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>
      <c r="A141" s="152"/>
      <c r="B141" s="158"/>
      <c r="C141" s="195" t="s">
        <v>136</v>
      </c>
      <c r="D141" s="163"/>
      <c r="E141" s="168"/>
      <c r="F141" s="171"/>
      <c r="G141" s="171"/>
      <c r="H141" s="171"/>
      <c r="I141" s="171"/>
      <c r="J141" s="171"/>
      <c r="K141" s="171"/>
      <c r="L141" s="171"/>
      <c r="M141" s="171"/>
      <c r="N141" s="161"/>
      <c r="O141" s="161"/>
      <c r="P141" s="161"/>
      <c r="Q141" s="161"/>
      <c r="R141" s="161"/>
      <c r="S141" s="161"/>
      <c r="T141" s="162"/>
      <c r="U141" s="16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 t="s">
        <v>115</v>
      </c>
      <c r="AF141" s="151">
        <v>0</v>
      </c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>
      <c r="A142" s="152"/>
      <c r="B142" s="158"/>
      <c r="C142" s="195" t="s">
        <v>137</v>
      </c>
      <c r="D142" s="163"/>
      <c r="E142" s="168">
        <v>1.03</v>
      </c>
      <c r="F142" s="171"/>
      <c r="G142" s="171"/>
      <c r="H142" s="171"/>
      <c r="I142" s="171"/>
      <c r="J142" s="171"/>
      <c r="K142" s="171"/>
      <c r="L142" s="171"/>
      <c r="M142" s="171"/>
      <c r="N142" s="161"/>
      <c r="O142" s="161"/>
      <c r="P142" s="161"/>
      <c r="Q142" s="161"/>
      <c r="R142" s="161"/>
      <c r="S142" s="161"/>
      <c r="T142" s="162"/>
      <c r="U142" s="16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 t="s">
        <v>115</v>
      </c>
      <c r="AF142" s="151">
        <v>0</v>
      </c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>
      <c r="A143" s="152"/>
      <c r="B143" s="158"/>
      <c r="C143" s="195" t="s">
        <v>138</v>
      </c>
      <c r="D143" s="163"/>
      <c r="E143" s="168">
        <v>8.14</v>
      </c>
      <c r="F143" s="171"/>
      <c r="G143" s="171"/>
      <c r="H143" s="171"/>
      <c r="I143" s="171"/>
      <c r="J143" s="171"/>
      <c r="K143" s="171"/>
      <c r="L143" s="171"/>
      <c r="M143" s="171"/>
      <c r="N143" s="161"/>
      <c r="O143" s="161"/>
      <c r="P143" s="161"/>
      <c r="Q143" s="161"/>
      <c r="R143" s="161"/>
      <c r="S143" s="161"/>
      <c r="T143" s="162"/>
      <c r="U143" s="16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 t="s">
        <v>115</v>
      </c>
      <c r="AF143" s="151">
        <v>0</v>
      </c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>
      <c r="A144" s="152"/>
      <c r="B144" s="158"/>
      <c r="C144" s="195" t="s">
        <v>139</v>
      </c>
      <c r="D144" s="163"/>
      <c r="E144" s="168"/>
      <c r="F144" s="171"/>
      <c r="G144" s="171"/>
      <c r="H144" s="171"/>
      <c r="I144" s="171"/>
      <c r="J144" s="171"/>
      <c r="K144" s="171"/>
      <c r="L144" s="171"/>
      <c r="M144" s="171"/>
      <c r="N144" s="161"/>
      <c r="O144" s="161"/>
      <c r="P144" s="161"/>
      <c r="Q144" s="161"/>
      <c r="R144" s="161"/>
      <c r="S144" s="161"/>
      <c r="T144" s="162"/>
      <c r="U144" s="16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 t="s">
        <v>115</v>
      </c>
      <c r="AF144" s="151">
        <v>0</v>
      </c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>
      <c r="A145" s="152"/>
      <c r="B145" s="158"/>
      <c r="C145" s="195" t="s">
        <v>140</v>
      </c>
      <c r="D145" s="163"/>
      <c r="E145" s="168">
        <v>53.78</v>
      </c>
      <c r="F145" s="171"/>
      <c r="G145" s="171"/>
      <c r="H145" s="171"/>
      <c r="I145" s="171"/>
      <c r="J145" s="171"/>
      <c r="K145" s="171"/>
      <c r="L145" s="171"/>
      <c r="M145" s="171"/>
      <c r="N145" s="161"/>
      <c r="O145" s="161"/>
      <c r="P145" s="161"/>
      <c r="Q145" s="161"/>
      <c r="R145" s="161"/>
      <c r="S145" s="161"/>
      <c r="T145" s="162"/>
      <c r="U145" s="16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 t="s">
        <v>115</v>
      </c>
      <c r="AF145" s="151">
        <v>0</v>
      </c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>
      <c r="A146" s="152"/>
      <c r="B146" s="158"/>
      <c r="C146" s="195" t="s">
        <v>141</v>
      </c>
      <c r="D146" s="163"/>
      <c r="E146" s="168">
        <v>6.49</v>
      </c>
      <c r="F146" s="171"/>
      <c r="G146" s="171"/>
      <c r="H146" s="171"/>
      <c r="I146" s="171"/>
      <c r="J146" s="171"/>
      <c r="K146" s="171"/>
      <c r="L146" s="171"/>
      <c r="M146" s="171"/>
      <c r="N146" s="161"/>
      <c r="O146" s="161"/>
      <c r="P146" s="161"/>
      <c r="Q146" s="161"/>
      <c r="R146" s="161"/>
      <c r="S146" s="161"/>
      <c r="T146" s="162"/>
      <c r="U146" s="16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 t="s">
        <v>115</v>
      </c>
      <c r="AF146" s="151">
        <v>0</v>
      </c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>
      <c r="A147" s="152"/>
      <c r="B147" s="158"/>
      <c r="C147" s="195" t="s">
        <v>142</v>
      </c>
      <c r="D147" s="163"/>
      <c r="E147" s="168">
        <v>2.2200000000000002</v>
      </c>
      <c r="F147" s="171"/>
      <c r="G147" s="171"/>
      <c r="H147" s="171"/>
      <c r="I147" s="171"/>
      <c r="J147" s="171"/>
      <c r="K147" s="171"/>
      <c r="L147" s="171"/>
      <c r="M147" s="171"/>
      <c r="N147" s="161"/>
      <c r="O147" s="161"/>
      <c r="P147" s="161"/>
      <c r="Q147" s="161"/>
      <c r="R147" s="161"/>
      <c r="S147" s="161"/>
      <c r="T147" s="162"/>
      <c r="U147" s="16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 t="s">
        <v>115</v>
      </c>
      <c r="AF147" s="151">
        <v>0</v>
      </c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>
      <c r="A148" s="152">
        <v>30</v>
      </c>
      <c r="B148" s="158" t="s">
        <v>216</v>
      </c>
      <c r="C148" s="194" t="s">
        <v>217</v>
      </c>
      <c r="D148" s="160" t="s">
        <v>112</v>
      </c>
      <c r="E148" s="167">
        <v>71.66</v>
      </c>
      <c r="F148" s="170"/>
      <c r="G148" s="171">
        <f>ROUND(E148*F148,2)</f>
        <v>0</v>
      </c>
      <c r="H148" s="170"/>
      <c r="I148" s="171">
        <f>ROUND(E148*H148,2)</f>
        <v>0</v>
      </c>
      <c r="J148" s="170"/>
      <c r="K148" s="171">
        <f>ROUND(E148*J148,2)</f>
        <v>0</v>
      </c>
      <c r="L148" s="171">
        <v>21</v>
      </c>
      <c r="M148" s="171">
        <f>G148*(1+L148/100)</f>
        <v>0</v>
      </c>
      <c r="N148" s="161">
        <v>4.0699999999999998E-3</v>
      </c>
      <c r="O148" s="161">
        <f>ROUND(E148*N148,5)</f>
        <v>0.29165999999999997</v>
      </c>
      <c r="P148" s="161">
        <v>0</v>
      </c>
      <c r="Q148" s="161">
        <f>ROUND(E148*P148,5)</f>
        <v>0</v>
      </c>
      <c r="R148" s="161"/>
      <c r="S148" s="161"/>
      <c r="T148" s="162">
        <v>0.99504999999999999</v>
      </c>
      <c r="U148" s="161">
        <f>ROUND(E148*T148,2)</f>
        <v>71.31</v>
      </c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 t="s">
        <v>159</v>
      </c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>
      <c r="A149" s="152"/>
      <c r="B149" s="158"/>
      <c r="C149" s="195" t="s">
        <v>136</v>
      </c>
      <c r="D149" s="163"/>
      <c r="E149" s="168"/>
      <c r="F149" s="171"/>
      <c r="G149" s="171"/>
      <c r="H149" s="171"/>
      <c r="I149" s="171"/>
      <c r="J149" s="171"/>
      <c r="K149" s="171"/>
      <c r="L149" s="171"/>
      <c r="M149" s="171"/>
      <c r="N149" s="161"/>
      <c r="O149" s="161"/>
      <c r="P149" s="161"/>
      <c r="Q149" s="161"/>
      <c r="R149" s="161"/>
      <c r="S149" s="161"/>
      <c r="T149" s="162"/>
      <c r="U149" s="16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 t="s">
        <v>115</v>
      </c>
      <c r="AF149" s="151">
        <v>0</v>
      </c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>
      <c r="A150" s="152"/>
      <c r="B150" s="158"/>
      <c r="C150" s="195" t="s">
        <v>137</v>
      </c>
      <c r="D150" s="163"/>
      <c r="E150" s="168">
        <v>1.03</v>
      </c>
      <c r="F150" s="171"/>
      <c r="G150" s="171"/>
      <c r="H150" s="171"/>
      <c r="I150" s="171"/>
      <c r="J150" s="171"/>
      <c r="K150" s="171"/>
      <c r="L150" s="171"/>
      <c r="M150" s="171"/>
      <c r="N150" s="161"/>
      <c r="O150" s="161"/>
      <c r="P150" s="161"/>
      <c r="Q150" s="161"/>
      <c r="R150" s="161"/>
      <c r="S150" s="161"/>
      <c r="T150" s="162"/>
      <c r="U150" s="16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 t="s">
        <v>115</v>
      </c>
      <c r="AF150" s="151">
        <v>0</v>
      </c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>
      <c r="A151" s="152"/>
      <c r="B151" s="158"/>
      <c r="C151" s="195" t="s">
        <v>138</v>
      </c>
      <c r="D151" s="163"/>
      <c r="E151" s="168">
        <v>8.14</v>
      </c>
      <c r="F151" s="171"/>
      <c r="G151" s="171"/>
      <c r="H151" s="171"/>
      <c r="I151" s="171"/>
      <c r="J151" s="171"/>
      <c r="K151" s="171"/>
      <c r="L151" s="171"/>
      <c r="M151" s="171"/>
      <c r="N151" s="161"/>
      <c r="O151" s="161"/>
      <c r="P151" s="161"/>
      <c r="Q151" s="161"/>
      <c r="R151" s="161"/>
      <c r="S151" s="161"/>
      <c r="T151" s="162"/>
      <c r="U151" s="16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 t="s">
        <v>115</v>
      </c>
      <c r="AF151" s="151">
        <v>0</v>
      </c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>
      <c r="A152" s="152"/>
      <c r="B152" s="158"/>
      <c r="C152" s="195" t="s">
        <v>139</v>
      </c>
      <c r="D152" s="163"/>
      <c r="E152" s="168"/>
      <c r="F152" s="171"/>
      <c r="G152" s="171"/>
      <c r="H152" s="171"/>
      <c r="I152" s="171"/>
      <c r="J152" s="171"/>
      <c r="K152" s="171"/>
      <c r="L152" s="171"/>
      <c r="M152" s="171"/>
      <c r="N152" s="161"/>
      <c r="O152" s="161"/>
      <c r="P152" s="161"/>
      <c r="Q152" s="161"/>
      <c r="R152" s="161"/>
      <c r="S152" s="161"/>
      <c r="T152" s="162"/>
      <c r="U152" s="16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 t="s">
        <v>115</v>
      </c>
      <c r="AF152" s="151">
        <v>0</v>
      </c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>
      <c r="A153" s="152"/>
      <c r="B153" s="158"/>
      <c r="C153" s="195" t="s">
        <v>140</v>
      </c>
      <c r="D153" s="163"/>
      <c r="E153" s="168">
        <v>53.78</v>
      </c>
      <c r="F153" s="171"/>
      <c r="G153" s="171"/>
      <c r="H153" s="171"/>
      <c r="I153" s="171"/>
      <c r="J153" s="171"/>
      <c r="K153" s="171"/>
      <c r="L153" s="171"/>
      <c r="M153" s="171"/>
      <c r="N153" s="161"/>
      <c r="O153" s="161"/>
      <c r="P153" s="161"/>
      <c r="Q153" s="161"/>
      <c r="R153" s="161"/>
      <c r="S153" s="161"/>
      <c r="T153" s="162"/>
      <c r="U153" s="16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 t="s">
        <v>115</v>
      </c>
      <c r="AF153" s="151">
        <v>0</v>
      </c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>
      <c r="A154" s="152"/>
      <c r="B154" s="158"/>
      <c r="C154" s="195" t="s">
        <v>141</v>
      </c>
      <c r="D154" s="163"/>
      <c r="E154" s="168">
        <v>6.49</v>
      </c>
      <c r="F154" s="171"/>
      <c r="G154" s="171"/>
      <c r="H154" s="171"/>
      <c r="I154" s="171"/>
      <c r="J154" s="171"/>
      <c r="K154" s="171"/>
      <c r="L154" s="171"/>
      <c r="M154" s="171"/>
      <c r="N154" s="161"/>
      <c r="O154" s="161"/>
      <c r="P154" s="161"/>
      <c r="Q154" s="161"/>
      <c r="R154" s="161"/>
      <c r="S154" s="161"/>
      <c r="T154" s="162"/>
      <c r="U154" s="16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 t="s">
        <v>115</v>
      </c>
      <c r="AF154" s="151">
        <v>0</v>
      </c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>
      <c r="A155" s="152"/>
      <c r="B155" s="158"/>
      <c r="C155" s="195" t="s">
        <v>142</v>
      </c>
      <c r="D155" s="163"/>
      <c r="E155" s="168">
        <v>2.2200000000000002</v>
      </c>
      <c r="F155" s="171"/>
      <c r="G155" s="171"/>
      <c r="H155" s="171"/>
      <c r="I155" s="171"/>
      <c r="J155" s="171"/>
      <c r="K155" s="171"/>
      <c r="L155" s="171"/>
      <c r="M155" s="171"/>
      <c r="N155" s="161"/>
      <c r="O155" s="161"/>
      <c r="P155" s="161"/>
      <c r="Q155" s="161"/>
      <c r="R155" s="161"/>
      <c r="S155" s="161"/>
      <c r="T155" s="162"/>
      <c r="U155" s="16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 t="s">
        <v>115</v>
      </c>
      <c r="AF155" s="151">
        <v>0</v>
      </c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>
      <c r="A156" s="152">
        <v>31</v>
      </c>
      <c r="B156" s="158" t="s">
        <v>218</v>
      </c>
      <c r="C156" s="194" t="s">
        <v>219</v>
      </c>
      <c r="D156" s="160" t="s">
        <v>200</v>
      </c>
      <c r="E156" s="167">
        <v>145.578</v>
      </c>
      <c r="F156" s="170"/>
      <c r="G156" s="171">
        <f>ROUND(E156*F156,2)</f>
        <v>0</v>
      </c>
      <c r="H156" s="170"/>
      <c r="I156" s="171">
        <f>ROUND(E156*H156,2)</f>
        <v>0</v>
      </c>
      <c r="J156" s="170"/>
      <c r="K156" s="171">
        <f>ROUND(E156*J156,2)</f>
        <v>0</v>
      </c>
      <c r="L156" s="171">
        <v>21</v>
      </c>
      <c r="M156" s="171">
        <f>G156*(1+L156/100)</f>
        <v>0</v>
      </c>
      <c r="N156" s="161">
        <v>4.0000000000000003E-5</v>
      </c>
      <c r="O156" s="161">
        <f>ROUND(E156*N156,5)</f>
        <v>5.8199999999999997E-3</v>
      </c>
      <c r="P156" s="161">
        <v>0</v>
      </c>
      <c r="Q156" s="161">
        <f>ROUND(E156*P156,5)</f>
        <v>0</v>
      </c>
      <c r="R156" s="161"/>
      <c r="S156" s="161"/>
      <c r="T156" s="162">
        <v>0.15</v>
      </c>
      <c r="U156" s="161">
        <f>ROUND(E156*T156,2)</f>
        <v>21.84</v>
      </c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 t="s">
        <v>113</v>
      </c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>
      <c r="A157" s="152"/>
      <c r="B157" s="158"/>
      <c r="C157" s="195" t="s">
        <v>220</v>
      </c>
      <c r="D157" s="163"/>
      <c r="E157" s="168">
        <v>34.43</v>
      </c>
      <c r="F157" s="171"/>
      <c r="G157" s="171"/>
      <c r="H157" s="171"/>
      <c r="I157" s="171"/>
      <c r="J157" s="171"/>
      <c r="K157" s="171"/>
      <c r="L157" s="171"/>
      <c r="M157" s="171"/>
      <c r="N157" s="161"/>
      <c r="O157" s="161"/>
      <c r="P157" s="161"/>
      <c r="Q157" s="161"/>
      <c r="R157" s="161"/>
      <c r="S157" s="161"/>
      <c r="T157" s="162"/>
      <c r="U157" s="16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 t="s">
        <v>115</v>
      </c>
      <c r="AF157" s="151">
        <v>0</v>
      </c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>
      <c r="A158" s="152"/>
      <c r="B158" s="158"/>
      <c r="C158" s="195" t="s">
        <v>114</v>
      </c>
      <c r="D158" s="163"/>
      <c r="E158" s="168">
        <v>3.5</v>
      </c>
      <c r="F158" s="171"/>
      <c r="G158" s="171"/>
      <c r="H158" s="171"/>
      <c r="I158" s="171"/>
      <c r="J158" s="171"/>
      <c r="K158" s="171"/>
      <c r="L158" s="171"/>
      <c r="M158" s="171"/>
      <c r="N158" s="161"/>
      <c r="O158" s="161"/>
      <c r="P158" s="161"/>
      <c r="Q158" s="161"/>
      <c r="R158" s="161"/>
      <c r="S158" s="161"/>
      <c r="T158" s="162"/>
      <c r="U158" s="16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 t="s">
        <v>115</v>
      </c>
      <c r="AF158" s="151">
        <v>0</v>
      </c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>
      <c r="A159" s="152"/>
      <c r="B159" s="158"/>
      <c r="C159" s="195" t="s">
        <v>116</v>
      </c>
      <c r="D159" s="163"/>
      <c r="E159" s="168">
        <v>5.4</v>
      </c>
      <c r="F159" s="171"/>
      <c r="G159" s="171"/>
      <c r="H159" s="171"/>
      <c r="I159" s="171"/>
      <c r="J159" s="171"/>
      <c r="K159" s="171"/>
      <c r="L159" s="171"/>
      <c r="M159" s="171"/>
      <c r="N159" s="161"/>
      <c r="O159" s="161"/>
      <c r="P159" s="161"/>
      <c r="Q159" s="161"/>
      <c r="R159" s="161"/>
      <c r="S159" s="161"/>
      <c r="T159" s="162"/>
      <c r="U159" s="16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 t="s">
        <v>115</v>
      </c>
      <c r="AF159" s="151">
        <v>0</v>
      </c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>
      <c r="A160" s="152"/>
      <c r="B160" s="158"/>
      <c r="C160" s="195" t="s">
        <v>117</v>
      </c>
      <c r="D160" s="163"/>
      <c r="E160" s="168">
        <v>8.6</v>
      </c>
      <c r="F160" s="171"/>
      <c r="G160" s="171"/>
      <c r="H160" s="171"/>
      <c r="I160" s="171"/>
      <c r="J160" s="171"/>
      <c r="K160" s="171"/>
      <c r="L160" s="171"/>
      <c r="M160" s="171"/>
      <c r="N160" s="161"/>
      <c r="O160" s="161"/>
      <c r="P160" s="161"/>
      <c r="Q160" s="161"/>
      <c r="R160" s="161"/>
      <c r="S160" s="161"/>
      <c r="T160" s="162"/>
      <c r="U160" s="16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 t="s">
        <v>115</v>
      </c>
      <c r="AF160" s="151">
        <v>0</v>
      </c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>
      <c r="A161" s="152"/>
      <c r="B161" s="158"/>
      <c r="C161" s="195" t="s">
        <v>118</v>
      </c>
      <c r="D161" s="163"/>
      <c r="E161" s="168">
        <v>14.2</v>
      </c>
      <c r="F161" s="171"/>
      <c r="G161" s="171"/>
      <c r="H161" s="171"/>
      <c r="I161" s="171"/>
      <c r="J161" s="171"/>
      <c r="K161" s="171"/>
      <c r="L161" s="171"/>
      <c r="M161" s="171"/>
      <c r="N161" s="161"/>
      <c r="O161" s="161"/>
      <c r="P161" s="161"/>
      <c r="Q161" s="161"/>
      <c r="R161" s="161"/>
      <c r="S161" s="161"/>
      <c r="T161" s="162"/>
      <c r="U161" s="16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 t="s">
        <v>115</v>
      </c>
      <c r="AF161" s="151">
        <v>0</v>
      </c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>
      <c r="A162" s="152"/>
      <c r="B162" s="158"/>
      <c r="C162" s="195" t="s">
        <v>119</v>
      </c>
      <c r="D162" s="163"/>
      <c r="E162" s="168">
        <v>60.148000000000003</v>
      </c>
      <c r="F162" s="171"/>
      <c r="G162" s="171"/>
      <c r="H162" s="171"/>
      <c r="I162" s="171"/>
      <c r="J162" s="171"/>
      <c r="K162" s="171"/>
      <c r="L162" s="171"/>
      <c r="M162" s="171"/>
      <c r="N162" s="161"/>
      <c r="O162" s="161"/>
      <c r="P162" s="161"/>
      <c r="Q162" s="161"/>
      <c r="R162" s="161"/>
      <c r="S162" s="161"/>
      <c r="T162" s="162"/>
      <c r="U162" s="16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 t="s">
        <v>115</v>
      </c>
      <c r="AF162" s="151">
        <v>0</v>
      </c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>
      <c r="A163" s="152"/>
      <c r="B163" s="158"/>
      <c r="C163" s="195" t="s">
        <v>120</v>
      </c>
      <c r="D163" s="163"/>
      <c r="E163" s="168">
        <v>5</v>
      </c>
      <c r="F163" s="171"/>
      <c r="G163" s="171"/>
      <c r="H163" s="171"/>
      <c r="I163" s="171"/>
      <c r="J163" s="171"/>
      <c r="K163" s="171"/>
      <c r="L163" s="171"/>
      <c r="M163" s="171"/>
      <c r="N163" s="161"/>
      <c r="O163" s="161"/>
      <c r="P163" s="161"/>
      <c r="Q163" s="161"/>
      <c r="R163" s="161"/>
      <c r="S163" s="161"/>
      <c r="T163" s="162"/>
      <c r="U163" s="16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 t="s">
        <v>115</v>
      </c>
      <c r="AF163" s="151">
        <v>0</v>
      </c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>
      <c r="A164" s="152"/>
      <c r="B164" s="158"/>
      <c r="C164" s="195" t="s">
        <v>121</v>
      </c>
      <c r="D164" s="163"/>
      <c r="E164" s="168">
        <v>14.3</v>
      </c>
      <c r="F164" s="171"/>
      <c r="G164" s="171"/>
      <c r="H164" s="171"/>
      <c r="I164" s="171"/>
      <c r="J164" s="171"/>
      <c r="K164" s="171"/>
      <c r="L164" s="171"/>
      <c r="M164" s="171"/>
      <c r="N164" s="161"/>
      <c r="O164" s="161"/>
      <c r="P164" s="161"/>
      <c r="Q164" s="161"/>
      <c r="R164" s="161"/>
      <c r="S164" s="161"/>
      <c r="T164" s="162"/>
      <c r="U164" s="16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 t="s">
        <v>115</v>
      </c>
      <c r="AF164" s="151">
        <v>0</v>
      </c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>
      <c r="A165" s="152">
        <v>32</v>
      </c>
      <c r="B165" s="158" t="s">
        <v>221</v>
      </c>
      <c r="C165" s="194" t="s">
        <v>222</v>
      </c>
      <c r="D165" s="160" t="s">
        <v>112</v>
      </c>
      <c r="E165" s="167">
        <v>80.719650000000001</v>
      </c>
      <c r="F165" s="170"/>
      <c r="G165" s="171">
        <f>ROUND(E165*F165,2)</f>
        <v>0</v>
      </c>
      <c r="H165" s="170"/>
      <c r="I165" s="171">
        <f>ROUND(E165*H165,2)</f>
        <v>0</v>
      </c>
      <c r="J165" s="170"/>
      <c r="K165" s="171">
        <f>ROUND(E165*J165,2)</f>
        <v>0</v>
      </c>
      <c r="L165" s="171">
        <v>21</v>
      </c>
      <c r="M165" s="171">
        <f>G165*(1+L165/100)</f>
        <v>0</v>
      </c>
      <c r="N165" s="161">
        <v>1.7999999999999999E-2</v>
      </c>
      <c r="O165" s="161">
        <f>ROUND(E165*N165,5)</f>
        <v>1.45295</v>
      </c>
      <c r="P165" s="161">
        <v>0</v>
      </c>
      <c r="Q165" s="161">
        <f>ROUND(E165*P165,5)</f>
        <v>0</v>
      </c>
      <c r="R165" s="161"/>
      <c r="S165" s="161"/>
      <c r="T165" s="162">
        <v>0</v>
      </c>
      <c r="U165" s="161">
        <f>ROUND(E165*T165,2)</f>
        <v>0</v>
      </c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 t="s">
        <v>223</v>
      </c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>
      <c r="A166" s="152"/>
      <c r="B166" s="158"/>
      <c r="C166" s="195" t="s">
        <v>224</v>
      </c>
      <c r="D166" s="163"/>
      <c r="E166" s="168">
        <v>80.719650000000001</v>
      </c>
      <c r="F166" s="171"/>
      <c r="G166" s="171"/>
      <c r="H166" s="171"/>
      <c r="I166" s="171"/>
      <c r="J166" s="171"/>
      <c r="K166" s="171"/>
      <c r="L166" s="171"/>
      <c r="M166" s="171"/>
      <c r="N166" s="161"/>
      <c r="O166" s="161"/>
      <c r="P166" s="161"/>
      <c r="Q166" s="161"/>
      <c r="R166" s="161"/>
      <c r="S166" s="161"/>
      <c r="T166" s="162"/>
      <c r="U166" s="16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 t="s">
        <v>115</v>
      </c>
      <c r="AF166" s="151">
        <v>0</v>
      </c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>
      <c r="A167" s="153" t="s">
        <v>108</v>
      </c>
      <c r="B167" s="159" t="s">
        <v>71</v>
      </c>
      <c r="C167" s="196" t="s">
        <v>72</v>
      </c>
      <c r="D167" s="164"/>
      <c r="E167" s="169"/>
      <c r="F167" s="172"/>
      <c r="G167" s="172">
        <f>SUMIF(AE168:AE182,"&lt;&gt;NOR",G168:G182)</f>
        <v>0</v>
      </c>
      <c r="H167" s="172"/>
      <c r="I167" s="172">
        <f>SUM(I168:I182)</f>
        <v>0</v>
      </c>
      <c r="J167" s="172"/>
      <c r="K167" s="172">
        <f>SUM(K168:K182)</f>
        <v>0</v>
      </c>
      <c r="L167" s="172"/>
      <c r="M167" s="172">
        <f>SUM(M168:M182)</f>
        <v>0</v>
      </c>
      <c r="N167" s="165"/>
      <c r="O167" s="165">
        <f>SUM(O168:O182)</f>
        <v>1.41879</v>
      </c>
      <c r="P167" s="165"/>
      <c r="Q167" s="165">
        <f>SUM(Q168:Q182)</f>
        <v>0</v>
      </c>
      <c r="R167" s="165"/>
      <c r="S167" s="165"/>
      <c r="T167" s="166"/>
      <c r="U167" s="165">
        <f>SUM(U168:U182)</f>
        <v>240.59</v>
      </c>
      <c r="AE167" t="s">
        <v>109</v>
      </c>
    </row>
    <row r="168" spans="1:60" ht="22.5" outlineLevel="1">
      <c r="A168" s="152">
        <v>33</v>
      </c>
      <c r="B168" s="158" t="s">
        <v>225</v>
      </c>
      <c r="C168" s="194" t="s">
        <v>226</v>
      </c>
      <c r="D168" s="160" t="s">
        <v>112</v>
      </c>
      <c r="E168" s="167">
        <v>353.85950000000003</v>
      </c>
      <c r="F168" s="170"/>
      <c r="G168" s="171">
        <f>ROUND(E168*F168,2)</f>
        <v>0</v>
      </c>
      <c r="H168" s="170"/>
      <c r="I168" s="171">
        <f>ROUND(E168*H168,2)</f>
        <v>0</v>
      </c>
      <c r="J168" s="170"/>
      <c r="K168" s="171">
        <f>ROUND(E168*J168,2)</f>
        <v>0</v>
      </c>
      <c r="L168" s="171">
        <v>21</v>
      </c>
      <c r="M168" s="171">
        <f>G168*(1+L168/100)</f>
        <v>0</v>
      </c>
      <c r="N168" s="161">
        <v>4.0000000000000002E-4</v>
      </c>
      <c r="O168" s="161">
        <f>ROUND(E168*N168,5)</f>
        <v>0.14154</v>
      </c>
      <c r="P168" s="161">
        <v>0</v>
      </c>
      <c r="Q168" s="161">
        <f>ROUND(E168*P168,5)</f>
        <v>0</v>
      </c>
      <c r="R168" s="161"/>
      <c r="S168" s="161"/>
      <c r="T168" s="162">
        <v>0.65583999999999998</v>
      </c>
      <c r="U168" s="161">
        <f>ROUND(E168*T168,2)</f>
        <v>232.08</v>
      </c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 t="s">
        <v>159</v>
      </c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>
      <c r="A169" s="152"/>
      <c r="B169" s="158"/>
      <c r="C169" s="195" t="s">
        <v>136</v>
      </c>
      <c r="D169" s="163"/>
      <c r="E169" s="168"/>
      <c r="F169" s="171"/>
      <c r="G169" s="171"/>
      <c r="H169" s="171"/>
      <c r="I169" s="171"/>
      <c r="J169" s="171"/>
      <c r="K169" s="171"/>
      <c r="L169" s="171"/>
      <c r="M169" s="171"/>
      <c r="N169" s="161"/>
      <c r="O169" s="161"/>
      <c r="P169" s="161"/>
      <c r="Q169" s="161"/>
      <c r="R169" s="161"/>
      <c r="S169" s="161"/>
      <c r="T169" s="162"/>
      <c r="U169" s="16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 t="s">
        <v>115</v>
      </c>
      <c r="AF169" s="151">
        <v>0</v>
      </c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>
      <c r="A170" s="152"/>
      <c r="B170" s="158"/>
      <c r="C170" s="195" t="s">
        <v>145</v>
      </c>
      <c r="D170" s="163"/>
      <c r="E170" s="168">
        <v>64.19</v>
      </c>
      <c r="F170" s="171"/>
      <c r="G170" s="171"/>
      <c r="H170" s="171"/>
      <c r="I170" s="171"/>
      <c r="J170" s="171"/>
      <c r="K170" s="171"/>
      <c r="L170" s="171"/>
      <c r="M170" s="171"/>
      <c r="N170" s="161"/>
      <c r="O170" s="161"/>
      <c r="P170" s="161"/>
      <c r="Q170" s="161"/>
      <c r="R170" s="161"/>
      <c r="S170" s="161"/>
      <c r="T170" s="162"/>
      <c r="U170" s="16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 t="s">
        <v>115</v>
      </c>
      <c r="AF170" s="151">
        <v>0</v>
      </c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>
      <c r="A171" s="152"/>
      <c r="B171" s="158"/>
      <c r="C171" s="195" t="s">
        <v>146</v>
      </c>
      <c r="D171" s="163"/>
      <c r="E171" s="168">
        <v>24.27</v>
      </c>
      <c r="F171" s="171"/>
      <c r="G171" s="171"/>
      <c r="H171" s="171"/>
      <c r="I171" s="171"/>
      <c r="J171" s="171"/>
      <c r="K171" s="171"/>
      <c r="L171" s="171"/>
      <c r="M171" s="171"/>
      <c r="N171" s="161"/>
      <c r="O171" s="161"/>
      <c r="P171" s="161"/>
      <c r="Q171" s="161"/>
      <c r="R171" s="161"/>
      <c r="S171" s="161"/>
      <c r="T171" s="162"/>
      <c r="U171" s="16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 t="s">
        <v>115</v>
      </c>
      <c r="AF171" s="151">
        <v>0</v>
      </c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>
      <c r="A172" s="152"/>
      <c r="B172" s="158"/>
      <c r="C172" s="195" t="s">
        <v>139</v>
      </c>
      <c r="D172" s="163"/>
      <c r="E172" s="168"/>
      <c r="F172" s="171"/>
      <c r="G172" s="171"/>
      <c r="H172" s="171"/>
      <c r="I172" s="171"/>
      <c r="J172" s="171"/>
      <c r="K172" s="171"/>
      <c r="L172" s="171"/>
      <c r="M172" s="171"/>
      <c r="N172" s="161"/>
      <c r="O172" s="161"/>
      <c r="P172" s="161"/>
      <c r="Q172" s="161"/>
      <c r="R172" s="161"/>
      <c r="S172" s="161"/>
      <c r="T172" s="162"/>
      <c r="U172" s="16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 t="s">
        <v>115</v>
      </c>
      <c r="AF172" s="151">
        <v>0</v>
      </c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>
      <c r="A173" s="152"/>
      <c r="B173" s="158"/>
      <c r="C173" s="195" t="s">
        <v>147</v>
      </c>
      <c r="D173" s="163"/>
      <c r="E173" s="168">
        <v>9.0299999999999994</v>
      </c>
      <c r="F173" s="171"/>
      <c r="G173" s="171"/>
      <c r="H173" s="171"/>
      <c r="I173" s="171"/>
      <c r="J173" s="171"/>
      <c r="K173" s="171"/>
      <c r="L173" s="171"/>
      <c r="M173" s="171"/>
      <c r="N173" s="161"/>
      <c r="O173" s="161"/>
      <c r="P173" s="161"/>
      <c r="Q173" s="161"/>
      <c r="R173" s="161"/>
      <c r="S173" s="161"/>
      <c r="T173" s="162"/>
      <c r="U173" s="16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 t="s">
        <v>115</v>
      </c>
      <c r="AF173" s="151">
        <v>0</v>
      </c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22.5" outlineLevel="1">
      <c r="A174" s="152"/>
      <c r="B174" s="158"/>
      <c r="C174" s="195" t="s">
        <v>168</v>
      </c>
      <c r="D174" s="163"/>
      <c r="E174" s="168">
        <v>196.92949999999999</v>
      </c>
      <c r="F174" s="171"/>
      <c r="G174" s="171"/>
      <c r="H174" s="171"/>
      <c r="I174" s="171"/>
      <c r="J174" s="171"/>
      <c r="K174" s="171"/>
      <c r="L174" s="171"/>
      <c r="M174" s="171"/>
      <c r="N174" s="161"/>
      <c r="O174" s="161"/>
      <c r="P174" s="161"/>
      <c r="Q174" s="161"/>
      <c r="R174" s="161"/>
      <c r="S174" s="161"/>
      <c r="T174" s="162"/>
      <c r="U174" s="16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 t="s">
        <v>115</v>
      </c>
      <c r="AF174" s="151">
        <v>0</v>
      </c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>
      <c r="A175" s="152"/>
      <c r="B175" s="158"/>
      <c r="C175" s="195" t="s">
        <v>149</v>
      </c>
      <c r="D175" s="163"/>
      <c r="E175" s="168">
        <v>59.44</v>
      </c>
      <c r="F175" s="171"/>
      <c r="G175" s="171"/>
      <c r="H175" s="171"/>
      <c r="I175" s="171"/>
      <c r="J175" s="171"/>
      <c r="K175" s="171"/>
      <c r="L175" s="171"/>
      <c r="M175" s="171"/>
      <c r="N175" s="161"/>
      <c r="O175" s="161"/>
      <c r="P175" s="161"/>
      <c r="Q175" s="161"/>
      <c r="R175" s="161"/>
      <c r="S175" s="161"/>
      <c r="T175" s="162"/>
      <c r="U175" s="16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 t="s">
        <v>115</v>
      </c>
      <c r="AF175" s="151">
        <v>0</v>
      </c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>
      <c r="A176" s="152">
        <v>34</v>
      </c>
      <c r="B176" s="158" t="s">
        <v>227</v>
      </c>
      <c r="C176" s="194" t="s">
        <v>228</v>
      </c>
      <c r="D176" s="160" t="s">
        <v>112</v>
      </c>
      <c r="E176" s="167">
        <v>424.63139999999999</v>
      </c>
      <c r="F176" s="170"/>
      <c r="G176" s="171">
        <f>ROUND(E176*F176,2)</f>
        <v>0</v>
      </c>
      <c r="H176" s="170"/>
      <c r="I176" s="171">
        <f>ROUND(E176*H176,2)</f>
        <v>0</v>
      </c>
      <c r="J176" s="170"/>
      <c r="K176" s="171">
        <f>ROUND(E176*J176,2)</f>
        <v>0</v>
      </c>
      <c r="L176" s="171">
        <v>21</v>
      </c>
      <c r="M176" s="171">
        <f>G176*(1+L176/100)</f>
        <v>0</v>
      </c>
      <c r="N176" s="161">
        <v>3.0000000000000001E-3</v>
      </c>
      <c r="O176" s="161">
        <f>ROUND(E176*N176,5)</f>
        <v>1.27389</v>
      </c>
      <c r="P176" s="161">
        <v>0</v>
      </c>
      <c r="Q176" s="161">
        <f>ROUND(E176*P176,5)</f>
        <v>0</v>
      </c>
      <c r="R176" s="161"/>
      <c r="S176" s="161"/>
      <c r="T176" s="162">
        <v>0</v>
      </c>
      <c r="U176" s="161">
        <f>ROUND(E176*T176,2)</f>
        <v>0</v>
      </c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 t="s">
        <v>223</v>
      </c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>
      <c r="A177" s="152"/>
      <c r="B177" s="158"/>
      <c r="C177" s="195" t="s">
        <v>229</v>
      </c>
      <c r="D177" s="163"/>
      <c r="E177" s="168">
        <v>424.63139999999999</v>
      </c>
      <c r="F177" s="171"/>
      <c r="G177" s="171"/>
      <c r="H177" s="171"/>
      <c r="I177" s="171"/>
      <c r="J177" s="171"/>
      <c r="K177" s="171"/>
      <c r="L177" s="171"/>
      <c r="M177" s="171"/>
      <c r="N177" s="161"/>
      <c r="O177" s="161"/>
      <c r="P177" s="161"/>
      <c r="Q177" s="161"/>
      <c r="R177" s="161"/>
      <c r="S177" s="161"/>
      <c r="T177" s="162"/>
      <c r="U177" s="16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 t="s">
        <v>115</v>
      </c>
      <c r="AF177" s="151">
        <v>0</v>
      </c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>
      <c r="A178" s="152">
        <v>35</v>
      </c>
      <c r="B178" s="158" t="s">
        <v>230</v>
      </c>
      <c r="C178" s="194" t="s">
        <v>231</v>
      </c>
      <c r="D178" s="160" t="s">
        <v>200</v>
      </c>
      <c r="E178" s="167">
        <v>55.98</v>
      </c>
      <c r="F178" s="170"/>
      <c r="G178" s="171">
        <f>ROUND(E178*F178,2)</f>
        <v>0</v>
      </c>
      <c r="H178" s="170"/>
      <c r="I178" s="171">
        <f>ROUND(E178*H178,2)</f>
        <v>0</v>
      </c>
      <c r="J178" s="170"/>
      <c r="K178" s="171">
        <f>ROUND(E178*J178,2)</f>
        <v>0</v>
      </c>
      <c r="L178" s="171">
        <v>21</v>
      </c>
      <c r="M178" s="171">
        <f>G178*(1+L178/100)</f>
        <v>0</v>
      </c>
      <c r="N178" s="161">
        <v>6.0000000000000002E-5</v>
      </c>
      <c r="O178" s="161">
        <f>ROUND(E178*N178,5)</f>
        <v>3.3600000000000001E-3</v>
      </c>
      <c r="P178" s="161">
        <v>0</v>
      </c>
      <c r="Q178" s="161">
        <f>ROUND(E178*P178,5)</f>
        <v>0</v>
      </c>
      <c r="R178" s="161"/>
      <c r="S178" s="161"/>
      <c r="T178" s="162">
        <v>0.152</v>
      </c>
      <c r="U178" s="161">
        <f>ROUND(E178*T178,2)</f>
        <v>8.51</v>
      </c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 t="s">
        <v>113</v>
      </c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>
      <c r="A179" s="152"/>
      <c r="B179" s="158"/>
      <c r="C179" s="195" t="s">
        <v>232</v>
      </c>
      <c r="D179" s="163"/>
      <c r="E179" s="168">
        <v>21.6</v>
      </c>
      <c r="F179" s="171"/>
      <c r="G179" s="171"/>
      <c r="H179" s="171"/>
      <c r="I179" s="171"/>
      <c r="J179" s="171"/>
      <c r="K179" s="171"/>
      <c r="L179" s="171"/>
      <c r="M179" s="171"/>
      <c r="N179" s="161"/>
      <c r="O179" s="161"/>
      <c r="P179" s="161"/>
      <c r="Q179" s="161"/>
      <c r="R179" s="161"/>
      <c r="S179" s="161"/>
      <c r="T179" s="162"/>
      <c r="U179" s="16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 t="s">
        <v>115</v>
      </c>
      <c r="AF179" s="151">
        <v>0</v>
      </c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>
      <c r="A180" s="152"/>
      <c r="B180" s="158"/>
      <c r="C180" s="195" t="s">
        <v>233</v>
      </c>
      <c r="D180" s="163"/>
      <c r="E180" s="168">
        <v>34.380000000000003</v>
      </c>
      <c r="F180" s="171"/>
      <c r="G180" s="171"/>
      <c r="H180" s="171"/>
      <c r="I180" s="171"/>
      <c r="J180" s="171"/>
      <c r="K180" s="171"/>
      <c r="L180" s="171"/>
      <c r="M180" s="171"/>
      <c r="N180" s="161"/>
      <c r="O180" s="161"/>
      <c r="P180" s="161"/>
      <c r="Q180" s="161"/>
      <c r="R180" s="161"/>
      <c r="S180" s="161"/>
      <c r="T180" s="162"/>
      <c r="U180" s="16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 t="s">
        <v>115</v>
      </c>
      <c r="AF180" s="151">
        <v>0</v>
      </c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>
      <c r="A181" s="152">
        <v>36</v>
      </c>
      <c r="B181" s="158" t="s">
        <v>234</v>
      </c>
      <c r="C181" s="194" t="s">
        <v>235</v>
      </c>
      <c r="D181" s="160" t="s">
        <v>200</v>
      </c>
      <c r="E181" s="167">
        <v>67.176000000000002</v>
      </c>
      <c r="F181" s="170"/>
      <c r="G181" s="171">
        <f>ROUND(E181*F181,2)</f>
        <v>0</v>
      </c>
      <c r="H181" s="170"/>
      <c r="I181" s="171">
        <f>ROUND(E181*H181,2)</f>
        <v>0</v>
      </c>
      <c r="J181" s="170"/>
      <c r="K181" s="171">
        <f>ROUND(E181*J181,2)</f>
        <v>0</v>
      </c>
      <c r="L181" s="171">
        <v>21</v>
      </c>
      <c r="M181" s="171">
        <f>G181*(1+L181/100)</f>
        <v>0</v>
      </c>
      <c r="N181" s="161">
        <v>0</v>
      </c>
      <c r="O181" s="161">
        <f>ROUND(E181*N181,5)</f>
        <v>0</v>
      </c>
      <c r="P181" s="161">
        <v>0</v>
      </c>
      <c r="Q181" s="161">
        <f>ROUND(E181*P181,5)</f>
        <v>0</v>
      </c>
      <c r="R181" s="161"/>
      <c r="S181" s="161"/>
      <c r="T181" s="162">
        <v>0</v>
      </c>
      <c r="U181" s="161">
        <f>ROUND(E181*T181,2)</f>
        <v>0</v>
      </c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 t="s">
        <v>113</v>
      </c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>
      <c r="A182" s="152"/>
      <c r="B182" s="158"/>
      <c r="C182" s="195" t="s">
        <v>236</v>
      </c>
      <c r="D182" s="163"/>
      <c r="E182" s="168">
        <v>67.176000000000002</v>
      </c>
      <c r="F182" s="171"/>
      <c r="G182" s="171"/>
      <c r="H182" s="171"/>
      <c r="I182" s="171"/>
      <c r="J182" s="171"/>
      <c r="K182" s="171"/>
      <c r="L182" s="171"/>
      <c r="M182" s="171"/>
      <c r="N182" s="161"/>
      <c r="O182" s="161"/>
      <c r="P182" s="161"/>
      <c r="Q182" s="161"/>
      <c r="R182" s="161"/>
      <c r="S182" s="161"/>
      <c r="T182" s="162"/>
      <c r="U182" s="16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 t="s">
        <v>115</v>
      </c>
      <c r="AF182" s="151">
        <v>0</v>
      </c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>
      <c r="A183" s="153" t="s">
        <v>108</v>
      </c>
      <c r="B183" s="159" t="s">
        <v>73</v>
      </c>
      <c r="C183" s="196" t="s">
        <v>74</v>
      </c>
      <c r="D183" s="164"/>
      <c r="E183" s="169"/>
      <c r="F183" s="172"/>
      <c r="G183" s="172">
        <f>SUMIF(AE184:AE206,"&lt;&gt;NOR",G184:G206)</f>
        <v>0</v>
      </c>
      <c r="H183" s="172"/>
      <c r="I183" s="172">
        <f>SUM(I184:I206)</f>
        <v>0</v>
      </c>
      <c r="J183" s="172"/>
      <c r="K183" s="172">
        <f>SUM(K184:K206)</f>
        <v>0</v>
      </c>
      <c r="L183" s="172"/>
      <c r="M183" s="172">
        <f>SUM(M184:M206)</f>
        <v>0</v>
      </c>
      <c r="N183" s="165"/>
      <c r="O183" s="165">
        <f>SUM(O184:O206)</f>
        <v>2.10107</v>
      </c>
      <c r="P183" s="165"/>
      <c r="Q183" s="165">
        <f>SUM(Q184:Q206)</f>
        <v>0</v>
      </c>
      <c r="R183" s="165"/>
      <c r="S183" s="165"/>
      <c r="T183" s="166"/>
      <c r="U183" s="165">
        <f>SUM(U184:U206)</f>
        <v>153.04000000000002</v>
      </c>
      <c r="AE183" t="s">
        <v>109</v>
      </c>
    </row>
    <row r="184" spans="1:60" outlineLevel="1">
      <c r="A184" s="152">
        <v>37</v>
      </c>
      <c r="B184" s="158" t="s">
        <v>237</v>
      </c>
      <c r="C184" s="194" t="s">
        <v>238</v>
      </c>
      <c r="D184" s="160" t="s">
        <v>112</v>
      </c>
      <c r="E184" s="167">
        <v>111.148</v>
      </c>
      <c r="F184" s="170"/>
      <c r="G184" s="171">
        <f>ROUND(E184*F184,2)</f>
        <v>0</v>
      </c>
      <c r="H184" s="170"/>
      <c r="I184" s="171">
        <f>ROUND(E184*H184,2)</f>
        <v>0</v>
      </c>
      <c r="J184" s="170"/>
      <c r="K184" s="171">
        <f>ROUND(E184*J184,2)</f>
        <v>0</v>
      </c>
      <c r="L184" s="171">
        <v>21</v>
      </c>
      <c r="M184" s="171">
        <f>G184*(1+L184/100)</f>
        <v>0</v>
      </c>
      <c r="N184" s="161">
        <v>2.1000000000000001E-4</v>
      </c>
      <c r="O184" s="161">
        <f>ROUND(E184*N184,5)</f>
        <v>2.334E-2</v>
      </c>
      <c r="P184" s="161">
        <v>0</v>
      </c>
      <c r="Q184" s="161">
        <f>ROUND(E184*P184,5)</f>
        <v>0</v>
      </c>
      <c r="R184" s="161"/>
      <c r="S184" s="161"/>
      <c r="T184" s="162">
        <v>0.05</v>
      </c>
      <c r="U184" s="161">
        <f>ROUND(E184*T184,2)</f>
        <v>5.56</v>
      </c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 t="s">
        <v>113</v>
      </c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>
      <c r="A185" s="152"/>
      <c r="B185" s="158"/>
      <c r="C185" s="195" t="s">
        <v>114</v>
      </c>
      <c r="D185" s="163"/>
      <c r="E185" s="168">
        <v>3.5</v>
      </c>
      <c r="F185" s="171"/>
      <c r="G185" s="171"/>
      <c r="H185" s="171"/>
      <c r="I185" s="171"/>
      <c r="J185" s="171"/>
      <c r="K185" s="171"/>
      <c r="L185" s="171"/>
      <c r="M185" s="171"/>
      <c r="N185" s="161"/>
      <c r="O185" s="161"/>
      <c r="P185" s="161"/>
      <c r="Q185" s="161"/>
      <c r="R185" s="161"/>
      <c r="S185" s="161"/>
      <c r="T185" s="162"/>
      <c r="U185" s="16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 t="s">
        <v>115</v>
      </c>
      <c r="AF185" s="151">
        <v>0</v>
      </c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>
      <c r="A186" s="152"/>
      <c r="B186" s="158"/>
      <c r="C186" s="195" t="s">
        <v>116</v>
      </c>
      <c r="D186" s="163"/>
      <c r="E186" s="168">
        <v>5.4</v>
      </c>
      <c r="F186" s="171"/>
      <c r="G186" s="171"/>
      <c r="H186" s="171"/>
      <c r="I186" s="171"/>
      <c r="J186" s="171"/>
      <c r="K186" s="171"/>
      <c r="L186" s="171"/>
      <c r="M186" s="171"/>
      <c r="N186" s="161"/>
      <c r="O186" s="161"/>
      <c r="P186" s="161"/>
      <c r="Q186" s="161"/>
      <c r="R186" s="161"/>
      <c r="S186" s="161"/>
      <c r="T186" s="162"/>
      <c r="U186" s="16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 t="s">
        <v>115</v>
      </c>
      <c r="AF186" s="151">
        <v>0</v>
      </c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>
      <c r="A187" s="152"/>
      <c r="B187" s="158"/>
      <c r="C187" s="195" t="s">
        <v>117</v>
      </c>
      <c r="D187" s="163"/>
      <c r="E187" s="168">
        <v>8.6</v>
      </c>
      <c r="F187" s="171"/>
      <c r="G187" s="171"/>
      <c r="H187" s="171"/>
      <c r="I187" s="171"/>
      <c r="J187" s="171"/>
      <c r="K187" s="171"/>
      <c r="L187" s="171"/>
      <c r="M187" s="171"/>
      <c r="N187" s="161"/>
      <c r="O187" s="161"/>
      <c r="P187" s="161"/>
      <c r="Q187" s="161"/>
      <c r="R187" s="161"/>
      <c r="S187" s="161"/>
      <c r="T187" s="162"/>
      <c r="U187" s="16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 t="s">
        <v>115</v>
      </c>
      <c r="AF187" s="151">
        <v>0</v>
      </c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>
      <c r="A188" s="152"/>
      <c r="B188" s="158"/>
      <c r="C188" s="195" t="s">
        <v>118</v>
      </c>
      <c r="D188" s="163"/>
      <c r="E188" s="168">
        <v>14.2</v>
      </c>
      <c r="F188" s="171"/>
      <c r="G188" s="171"/>
      <c r="H188" s="171"/>
      <c r="I188" s="171"/>
      <c r="J188" s="171"/>
      <c r="K188" s="171"/>
      <c r="L188" s="171"/>
      <c r="M188" s="171"/>
      <c r="N188" s="161"/>
      <c r="O188" s="161"/>
      <c r="P188" s="161"/>
      <c r="Q188" s="161"/>
      <c r="R188" s="161"/>
      <c r="S188" s="161"/>
      <c r="T188" s="162"/>
      <c r="U188" s="16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 t="s">
        <v>115</v>
      </c>
      <c r="AF188" s="151">
        <v>0</v>
      </c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>
      <c r="A189" s="152"/>
      <c r="B189" s="158"/>
      <c r="C189" s="195" t="s">
        <v>119</v>
      </c>
      <c r="D189" s="163"/>
      <c r="E189" s="168">
        <v>60.148000000000003</v>
      </c>
      <c r="F189" s="171"/>
      <c r="G189" s="171"/>
      <c r="H189" s="171"/>
      <c r="I189" s="171"/>
      <c r="J189" s="171"/>
      <c r="K189" s="171"/>
      <c r="L189" s="171"/>
      <c r="M189" s="171"/>
      <c r="N189" s="161"/>
      <c r="O189" s="161"/>
      <c r="P189" s="161"/>
      <c r="Q189" s="161"/>
      <c r="R189" s="161"/>
      <c r="S189" s="161"/>
      <c r="T189" s="162"/>
      <c r="U189" s="16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 t="s">
        <v>115</v>
      </c>
      <c r="AF189" s="151">
        <v>0</v>
      </c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>
      <c r="A190" s="152"/>
      <c r="B190" s="158"/>
      <c r="C190" s="195" t="s">
        <v>120</v>
      </c>
      <c r="D190" s="163"/>
      <c r="E190" s="168">
        <v>5</v>
      </c>
      <c r="F190" s="171"/>
      <c r="G190" s="171"/>
      <c r="H190" s="171"/>
      <c r="I190" s="171"/>
      <c r="J190" s="171"/>
      <c r="K190" s="171"/>
      <c r="L190" s="171"/>
      <c r="M190" s="171"/>
      <c r="N190" s="161"/>
      <c r="O190" s="161"/>
      <c r="P190" s="161"/>
      <c r="Q190" s="161"/>
      <c r="R190" s="161"/>
      <c r="S190" s="161"/>
      <c r="T190" s="162"/>
      <c r="U190" s="16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 t="s">
        <v>115</v>
      </c>
      <c r="AF190" s="151">
        <v>0</v>
      </c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>
      <c r="A191" s="152"/>
      <c r="B191" s="158"/>
      <c r="C191" s="195" t="s">
        <v>121</v>
      </c>
      <c r="D191" s="163"/>
      <c r="E191" s="168">
        <v>14.3</v>
      </c>
      <c r="F191" s="171"/>
      <c r="G191" s="171"/>
      <c r="H191" s="171"/>
      <c r="I191" s="171"/>
      <c r="J191" s="171"/>
      <c r="K191" s="171"/>
      <c r="L191" s="171"/>
      <c r="M191" s="171"/>
      <c r="N191" s="161"/>
      <c r="O191" s="161"/>
      <c r="P191" s="161"/>
      <c r="Q191" s="161"/>
      <c r="R191" s="161"/>
      <c r="S191" s="161"/>
      <c r="T191" s="162"/>
      <c r="U191" s="16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 t="s">
        <v>115</v>
      </c>
      <c r="AF191" s="151">
        <v>0</v>
      </c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ht="22.5" outlineLevel="1">
      <c r="A192" s="152">
        <v>38</v>
      </c>
      <c r="B192" s="158" t="s">
        <v>239</v>
      </c>
      <c r="C192" s="194" t="s">
        <v>240</v>
      </c>
      <c r="D192" s="160" t="s">
        <v>200</v>
      </c>
      <c r="E192" s="167">
        <v>20</v>
      </c>
      <c r="F192" s="170"/>
      <c r="G192" s="171">
        <f>ROUND(E192*F192,2)</f>
        <v>0</v>
      </c>
      <c r="H192" s="170"/>
      <c r="I192" s="171">
        <f>ROUND(E192*H192,2)</f>
        <v>0</v>
      </c>
      <c r="J192" s="170"/>
      <c r="K192" s="171">
        <f>ROUND(E192*J192,2)</f>
        <v>0</v>
      </c>
      <c r="L192" s="171">
        <v>21</v>
      </c>
      <c r="M192" s="171">
        <f>G192*(1+L192/100)</f>
        <v>0</v>
      </c>
      <c r="N192" s="161">
        <v>1.2999999999999999E-4</v>
      </c>
      <c r="O192" s="161">
        <f>ROUND(E192*N192,5)</f>
        <v>2.5999999999999999E-3</v>
      </c>
      <c r="P192" s="161">
        <v>0</v>
      </c>
      <c r="Q192" s="161">
        <f>ROUND(E192*P192,5)</f>
        <v>0</v>
      </c>
      <c r="R192" s="161"/>
      <c r="S192" s="161"/>
      <c r="T192" s="162">
        <v>0.12</v>
      </c>
      <c r="U192" s="161">
        <f>ROUND(E192*T192,2)</f>
        <v>2.4</v>
      </c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 t="s">
        <v>113</v>
      </c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>
      <c r="A193" s="152"/>
      <c r="B193" s="158"/>
      <c r="C193" s="195" t="s">
        <v>241</v>
      </c>
      <c r="D193" s="163"/>
      <c r="E193" s="168">
        <v>2</v>
      </c>
      <c r="F193" s="171"/>
      <c r="G193" s="171"/>
      <c r="H193" s="171"/>
      <c r="I193" s="171"/>
      <c r="J193" s="171"/>
      <c r="K193" s="171"/>
      <c r="L193" s="171"/>
      <c r="M193" s="171"/>
      <c r="N193" s="161"/>
      <c r="O193" s="161"/>
      <c r="P193" s="161"/>
      <c r="Q193" s="161"/>
      <c r="R193" s="161"/>
      <c r="S193" s="161"/>
      <c r="T193" s="162"/>
      <c r="U193" s="16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 t="s">
        <v>115</v>
      </c>
      <c r="AF193" s="151">
        <v>0</v>
      </c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>
      <c r="A194" s="152"/>
      <c r="B194" s="158"/>
      <c r="C194" s="195" t="s">
        <v>242</v>
      </c>
      <c r="D194" s="163"/>
      <c r="E194" s="168">
        <v>18</v>
      </c>
      <c r="F194" s="171"/>
      <c r="G194" s="171"/>
      <c r="H194" s="171"/>
      <c r="I194" s="171"/>
      <c r="J194" s="171"/>
      <c r="K194" s="171"/>
      <c r="L194" s="171"/>
      <c r="M194" s="171"/>
      <c r="N194" s="161"/>
      <c r="O194" s="161"/>
      <c r="P194" s="161"/>
      <c r="Q194" s="161"/>
      <c r="R194" s="161"/>
      <c r="S194" s="161"/>
      <c r="T194" s="162"/>
      <c r="U194" s="16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 t="s">
        <v>115</v>
      </c>
      <c r="AF194" s="151">
        <v>0</v>
      </c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22.5" outlineLevel="1">
      <c r="A195" s="152">
        <v>39</v>
      </c>
      <c r="B195" s="158" t="s">
        <v>243</v>
      </c>
      <c r="C195" s="194" t="s">
        <v>244</v>
      </c>
      <c r="D195" s="160" t="s">
        <v>112</v>
      </c>
      <c r="E195" s="167">
        <v>111.148</v>
      </c>
      <c r="F195" s="170"/>
      <c r="G195" s="171">
        <f>ROUND(E195*F195,2)</f>
        <v>0</v>
      </c>
      <c r="H195" s="170"/>
      <c r="I195" s="171">
        <f>ROUND(E195*H195,2)</f>
        <v>0</v>
      </c>
      <c r="J195" s="170"/>
      <c r="K195" s="171">
        <f>ROUND(E195*J195,2)</f>
        <v>0</v>
      </c>
      <c r="L195" s="171">
        <v>21</v>
      </c>
      <c r="M195" s="171">
        <f>G195*(1+L195/100)</f>
        <v>0</v>
      </c>
      <c r="N195" s="161">
        <v>3.7100000000000002E-3</v>
      </c>
      <c r="O195" s="161">
        <f>ROUND(E195*N195,5)</f>
        <v>0.41236</v>
      </c>
      <c r="P195" s="161">
        <v>0</v>
      </c>
      <c r="Q195" s="161">
        <f>ROUND(E195*P195,5)</f>
        <v>0</v>
      </c>
      <c r="R195" s="161"/>
      <c r="S195" s="161"/>
      <c r="T195" s="162">
        <v>1.25579</v>
      </c>
      <c r="U195" s="161">
        <f>ROUND(E195*T195,2)</f>
        <v>139.58000000000001</v>
      </c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 t="s">
        <v>159</v>
      </c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>
      <c r="A196" s="152"/>
      <c r="B196" s="158"/>
      <c r="C196" s="195" t="s">
        <v>114</v>
      </c>
      <c r="D196" s="163"/>
      <c r="E196" s="168">
        <v>3.5</v>
      </c>
      <c r="F196" s="171"/>
      <c r="G196" s="171"/>
      <c r="H196" s="171"/>
      <c r="I196" s="171"/>
      <c r="J196" s="171"/>
      <c r="K196" s="171"/>
      <c r="L196" s="171"/>
      <c r="M196" s="171"/>
      <c r="N196" s="161"/>
      <c r="O196" s="161"/>
      <c r="P196" s="161"/>
      <c r="Q196" s="161"/>
      <c r="R196" s="161"/>
      <c r="S196" s="161"/>
      <c r="T196" s="162"/>
      <c r="U196" s="16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 t="s">
        <v>115</v>
      </c>
      <c r="AF196" s="151">
        <v>0</v>
      </c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>
      <c r="A197" s="152"/>
      <c r="B197" s="158"/>
      <c r="C197" s="195" t="s">
        <v>116</v>
      </c>
      <c r="D197" s="163"/>
      <c r="E197" s="168">
        <v>5.4</v>
      </c>
      <c r="F197" s="171"/>
      <c r="G197" s="171"/>
      <c r="H197" s="171"/>
      <c r="I197" s="171"/>
      <c r="J197" s="171"/>
      <c r="K197" s="171"/>
      <c r="L197" s="171"/>
      <c r="M197" s="171"/>
      <c r="N197" s="161"/>
      <c r="O197" s="161"/>
      <c r="P197" s="161"/>
      <c r="Q197" s="161"/>
      <c r="R197" s="161"/>
      <c r="S197" s="161"/>
      <c r="T197" s="162"/>
      <c r="U197" s="16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 t="s">
        <v>115</v>
      </c>
      <c r="AF197" s="151">
        <v>0</v>
      </c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>
      <c r="A198" s="152"/>
      <c r="B198" s="158"/>
      <c r="C198" s="195" t="s">
        <v>117</v>
      </c>
      <c r="D198" s="163"/>
      <c r="E198" s="168">
        <v>8.6</v>
      </c>
      <c r="F198" s="171"/>
      <c r="G198" s="171"/>
      <c r="H198" s="171"/>
      <c r="I198" s="171"/>
      <c r="J198" s="171"/>
      <c r="K198" s="171"/>
      <c r="L198" s="171"/>
      <c r="M198" s="171"/>
      <c r="N198" s="161"/>
      <c r="O198" s="161"/>
      <c r="P198" s="161"/>
      <c r="Q198" s="161"/>
      <c r="R198" s="161"/>
      <c r="S198" s="161"/>
      <c r="T198" s="162"/>
      <c r="U198" s="16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 t="s">
        <v>115</v>
      </c>
      <c r="AF198" s="151">
        <v>0</v>
      </c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>
      <c r="A199" s="152"/>
      <c r="B199" s="158"/>
      <c r="C199" s="195" t="s">
        <v>118</v>
      </c>
      <c r="D199" s="163"/>
      <c r="E199" s="168">
        <v>14.2</v>
      </c>
      <c r="F199" s="171"/>
      <c r="G199" s="171"/>
      <c r="H199" s="171"/>
      <c r="I199" s="171"/>
      <c r="J199" s="171"/>
      <c r="K199" s="171"/>
      <c r="L199" s="171"/>
      <c r="M199" s="171"/>
      <c r="N199" s="161"/>
      <c r="O199" s="161"/>
      <c r="P199" s="161"/>
      <c r="Q199" s="161"/>
      <c r="R199" s="161"/>
      <c r="S199" s="161"/>
      <c r="T199" s="162"/>
      <c r="U199" s="16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 t="s">
        <v>115</v>
      </c>
      <c r="AF199" s="151">
        <v>0</v>
      </c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>
      <c r="A200" s="152"/>
      <c r="B200" s="158"/>
      <c r="C200" s="195" t="s">
        <v>119</v>
      </c>
      <c r="D200" s="163"/>
      <c r="E200" s="168">
        <v>60.148000000000003</v>
      </c>
      <c r="F200" s="171"/>
      <c r="G200" s="171"/>
      <c r="H200" s="171"/>
      <c r="I200" s="171"/>
      <c r="J200" s="171"/>
      <c r="K200" s="171"/>
      <c r="L200" s="171"/>
      <c r="M200" s="171"/>
      <c r="N200" s="161"/>
      <c r="O200" s="161"/>
      <c r="P200" s="161"/>
      <c r="Q200" s="161"/>
      <c r="R200" s="161"/>
      <c r="S200" s="161"/>
      <c r="T200" s="162"/>
      <c r="U200" s="16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 t="s">
        <v>115</v>
      </c>
      <c r="AF200" s="151">
        <v>0</v>
      </c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>
      <c r="A201" s="152"/>
      <c r="B201" s="158"/>
      <c r="C201" s="195" t="s">
        <v>120</v>
      </c>
      <c r="D201" s="163"/>
      <c r="E201" s="168">
        <v>5</v>
      </c>
      <c r="F201" s="171"/>
      <c r="G201" s="171"/>
      <c r="H201" s="171"/>
      <c r="I201" s="171"/>
      <c r="J201" s="171"/>
      <c r="K201" s="171"/>
      <c r="L201" s="171"/>
      <c r="M201" s="171"/>
      <c r="N201" s="161"/>
      <c r="O201" s="161"/>
      <c r="P201" s="161"/>
      <c r="Q201" s="161"/>
      <c r="R201" s="161"/>
      <c r="S201" s="161"/>
      <c r="T201" s="162"/>
      <c r="U201" s="16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 t="s">
        <v>115</v>
      </c>
      <c r="AF201" s="151">
        <v>0</v>
      </c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>
      <c r="A202" s="152"/>
      <c r="B202" s="158"/>
      <c r="C202" s="195" t="s">
        <v>121</v>
      </c>
      <c r="D202" s="163"/>
      <c r="E202" s="168">
        <v>14.3</v>
      </c>
      <c r="F202" s="171"/>
      <c r="G202" s="171"/>
      <c r="H202" s="171"/>
      <c r="I202" s="171"/>
      <c r="J202" s="171"/>
      <c r="K202" s="171"/>
      <c r="L202" s="171"/>
      <c r="M202" s="171"/>
      <c r="N202" s="161"/>
      <c r="O202" s="161"/>
      <c r="P202" s="161"/>
      <c r="Q202" s="161"/>
      <c r="R202" s="161"/>
      <c r="S202" s="161"/>
      <c r="T202" s="162"/>
      <c r="U202" s="16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 t="s">
        <v>115</v>
      </c>
      <c r="AF202" s="151">
        <v>0</v>
      </c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ht="22.5" outlineLevel="1">
      <c r="A203" s="152">
        <v>40</v>
      </c>
      <c r="B203" s="158" t="s">
        <v>245</v>
      </c>
      <c r="C203" s="194" t="s">
        <v>246</v>
      </c>
      <c r="D203" s="160" t="s">
        <v>247</v>
      </c>
      <c r="E203" s="167">
        <v>50</v>
      </c>
      <c r="F203" s="170"/>
      <c r="G203" s="171">
        <f>ROUND(E203*F203,2)</f>
        <v>0</v>
      </c>
      <c r="H203" s="170"/>
      <c r="I203" s="171">
        <f>ROUND(E203*H203,2)</f>
        <v>0</v>
      </c>
      <c r="J203" s="170"/>
      <c r="K203" s="171">
        <f>ROUND(E203*J203,2)</f>
        <v>0</v>
      </c>
      <c r="L203" s="171">
        <v>21</v>
      </c>
      <c r="M203" s="171">
        <f>G203*(1+L203/100)</f>
        <v>0</v>
      </c>
      <c r="N203" s="161">
        <v>0</v>
      </c>
      <c r="O203" s="161">
        <f>ROUND(E203*N203,5)</f>
        <v>0</v>
      </c>
      <c r="P203" s="161">
        <v>0</v>
      </c>
      <c r="Q203" s="161">
        <f>ROUND(E203*P203,5)</f>
        <v>0</v>
      </c>
      <c r="R203" s="161"/>
      <c r="S203" s="161"/>
      <c r="T203" s="162">
        <v>0.11</v>
      </c>
      <c r="U203" s="161">
        <f>ROUND(E203*T203,2)</f>
        <v>5.5</v>
      </c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 t="s">
        <v>113</v>
      </c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>
      <c r="A204" s="152"/>
      <c r="B204" s="158"/>
      <c r="C204" s="195" t="s">
        <v>248</v>
      </c>
      <c r="D204" s="163"/>
      <c r="E204" s="168">
        <v>50</v>
      </c>
      <c r="F204" s="171"/>
      <c r="G204" s="171"/>
      <c r="H204" s="171"/>
      <c r="I204" s="171"/>
      <c r="J204" s="171"/>
      <c r="K204" s="171"/>
      <c r="L204" s="171"/>
      <c r="M204" s="171"/>
      <c r="N204" s="161"/>
      <c r="O204" s="161"/>
      <c r="P204" s="161"/>
      <c r="Q204" s="161"/>
      <c r="R204" s="161"/>
      <c r="S204" s="161"/>
      <c r="T204" s="162"/>
      <c r="U204" s="16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 t="s">
        <v>115</v>
      </c>
      <c r="AF204" s="151">
        <v>0</v>
      </c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>
      <c r="A205" s="152">
        <v>41</v>
      </c>
      <c r="B205" s="158" t="s">
        <v>249</v>
      </c>
      <c r="C205" s="194" t="s">
        <v>250</v>
      </c>
      <c r="D205" s="160" t="s">
        <v>112</v>
      </c>
      <c r="E205" s="167">
        <v>122.2628</v>
      </c>
      <c r="F205" s="170"/>
      <c r="G205" s="171">
        <f>ROUND(E205*F205,2)</f>
        <v>0</v>
      </c>
      <c r="H205" s="170"/>
      <c r="I205" s="171">
        <f>ROUND(E205*H205,2)</f>
        <v>0</v>
      </c>
      <c r="J205" s="170"/>
      <c r="K205" s="171">
        <f>ROUND(E205*J205,2)</f>
        <v>0</v>
      </c>
      <c r="L205" s="171">
        <v>21</v>
      </c>
      <c r="M205" s="171">
        <f>G205*(1+L205/100)</f>
        <v>0</v>
      </c>
      <c r="N205" s="161">
        <v>1.3599999999999999E-2</v>
      </c>
      <c r="O205" s="161">
        <f>ROUND(E205*N205,5)</f>
        <v>1.6627700000000001</v>
      </c>
      <c r="P205" s="161">
        <v>0</v>
      </c>
      <c r="Q205" s="161">
        <f>ROUND(E205*P205,5)</f>
        <v>0</v>
      </c>
      <c r="R205" s="161"/>
      <c r="S205" s="161"/>
      <c r="T205" s="162">
        <v>0</v>
      </c>
      <c r="U205" s="161">
        <f>ROUND(E205*T205,2)</f>
        <v>0</v>
      </c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 t="s">
        <v>223</v>
      </c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>
      <c r="A206" s="152"/>
      <c r="B206" s="158"/>
      <c r="C206" s="195" t="s">
        <v>251</v>
      </c>
      <c r="D206" s="163"/>
      <c r="E206" s="168">
        <v>122.2628</v>
      </c>
      <c r="F206" s="171"/>
      <c r="G206" s="171"/>
      <c r="H206" s="171"/>
      <c r="I206" s="171"/>
      <c r="J206" s="171"/>
      <c r="K206" s="171"/>
      <c r="L206" s="171"/>
      <c r="M206" s="171"/>
      <c r="N206" s="161"/>
      <c r="O206" s="161"/>
      <c r="P206" s="161"/>
      <c r="Q206" s="161"/>
      <c r="R206" s="161"/>
      <c r="S206" s="161"/>
      <c r="T206" s="162"/>
      <c r="U206" s="16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 t="s">
        <v>115</v>
      </c>
      <c r="AF206" s="151">
        <v>0</v>
      </c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>
      <c r="A207" s="153" t="s">
        <v>108</v>
      </c>
      <c r="B207" s="159" t="s">
        <v>75</v>
      </c>
      <c r="C207" s="196" t="s">
        <v>76</v>
      </c>
      <c r="D207" s="164"/>
      <c r="E207" s="169"/>
      <c r="F207" s="172"/>
      <c r="G207" s="172">
        <f>SUMIF(AE208:AE226,"&lt;&gt;NOR",G208:G226)</f>
        <v>0</v>
      </c>
      <c r="H207" s="172"/>
      <c r="I207" s="172">
        <f>SUM(I208:I226)</f>
        <v>0</v>
      </c>
      <c r="J207" s="172"/>
      <c r="K207" s="172">
        <f>SUM(K208:K226)</f>
        <v>0</v>
      </c>
      <c r="L207" s="172"/>
      <c r="M207" s="172">
        <f>SUM(M208:M226)</f>
        <v>0</v>
      </c>
      <c r="N207" s="165"/>
      <c r="O207" s="165">
        <f>SUM(O208:O226)</f>
        <v>1.1549099999999999</v>
      </c>
      <c r="P207" s="165"/>
      <c r="Q207" s="165">
        <f>SUM(Q208:Q226)</f>
        <v>0</v>
      </c>
      <c r="R207" s="165"/>
      <c r="S207" s="165"/>
      <c r="T207" s="166"/>
      <c r="U207" s="165">
        <f>SUM(U208:U226)</f>
        <v>251.07</v>
      </c>
      <c r="AE207" t="s">
        <v>109</v>
      </c>
    </row>
    <row r="208" spans="1:60" outlineLevel="1">
      <c r="A208" s="152">
        <v>45</v>
      </c>
      <c r="B208" s="158" t="s">
        <v>252</v>
      </c>
      <c r="C208" s="194" t="s">
        <v>253</v>
      </c>
      <c r="D208" s="160" t="s">
        <v>112</v>
      </c>
      <c r="E208" s="167">
        <v>16.48</v>
      </c>
      <c r="F208" s="170"/>
      <c r="G208" s="171">
        <f>ROUND(E208*F208,2)</f>
        <v>0</v>
      </c>
      <c r="H208" s="170"/>
      <c r="I208" s="171">
        <f>ROUND(E208*H208,2)</f>
        <v>0</v>
      </c>
      <c r="J208" s="170"/>
      <c r="K208" s="171">
        <f>ROUND(E208*J208,2)</f>
        <v>0</v>
      </c>
      <c r="L208" s="171">
        <v>21</v>
      </c>
      <c r="M208" s="171">
        <f>G208*(1+L208/100)</f>
        <v>0</v>
      </c>
      <c r="N208" s="161">
        <v>1.4999999999999999E-4</v>
      </c>
      <c r="O208" s="161">
        <f>ROUND(E208*N208,5)</f>
        <v>2.47E-3</v>
      </c>
      <c r="P208" s="161">
        <v>0</v>
      </c>
      <c r="Q208" s="161">
        <f>ROUND(E208*P208,5)</f>
        <v>0</v>
      </c>
      <c r="R208" s="161"/>
      <c r="S208" s="161"/>
      <c r="T208" s="162">
        <v>3.2480000000000002E-2</v>
      </c>
      <c r="U208" s="161">
        <f>ROUND(E208*T208,2)</f>
        <v>0.54</v>
      </c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 t="s">
        <v>113</v>
      </c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>
      <c r="A209" s="152"/>
      <c r="B209" s="158"/>
      <c r="C209" s="195" t="s">
        <v>124</v>
      </c>
      <c r="D209" s="163"/>
      <c r="E209" s="168">
        <v>7.28</v>
      </c>
      <c r="F209" s="171"/>
      <c r="G209" s="171"/>
      <c r="H209" s="171"/>
      <c r="I209" s="171"/>
      <c r="J209" s="171"/>
      <c r="K209" s="171"/>
      <c r="L209" s="171"/>
      <c r="M209" s="171"/>
      <c r="N209" s="161"/>
      <c r="O209" s="161"/>
      <c r="P209" s="161"/>
      <c r="Q209" s="161"/>
      <c r="R209" s="161"/>
      <c r="S209" s="161"/>
      <c r="T209" s="162"/>
      <c r="U209" s="16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 t="s">
        <v>115</v>
      </c>
      <c r="AF209" s="151">
        <v>0</v>
      </c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>
      <c r="A210" s="152"/>
      <c r="B210" s="158"/>
      <c r="C210" s="195" t="s">
        <v>125</v>
      </c>
      <c r="D210" s="163"/>
      <c r="E210" s="168">
        <v>3.2</v>
      </c>
      <c r="F210" s="171"/>
      <c r="G210" s="171"/>
      <c r="H210" s="171"/>
      <c r="I210" s="171"/>
      <c r="J210" s="171"/>
      <c r="K210" s="171"/>
      <c r="L210" s="171"/>
      <c r="M210" s="171"/>
      <c r="N210" s="161"/>
      <c r="O210" s="161"/>
      <c r="P210" s="161"/>
      <c r="Q210" s="161"/>
      <c r="R210" s="161"/>
      <c r="S210" s="161"/>
      <c r="T210" s="162"/>
      <c r="U210" s="16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 t="s">
        <v>115</v>
      </c>
      <c r="AF210" s="151">
        <v>0</v>
      </c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>
      <c r="A211" s="152"/>
      <c r="B211" s="158"/>
      <c r="C211" s="195" t="s">
        <v>126</v>
      </c>
      <c r="D211" s="163"/>
      <c r="E211" s="168">
        <v>6</v>
      </c>
      <c r="F211" s="171"/>
      <c r="G211" s="171"/>
      <c r="H211" s="171"/>
      <c r="I211" s="171"/>
      <c r="J211" s="171"/>
      <c r="K211" s="171"/>
      <c r="L211" s="171"/>
      <c r="M211" s="171"/>
      <c r="N211" s="161"/>
      <c r="O211" s="161"/>
      <c r="P211" s="161"/>
      <c r="Q211" s="161"/>
      <c r="R211" s="161"/>
      <c r="S211" s="161"/>
      <c r="T211" s="162"/>
      <c r="U211" s="16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 t="s">
        <v>115</v>
      </c>
      <c r="AF211" s="151">
        <v>0</v>
      </c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>
      <c r="A212" s="152">
        <v>46</v>
      </c>
      <c r="B212" s="158" t="s">
        <v>254</v>
      </c>
      <c r="C212" s="194" t="s">
        <v>255</v>
      </c>
      <c r="D212" s="160" t="s">
        <v>112</v>
      </c>
      <c r="E212" s="167">
        <v>2505.3072999999999</v>
      </c>
      <c r="F212" s="170"/>
      <c r="G212" s="171">
        <f>ROUND(E212*F212,2)</f>
        <v>0</v>
      </c>
      <c r="H212" s="170"/>
      <c r="I212" s="171">
        <f>ROUND(E212*H212,2)</f>
        <v>0</v>
      </c>
      <c r="J212" s="170"/>
      <c r="K212" s="171">
        <f>ROUND(E212*J212,2)</f>
        <v>0</v>
      </c>
      <c r="L212" s="171">
        <v>21</v>
      </c>
      <c r="M212" s="171">
        <f>G212*(1+L212/100)</f>
        <v>0</v>
      </c>
      <c r="N212" s="161">
        <v>4.6000000000000001E-4</v>
      </c>
      <c r="O212" s="161">
        <f>ROUND(E212*N212,5)</f>
        <v>1.1524399999999999</v>
      </c>
      <c r="P212" s="161">
        <v>0</v>
      </c>
      <c r="Q212" s="161">
        <f>ROUND(E212*P212,5)</f>
        <v>0</v>
      </c>
      <c r="R212" s="161"/>
      <c r="S212" s="161"/>
      <c r="T212" s="162">
        <v>0.1</v>
      </c>
      <c r="U212" s="161">
        <f>ROUND(E212*T212,2)</f>
        <v>250.53</v>
      </c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 t="s">
        <v>113</v>
      </c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ht="22.5" outlineLevel="1">
      <c r="A213" s="152"/>
      <c r="B213" s="158"/>
      <c r="C213" s="195" t="s">
        <v>256</v>
      </c>
      <c r="D213" s="163"/>
      <c r="E213" s="168">
        <v>315.42579999999998</v>
      </c>
      <c r="F213" s="171"/>
      <c r="G213" s="171"/>
      <c r="H213" s="171"/>
      <c r="I213" s="171"/>
      <c r="J213" s="171"/>
      <c r="K213" s="171"/>
      <c r="L213" s="171"/>
      <c r="M213" s="171"/>
      <c r="N213" s="161"/>
      <c r="O213" s="161"/>
      <c r="P213" s="161"/>
      <c r="Q213" s="161"/>
      <c r="R213" s="161"/>
      <c r="S213" s="161"/>
      <c r="T213" s="162"/>
      <c r="U213" s="16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 t="s">
        <v>115</v>
      </c>
      <c r="AF213" s="151">
        <v>0</v>
      </c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ht="22.5" outlineLevel="1">
      <c r="A214" s="152"/>
      <c r="B214" s="158"/>
      <c r="C214" s="195" t="s">
        <v>257</v>
      </c>
      <c r="D214" s="163"/>
      <c r="E214" s="168">
        <v>161.6541</v>
      </c>
      <c r="F214" s="171"/>
      <c r="G214" s="171"/>
      <c r="H214" s="171"/>
      <c r="I214" s="171"/>
      <c r="J214" s="171"/>
      <c r="K214" s="171"/>
      <c r="L214" s="171"/>
      <c r="M214" s="171"/>
      <c r="N214" s="161"/>
      <c r="O214" s="161"/>
      <c r="P214" s="161"/>
      <c r="Q214" s="161"/>
      <c r="R214" s="161"/>
      <c r="S214" s="161"/>
      <c r="T214" s="162"/>
      <c r="U214" s="16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 t="s">
        <v>115</v>
      </c>
      <c r="AF214" s="151">
        <v>0</v>
      </c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22.5" outlineLevel="1">
      <c r="A215" s="152"/>
      <c r="B215" s="158"/>
      <c r="C215" s="195" t="s">
        <v>258</v>
      </c>
      <c r="D215" s="163"/>
      <c r="E215" s="168">
        <v>150.95740000000001</v>
      </c>
      <c r="F215" s="171"/>
      <c r="G215" s="171"/>
      <c r="H215" s="171"/>
      <c r="I215" s="171"/>
      <c r="J215" s="171"/>
      <c r="K215" s="171"/>
      <c r="L215" s="171"/>
      <c r="M215" s="171"/>
      <c r="N215" s="161"/>
      <c r="O215" s="161"/>
      <c r="P215" s="161"/>
      <c r="Q215" s="161"/>
      <c r="R215" s="161"/>
      <c r="S215" s="161"/>
      <c r="T215" s="162"/>
      <c r="U215" s="16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 t="s">
        <v>115</v>
      </c>
      <c r="AF215" s="151">
        <v>0</v>
      </c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22.5" outlineLevel="1">
      <c r="A216" s="152"/>
      <c r="B216" s="158"/>
      <c r="C216" s="195" t="s">
        <v>259</v>
      </c>
      <c r="D216" s="163"/>
      <c r="E216" s="168">
        <v>212.0283</v>
      </c>
      <c r="F216" s="171"/>
      <c r="G216" s="171"/>
      <c r="H216" s="171"/>
      <c r="I216" s="171"/>
      <c r="J216" s="171"/>
      <c r="K216" s="171"/>
      <c r="L216" s="171"/>
      <c r="M216" s="171"/>
      <c r="N216" s="161"/>
      <c r="O216" s="161"/>
      <c r="P216" s="161"/>
      <c r="Q216" s="161"/>
      <c r="R216" s="161"/>
      <c r="S216" s="161"/>
      <c r="T216" s="162"/>
      <c r="U216" s="16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 t="s">
        <v>115</v>
      </c>
      <c r="AF216" s="151">
        <v>0</v>
      </c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22.5" outlineLevel="1">
      <c r="A217" s="152"/>
      <c r="B217" s="158"/>
      <c r="C217" s="195" t="s">
        <v>260</v>
      </c>
      <c r="D217" s="163"/>
      <c r="E217" s="168">
        <v>184.52250000000001</v>
      </c>
      <c r="F217" s="171"/>
      <c r="G217" s="171"/>
      <c r="H217" s="171"/>
      <c r="I217" s="171"/>
      <c r="J217" s="171"/>
      <c r="K217" s="171"/>
      <c r="L217" s="171"/>
      <c r="M217" s="171"/>
      <c r="N217" s="161"/>
      <c r="O217" s="161"/>
      <c r="P217" s="161"/>
      <c r="Q217" s="161"/>
      <c r="R217" s="161"/>
      <c r="S217" s="161"/>
      <c r="T217" s="162"/>
      <c r="U217" s="16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 t="s">
        <v>115</v>
      </c>
      <c r="AF217" s="151">
        <v>0</v>
      </c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ht="22.5" outlineLevel="1">
      <c r="A218" s="152"/>
      <c r="B218" s="158"/>
      <c r="C218" s="195" t="s">
        <v>261</v>
      </c>
      <c r="D218" s="163"/>
      <c r="E218" s="168">
        <v>164.61</v>
      </c>
      <c r="F218" s="171"/>
      <c r="G218" s="171"/>
      <c r="H218" s="171"/>
      <c r="I218" s="171"/>
      <c r="J218" s="171"/>
      <c r="K218" s="171"/>
      <c r="L218" s="171"/>
      <c r="M218" s="171"/>
      <c r="N218" s="161"/>
      <c r="O218" s="161"/>
      <c r="P218" s="161"/>
      <c r="Q218" s="161"/>
      <c r="R218" s="161"/>
      <c r="S218" s="161"/>
      <c r="T218" s="162"/>
      <c r="U218" s="16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 t="s">
        <v>115</v>
      </c>
      <c r="AF218" s="151">
        <v>0</v>
      </c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>
      <c r="A219" s="152"/>
      <c r="B219" s="158"/>
      <c r="C219" s="195" t="s">
        <v>262</v>
      </c>
      <c r="D219" s="163"/>
      <c r="E219" s="168">
        <v>70.8</v>
      </c>
      <c r="F219" s="171"/>
      <c r="G219" s="171"/>
      <c r="H219" s="171"/>
      <c r="I219" s="171"/>
      <c r="J219" s="171"/>
      <c r="K219" s="171"/>
      <c r="L219" s="171"/>
      <c r="M219" s="171"/>
      <c r="N219" s="161"/>
      <c r="O219" s="161"/>
      <c r="P219" s="161"/>
      <c r="Q219" s="161"/>
      <c r="R219" s="161"/>
      <c r="S219" s="161"/>
      <c r="T219" s="162"/>
      <c r="U219" s="16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 t="s">
        <v>115</v>
      </c>
      <c r="AF219" s="151">
        <v>0</v>
      </c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ht="22.5" outlineLevel="1">
      <c r="A220" s="152"/>
      <c r="B220" s="158"/>
      <c r="C220" s="195" t="s">
        <v>263</v>
      </c>
      <c r="D220" s="163"/>
      <c r="E220" s="168">
        <v>388.80410000000001</v>
      </c>
      <c r="F220" s="171"/>
      <c r="G220" s="171"/>
      <c r="H220" s="171"/>
      <c r="I220" s="171"/>
      <c r="J220" s="171"/>
      <c r="K220" s="171"/>
      <c r="L220" s="171"/>
      <c r="M220" s="171"/>
      <c r="N220" s="161"/>
      <c r="O220" s="161"/>
      <c r="P220" s="161"/>
      <c r="Q220" s="161"/>
      <c r="R220" s="161"/>
      <c r="S220" s="161"/>
      <c r="T220" s="162"/>
      <c r="U220" s="16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 t="s">
        <v>115</v>
      </c>
      <c r="AF220" s="151">
        <v>0</v>
      </c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ht="22.5" outlineLevel="1">
      <c r="A221" s="152"/>
      <c r="B221" s="158"/>
      <c r="C221" s="195" t="s">
        <v>264</v>
      </c>
      <c r="D221" s="163"/>
      <c r="E221" s="168">
        <v>129.42240000000001</v>
      </c>
      <c r="F221" s="171"/>
      <c r="G221" s="171"/>
      <c r="H221" s="171"/>
      <c r="I221" s="171"/>
      <c r="J221" s="171"/>
      <c r="K221" s="171"/>
      <c r="L221" s="171"/>
      <c r="M221" s="171"/>
      <c r="N221" s="161"/>
      <c r="O221" s="161"/>
      <c r="P221" s="161"/>
      <c r="Q221" s="161"/>
      <c r="R221" s="161"/>
      <c r="S221" s="161"/>
      <c r="T221" s="162"/>
      <c r="U221" s="16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 t="s">
        <v>115</v>
      </c>
      <c r="AF221" s="151">
        <v>0</v>
      </c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ht="22.5" outlineLevel="1">
      <c r="A222" s="152"/>
      <c r="B222" s="158"/>
      <c r="C222" s="195" t="s">
        <v>265</v>
      </c>
      <c r="D222" s="163"/>
      <c r="E222" s="168">
        <v>157.08160000000001</v>
      </c>
      <c r="F222" s="171"/>
      <c r="G222" s="171"/>
      <c r="H222" s="171"/>
      <c r="I222" s="171"/>
      <c r="J222" s="171"/>
      <c r="K222" s="171"/>
      <c r="L222" s="171"/>
      <c r="M222" s="171"/>
      <c r="N222" s="161"/>
      <c r="O222" s="161"/>
      <c r="P222" s="161"/>
      <c r="Q222" s="161"/>
      <c r="R222" s="161"/>
      <c r="S222" s="161"/>
      <c r="T222" s="162"/>
      <c r="U222" s="16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 t="s">
        <v>115</v>
      </c>
      <c r="AF222" s="151">
        <v>0</v>
      </c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ht="22.5" outlineLevel="1">
      <c r="A223" s="152"/>
      <c r="B223" s="158"/>
      <c r="C223" s="195" t="s">
        <v>266</v>
      </c>
      <c r="D223" s="163"/>
      <c r="E223" s="168">
        <v>305.8383</v>
      </c>
      <c r="F223" s="171"/>
      <c r="G223" s="171"/>
      <c r="H223" s="171"/>
      <c r="I223" s="171"/>
      <c r="J223" s="171"/>
      <c r="K223" s="171"/>
      <c r="L223" s="171"/>
      <c r="M223" s="171"/>
      <c r="N223" s="161"/>
      <c r="O223" s="161"/>
      <c r="P223" s="161"/>
      <c r="Q223" s="161"/>
      <c r="R223" s="161"/>
      <c r="S223" s="161"/>
      <c r="T223" s="162"/>
      <c r="U223" s="16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 t="s">
        <v>115</v>
      </c>
      <c r="AF223" s="151">
        <v>0</v>
      </c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ht="22.5" outlineLevel="1">
      <c r="A224" s="152"/>
      <c r="B224" s="158"/>
      <c r="C224" s="195" t="s">
        <v>267</v>
      </c>
      <c r="D224" s="163"/>
      <c r="E224" s="168">
        <v>276.7808</v>
      </c>
      <c r="F224" s="171"/>
      <c r="G224" s="171"/>
      <c r="H224" s="171"/>
      <c r="I224" s="171"/>
      <c r="J224" s="171"/>
      <c r="K224" s="171"/>
      <c r="L224" s="171"/>
      <c r="M224" s="171"/>
      <c r="N224" s="161"/>
      <c r="O224" s="161"/>
      <c r="P224" s="161"/>
      <c r="Q224" s="161"/>
      <c r="R224" s="161"/>
      <c r="S224" s="161"/>
      <c r="T224" s="162"/>
      <c r="U224" s="16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 t="s">
        <v>115</v>
      </c>
      <c r="AF224" s="151">
        <v>0</v>
      </c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>
      <c r="A225" s="152"/>
      <c r="B225" s="158"/>
      <c r="C225" s="195" t="s">
        <v>268</v>
      </c>
      <c r="D225" s="163"/>
      <c r="E225" s="168">
        <v>98.53</v>
      </c>
      <c r="F225" s="171"/>
      <c r="G225" s="171"/>
      <c r="H225" s="171"/>
      <c r="I225" s="171"/>
      <c r="J225" s="171"/>
      <c r="K225" s="171"/>
      <c r="L225" s="171"/>
      <c r="M225" s="171"/>
      <c r="N225" s="161"/>
      <c r="O225" s="161"/>
      <c r="P225" s="161"/>
      <c r="Q225" s="161"/>
      <c r="R225" s="161"/>
      <c r="S225" s="161"/>
      <c r="T225" s="162"/>
      <c r="U225" s="16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 t="s">
        <v>115</v>
      </c>
      <c r="AF225" s="151">
        <v>0</v>
      </c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>
      <c r="A226" s="152"/>
      <c r="B226" s="158"/>
      <c r="C226" s="195" t="s">
        <v>269</v>
      </c>
      <c r="D226" s="163"/>
      <c r="E226" s="168">
        <v>-111.148</v>
      </c>
      <c r="F226" s="171"/>
      <c r="G226" s="171"/>
      <c r="H226" s="171"/>
      <c r="I226" s="171"/>
      <c r="J226" s="171"/>
      <c r="K226" s="171"/>
      <c r="L226" s="171"/>
      <c r="M226" s="171"/>
      <c r="N226" s="161"/>
      <c r="O226" s="161"/>
      <c r="P226" s="161"/>
      <c r="Q226" s="161"/>
      <c r="R226" s="161"/>
      <c r="S226" s="161"/>
      <c r="T226" s="162"/>
      <c r="U226" s="16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 t="s">
        <v>115</v>
      </c>
      <c r="AF226" s="151">
        <v>0</v>
      </c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>
      <c r="A227" s="153" t="s">
        <v>108</v>
      </c>
      <c r="B227" s="159" t="s">
        <v>77</v>
      </c>
      <c r="C227" s="196" t="s">
        <v>78</v>
      </c>
      <c r="D227" s="164"/>
      <c r="E227" s="169"/>
      <c r="F227" s="172"/>
      <c r="G227" s="172">
        <f>SUMIF(AE228:AE228,"&lt;&gt;NOR",G228:G228)</f>
        <v>0</v>
      </c>
      <c r="H227" s="172"/>
      <c r="I227" s="172">
        <f>SUM(I228:I228)</f>
        <v>0</v>
      </c>
      <c r="J227" s="172"/>
      <c r="K227" s="172">
        <f>SUM(K228:K228)</f>
        <v>0</v>
      </c>
      <c r="L227" s="172"/>
      <c r="M227" s="172">
        <f>SUM(M228:M228)</f>
        <v>0</v>
      </c>
      <c r="N227" s="165"/>
      <c r="O227" s="165">
        <f>SUM(O228:O228)</f>
        <v>0</v>
      </c>
      <c r="P227" s="165"/>
      <c r="Q227" s="165">
        <f>SUM(Q228:Q228)</f>
        <v>0</v>
      </c>
      <c r="R227" s="165"/>
      <c r="S227" s="165"/>
      <c r="T227" s="166"/>
      <c r="U227" s="165">
        <f>SUM(U228:U228)</f>
        <v>0</v>
      </c>
      <c r="AE227" t="s">
        <v>109</v>
      </c>
    </row>
    <row r="228" spans="1:60" outlineLevel="1">
      <c r="A228" s="152">
        <v>47</v>
      </c>
      <c r="B228" s="158" t="s">
        <v>270</v>
      </c>
      <c r="C228" s="194" t="s">
        <v>271</v>
      </c>
      <c r="D228" s="160" t="s">
        <v>132</v>
      </c>
      <c r="E228" s="167">
        <v>1</v>
      </c>
      <c r="F228" s="170"/>
      <c r="G228" s="171">
        <f>ROUND(E228*F228,2)</f>
        <v>0</v>
      </c>
      <c r="H228" s="170"/>
      <c r="I228" s="171">
        <f>ROUND(E228*H228,2)</f>
        <v>0</v>
      </c>
      <c r="J228" s="170"/>
      <c r="K228" s="171">
        <f>ROUND(E228*J228,2)</f>
        <v>0</v>
      </c>
      <c r="L228" s="171">
        <v>21</v>
      </c>
      <c r="M228" s="171">
        <f>G228*(1+L228/100)</f>
        <v>0</v>
      </c>
      <c r="N228" s="161">
        <v>0</v>
      </c>
      <c r="O228" s="161">
        <f>ROUND(E228*N228,5)</f>
        <v>0</v>
      </c>
      <c r="P228" s="161">
        <v>0</v>
      </c>
      <c r="Q228" s="161">
        <f>ROUND(E228*P228,5)</f>
        <v>0</v>
      </c>
      <c r="R228" s="161"/>
      <c r="S228" s="161"/>
      <c r="T228" s="162">
        <v>0</v>
      </c>
      <c r="U228" s="161">
        <f>ROUND(E228*T228,2)</f>
        <v>0</v>
      </c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 t="s">
        <v>113</v>
      </c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>
      <c r="A229" s="153" t="s">
        <v>108</v>
      </c>
      <c r="B229" s="159" t="s">
        <v>79</v>
      </c>
      <c r="C229" s="196" t="s">
        <v>80</v>
      </c>
      <c r="D229" s="164"/>
      <c r="E229" s="169"/>
      <c r="F229" s="172"/>
      <c r="G229" s="172">
        <f>SUMIF(AE230:AE232,"&lt;&gt;NOR",G230:G232)</f>
        <v>0</v>
      </c>
      <c r="H229" s="172"/>
      <c r="I229" s="172">
        <f>SUM(I230:I232)</f>
        <v>0</v>
      </c>
      <c r="J229" s="172"/>
      <c r="K229" s="172">
        <f>SUM(K230:K232)</f>
        <v>0</v>
      </c>
      <c r="L229" s="172"/>
      <c r="M229" s="172">
        <f>SUM(M230:M232)</f>
        <v>0</v>
      </c>
      <c r="N229" s="165"/>
      <c r="O229" s="165">
        <f>SUM(O230:O232)</f>
        <v>0</v>
      </c>
      <c r="P229" s="165"/>
      <c r="Q229" s="165">
        <f>SUM(Q230:Q232)</f>
        <v>0</v>
      </c>
      <c r="R229" s="165"/>
      <c r="S229" s="165"/>
      <c r="T229" s="166"/>
      <c r="U229" s="165">
        <f>SUM(U230:U232)</f>
        <v>108.12</v>
      </c>
      <c r="AE229" t="s">
        <v>109</v>
      </c>
    </row>
    <row r="230" spans="1:60" outlineLevel="1">
      <c r="A230" s="152">
        <v>48</v>
      </c>
      <c r="B230" s="158" t="s">
        <v>272</v>
      </c>
      <c r="C230" s="194" t="s">
        <v>273</v>
      </c>
      <c r="D230" s="160" t="s">
        <v>171</v>
      </c>
      <c r="E230" s="167">
        <v>19.658909999999999</v>
      </c>
      <c r="F230" s="170"/>
      <c r="G230" s="171">
        <f>ROUND(E230*F230,2)</f>
        <v>0</v>
      </c>
      <c r="H230" s="170"/>
      <c r="I230" s="171">
        <f>ROUND(E230*H230,2)</f>
        <v>0</v>
      </c>
      <c r="J230" s="170"/>
      <c r="K230" s="171">
        <f>ROUND(E230*J230,2)</f>
        <v>0</v>
      </c>
      <c r="L230" s="171">
        <v>21</v>
      </c>
      <c r="M230" s="171">
        <f>G230*(1+L230/100)</f>
        <v>0</v>
      </c>
      <c r="N230" s="161">
        <v>0</v>
      </c>
      <c r="O230" s="161">
        <f>ROUND(E230*N230,5)</f>
        <v>0</v>
      </c>
      <c r="P230" s="161">
        <v>0</v>
      </c>
      <c r="Q230" s="161">
        <f>ROUND(E230*P230,5)</f>
        <v>0</v>
      </c>
      <c r="R230" s="161"/>
      <c r="S230" s="161"/>
      <c r="T230" s="162">
        <v>5.5</v>
      </c>
      <c r="U230" s="161">
        <f>ROUND(E230*T230,2)</f>
        <v>108.12</v>
      </c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 t="s">
        <v>113</v>
      </c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>
      <c r="A231" s="152"/>
      <c r="B231" s="158"/>
      <c r="C231" s="195" t="s">
        <v>274</v>
      </c>
      <c r="D231" s="163"/>
      <c r="E231" s="168">
        <v>13.213150000000001</v>
      </c>
      <c r="F231" s="171"/>
      <c r="G231" s="171"/>
      <c r="H231" s="171"/>
      <c r="I231" s="171"/>
      <c r="J231" s="171"/>
      <c r="K231" s="171"/>
      <c r="L231" s="171"/>
      <c r="M231" s="171"/>
      <c r="N231" s="161"/>
      <c r="O231" s="161"/>
      <c r="P231" s="161"/>
      <c r="Q231" s="161"/>
      <c r="R231" s="161"/>
      <c r="S231" s="161"/>
      <c r="T231" s="162"/>
      <c r="U231" s="16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 t="s">
        <v>115</v>
      </c>
      <c r="AF231" s="151">
        <v>0</v>
      </c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>
      <c r="A232" s="152"/>
      <c r="B232" s="158"/>
      <c r="C232" s="195" t="s">
        <v>275</v>
      </c>
      <c r="D232" s="163"/>
      <c r="E232" s="168">
        <v>6.4457599999999999</v>
      </c>
      <c r="F232" s="171"/>
      <c r="G232" s="171"/>
      <c r="H232" s="171"/>
      <c r="I232" s="171"/>
      <c r="J232" s="171"/>
      <c r="K232" s="171"/>
      <c r="L232" s="171"/>
      <c r="M232" s="171"/>
      <c r="N232" s="161"/>
      <c r="O232" s="161"/>
      <c r="P232" s="161"/>
      <c r="Q232" s="161"/>
      <c r="R232" s="161"/>
      <c r="S232" s="161"/>
      <c r="T232" s="162"/>
      <c r="U232" s="16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 t="s">
        <v>115</v>
      </c>
      <c r="AF232" s="151">
        <v>0</v>
      </c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>
      <c r="A233" s="6"/>
      <c r="B233" s="7" t="s">
        <v>277</v>
      </c>
      <c r="C233" s="197" t="s">
        <v>277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AC233">
        <v>15</v>
      </c>
      <c r="AD233">
        <v>21</v>
      </c>
    </row>
    <row r="234" spans="1:60">
      <c r="A234" s="181"/>
      <c r="B234" s="182">
        <v>26</v>
      </c>
      <c r="C234" s="198" t="s">
        <v>277</v>
      </c>
      <c r="D234" s="183"/>
      <c r="E234" s="183"/>
      <c r="F234" s="183"/>
      <c r="G234" s="193">
        <f>G8+G25+G43+G46+G51+G97+G114+G124+G127+G167+G183+G207+G227+G229</f>
        <v>0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AC234">
        <f>SUMIF(L7:L232,AC233,G7:G232)</f>
        <v>0</v>
      </c>
      <c r="AD234">
        <f>SUMIF(L7:L232,AD233,G7:G232)</f>
        <v>0</v>
      </c>
      <c r="AE234" t="s">
        <v>278</v>
      </c>
    </row>
    <row r="235" spans="1:60">
      <c r="A235" s="6"/>
      <c r="B235" s="7" t="s">
        <v>277</v>
      </c>
      <c r="C235" s="197" t="s">
        <v>277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60">
      <c r="A236" s="6"/>
      <c r="B236" s="7" t="s">
        <v>277</v>
      </c>
      <c r="C236" s="197" t="s">
        <v>277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60">
      <c r="A237" s="543">
        <v>33</v>
      </c>
      <c r="B237" s="543"/>
      <c r="C237" s="544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60">
      <c r="A238" s="524"/>
      <c r="B238" s="525"/>
      <c r="C238" s="526"/>
      <c r="D238" s="525"/>
      <c r="E238" s="525"/>
      <c r="F238" s="525"/>
      <c r="G238" s="527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AE238" t="s">
        <v>279</v>
      </c>
    </row>
    <row r="239" spans="1:60">
      <c r="A239" s="528"/>
      <c r="B239" s="529"/>
      <c r="C239" s="530"/>
      <c r="D239" s="529"/>
      <c r="E239" s="529"/>
      <c r="F239" s="529"/>
      <c r="G239" s="53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60">
      <c r="A240" s="528"/>
      <c r="B240" s="529"/>
      <c r="C240" s="530"/>
      <c r="D240" s="529"/>
      <c r="E240" s="529"/>
      <c r="F240" s="529"/>
      <c r="G240" s="531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31">
      <c r="A241" s="528"/>
      <c r="B241" s="529"/>
      <c r="C241" s="530"/>
      <c r="D241" s="529"/>
      <c r="E241" s="529"/>
      <c r="F241" s="529"/>
      <c r="G241" s="531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31">
      <c r="A242" s="532"/>
      <c r="B242" s="533"/>
      <c r="C242" s="534"/>
      <c r="D242" s="533"/>
      <c r="E242" s="533"/>
      <c r="F242" s="533"/>
      <c r="G242" s="535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31">
      <c r="A243" s="6"/>
      <c r="B243" s="7" t="s">
        <v>277</v>
      </c>
      <c r="C243" s="197" t="s">
        <v>277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31">
      <c r="C244" s="203"/>
      <c r="AE244" t="s">
        <v>280</v>
      </c>
    </row>
  </sheetData>
  <sheetProtection password="C446" sheet="1" objects="1" scenarios="1"/>
  <mergeCells count="6">
    <mergeCell ref="A238:G242"/>
    <mergeCell ref="A1:G1"/>
    <mergeCell ref="C2:G2"/>
    <mergeCell ref="C3:G3"/>
    <mergeCell ref="C4:G4"/>
    <mergeCell ref="A237:C237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opLeftCell="B14" zoomScaleNormal="100" zoomScaleSheetLayoutView="75" workbookViewId="0">
      <selection activeCell="I54" sqref="I54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300" customWidth="1"/>
    <col min="4" max="4" width="13" style="300" customWidth="1"/>
    <col min="5" max="5" width="9.7109375" style="30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73" t="s">
        <v>36</v>
      </c>
      <c r="B1" s="504" t="s">
        <v>327</v>
      </c>
      <c r="C1" s="505"/>
      <c r="D1" s="505"/>
      <c r="E1" s="505"/>
      <c r="F1" s="505"/>
      <c r="G1" s="505"/>
      <c r="H1" s="505"/>
      <c r="I1" s="505"/>
      <c r="J1" s="506"/>
    </row>
    <row r="2" spans="1:15" ht="36" customHeight="1">
      <c r="A2" s="4"/>
      <c r="B2" s="291" t="s">
        <v>328</v>
      </c>
      <c r="C2" s="292"/>
      <c r="D2" s="293" t="s">
        <v>329</v>
      </c>
      <c r="E2" s="547" t="s">
        <v>330</v>
      </c>
      <c r="F2" s="548"/>
      <c r="G2" s="548"/>
      <c r="H2" s="548"/>
      <c r="I2" s="548"/>
      <c r="J2" s="549"/>
      <c r="O2" s="2"/>
    </row>
    <row r="3" spans="1:15" ht="27" customHeight="1">
      <c r="A3" s="4"/>
      <c r="B3" s="294" t="s">
        <v>43</v>
      </c>
      <c r="C3" s="292"/>
      <c r="D3" s="295" t="s">
        <v>331</v>
      </c>
      <c r="E3" s="550" t="s">
        <v>332</v>
      </c>
      <c r="F3" s="551"/>
      <c r="G3" s="551"/>
      <c r="H3" s="551"/>
      <c r="I3" s="551"/>
      <c r="J3" s="552"/>
    </row>
    <row r="4" spans="1:15" ht="23.25" customHeight="1">
      <c r="A4" s="296">
        <v>976</v>
      </c>
      <c r="B4" s="297" t="s">
        <v>44</v>
      </c>
      <c r="C4" s="298"/>
      <c r="D4" s="299" t="s">
        <v>331</v>
      </c>
      <c r="E4" s="553" t="s">
        <v>333</v>
      </c>
      <c r="F4" s="554"/>
      <c r="G4" s="554"/>
      <c r="H4" s="554"/>
      <c r="I4" s="554"/>
      <c r="J4" s="555"/>
    </row>
    <row r="5" spans="1:15" ht="24" customHeight="1">
      <c r="A5" s="4"/>
      <c r="B5" s="48" t="s">
        <v>334</v>
      </c>
      <c r="D5" s="556"/>
      <c r="E5" s="557"/>
      <c r="F5" s="557"/>
      <c r="G5" s="557"/>
      <c r="H5" s="301" t="s">
        <v>335</v>
      </c>
      <c r="I5" s="302"/>
      <c r="J5" s="303"/>
    </row>
    <row r="6" spans="1:15" ht="15.75" customHeight="1">
      <c r="A6" s="4"/>
      <c r="B6" s="41"/>
      <c r="C6" s="304"/>
      <c r="D6" s="545"/>
      <c r="E6" s="546"/>
      <c r="F6" s="546"/>
      <c r="G6" s="546"/>
      <c r="H6" s="301" t="s">
        <v>34</v>
      </c>
      <c r="I6" s="302"/>
      <c r="J6" s="303"/>
    </row>
    <row r="7" spans="1:15" ht="15.75" customHeight="1">
      <c r="A7" s="4"/>
      <c r="B7" s="42"/>
      <c r="C7" s="305"/>
      <c r="D7" s="306"/>
      <c r="E7" s="558"/>
      <c r="F7" s="559"/>
      <c r="G7" s="559"/>
      <c r="H7" s="55"/>
      <c r="I7" s="34"/>
      <c r="J7" s="307"/>
    </row>
    <row r="8" spans="1:15" ht="24" hidden="1" customHeight="1">
      <c r="A8" s="4"/>
      <c r="B8" s="48" t="s">
        <v>19</v>
      </c>
      <c r="D8" s="308"/>
      <c r="H8" s="301" t="s">
        <v>335</v>
      </c>
      <c r="I8" s="302"/>
      <c r="J8" s="303"/>
    </row>
    <row r="9" spans="1:15" ht="15.75" hidden="1" customHeight="1">
      <c r="A9" s="4"/>
      <c r="B9" s="4"/>
      <c r="D9" s="308"/>
      <c r="H9" s="301" t="s">
        <v>34</v>
      </c>
      <c r="I9" s="302"/>
      <c r="J9" s="303"/>
    </row>
    <row r="10" spans="1:15" ht="15.75" hidden="1" customHeight="1">
      <c r="A10" s="4"/>
      <c r="B10" s="52"/>
      <c r="C10" s="305"/>
      <c r="D10" s="306"/>
      <c r="E10" s="309"/>
      <c r="F10" s="55"/>
      <c r="G10" s="18"/>
      <c r="H10" s="18"/>
      <c r="I10" s="54"/>
      <c r="J10" s="307"/>
    </row>
    <row r="11" spans="1:15" ht="24" customHeight="1">
      <c r="A11" s="4"/>
      <c r="B11" s="48" t="s">
        <v>18</v>
      </c>
      <c r="D11" s="560"/>
      <c r="E11" s="560"/>
      <c r="F11" s="560"/>
      <c r="G11" s="560"/>
      <c r="H11" s="301" t="s">
        <v>335</v>
      </c>
      <c r="I11" s="310"/>
      <c r="J11" s="303"/>
    </row>
    <row r="12" spans="1:15" ht="15.75" customHeight="1">
      <c r="A12" s="4"/>
      <c r="B12" s="41"/>
      <c r="C12" s="304"/>
      <c r="D12" s="561"/>
      <c r="E12" s="561"/>
      <c r="F12" s="561"/>
      <c r="G12" s="561"/>
      <c r="H12" s="301" t="s">
        <v>34</v>
      </c>
      <c r="I12" s="310"/>
      <c r="J12" s="303"/>
    </row>
    <row r="13" spans="1:15" ht="15.75" customHeight="1">
      <c r="A13" s="4"/>
      <c r="B13" s="42"/>
      <c r="C13" s="305"/>
      <c r="D13" s="311"/>
      <c r="E13" s="562"/>
      <c r="F13" s="563"/>
      <c r="G13" s="563"/>
      <c r="H13" s="312"/>
      <c r="I13" s="34"/>
      <c r="J13" s="307"/>
    </row>
    <row r="14" spans="1:15" ht="24" customHeight="1">
      <c r="A14" s="4"/>
      <c r="B14" s="313" t="s">
        <v>20</v>
      </c>
      <c r="C14" s="314"/>
      <c r="D14" s="315" t="s">
        <v>336</v>
      </c>
      <c r="E14" s="316"/>
      <c r="F14" s="69"/>
      <c r="G14" s="69"/>
      <c r="H14" s="317"/>
      <c r="I14" s="69"/>
      <c r="J14" s="318"/>
    </row>
    <row r="15" spans="1:15" ht="32.25" customHeight="1">
      <c r="A15" s="4"/>
      <c r="B15" s="52" t="s">
        <v>31</v>
      </c>
      <c r="C15" s="319"/>
      <c r="D15" s="320"/>
      <c r="E15" s="564"/>
      <c r="F15" s="564"/>
      <c r="G15" s="565"/>
      <c r="H15" s="565"/>
      <c r="I15" s="565" t="s">
        <v>28</v>
      </c>
      <c r="J15" s="566"/>
    </row>
    <row r="16" spans="1:15" ht="23.25" customHeight="1">
      <c r="A16" s="139" t="s">
        <v>23</v>
      </c>
      <c r="B16" s="57" t="s">
        <v>23</v>
      </c>
      <c r="C16" s="321"/>
      <c r="D16" s="322"/>
      <c r="E16" s="567"/>
      <c r="F16" s="568"/>
      <c r="G16" s="567"/>
      <c r="H16" s="568"/>
      <c r="I16" s="567">
        <f>SUMIF(F50:F54,A16,I50:I54)+SUMIF(F50:F54,"PSU",I50:I54)</f>
        <v>0</v>
      </c>
      <c r="J16" s="569"/>
    </row>
    <row r="17" spans="1:10" ht="23.25" customHeight="1">
      <c r="A17" s="139" t="s">
        <v>24</v>
      </c>
      <c r="B17" s="57" t="s">
        <v>24</v>
      </c>
      <c r="C17" s="321"/>
      <c r="D17" s="322"/>
      <c r="E17" s="567"/>
      <c r="F17" s="568"/>
      <c r="G17" s="567"/>
      <c r="H17" s="568"/>
      <c r="I17" s="567">
        <f>SUMIF(F50:F54,A17,I50:I54)</f>
        <v>0</v>
      </c>
      <c r="J17" s="569"/>
    </row>
    <row r="18" spans="1:10" ht="23.25" customHeight="1">
      <c r="A18" s="139" t="s">
        <v>25</v>
      </c>
      <c r="B18" s="57" t="s">
        <v>25</v>
      </c>
      <c r="C18" s="321"/>
      <c r="D18" s="322"/>
      <c r="E18" s="567"/>
      <c r="F18" s="568"/>
      <c r="G18" s="567"/>
      <c r="H18" s="568"/>
      <c r="I18" s="567">
        <f>SUMIF(F50:F54,A18,I50:I54)</f>
        <v>0</v>
      </c>
      <c r="J18" s="569"/>
    </row>
    <row r="19" spans="1:10" ht="23.25" customHeight="1">
      <c r="A19" s="139" t="s">
        <v>81</v>
      </c>
      <c r="B19" s="57" t="s">
        <v>26</v>
      </c>
      <c r="C19" s="321"/>
      <c r="D19" s="322"/>
      <c r="E19" s="567"/>
      <c r="F19" s="568"/>
      <c r="G19" s="567"/>
      <c r="H19" s="568"/>
      <c r="I19" s="567">
        <f>SUMIF(F50:F54,A19,I50:I54)</f>
        <v>0</v>
      </c>
      <c r="J19" s="569"/>
    </row>
    <row r="20" spans="1:10" ht="23.25" customHeight="1">
      <c r="A20" s="139" t="s">
        <v>82</v>
      </c>
      <c r="B20" s="57" t="s">
        <v>27</v>
      </c>
      <c r="C20" s="321"/>
      <c r="D20" s="322"/>
      <c r="E20" s="567"/>
      <c r="F20" s="568"/>
      <c r="G20" s="567"/>
      <c r="H20" s="568"/>
      <c r="I20" s="567">
        <f>SUMIF(F50:F54,A20,I50:I54)</f>
        <v>0</v>
      </c>
      <c r="J20" s="569"/>
    </row>
    <row r="21" spans="1:10" ht="23.25" customHeight="1">
      <c r="A21" s="4"/>
      <c r="B21" s="74" t="s">
        <v>28</v>
      </c>
      <c r="C21" s="323"/>
      <c r="D21" s="324"/>
      <c r="E21" s="570"/>
      <c r="F21" s="571"/>
      <c r="G21" s="570"/>
      <c r="H21" s="571"/>
      <c r="I21" s="570">
        <f>SUM(I16:J20)</f>
        <v>0</v>
      </c>
      <c r="J21" s="572"/>
    </row>
    <row r="22" spans="1:10" ht="33" customHeight="1">
      <c r="A22" s="4"/>
      <c r="B22" s="65" t="s">
        <v>32</v>
      </c>
      <c r="C22" s="321"/>
      <c r="D22" s="322"/>
      <c r="E22" s="325"/>
      <c r="F22" s="326"/>
      <c r="G22" s="327"/>
      <c r="H22" s="327"/>
      <c r="I22" s="327"/>
      <c r="J22" s="328"/>
    </row>
    <row r="23" spans="1:10" ht="23.25" customHeight="1">
      <c r="A23" s="4">
        <f>ZakladDPHSni*SazbaDPH1/100</f>
        <v>0</v>
      </c>
      <c r="B23" s="57" t="s">
        <v>11</v>
      </c>
      <c r="C23" s="321"/>
      <c r="D23" s="322"/>
      <c r="E23" s="329">
        <v>15</v>
      </c>
      <c r="F23" s="326" t="s">
        <v>0</v>
      </c>
      <c r="G23" s="574">
        <f>ZakladDPHSniVypocet</f>
        <v>0</v>
      </c>
      <c r="H23" s="575"/>
      <c r="I23" s="575"/>
      <c r="J23" s="328" t="str">
        <f t="shared" ref="J23:J28" si="0">Mena</f>
        <v>CZK</v>
      </c>
    </row>
    <row r="24" spans="1:10" ht="23.25" customHeight="1">
      <c r="A24" s="4">
        <f>(A23-INT(A23))*100</f>
        <v>0</v>
      </c>
      <c r="B24" s="57" t="s">
        <v>12</v>
      </c>
      <c r="C24" s="321"/>
      <c r="D24" s="322"/>
      <c r="E24" s="329">
        <f>SazbaDPH1</f>
        <v>15</v>
      </c>
      <c r="F24" s="326" t="s">
        <v>0</v>
      </c>
      <c r="G24" s="576">
        <f>A23</f>
        <v>0</v>
      </c>
      <c r="H24" s="577"/>
      <c r="I24" s="577"/>
      <c r="J24" s="328" t="str">
        <f t="shared" si="0"/>
        <v>CZK</v>
      </c>
    </row>
    <row r="25" spans="1:10" ht="23.25" customHeight="1">
      <c r="A25" s="4">
        <f>ZakladDPHZakl*SazbaDPH2/100</f>
        <v>0</v>
      </c>
      <c r="B25" s="57" t="s">
        <v>13</v>
      </c>
      <c r="C25" s="321"/>
      <c r="D25" s="322"/>
      <c r="E25" s="329">
        <v>21</v>
      </c>
      <c r="F25" s="326" t="s">
        <v>0</v>
      </c>
      <c r="G25" s="574">
        <f>I21</f>
        <v>0</v>
      </c>
      <c r="H25" s="575"/>
      <c r="I25" s="575"/>
      <c r="J25" s="328" t="str">
        <f t="shared" si="0"/>
        <v>CZK</v>
      </c>
    </row>
    <row r="26" spans="1:10" ht="23.25" customHeight="1">
      <c r="A26" s="4">
        <f>(A25-INT(A25))*100</f>
        <v>0</v>
      </c>
      <c r="B26" s="49" t="s">
        <v>14</v>
      </c>
      <c r="C26" s="330"/>
      <c r="D26" s="320"/>
      <c r="E26" s="331">
        <f>SazbaDPH2</f>
        <v>21</v>
      </c>
      <c r="F26" s="44" t="s">
        <v>0</v>
      </c>
      <c r="G26" s="507">
        <f>A25</f>
        <v>0</v>
      </c>
      <c r="H26" s="508"/>
      <c r="I26" s="508"/>
      <c r="J26" s="332" t="str">
        <f t="shared" si="0"/>
        <v>CZK</v>
      </c>
    </row>
    <row r="27" spans="1:10" ht="23.25" customHeight="1" thickBot="1">
      <c r="A27" s="4">
        <f>ZakladDPHSni+DPHSni+ZakladDPHZakl+DPHZakl</f>
        <v>0</v>
      </c>
      <c r="B27" s="48" t="s">
        <v>4</v>
      </c>
      <c r="C27" s="333"/>
      <c r="D27" s="334"/>
      <c r="E27" s="333"/>
      <c r="F27" s="335"/>
      <c r="G27" s="509">
        <f>CenaCelkem-(ZakladDPHSni+DPHSni+ZakladDPHZakl+DPHZakl)</f>
        <v>0</v>
      </c>
      <c r="H27" s="509"/>
      <c r="I27" s="509"/>
      <c r="J27" s="336" t="str">
        <f t="shared" si="0"/>
        <v>CZK</v>
      </c>
    </row>
    <row r="28" spans="1:10" ht="27.75" hidden="1" customHeight="1" thickBot="1">
      <c r="A28" s="4"/>
      <c r="B28" s="337" t="s">
        <v>22</v>
      </c>
      <c r="C28" s="338"/>
      <c r="D28" s="338"/>
      <c r="E28" s="339"/>
      <c r="F28" s="340"/>
      <c r="G28" s="578">
        <f>ZakladDPHSniVypocet+ZakladDPHZaklVypocet</f>
        <v>1325068.8</v>
      </c>
      <c r="H28" s="579"/>
      <c r="I28" s="579"/>
      <c r="J28" s="341" t="str">
        <f t="shared" si="0"/>
        <v>CZK</v>
      </c>
    </row>
    <row r="29" spans="1:10" ht="27.75" customHeight="1" thickBot="1">
      <c r="A29" s="4">
        <f>(A27-INT(A27))*100</f>
        <v>0</v>
      </c>
      <c r="B29" s="337" t="s">
        <v>35</v>
      </c>
      <c r="C29" s="342"/>
      <c r="D29" s="342"/>
      <c r="E29" s="342"/>
      <c r="F29" s="343"/>
      <c r="G29" s="578">
        <f>A27</f>
        <v>0</v>
      </c>
      <c r="H29" s="578"/>
      <c r="I29" s="578"/>
      <c r="J29" s="344" t="s">
        <v>48</v>
      </c>
    </row>
    <row r="30" spans="1:10" ht="12.75" customHeight="1">
      <c r="A30" s="4"/>
      <c r="B30" s="4"/>
      <c r="J30" s="12"/>
    </row>
    <row r="31" spans="1:10" ht="30" customHeight="1">
      <c r="A31" s="4"/>
      <c r="B31" s="4"/>
      <c r="J31" s="12"/>
    </row>
    <row r="32" spans="1:10" ht="18.75" customHeight="1">
      <c r="A32" s="4"/>
      <c r="B32" s="24"/>
      <c r="C32" s="345" t="s">
        <v>10</v>
      </c>
      <c r="D32" s="346"/>
      <c r="E32" s="346"/>
      <c r="F32" s="347" t="s">
        <v>9</v>
      </c>
      <c r="G32" s="39"/>
      <c r="H32" s="40"/>
      <c r="I32" s="39"/>
      <c r="J32" s="12"/>
    </row>
    <row r="33" spans="1:10" ht="47.25" customHeight="1">
      <c r="A33" s="4"/>
      <c r="B33" s="4"/>
      <c r="J33" s="12"/>
    </row>
    <row r="34" spans="1:10" s="37" customFormat="1" ht="18.75" customHeight="1">
      <c r="A34" s="30"/>
      <c r="B34" s="30"/>
      <c r="C34" s="348"/>
      <c r="D34" s="580"/>
      <c r="E34" s="581"/>
      <c r="G34" s="582"/>
      <c r="H34" s="583"/>
      <c r="I34" s="583"/>
      <c r="J34" s="38"/>
    </row>
    <row r="35" spans="1:10" ht="12.75" customHeight="1">
      <c r="A35" s="4"/>
      <c r="B35" s="4"/>
      <c r="D35" s="584" t="s">
        <v>2</v>
      </c>
      <c r="E35" s="584"/>
      <c r="H35" s="240" t="s">
        <v>3</v>
      </c>
      <c r="J35" s="12"/>
    </row>
    <row r="36" spans="1:10" ht="13.5" customHeight="1" thickBot="1">
      <c r="A36" s="14"/>
      <c r="B36" s="14"/>
      <c r="C36" s="349"/>
      <c r="D36" s="349"/>
      <c r="E36" s="349"/>
      <c r="F36" s="15"/>
      <c r="G36" s="15"/>
      <c r="H36" s="15"/>
      <c r="I36" s="15"/>
      <c r="J36" s="17"/>
    </row>
    <row r="37" spans="1:10" ht="27" hidden="1" customHeight="1">
      <c r="B37" s="350" t="s">
        <v>15</v>
      </c>
      <c r="C37" s="351"/>
      <c r="D37" s="351"/>
      <c r="E37" s="351"/>
      <c r="F37" s="352"/>
      <c r="G37" s="352"/>
      <c r="H37" s="352"/>
      <c r="I37" s="352"/>
      <c r="J37" s="353"/>
    </row>
    <row r="38" spans="1:10" ht="25.5" hidden="1" customHeight="1">
      <c r="A38" s="354" t="s">
        <v>37</v>
      </c>
      <c r="B38" s="355" t="s">
        <v>16</v>
      </c>
      <c r="C38" s="356" t="s">
        <v>5</v>
      </c>
      <c r="D38" s="356"/>
      <c r="E38" s="356"/>
      <c r="F38" s="357" t="str">
        <f>B23</f>
        <v>Základ pro sníženou DPH</v>
      </c>
      <c r="G38" s="357" t="str">
        <f>B25</f>
        <v>Základ pro základní DPH</v>
      </c>
      <c r="H38" s="358" t="s">
        <v>17</v>
      </c>
      <c r="I38" s="358" t="s">
        <v>1</v>
      </c>
      <c r="J38" s="359" t="s">
        <v>0</v>
      </c>
    </row>
    <row r="39" spans="1:10" ht="25.5" hidden="1" customHeight="1">
      <c r="A39" s="354">
        <v>1</v>
      </c>
      <c r="B39" s="360" t="s">
        <v>337</v>
      </c>
      <c r="C39" s="585"/>
      <c r="D39" s="585"/>
      <c r="E39" s="585"/>
      <c r="F39" s="361">
        <f>'[1]01 01 Pol'!AE179</f>
        <v>0</v>
      </c>
      <c r="G39" s="362">
        <f>'[1]01 01 Pol'!AF179</f>
        <v>1325068.8</v>
      </c>
      <c r="H39" s="363">
        <f>(F39*SazbaDPH1/100)+(G39*SazbaDPH2/100)</f>
        <v>278264.44800000003</v>
      </c>
      <c r="I39" s="363">
        <f>F39+G39+H39</f>
        <v>1603333.2480000001</v>
      </c>
      <c r="J39" s="364" t="e">
        <f ca="1">IF(_xlfn.SINGLE(CenaCelkemVypocet)=0,"",I39/_xlfn.SINGLE(CenaCelkemVypocet)*100)</f>
        <v>#NAME?</v>
      </c>
    </row>
    <row r="40" spans="1:10" ht="25.5" hidden="1" customHeight="1">
      <c r="A40" s="354">
        <v>2</v>
      </c>
      <c r="B40" s="365"/>
      <c r="C40" s="573" t="s">
        <v>338</v>
      </c>
      <c r="D40" s="573"/>
      <c r="E40" s="573"/>
      <c r="F40" s="366"/>
      <c r="G40" s="367"/>
      <c r="H40" s="367">
        <f>(F40*SazbaDPH1/100)+(G40*SazbaDPH2/100)</f>
        <v>0</v>
      </c>
      <c r="I40" s="367"/>
      <c r="J40" s="368"/>
    </row>
    <row r="41" spans="1:10" ht="25.5" hidden="1" customHeight="1">
      <c r="A41" s="354">
        <v>2</v>
      </c>
      <c r="B41" s="365" t="s">
        <v>331</v>
      </c>
      <c r="C41" s="573" t="s">
        <v>332</v>
      </c>
      <c r="D41" s="573"/>
      <c r="E41" s="573"/>
      <c r="F41" s="366">
        <f>'[1]01 01 Pol'!AE179</f>
        <v>0</v>
      </c>
      <c r="G41" s="367">
        <f>'[1]01 01 Pol'!AF179</f>
        <v>1325068.8</v>
      </c>
      <c r="H41" s="367">
        <f>(F41*SazbaDPH1/100)+(G41*SazbaDPH2/100)</f>
        <v>278264.44800000003</v>
      </c>
      <c r="I41" s="367">
        <f>F41+G41+H41</f>
        <v>1603333.2480000001</v>
      </c>
      <c r="J41" s="368" t="e">
        <f ca="1">IF(_xlfn.SINGLE(CenaCelkemVypocet)=0,"",I41/_xlfn.SINGLE(CenaCelkemVypocet)*100)</f>
        <v>#NAME?</v>
      </c>
    </row>
    <row r="42" spans="1:10" ht="25.5" hidden="1" customHeight="1">
      <c r="A42" s="354">
        <v>3</v>
      </c>
      <c r="B42" s="369" t="s">
        <v>331</v>
      </c>
      <c r="C42" s="585" t="s">
        <v>333</v>
      </c>
      <c r="D42" s="585"/>
      <c r="E42" s="585"/>
      <c r="F42" s="370">
        <f>'[1]01 01 Pol'!AE179</f>
        <v>0</v>
      </c>
      <c r="G42" s="363">
        <f>'[1]01 01 Pol'!AF179</f>
        <v>1325068.8</v>
      </c>
      <c r="H42" s="363">
        <f>(F42*SazbaDPH1/100)+(G42*SazbaDPH2/100)</f>
        <v>278264.44800000003</v>
      </c>
      <c r="I42" s="363">
        <f>F42+G42+H42</f>
        <v>1603333.2480000001</v>
      </c>
      <c r="J42" s="364" t="e">
        <f ca="1">IF(_xlfn.SINGLE(CenaCelkemVypocet)=0,"",I42/_xlfn.SINGLE(CenaCelkemVypocet)*100)</f>
        <v>#NAME?</v>
      </c>
    </row>
    <row r="43" spans="1:10" ht="25.5" hidden="1" customHeight="1">
      <c r="A43" s="354"/>
      <c r="B43" s="588" t="s">
        <v>47</v>
      </c>
      <c r="C43" s="589"/>
      <c r="D43" s="589"/>
      <c r="E43" s="590"/>
      <c r="F43" s="371">
        <f>SUMIF(A39:A42,"=1",F39:F42)</f>
        <v>0</v>
      </c>
      <c r="G43" s="372">
        <f>SUMIF(A39:A42,"=1",G39:G42)</f>
        <v>1325068.8</v>
      </c>
      <c r="H43" s="372">
        <f>SUMIF(A39:A42,"=1",H39:H42)</f>
        <v>278264.44800000003</v>
      </c>
      <c r="I43" s="372">
        <f>SUMIF(A39:A42,"=1",I39:I42)</f>
        <v>1603333.2480000001</v>
      </c>
      <c r="J43" s="373" t="e">
        <f ca="1">SUMIF(A39:A42,"=1",J39:J42)</f>
        <v>#NAME?</v>
      </c>
    </row>
    <row r="47" spans="1:10" ht="15.75">
      <c r="B47" s="121" t="s">
        <v>51</v>
      </c>
    </row>
    <row r="49" spans="1:10" ht="25.5" customHeight="1">
      <c r="A49" s="122"/>
      <c r="B49" s="374" t="s">
        <v>16</v>
      </c>
      <c r="C49" s="374" t="s">
        <v>5</v>
      </c>
      <c r="D49" s="375"/>
      <c r="E49" s="375"/>
      <c r="F49" s="376" t="s">
        <v>52</v>
      </c>
      <c r="G49" s="376"/>
      <c r="H49" s="376"/>
      <c r="I49" s="376" t="s">
        <v>28</v>
      </c>
      <c r="J49" s="376" t="s">
        <v>0</v>
      </c>
    </row>
    <row r="50" spans="1:10" ht="36.75" customHeight="1">
      <c r="A50" s="123"/>
      <c r="B50" s="377" t="s">
        <v>59</v>
      </c>
      <c r="C50" s="586" t="s">
        <v>339</v>
      </c>
      <c r="D50" s="587"/>
      <c r="E50" s="587"/>
      <c r="F50" s="378" t="s">
        <v>23</v>
      </c>
      <c r="G50" s="379"/>
      <c r="H50" s="379"/>
      <c r="I50" s="379">
        <f>'Elektro Pol'!G28</f>
        <v>0</v>
      </c>
      <c r="J50" s="380" t="str">
        <f>IF(I55=0,"",I50/I55*100)</f>
        <v/>
      </c>
    </row>
    <row r="51" spans="1:10" ht="36.75" customHeight="1">
      <c r="A51" s="123"/>
      <c r="B51" s="377" t="s">
        <v>63</v>
      </c>
      <c r="C51" s="586" t="s">
        <v>340</v>
      </c>
      <c r="D51" s="587"/>
      <c r="E51" s="587"/>
      <c r="F51" s="378" t="s">
        <v>23</v>
      </c>
      <c r="G51" s="379"/>
      <c r="H51" s="379"/>
      <c r="I51" s="379">
        <f>'Elektro Pol'!G8</f>
        <v>0</v>
      </c>
      <c r="J51" s="380" t="str">
        <f>IF(I55=0,"",I51/I55*100)</f>
        <v/>
      </c>
    </row>
    <row r="52" spans="1:10" ht="36.75" customHeight="1">
      <c r="A52" s="123"/>
      <c r="B52" s="377" t="s">
        <v>77</v>
      </c>
      <c r="C52" s="586" t="s">
        <v>78</v>
      </c>
      <c r="D52" s="587"/>
      <c r="E52" s="587"/>
      <c r="F52" s="378" t="s">
        <v>25</v>
      </c>
      <c r="G52" s="379"/>
      <c r="H52" s="379"/>
      <c r="I52" s="379">
        <f>SUM('Elektro Pol'!G20,'Elektro Pol'!G31,'Elektro Pol'!G167)</f>
        <v>0</v>
      </c>
      <c r="J52" s="380" t="str">
        <f>IF(I55=0,"",I52/I55*100)</f>
        <v/>
      </c>
    </row>
    <row r="53" spans="1:10" ht="36.75" customHeight="1">
      <c r="A53" s="123"/>
      <c r="B53" s="377" t="s">
        <v>341</v>
      </c>
      <c r="C53" s="586" t="s">
        <v>342</v>
      </c>
      <c r="D53" s="587"/>
      <c r="E53" s="587"/>
      <c r="F53" s="378" t="s">
        <v>25</v>
      </c>
      <c r="G53" s="379"/>
      <c r="H53" s="379"/>
      <c r="I53" s="379">
        <f>SUM('Elektro Pol'!G169,'Elektro Pol'!G104)</f>
        <v>0</v>
      </c>
      <c r="J53" s="380" t="str">
        <f>IF(I55=0,"",I53/I55*100)</f>
        <v/>
      </c>
    </row>
    <row r="54" spans="1:10" ht="36.75" customHeight="1">
      <c r="A54" s="123"/>
      <c r="B54" s="377" t="s">
        <v>81</v>
      </c>
      <c r="C54" s="586" t="s">
        <v>26</v>
      </c>
      <c r="D54" s="587"/>
      <c r="E54" s="587"/>
      <c r="F54" s="378" t="s">
        <v>81</v>
      </c>
      <c r="G54" s="379"/>
      <c r="H54" s="379"/>
      <c r="I54" s="379">
        <f>'Elektro Pol'!G172</f>
        <v>0</v>
      </c>
      <c r="J54" s="380" t="str">
        <f>IF(I55=0,"",I54/I55*100)</f>
        <v/>
      </c>
    </row>
    <row r="55" spans="1:10" ht="25.5" customHeight="1">
      <c r="A55" s="124"/>
      <c r="B55" s="381" t="s">
        <v>1</v>
      </c>
      <c r="C55" s="382"/>
      <c r="D55" s="383"/>
      <c r="E55" s="383"/>
      <c r="F55" s="384"/>
      <c r="G55" s="385"/>
      <c r="H55" s="385"/>
      <c r="I55" s="385">
        <f>SUM(I50:I54)</f>
        <v>0</v>
      </c>
      <c r="J55" s="386">
        <f>SUM(J50:J54)</f>
        <v>0</v>
      </c>
    </row>
    <row r="56" spans="1:10">
      <c r="F56" s="138"/>
      <c r="G56" s="138"/>
      <c r="H56" s="138"/>
      <c r="I56" s="138"/>
      <c r="J56" s="387"/>
    </row>
    <row r="57" spans="1:10">
      <c r="F57" s="138"/>
      <c r="G57" s="138"/>
      <c r="H57" s="138"/>
      <c r="I57" s="138"/>
      <c r="J57" s="387"/>
    </row>
    <row r="58" spans="1:10">
      <c r="F58" s="138"/>
      <c r="G58" s="138"/>
      <c r="H58" s="138"/>
      <c r="I58" s="138"/>
      <c r="J58" s="387"/>
    </row>
  </sheetData>
  <sheetProtection password="C446" sheet="1" objects="1" scenarios="1"/>
  <mergeCells count="51">
    <mergeCell ref="C53:E53"/>
    <mergeCell ref="C54:E54"/>
    <mergeCell ref="C41:E41"/>
    <mergeCell ref="C42:E42"/>
    <mergeCell ref="B43:E43"/>
    <mergeCell ref="C50:E50"/>
    <mergeCell ref="C51:E51"/>
    <mergeCell ref="C52:E52"/>
    <mergeCell ref="C40:E40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9"/>
  <sheetViews>
    <sheetView workbookViewId="0">
      <pane ySplit="7" topLeftCell="A8" activePane="bottomLeft" state="frozen"/>
      <selection pane="bottomLeft" activeCell="F18" sqref="F18"/>
    </sheetView>
  </sheetViews>
  <sheetFormatPr defaultRowHeight="12.75" outlineLevelRow="1"/>
  <cols>
    <col min="1" max="1" width="3.42578125" customWidth="1"/>
    <col min="2" max="2" width="12.5703125" style="95" customWidth="1"/>
    <col min="3" max="3" width="63.28515625" style="9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0" width="8.42578125" customWidth="1"/>
    <col min="21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536" t="s">
        <v>343</v>
      </c>
      <c r="B1" s="536"/>
      <c r="C1" s="536"/>
      <c r="D1" s="536"/>
      <c r="E1" s="536"/>
      <c r="F1" s="536"/>
      <c r="G1" s="536"/>
      <c r="AG1" t="s">
        <v>84</v>
      </c>
    </row>
    <row r="2" spans="1:60" ht="24.95" customHeight="1">
      <c r="A2" s="424" t="s">
        <v>83</v>
      </c>
      <c r="B2" s="388" t="s">
        <v>329</v>
      </c>
      <c r="C2" s="597" t="s">
        <v>330</v>
      </c>
      <c r="D2" s="598"/>
      <c r="E2" s="598"/>
      <c r="F2" s="598"/>
      <c r="G2" s="599"/>
      <c r="AG2" t="s">
        <v>85</v>
      </c>
    </row>
    <row r="3" spans="1:60" ht="24.95" customHeight="1">
      <c r="A3" s="424" t="s">
        <v>7</v>
      </c>
      <c r="B3" s="388" t="s">
        <v>331</v>
      </c>
      <c r="C3" s="597" t="s">
        <v>332</v>
      </c>
      <c r="D3" s="598"/>
      <c r="E3" s="598"/>
      <c r="F3" s="598"/>
      <c r="G3" s="599"/>
      <c r="AC3" s="95" t="s">
        <v>85</v>
      </c>
      <c r="AG3" t="s">
        <v>86</v>
      </c>
    </row>
    <row r="4" spans="1:60" ht="24.95" customHeight="1">
      <c r="A4" s="425" t="s">
        <v>8</v>
      </c>
      <c r="B4" s="389" t="s">
        <v>331</v>
      </c>
      <c r="C4" s="600" t="s">
        <v>333</v>
      </c>
      <c r="D4" s="601"/>
      <c r="E4" s="601"/>
      <c r="F4" s="601"/>
      <c r="G4" s="602"/>
      <c r="AG4" t="s">
        <v>87</v>
      </c>
    </row>
    <row r="5" spans="1:60">
      <c r="D5" s="240"/>
    </row>
    <row r="6" spans="1:60" ht="38.25">
      <c r="A6" s="426" t="s">
        <v>90</v>
      </c>
      <c r="B6" s="427" t="s">
        <v>91</v>
      </c>
      <c r="C6" s="427" t="s">
        <v>92</v>
      </c>
      <c r="D6" s="428" t="s">
        <v>93</v>
      </c>
      <c r="E6" s="426" t="s">
        <v>344</v>
      </c>
      <c r="F6" s="429" t="s">
        <v>345</v>
      </c>
      <c r="G6" s="426" t="s">
        <v>28</v>
      </c>
      <c r="H6" s="430" t="s">
        <v>29</v>
      </c>
      <c r="I6" s="430" t="s">
        <v>96</v>
      </c>
      <c r="J6" s="430" t="s">
        <v>30</v>
      </c>
      <c r="K6" s="430" t="s">
        <v>97</v>
      </c>
      <c r="L6" s="430" t="s">
        <v>98</v>
      </c>
      <c r="M6" s="430" t="s">
        <v>346</v>
      </c>
      <c r="N6" s="430" t="s">
        <v>347</v>
      </c>
      <c r="O6" s="430" t="s">
        <v>348</v>
      </c>
      <c r="P6" s="430" t="s">
        <v>349</v>
      </c>
      <c r="Q6" s="430" t="s">
        <v>350</v>
      </c>
      <c r="R6" s="430" t="s">
        <v>104</v>
      </c>
      <c r="S6" s="430" t="s">
        <v>301</v>
      </c>
      <c r="T6" s="430" t="s">
        <v>302</v>
      </c>
      <c r="U6" s="430" t="s">
        <v>106</v>
      </c>
      <c r="V6" s="430" t="s">
        <v>107</v>
      </c>
      <c r="W6" s="430" t="s">
        <v>303</v>
      </c>
      <c r="X6" s="430" t="s">
        <v>351</v>
      </c>
    </row>
    <row r="7" spans="1:60" hidden="1">
      <c r="A7" s="290"/>
      <c r="B7" s="7"/>
      <c r="C7" s="7"/>
      <c r="D7" s="9"/>
      <c r="E7" s="246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</row>
    <row r="8" spans="1:60">
      <c r="A8" s="390" t="s">
        <v>108</v>
      </c>
      <c r="B8" s="391" t="s">
        <v>63</v>
      </c>
      <c r="C8" s="392" t="s">
        <v>340</v>
      </c>
      <c r="D8" s="393"/>
      <c r="E8" s="394"/>
      <c r="F8" s="395"/>
      <c r="G8" s="395">
        <f>SUMIF(AG9:AG19,"&lt;&gt;NOR",G9:G19)</f>
        <v>0</v>
      </c>
      <c r="H8" s="395"/>
      <c r="I8" s="395">
        <f>SUM(I9:I19)</f>
        <v>6341.0999999999995</v>
      </c>
      <c r="J8" s="395"/>
      <c r="K8" s="395">
        <f>SUM(K9:K19)</f>
        <v>45338.399999999994</v>
      </c>
      <c r="L8" s="395"/>
      <c r="M8" s="395">
        <f>SUM(M9:M19)</f>
        <v>0</v>
      </c>
      <c r="N8" s="395"/>
      <c r="O8" s="395">
        <f>SUM(O9:O19)</f>
        <v>0.23</v>
      </c>
      <c r="P8" s="395"/>
      <c r="Q8" s="395">
        <f>SUM(Q9:Q19)</f>
        <v>2.0099999999999998</v>
      </c>
      <c r="R8" s="395"/>
      <c r="S8" s="395"/>
      <c r="T8" s="396"/>
      <c r="U8" s="397"/>
      <c r="V8" s="397">
        <f>SUM(V9:V19)</f>
        <v>121.82</v>
      </c>
      <c r="W8" s="397"/>
      <c r="X8" s="397"/>
      <c r="AG8" t="s">
        <v>109</v>
      </c>
    </row>
    <row r="9" spans="1:60" ht="22.5" outlineLevel="1">
      <c r="A9" s="398">
        <v>1</v>
      </c>
      <c r="B9" s="431" t="s">
        <v>352</v>
      </c>
      <c r="C9" s="432" t="s">
        <v>353</v>
      </c>
      <c r="D9" s="433" t="s">
        <v>247</v>
      </c>
      <c r="E9" s="434">
        <v>80</v>
      </c>
      <c r="F9" s="435"/>
      <c r="G9" s="436">
        <f>ROUND(E9*F9,2)</f>
        <v>0</v>
      </c>
      <c r="H9" s="435">
        <v>0</v>
      </c>
      <c r="I9" s="436">
        <f>ROUND(E9*H9,2)</f>
        <v>0</v>
      </c>
      <c r="J9" s="435">
        <v>92.4</v>
      </c>
      <c r="K9" s="436">
        <f>ROUND(E9*J9,2)</f>
        <v>7392</v>
      </c>
      <c r="L9" s="436">
        <v>21</v>
      </c>
      <c r="M9" s="436">
        <f>G9*(1+L9/100)</f>
        <v>0</v>
      </c>
      <c r="N9" s="436">
        <v>0</v>
      </c>
      <c r="O9" s="436">
        <f>ROUND(E9*N9,2)</f>
        <v>0</v>
      </c>
      <c r="P9" s="436">
        <v>5.9999999999999995E-4</v>
      </c>
      <c r="Q9" s="436">
        <f>ROUND(E9*P9,2)</f>
        <v>0.05</v>
      </c>
      <c r="R9" s="436" t="s">
        <v>354</v>
      </c>
      <c r="S9" s="436" t="s">
        <v>355</v>
      </c>
      <c r="T9" s="437" t="s">
        <v>355</v>
      </c>
      <c r="U9" s="406">
        <v>0.23400000000000001</v>
      </c>
      <c r="V9" s="406">
        <f>ROUND(E9*U9,2)</f>
        <v>18.72</v>
      </c>
      <c r="W9" s="406"/>
      <c r="X9" s="406" t="s">
        <v>356</v>
      </c>
      <c r="Y9" s="151"/>
      <c r="Z9" s="151"/>
      <c r="AA9" s="151"/>
      <c r="AB9" s="151"/>
      <c r="AC9" s="151"/>
      <c r="AD9" s="151"/>
      <c r="AE9" s="151"/>
      <c r="AF9" s="151"/>
      <c r="AG9" s="151" t="s">
        <v>357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>
      <c r="A10" s="407"/>
      <c r="B10" s="408"/>
      <c r="C10" s="593" t="s">
        <v>358</v>
      </c>
      <c r="D10" s="594"/>
      <c r="E10" s="594"/>
      <c r="F10" s="594"/>
      <c r="G10" s="594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151"/>
      <c r="Z10" s="151"/>
      <c r="AA10" s="151"/>
      <c r="AB10" s="151"/>
      <c r="AC10" s="151"/>
      <c r="AD10" s="151"/>
      <c r="AE10" s="151"/>
      <c r="AF10" s="151"/>
      <c r="AG10" s="151" t="s">
        <v>359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>
      <c r="A11" s="407"/>
      <c r="B11" s="408"/>
      <c r="C11" s="595" t="s">
        <v>360</v>
      </c>
      <c r="D11" s="596"/>
      <c r="E11" s="596"/>
      <c r="F11" s="596"/>
      <c r="G11" s="59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151"/>
      <c r="Z11" s="151"/>
      <c r="AA11" s="151"/>
      <c r="AB11" s="151"/>
      <c r="AC11" s="151"/>
      <c r="AD11" s="151"/>
      <c r="AE11" s="151"/>
      <c r="AF11" s="151"/>
      <c r="AG11" s="151" t="s">
        <v>361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>
      <c r="A12" s="398">
        <v>2</v>
      </c>
      <c r="B12" s="431" t="s">
        <v>362</v>
      </c>
      <c r="C12" s="432" t="s">
        <v>363</v>
      </c>
      <c r="D12" s="433" t="s">
        <v>200</v>
      </c>
      <c r="E12" s="434">
        <v>340</v>
      </c>
      <c r="F12" s="435"/>
      <c r="G12" s="436">
        <f>ROUND(E12*F12,2)</f>
        <v>0</v>
      </c>
      <c r="H12" s="435">
        <v>13.06</v>
      </c>
      <c r="I12" s="436">
        <f>ROUND(E12*H12,2)</f>
        <v>4440.3999999999996</v>
      </c>
      <c r="J12" s="435">
        <v>65.34</v>
      </c>
      <c r="K12" s="436">
        <f>ROUND(E12*J12,2)</f>
        <v>22215.599999999999</v>
      </c>
      <c r="L12" s="436">
        <v>21</v>
      </c>
      <c r="M12" s="436">
        <f>G12*(1+L12/100)</f>
        <v>0</v>
      </c>
      <c r="N12" s="436">
        <v>4.8999999999999998E-4</v>
      </c>
      <c r="O12" s="436">
        <f>ROUND(E12*N12,2)</f>
        <v>0.17</v>
      </c>
      <c r="P12" s="436">
        <v>2E-3</v>
      </c>
      <c r="Q12" s="436">
        <f>ROUND(E12*P12,2)</f>
        <v>0.68</v>
      </c>
      <c r="R12" s="436" t="s">
        <v>354</v>
      </c>
      <c r="S12" s="436" t="s">
        <v>355</v>
      </c>
      <c r="T12" s="437" t="s">
        <v>355</v>
      </c>
      <c r="U12" s="406">
        <v>0.17599999999999999</v>
      </c>
      <c r="V12" s="406">
        <f>ROUND(E12*U12,2)</f>
        <v>59.84</v>
      </c>
      <c r="W12" s="406"/>
      <c r="X12" s="406" t="s">
        <v>356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357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>
      <c r="A13" s="407"/>
      <c r="B13" s="408"/>
      <c r="C13" s="591" t="s">
        <v>360</v>
      </c>
      <c r="D13" s="592"/>
      <c r="E13" s="592"/>
      <c r="F13" s="592"/>
      <c r="G13" s="592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151"/>
      <c r="Z13" s="151"/>
      <c r="AA13" s="151"/>
      <c r="AB13" s="151"/>
      <c r="AC13" s="151"/>
      <c r="AD13" s="151"/>
      <c r="AE13" s="151"/>
      <c r="AF13" s="151"/>
      <c r="AG13" s="151" t="s">
        <v>361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>
      <c r="A14" s="398">
        <v>3</v>
      </c>
      <c r="B14" s="431" t="s">
        <v>364</v>
      </c>
      <c r="C14" s="432" t="s">
        <v>365</v>
      </c>
      <c r="D14" s="433" t="s">
        <v>200</v>
      </c>
      <c r="E14" s="434">
        <v>90</v>
      </c>
      <c r="F14" s="435"/>
      <c r="G14" s="436">
        <f>ROUND(E14*F14,2)</f>
        <v>0</v>
      </c>
      <c r="H14" s="435">
        <v>13.06</v>
      </c>
      <c r="I14" s="436">
        <f>ROUND(E14*H14,2)</f>
        <v>1175.4000000000001</v>
      </c>
      <c r="J14" s="435">
        <v>99.94</v>
      </c>
      <c r="K14" s="436">
        <f>ROUND(E14*J14,2)</f>
        <v>8994.6</v>
      </c>
      <c r="L14" s="436">
        <v>21</v>
      </c>
      <c r="M14" s="436">
        <f>G14*(1+L14/100)</f>
        <v>0</v>
      </c>
      <c r="N14" s="436">
        <v>4.8999999999999998E-4</v>
      </c>
      <c r="O14" s="436">
        <f>ROUND(E14*N14,2)</f>
        <v>0.04</v>
      </c>
      <c r="P14" s="436">
        <v>6.0000000000000001E-3</v>
      </c>
      <c r="Q14" s="436">
        <f>ROUND(E14*P14,2)</f>
        <v>0.54</v>
      </c>
      <c r="R14" s="436" t="s">
        <v>354</v>
      </c>
      <c r="S14" s="436" t="s">
        <v>355</v>
      </c>
      <c r="T14" s="437" t="s">
        <v>355</v>
      </c>
      <c r="U14" s="406">
        <v>0.27400000000000002</v>
      </c>
      <c r="V14" s="406">
        <f>ROUND(E14*U14,2)</f>
        <v>24.66</v>
      </c>
      <c r="W14" s="406"/>
      <c r="X14" s="406" t="s">
        <v>356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357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>
      <c r="A15" s="407"/>
      <c r="B15" s="408"/>
      <c r="C15" s="591" t="s">
        <v>360</v>
      </c>
      <c r="D15" s="592"/>
      <c r="E15" s="592"/>
      <c r="F15" s="592"/>
      <c r="G15" s="592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151"/>
      <c r="Z15" s="151"/>
      <c r="AA15" s="151"/>
      <c r="AB15" s="151"/>
      <c r="AC15" s="151"/>
      <c r="AD15" s="151"/>
      <c r="AE15" s="151"/>
      <c r="AF15" s="151"/>
      <c r="AG15" s="151" t="s">
        <v>361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>
      <c r="A16" s="398">
        <v>4</v>
      </c>
      <c r="B16" s="431" t="s">
        <v>366</v>
      </c>
      <c r="C16" s="432" t="s">
        <v>367</v>
      </c>
      <c r="D16" s="433" t="s">
        <v>200</v>
      </c>
      <c r="E16" s="434">
        <v>50</v>
      </c>
      <c r="F16" s="435"/>
      <c r="G16" s="436">
        <f>ROUND(E16*F16,2)</f>
        <v>0</v>
      </c>
      <c r="H16" s="435">
        <v>13.06</v>
      </c>
      <c r="I16" s="436">
        <f>ROUND(E16*H16,2)</f>
        <v>653</v>
      </c>
      <c r="J16" s="435">
        <v>109.44</v>
      </c>
      <c r="K16" s="436">
        <f>ROUND(E16*J16,2)</f>
        <v>5472</v>
      </c>
      <c r="L16" s="436">
        <v>21</v>
      </c>
      <c r="M16" s="436">
        <f>G16*(1+L16/100)</f>
        <v>0</v>
      </c>
      <c r="N16" s="436">
        <v>4.8999999999999998E-4</v>
      </c>
      <c r="O16" s="436">
        <f>ROUND(E16*N16,2)</f>
        <v>0.02</v>
      </c>
      <c r="P16" s="436">
        <v>8.9999999999999993E-3</v>
      </c>
      <c r="Q16" s="436">
        <f>ROUND(E16*P16,2)</f>
        <v>0.45</v>
      </c>
      <c r="R16" s="436" t="s">
        <v>354</v>
      </c>
      <c r="S16" s="436" t="s">
        <v>355</v>
      </c>
      <c r="T16" s="437" t="s">
        <v>355</v>
      </c>
      <c r="U16" s="406">
        <v>0.30099999999999999</v>
      </c>
      <c r="V16" s="406">
        <f>ROUND(E16*U16,2)</f>
        <v>15.05</v>
      </c>
      <c r="W16" s="406"/>
      <c r="X16" s="406" t="s">
        <v>356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357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>
      <c r="A17" s="407"/>
      <c r="B17" s="408"/>
      <c r="C17" s="591" t="s">
        <v>360</v>
      </c>
      <c r="D17" s="592"/>
      <c r="E17" s="592"/>
      <c r="F17" s="592"/>
      <c r="G17" s="592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151"/>
      <c r="Z17" s="151"/>
      <c r="AA17" s="151"/>
      <c r="AB17" s="151"/>
      <c r="AC17" s="151"/>
      <c r="AD17" s="151"/>
      <c r="AE17" s="151"/>
      <c r="AF17" s="151"/>
      <c r="AG17" s="151" t="s">
        <v>361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>
      <c r="A18" s="398">
        <v>5</v>
      </c>
      <c r="B18" s="431" t="s">
        <v>368</v>
      </c>
      <c r="C18" s="432" t="s">
        <v>369</v>
      </c>
      <c r="D18" s="433" t="s">
        <v>247</v>
      </c>
      <c r="E18" s="434">
        <v>3</v>
      </c>
      <c r="F18" s="435"/>
      <c r="G18" s="436">
        <f>ROUND(E18*F18,2)</f>
        <v>0</v>
      </c>
      <c r="H18" s="435">
        <v>24.1</v>
      </c>
      <c r="I18" s="436">
        <f>ROUND(E18*H18,2)</f>
        <v>72.3</v>
      </c>
      <c r="J18" s="435">
        <v>421.4</v>
      </c>
      <c r="K18" s="436">
        <f>ROUND(E18*J18,2)</f>
        <v>1264.2</v>
      </c>
      <c r="L18" s="436">
        <v>21</v>
      </c>
      <c r="M18" s="436">
        <f>G18*(1+L18/100)</f>
        <v>0</v>
      </c>
      <c r="N18" s="436">
        <v>9.1E-4</v>
      </c>
      <c r="O18" s="436">
        <f>ROUND(E18*N18,2)</f>
        <v>0</v>
      </c>
      <c r="P18" s="436">
        <v>9.7000000000000003E-2</v>
      </c>
      <c r="Q18" s="436">
        <f>ROUND(E18*P18,2)</f>
        <v>0.28999999999999998</v>
      </c>
      <c r="R18" s="436" t="s">
        <v>354</v>
      </c>
      <c r="S18" s="436" t="s">
        <v>355</v>
      </c>
      <c r="T18" s="437" t="s">
        <v>355</v>
      </c>
      <c r="U18" s="406">
        <v>1.1819999999999999</v>
      </c>
      <c r="V18" s="406">
        <f>ROUND(E18*U18,2)</f>
        <v>3.55</v>
      </c>
      <c r="W18" s="406"/>
      <c r="X18" s="406" t="s">
        <v>356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357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>
      <c r="A19" s="407"/>
      <c r="B19" s="408"/>
      <c r="C19" s="591" t="s">
        <v>360</v>
      </c>
      <c r="D19" s="592"/>
      <c r="E19" s="592"/>
      <c r="F19" s="592"/>
      <c r="G19" s="592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151"/>
      <c r="Z19" s="151"/>
      <c r="AA19" s="151"/>
      <c r="AB19" s="151"/>
      <c r="AC19" s="151"/>
      <c r="AD19" s="151"/>
      <c r="AE19" s="151"/>
      <c r="AF19" s="151"/>
      <c r="AG19" s="151" t="s">
        <v>361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>
      <c r="A20" s="390" t="s">
        <v>108</v>
      </c>
      <c r="B20" s="391" t="s">
        <v>77</v>
      </c>
      <c r="C20" s="392" t="s">
        <v>78</v>
      </c>
      <c r="D20" s="393"/>
      <c r="E20" s="394"/>
      <c r="F20" s="395"/>
      <c r="G20" s="395">
        <f>SUMIF(AG21:AG27,"&lt;&gt;NOR",G21:G27)</f>
        <v>0</v>
      </c>
      <c r="H20" s="395"/>
      <c r="I20" s="395">
        <f>SUM(I21:I27)</f>
        <v>62474.9</v>
      </c>
      <c r="J20" s="395"/>
      <c r="K20" s="395">
        <f>SUM(K21:K27)</f>
        <v>8452</v>
      </c>
      <c r="L20" s="395"/>
      <c r="M20" s="395">
        <f>SUM(M21:M27)</f>
        <v>0</v>
      </c>
      <c r="N20" s="395"/>
      <c r="O20" s="395">
        <f>SUM(O21:O27)</f>
        <v>0</v>
      </c>
      <c r="P20" s="395"/>
      <c r="Q20" s="395">
        <f>SUM(Q21:Q27)</f>
        <v>0</v>
      </c>
      <c r="R20" s="395"/>
      <c r="S20" s="395"/>
      <c r="T20" s="396"/>
      <c r="U20" s="397"/>
      <c r="V20" s="397">
        <f>SUM(V21:V27)</f>
        <v>17.13</v>
      </c>
      <c r="W20" s="397"/>
      <c r="X20" s="397"/>
      <c r="AG20" t="s">
        <v>109</v>
      </c>
    </row>
    <row r="21" spans="1:60" outlineLevel="1">
      <c r="A21" s="398">
        <v>6</v>
      </c>
      <c r="B21" s="431" t="s">
        <v>370</v>
      </c>
      <c r="C21" s="432" t="s">
        <v>371</v>
      </c>
      <c r="D21" s="433" t="s">
        <v>314</v>
      </c>
      <c r="E21" s="434">
        <v>1</v>
      </c>
      <c r="F21" s="435"/>
      <c r="G21" s="436">
        <f>ROUND(E21*F21,2)</f>
        <v>0</v>
      </c>
      <c r="H21" s="435">
        <v>16369.6</v>
      </c>
      <c r="I21" s="436">
        <f>ROUND(E21*H21,2)</f>
        <v>16369.6</v>
      </c>
      <c r="J21" s="435">
        <v>0</v>
      </c>
      <c r="K21" s="436">
        <f>ROUND(E21*J21,2)</f>
        <v>0</v>
      </c>
      <c r="L21" s="436">
        <v>21</v>
      </c>
      <c r="M21" s="436">
        <f>G21*(1+L21/100)</f>
        <v>0</v>
      </c>
      <c r="N21" s="436">
        <v>0</v>
      </c>
      <c r="O21" s="436">
        <f>ROUND(E21*N21,2)</f>
        <v>0</v>
      </c>
      <c r="P21" s="436">
        <v>0</v>
      </c>
      <c r="Q21" s="436">
        <f>ROUND(E21*P21,2)</f>
        <v>0</v>
      </c>
      <c r="R21" s="436"/>
      <c r="S21" s="436" t="s">
        <v>306</v>
      </c>
      <c r="T21" s="437" t="s">
        <v>307</v>
      </c>
      <c r="U21" s="406">
        <v>0</v>
      </c>
      <c r="V21" s="406">
        <f>ROUND(E21*U21,2)</f>
        <v>0</v>
      </c>
      <c r="W21" s="406"/>
      <c r="X21" s="406" t="s">
        <v>372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373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>
      <c r="A22" s="407"/>
      <c r="B22" s="408"/>
      <c r="C22" s="591" t="s">
        <v>374</v>
      </c>
      <c r="D22" s="592"/>
      <c r="E22" s="592"/>
      <c r="F22" s="592"/>
      <c r="G22" s="592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151"/>
      <c r="Z22" s="151"/>
      <c r="AA22" s="151"/>
      <c r="AB22" s="151"/>
      <c r="AC22" s="151"/>
      <c r="AD22" s="151"/>
      <c r="AE22" s="151"/>
      <c r="AF22" s="151"/>
      <c r="AG22" s="151" t="s">
        <v>361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>
      <c r="A23" s="409">
        <v>7</v>
      </c>
      <c r="B23" s="410" t="s">
        <v>375</v>
      </c>
      <c r="C23" s="411" t="s">
        <v>376</v>
      </c>
      <c r="D23" s="412" t="s">
        <v>247</v>
      </c>
      <c r="E23" s="413">
        <v>3</v>
      </c>
      <c r="F23" s="414"/>
      <c r="G23" s="415">
        <f>ROUND(E23*F23,2)</f>
        <v>0</v>
      </c>
      <c r="H23" s="414">
        <v>0</v>
      </c>
      <c r="I23" s="415">
        <f>ROUND(E23*H23,2)</f>
        <v>0</v>
      </c>
      <c r="J23" s="414">
        <v>1469</v>
      </c>
      <c r="K23" s="415">
        <f>ROUND(E23*J23,2)</f>
        <v>4407</v>
      </c>
      <c r="L23" s="415">
        <v>21</v>
      </c>
      <c r="M23" s="415">
        <f>G23*(1+L23/100)</f>
        <v>0</v>
      </c>
      <c r="N23" s="415">
        <v>0</v>
      </c>
      <c r="O23" s="415">
        <f>ROUND(E23*N23,2)</f>
        <v>0</v>
      </c>
      <c r="P23" s="415">
        <v>0</v>
      </c>
      <c r="Q23" s="415">
        <f>ROUND(E23*P23,2)</f>
        <v>0</v>
      </c>
      <c r="R23" s="415"/>
      <c r="S23" s="415" t="s">
        <v>355</v>
      </c>
      <c r="T23" s="416" t="s">
        <v>355</v>
      </c>
      <c r="U23" s="406">
        <v>2.98</v>
      </c>
      <c r="V23" s="406">
        <f>ROUND(E23*U23,2)</f>
        <v>8.94</v>
      </c>
      <c r="W23" s="406"/>
      <c r="X23" s="406" t="s">
        <v>356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377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>
      <c r="A24" s="409">
        <v>8</v>
      </c>
      <c r="B24" s="410" t="s">
        <v>378</v>
      </c>
      <c r="C24" s="411" t="s">
        <v>379</v>
      </c>
      <c r="D24" s="412" t="s">
        <v>314</v>
      </c>
      <c r="E24" s="413">
        <v>1</v>
      </c>
      <c r="F24" s="414"/>
      <c r="G24" s="415">
        <f>ROUND(E24*F24,2)</f>
        <v>0</v>
      </c>
      <c r="H24" s="414">
        <v>17924.3</v>
      </c>
      <c r="I24" s="415">
        <f>ROUND(E24*H24,2)</f>
        <v>17924.3</v>
      </c>
      <c r="J24" s="414">
        <v>0</v>
      </c>
      <c r="K24" s="415">
        <f>ROUND(E24*J24,2)</f>
        <v>0</v>
      </c>
      <c r="L24" s="415">
        <v>21</v>
      </c>
      <c r="M24" s="415">
        <f>G24*(1+L24/100)</f>
        <v>0</v>
      </c>
      <c r="N24" s="415">
        <v>0</v>
      </c>
      <c r="O24" s="415">
        <f>ROUND(E24*N24,2)</f>
        <v>0</v>
      </c>
      <c r="P24" s="415">
        <v>0</v>
      </c>
      <c r="Q24" s="415">
        <f>ROUND(E24*P24,2)</f>
        <v>0</v>
      </c>
      <c r="R24" s="415"/>
      <c r="S24" s="415" t="s">
        <v>306</v>
      </c>
      <c r="T24" s="416" t="s">
        <v>307</v>
      </c>
      <c r="U24" s="406">
        <v>0</v>
      </c>
      <c r="V24" s="406">
        <f>ROUND(E24*U24,2)</f>
        <v>0</v>
      </c>
      <c r="W24" s="406"/>
      <c r="X24" s="406" t="s">
        <v>372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373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>
      <c r="A25" s="409">
        <v>9</v>
      </c>
      <c r="B25" s="410" t="s">
        <v>380</v>
      </c>
      <c r="C25" s="411" t="s">
        <v>381</v>
      </c>
      <c r="D25" s="412" t="s">
        <v>247</v>
      </c>
      <c r="E25" s="413">
        <v>1</v>
      </c>
      <c r="F25" s="414"/>
      <c r="G25" s="415">
        <f>ROUND(E25*F25,2)</f>
        <v>0</v>
      </c>
      <c r="H25" s="414">
        <v>0</v>
      </c>
      <c r="I25" s="415">
        <f>ROUND(E25*H25,2)</f>
        <v>0</v>
      </c>
      <c r="J25" s="414">
        <v>1885</v>
      </c>
      <c r="K25" s="415">
        <f>ROUND(E25*J25,2)</f>
        <v>1885</v>
      </c>
      <c r="L25" s="415">
        <v>21</v>
      </c>
      <c r="M25" s="415">
        <f>G25*(1+L25/100)</f>
        <v>0</v>
      </c>
      <c r="N25" s="415">
        <v>0</v>
      </c>
      <c r="O25" s="415">
        <f>ROUND(E25*N25,2)</f>
        <v>0</v>
      </c>
      <c r="P25" s="415">
        <v>0</v>
      </c>
      <c r="Q25" s="415">
        <f>ROUND(E25*P25,2)</f>
        <v>0</v>
      </c>
      <c r="R25" s="415"/>
      <c r="S25" s="415" t="s">
        <v>355</v>
      </c>
      <c r="T25" s="416" t="s">
        <v>355</v>
      </c>
      <c r="U25" s="406">
        <v>3.82</v>
      </c>
      <c r="V25" s="406">
        <f>ROUND(E25*U25,2)</f>
        <v>3.82</v>
      </c>
      <c r="W25" s="406"/>
      <c r="X25" s="406" t="s">
        <v>356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377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>
      <c r="A26" s="409">
        <v>10</v>
      </c>
      <c r="B26" s="410" t="s">
        <v>382</v>
      </c>
      <c r="C26" s="411" t="s">
        <v>383</v>
      </c>
      <c r="D26" s="412" t="s">
        <v>314</v>
      </c>
      <c r="E26" s="413">
        <v>1</v>
      </c>
      <c r="F26" s="414"/>
      <c r="G26" s="415">
        <f>ROUND(E26*F26,2)</f>
        <v>0</v>
      </c>
      <c r="H26" s="414">
        <v>28181</v>
      </c>
      <c r="I26" s="415">
        <f>ROUND(E26*H26,2)</f>
        <v>28181</v>
      </c>
      <c r="J26" s="414">
        <v>0</v>
      </c>
      <c r="K26" s="415">
        <f>ROUND(E26*J26,2)</f>
        <v>0</v>
      </c>
      <c r="L26" s="415">
        <v>21</v>
      </c>
      <c r="M26" s="415">
        <f>G26*(1+L26/100)</f>
        <v>0</v>
      </c>
      <c r="N26" s="415">
        <v>0</v>
      </c>
      <c r="O26" s="415">
        <f>ROUND(E26*N26,2)</f>
        <v>0</v>
      </c>
      <c r="P26" s="415">
        <v>0</v>
      </c>
      <c r="Q26" s="415">
        <f>ROUND(E26*P26,2)</f>
        <v>0</v>
      </c>
      <c r="R26" s="415"/>
      <c r="S26" s="415" t="s">
        <v>306</v>
      </c>
      <c r="T26" s="416" t="s">
        <v>307</v>
      </c>
      <c r="U26" s="406">
        <v>0</v>
      </c>
      <c r="V26" s="406">
        <f>ROUND(E26*U26,2)</f>
        <v>0</v>
      </c>
      <c r="W26" s="406"/>
      <c r="X26" s="406" t="s">
        <v>372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373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>
      <c r="A27" s="409">
        <v>11</v>
      </c>
      <c r="B27" s="410" t="s">
        <v>384</v>
      </c>
      <c r="C27" s="411" t="s">
        <v>385</v>
      </c>
      <c r="D27" s="412" t="s">
        <v>247</v>
      </c>
      <c r="E27" s="413">
        <v>1</v>
      </c>
      <c r="F27" s="414"/>
      <c r="G27" s="415">
        <f>ROUND(E27*F27,2)</f>
        <v>0</v>
      </c>
      <c r="H27" s="414">
        <v>0</v>
      </c>
      <c r="I27" s="415">
        <f>ROUND(E27*H27,2)</f>
        <v>0</v>
      </c>
      <c r="J27" s="414">
        <v>2160</v>
      </c>
      <c r="K27" s="415">
        <f>ROUND(E27*J27,2)</f>
        <v>2160</v>
      </c>
      <c r="L27" s="415">
        <v>21</v>
      </c>
      <c r="M27" s="415">
        <f>G27*(1+L27/100)</f>
        <v>0</v>
      </c>
      <c r="N27" s="415">
        <v>0</v>
      </c>
      <c r="O27" s="415">
        <f>ROUND(E27*N27,2)</f>
        <v>0</v>
      </c>
      <c r="P27" s="415">
        <v>0</v>
      </c>
      <c r="Q27" s="415">
        <f>ROUND(E27*P27,2)</f>
        <v>0</v>
      </c>
      <c r="R27" s="415"/>
      <c r="S27" s="415" t="s">
        <v>355</v>
      </c>
      <c r="T27" s="416" t="s">
        <v>355</v>
      </c>
      <c r="U27" s="406">
        <v>4.37</v>
      </c>
      <c r="V27" s="406">
        <f>ROUND(E27*U27,2)</f>
        <v>4.37</v>
      </c>
      <c r="W27" s="406"/>
      <c r="X27" s="406" t="s">
        <v>356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377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>
      <c r="A28" s="390" t="s">
        <v>108</v>
      </c>
      <c r="B28" s="391" t="s">
        <v>59</v>
      </c>
      <c r="C28" s="392" t="s">
        <v>339</v>
      </c>
      <c r="D28" s="393"/>
      <c r="E28" s="394"/>
      <c r="F28" s="395"/>
      <c r="G28" s="395">
        <f>SUMIF(AG29:AG30,"&lt;&gt;NOR",G29:G30)</f>
        <v>0</v>
      </c>
      <c r="H28" s="395"/>
      <c r="I28" s="395">
        <f>SUM(I29:I30)</f>
        <v>1116</v>
      </c>
      <c r="J28" s="395"/>
      <c r="K28" s="395">
        <f>SUM(K29:K30)</f>
        <v>12084</v>
      </c>
      <c r="L28" s="395"/>
      <c r="M28" s="395">
        <f>SUM(M29:M30)</f>
        <v>0</v>
      </c>
      <c r="N28" s="395"/>
      <c r="O28" s="395">
        <f>SUM(O29:O30)</f>
        <v>0</v>
      </c>
      <c r="P28" s="395"/>
      <c r="Q28" s="395">
        <f>SUM(Q29:Q30)</f>
        <v>0</v>
      </c>
      <c r="R28" s="395"/>
      <c r="S28" s="395"/>
      <c r="T28" s="396"/>
      <c r="U28" s="397"/>
      <c r="V28" s="397">
        <f>SUM(V29:V30)</f>
        <v>30</v>
      </c>
      <c r="W28" s="397"/>
      <c r="X28" s="397"/>
      <c r="AG28" t="s">
        <v>109</v>
      </c>
    </row>
    <row r="29" spans="1:60" ht="22.5" outlineLevel="1">
      <c r="A29" s="398">
        <v>12</v>
      </c>
      <c r="B29" s="431" t="s">
        <v>386</v>
      </c>
      <c r="C29" s="432" t="s">
        <v>387</v>
      </c>
      <c r="D29" s="433" t="s">
        <v>247</v>
      </c>
      <c r="E29" s="434">
        <v>600</v>
      </c>
      <c r="F29" s="435"/>
      <c r="G29" s="436">
        <f>ROUND(E29*F29,2)</f>
        <v>0</v>
      </c>
      <c r="H29" s="435">
        <v>1.86</v>
      </c>
      <c r="I29" s="436">
        <f>ROUND(E29*H29,2)</f>
        <v>1116</v>
      </c>
      <c r="J29" s="435">
        <v>20.14</v>
      </c>
      <c r="K29" s="436">
        <f>ROUND(E29*J29,2)</f>
        <v>12084</v>
      </c>
      <c r="L29" s="436">
        <v>21</v>
      </c>
      <c r="M29" s="436">
        <f>G29*(1+L29/100)</f>
        <v>0</v>
      </c>
      <c r="N29" s="436">
        <v>0</v>
      </c>
      <c r="O29" s="436">
        <f>ROUND(E29*N29,2)</f>
        <v>0</v>
      </c>
      <c r="P29" s="436">
        <v>0</v>
      </c>
      <c r="Q29" s="436">
        <f>ROUND(E29*P29,2)</f>
        <v>0</v>
      </c>
      <c r="R29" s="436" t="s">
        <v>388</v>
      </c>
      <c r="S29" s="436" t="s">
        <v>355</v>
      </c>
      <c r="T29" s="437" t="s">
        <v>355</v>
      </c>
      <c r="U29" s="406">
        <v>0.05</v>
      </c>
      <c r="V29" s="406">
        <f>ROUND(E29*U29,2)</f>
        <v>30</v>
      </c>
      <c r="W29" s="406"/>
      <c r="X29" s="406" t="s">
        <v>356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377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>
      <c r="A30" s="407"/>
      <c r="B30" s="408"/>
      <c r="C30" s="593" t="s">
        <v>389</v>
      </c>
      <c r="D30" s="594"/>
      <c r="E30" s="594"/>
      <c r="F30" s="594"/>
      <c r="G30" s="594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151"/>
      <c r="Z30" s="151"/>
      <c r="AA30" s="151"/>
      <c r="AB30" s="151"/>
      <c r="AC30" s="151"/>
      <c r="AD30" s="151"/>
      <c r="AE30" s="151"/>
      <c r="AF30" s="151"/>
      <c r="AG30" s="151" t="s">
        <v>359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>
      <c r="A31" s="390" t="s">
        <v>108</v>
      </c>
      <c r="B31" s="391" t="s">
        <v>77</v>
      </c>
      <c r="C31" s="392" t="s">
        <v>78</v>
      </c>
      <c r="D31" s="393"/>
      <c r="E31" s="394"/>
      <c r="F31" s="395"/>
      <c r="G31" s="395">
        <f>SUMIF(AG32:AG103,"&lt;&gt;NOR",G32:G103)</f>
        <v>0</v>
      </c>
      <c r="H31" s="395"/>
      <c r="I31" s="395">
        <f>SUM(I32:I103)</f>
        <v>547629.1</v>
      </c>
      <c r="J31" s="395"/>
      <c r="K31" s="395">
        <f>SUM(K32:K103)</f>
        <v>301349.5</v>
      </c>
      <c r="L31" s="395"/>
      <c r="M31" s="395">
        <f>SUM(M32:M103)</f>
        <v>0</v>
      </c>
      <c r="N31" s="395"/>
      <c r="O31" s="395">
        <f>SUM(O32:O103)</f>
        <v>0.77000000000000013</v>
      </c>
      <c r="P31" s="395"/>
      <c r="Q31" s="395">
        <f>SUM(Q32:Q103)</f>
        <v>0</v>
      </c>
      <c r="R31" s="395"/>
      <c r="S31" s="395"/>
      <c r="T31" s="396"/>
      <c r="U31" s="397"/>
      <c r="V31" s="397">
        <f>SUM(V32:V103)</f>
        <v>620.17999999999995</v>
      </c>
      <c r="W31" s="397"/>
      <c r="X31" s="397"/>
      <c r="AG31" t="s">
        <v>109</v>
      </c>
    </row>
    <row r="32" spans="1:60" outlineLevel="1">
      <c r="A32" s="409">
        <v>13</v>
      </c>
      <c r="B32" s="410" t="s">
        <v>390</v>
      </c>
      <c r="C32" s="411" t="s">
        <v>391</v>
      </c>
      <c r="D32" s="412" t="s">
        <v>247</v>
      </c>
      <c r="E32" s="413">
        <v>2</v>
      </c>
      <c r="F32" s="414"/>
      <c r="G32" s="415">
        <f t="shared" ref="G32:G83" si="0">ROUND(E32*F32,2)</f>
        <v>0</v>
      </c>
      <c r="H32" s="414">
        <v>0</v>
      </c>
      <c r="I32" s="415">
        <f t="shared" ref="I32:I83" si="1">ROUND(E32*H32,2)</f>
        <v>0</v>
      </c>
      <c r="J32" s="414">
        <v>431.5</v>
      </c>
      <c r="K32" s="415">
        <f t="shared" ref="K32:K83" si="2">ROUND(E32*J32,2)</f>
        <v>863</v>
      </c>
      <c r="L32" s="415">
        <v>21</v>
      </c>
      <c r="M32" s="415">
        <f t="shared" ref="M32:M83" si="3">G32*(1+L32/100)</f>
        <v>0</v>
      </c>
      <c r="N32" s="415">
        <v>0</v>
      </c>
      <c r="O32" s="415">
        <f t="shared" ref="O32:O83" si="4">ROUND(E32*N32,2)</f>
        <v>0</v>
      </c>
      <c r="P32" s="415">
        <v>0</v>
      </c>
      <c r="Q32" s="415">
        <f t="shared" ref="Q32:Q83" si="5">ROUND(E32*P32,2)</f>
        <v>0</v>
      </c>
      <c r="R32" s="415"/>
      <c r="S32" s="415" t="s">
        <v>355</v>
      </c>
      <c r="T32" s="416" t="s">
        <v>355</v>
      </c>
      <c r="U32" s="406">
        <v>0.875</v>
      </c>
      <c r="V32" s="406">
        <f t="shared" ref="V32:V83" si="6">ROUND(E32*U32,2)</f>
        <v>1.75</v>
      </c>
      <c r="W32" s="406"/>
      <c r="X32" s="406" t="s">
        <v>356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377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>
      <c r="A33" s="409">
        <v>14</v>
      </c>
      <c r="B33" s="410" t="s">
        <v>390</v>
      </c>
      <c r="C33" s="411" t="s">
        <v>391</v>
      </c>
      <c r="D33" s="412" t="s">
        <v>247</v>
      </c>
      <c r="E33" s="413">
        <v>1</v>
      </c>
      <c r="F33" s="414"/>
      <c r="G33" s="415">
        <f t="shared" si="0"/>
        <v>0</v>
      </c>
      <c r="H33" s="414">
        <v>0</v>
      </c>
      <c r="I33" s="415">
        <f t="shared" si="1"/>
        <v>0</v>
      </c>
      <c r="J33" s="414">
        <v>431.5</v>
      </c>
      <c r="K33" s="415">
        <f t="shared" si="2"/>
        <v>431.5</v>
      </c>
      <c r="L33" s="415">
        <v>21</v>
      </c>
      <c r="M33" s="415">
        <f t="shared" si="3"/>
        <v>0</v>
      </c>
      <c r="N33" s="415">
        <v>0</v>
      </c>
      <c r="O33" s="415">
        <f t="shared" si="4"/>
        <v>0</v>
      </c>
      <c r="P33" s="415">
        <v>0</v>
      </c>
      <c r="Q33" s="415">
        <f t="shared" si="5"/>
        <v>0</v>
      </c>
      <c r="R33" s="415"/>
      <c r="S33" s="415" t="s">
        <v>355</v>
      </c>
      <c r="T33" s="416" t="s">
        <v>355</v>
      </c>
      <c r="U33" s="406">
        <v>0.875</v>
      </c>
      <c r="V33" s="406">
        <f t="shared" si="6"/>
        <v>0.88</v>
      </c>
      <c r="W33" s="406"/>
      <c r="X33" s="406" t="s">
        <v>356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377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>
      <c r="A34" s="409">
        <v>15</v>
      </c>
      <c r="B34" s="410" t="s">
        <v>392</v>
      </c>
      <c r="C34" s="411" t="s">
        <v>393</v>
      </c>
      <c r="D34" s="412" t="s">
        <v>394</v>
      </c>
      <c r="E34" s="413">
        <v>1</v>
      </c>
      <c r="F34" s="414"/>
      <c r="G34" s="415">
        <f t="shared" si="0"/>
        <v>0</v>
      </c>
      <c r="H34" s="414">
        <v>9015</v>
      </c>
      <c r="I34" s="415">
        <f t="shared" si="1"/>
        <v>9015</v>
      </c>
      <c r="J34" s="414">
        <v>0</v>
      </c>
      <c r="K34" s="415">
        <f t="shared" si="2"/>
        <v>0</v>
      </c>
      <c r="L34" s="415">
        <v>21</v>
      </c>
      <c r="M34" s="415">
        <f t="shared" si="3"/>
        <v>0</v>
      </c>
      <c r="N34" s="415">
        <v>0</v>
      </c>
      <c r="O34" s="415">
        <f t="shared" si="4"/>
        <v>0</v>
      </c>
      <c r="P34" s="415">
        <v>0</v>
      </c>
      <c r="Q34" s="415">
        <f t="shared" si="5"/>
        <v>0</v>
      </c>
      <c r="R34" s="415"/>
      <c r="S34" s="415" t="s">
        <v>306</v>
      </c>
      <c r="T34" s="416" t="s">
        <v>307</v>
      </c>
      <c r="U34" s="406">
        <v>0</v>
      </c>
      <c r="V34" s="406">
        <f t="shared" si="6"/>
        <v>0</v>
      </c>
      <c r="W34" s="406"/>
      <c r="X34" s="406" t="s">
        <v>372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373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>
      <c r="A35" s="409">
        <v>16</v>
      </c>
      <c r="B35" s="410" t="s">
        <v>395</v>
      </c>
      <c r="C35" s="411" t="s">
        <v>396</v>
      </c>
      <c r="D35" s="412" t="s">
        <v>394</v>
      </c>
      <c r="E35" s="413">
        <v>2</v>
      </c>
      <c r="F35" s="414"/>
      <c r="G35" s="415">
        <f t="shared" si="0"/>
        <v>0</v>
      </c>
      <c r="H35" s="414">
        <v>2359.6</v>
      </c>
      <c r="I35" s="415">
        <f t="shared" si="1"/>
        <v>4719.2</v>
      </c>
      <c r="J35" s="414">
        <v>0</v>
      </c>
      <c r="K35" s="415">
        <f t="shared" si="2"/>
        <v>0</v>
      </c>
      <c r="L35" s="415">
        <v>21</v>
      </c>
      <c r="M35" s="415">
        <f t="shared" si="3"/>
        <v>0</v>
      </c>
      <c r="N35" s="415">
        <v>0</v>
      </c>
      <c r="O35" s="415">
        <f t="shared" si="4"/>
        <v>0</v>
      </c>
      <c r="P35" s="415">
        <v>0</v>
      </c>
      <c r="Q35" s="415">
        <f t="shared" si="5"/>
        <v>0</v>
      </c>
      <c r="R35" s="415"/>
      <c r="S35" s="415" t="s">
        <v>306</v>
      </c>
      <c r="T35" s="416" t="s">
        <v>307</v>
      </c>
      <c r="U35" s="406">
        <v>0</v>
      </c>
      <c r="V35" s="406">
        <f t="shared" si="6"/>
        <v>0</v>
      </c>
      <c r="W35" s="406"/>
      <c r="X35" s="406" t="s">
        <v>372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373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>
      <c r="A36" s="409">
        <v>17</v>
      </c>
      <c r="B36" s="410" t="s">
        <v>397</v>
      </c>
      <c r="C36" s="411" t="s">
        <v>398</v>
      </c>
      <c r="D36" s="412" t="s">
        <v>247</v>
      </c>
      <c r="E36" s="413">
        <v>2</v>
      </c>
      <c r="F36" s="414"/>
      <c r="G36" s="415">
        <f t="shared" si="0"/>
        <v>0</v>
      </c>
      <c r="H36" s="414">
        <v>2375</v>
      </c>
      <c r="I36" s="415">
        <f t="shared" si="1"/>
        <v>4750</v>
      </c>
      <c r="J36" s="414">
        <v>0</v>
      </c>
      <c r="K36" s="415">
        <f t="shared" si="2"/>
        <v>0</v>
      </c>
      <c r="L36" s="415">
        <v>21</v>
      </c>
      <c r="M36" s="415">
        <f t="shared" si="3"/>
        <v>0</v>
      </c>
      <c r="N36" s="415">
        <v>5.0000000000000001E-4</v>
      </c>
      <c r="O36" s="415">
        <f t="shared" si="4"/>
        <v>0</v>
      </c>
      <c r="P36" s="415">
        <v>0</v>
      </c>
      <c r="Q36" s="415">
        <f t="shared" si="5"/>
        <v>0</v>
      </c>
      <c r="R36" s="415" t="s">
        <v>399</v>
      </c>
      <c r="S36" s="415" t="s">
        <v>355</v>
      </c>
      <c r="T36" s="416" t="s">
        <v>355</v>
      </c>
      <c r="U36" s="406">
        <v>0</v>
      </c>
      <c r="V36" s="406">
        <f t="shared" si="6"/>
        <v>0</v>
      </c>
      <c r="W36" s="406"/>
      <c r="X36" s="406" t="s">
        <v>372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373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>
      <c r="A37" s="409">
        <v>18</v>
      </c>
      <c r="B37" s="410" t="s">
        <v>400</v>
      </c>
      <c r="C37" s="411" t="s">
        <v>401</v>
      </c>
      <c r="D37" s="412" t="s">
        <v>247</v>
      </c>
      <c r="E37" s="413">
        <v>2</v>
      </c>
      <c r="F37" s="414"/>
      <c r="G37" s="415">
        <f t="shared" si="0"/>
        <v>0</v>
      </c>
      <c r="H37" s="414">
        <v>1988</v>
      </c>
      <c r="I37" s="415">
        <f t="shared" si="1"/>
        <v>3976</v>
      </c>
      <c r="J37" s="414">
        <v>0</v>
      </c>
      <c r="K37" s="415">
        <f t="shared" si="2"/>
        <v>0</v>
      </c>
      <c r="L37" s="415">
        <v>21</v>
      </c>
      <c r="M37" s="415">
        <f t="shared" si="3"/>
        <v>0</v>
      </c>
      <c r="N37" s="415">
        <v>5.0000000000000001E-4</v>
      </c>
      <c r="O37" s="415">
        <f t="shared" si="4"/>
        <v>0</v>
      </c>
      <c r="P37" s="415">
        <v>0</v>
      </c>
      <c r="Q37" s="415">
        <f t="shared" si="5"/>
        <v>0</v>
      </c>
      <c r="R37" s="415" t="s">
        <v>399</v>
      </c>
      <c r="S37" s="415" t="s">
        <v>355</v>
      </c>
      <c r="T37" s="416" t="s">
        <v>355</v>
      </c>
      <c r="U37" s="406">
        <v>0</v>
      </c>
      <c r="V37" s="406">
        <f t="shared" si="6"/>
        <v>0</v>
      </c>
      <c r="W37" s="406"/>
      <c r="X37" s="406" t="s">
        <v>372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373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22.5" outlineLevel="1">
      <c r="A38" s="409">
        <v>19</v>
      </c>
      <c r="B38" s="410" t="s">
        <v>402</v>
      </c>
      <c r="C38" s="411" t="s">
        <v>403</v>
      </c>
      <c r="D38" s="412" t="s">
        <v>247</v>
      </c>
      <c r="E38" s="413">
        <v>1</v>
      </c>
      <c r="F38" s="414"/>
      <c r="G38" s="415">
        <f t="shared" si="0"/>
        <v>0</v>
      </c>
      <c r="H38" s="414">
        <v>1103</v>
      </c>
      <c r="I38" s="415">
        <f t="shared" si="1"/>
        <v>1103</v>
      </c>
      <c r="J38" s="414">
        <v>0</v>
      </c>
      <c r="K38" s="415">
        <f t="shared" si="2"/>
        <v>0</v>
      </c>
      <c r="L38" s="415">
        <v>21</v>
      </c>
      <c r="M38" s="415">
        <f t="shared" si="3"/>
        <v>0</v>
      </c>
      <c r="N38" s="415">
        <v>5.0000000000000001E-4</v>
      </c>
      <c r="O38" s="415">
        <f t="shared" si="4"/>
        <v>0</v>
      </c>
      <c r="P38" s="415">
        <v>0</v>
      </c>
      <c r="Q38" s="415">
        <f t="shared" si="5"/>
        <v>0</v>
      </c>
      <c r="R38" s="415" t="s">
        <v>399</v>
      </c>
      <c r="S38" s="415" t="s">
        <v>355</v>
      </c>
      <c r="T38" s="416" t="s">
        <v>355</v>
      </c>
      <c r="U38" s="406">
        <v>0</v>
      </c>
      <c r="V38" s="406">
        <f t="shared" si="6"/>
        <v>0</v>
      </c>
      <c r="W38" s="406"/>
      <c r="X38" s="406" t="s">
        <v>372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373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>
      <c r="A39" s="409">
        <v>20</v>
      </c>
      <c r="B39" s="410" t="s">
        <v>404</v>
      </c>
      <c r="C39" s="411" t="s">
        <v>405</v>
      </c>
      <c r="D39" s="412" t="s">
        <v>247</v>
      </c>
      <c r="E39" s="413">
        <v>5</v>
      </c>
      <c r="F39" s="414"/>
      <c r="G39" s="415">
        <f t="shared" si="0"/>
        <v>0</v>
      </c>
      <c r="H39" s="414">
        <v>0</v>
      </c>
      <c r="I39" s="415">
        <f t="shared" si="1"/>
        <v>0</v>
      </c>
      <c r="J39" s="414">
        <v>444</v>
      </c>
      <c r="K39" s="415">
        <f t="shared" si="2"/>
        <v>2220</v>
      </c>
      <c r="L39" s="415">
        <v>21</v>
      </c>
      <c r="M39" s="415">
        <f t="shared" si="3"/>
        <v>0</v>
      </c>
      <c r="N39" s="415">
        <v>0</v>
      </c>
      <c r="O39" s="415">
        <f t="shared" si="4"/>
        <v>0</v>
      </c>
      <c r="P39" s="415">
        <v>0</v>
      </c>
      <c r="Q39" s="415">
        <f t="shared" si="5"/>
        <v>0</v>
      </c>
      <c r="R39" s="415"/>
      <c r="S39" s="415" t="s">
        <v>355</v>
      </c>
      <c r="T39" s="416" t="s">
        <v>355</v>
      </c>
      <c r="U39" s="406">
        <v>0.9</v>
      </c>
      <c r="V39" s="406">
        <f t="shared" si="6"/>
        <v>4.5</v>
      </c>
      <c r="W39" s="406"/>
      <c r="X39" s="406" t="s">
        <v>356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377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22.5" outlineLevel="1">
      <c r="A40" s="409">
        <v>21</v>
      </c>
      <c r="B40" s="410" t="s">
        <v>406</v>
      </c>
      <c r="C40" s="411" t="s">
        <v>407</v>
      </c>
      <c r="D40" s="412" t="s">
        <v>247</v>
      </c>
      <c r="E40" s="413">
        <v>2</v>
      </c>
      <c r="F40" s="414"/>
      <c r="G40" s="415">
        <f t="shared" si="0"/>
        <v>0</v>
      </c>
      <c r="H40" s="414">
        <v>697</v>
      </c>
      <c r="I40" s="415">
        <f t="shared" si="1"/>
        <v>1394</v>
      </c>
      <c r="J40" s="414">
        <v>0</v>
      </c>
      <c r="K40" s="415">
        <f t="shared" si="2"/>
        <v>0</v>
      </c>
      <c r="L40" s="415">
        <v>21</v>
      </c>
      <c r="M40" s="415">
        <f t="shared" si="3"/>
        <v>0</v>
      </c>
      <c r="N40" s="415">
        <v>5.0000000000000001E-4</v>
      </c>
      <c r="O40" s="415">
        <f t="shared" si="4"/>
        <v>0</v>
      </c>
      <c r="P40" s="415">
        <v>0</v>
      </c>
      <c r="Q40" s="415">
        <f t="shared" si="5"/>
        <v>0</v>
      </c>
      <c r="R40" s="415" t="s">
        <v>399</v>
      </c>
      <c r="S40" s="415" t="s">
        <v>355</v>
      </c>
      <c r="T40" s="416" t="s">
        <v>355</v>
      </c>
      <c r="U40" s="406">
        <v>0</v>
      </c>
      <c r="V40" s="406">
        <f t="shared" si="6"/>
        <v>0</v>
      </c>
      <c r="W40" s="406"/>
      <c r="X40" s="406" t="s">
        <v>372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373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>
      <c r="A41" s="409">
        <v>22</v>
      </c>
      <c r="B41" s="410" t="s">
        <v>408</v>
      </c>
      <c r="C41" s="411" t="s">
        <v>409</v>
      </c>
      <c r="D41" s="412" t="s">
        <v>247</v>
      </c>
      <c r="E41" s="413">
        <v>4</v>
      </c>
      <c r="F41" s="414"/>
      <c r="G41" s="415">
        <f t="shared" si="0"/>
        <v>0</v>
      </c>
      <c r="H41" s="414">
        <v>620</v>
      </c>
      <c r="I41" s="415">
        <f t="shared" si="1"/>
        <v>2480</v>
      </c>
      <c r="J41" s="414">
        <v>0</v>
      </c>
      <c r="K41" s="415">
        <f t="shared" si="2"/>
        <v>0</v>
      </c>
      <c r="L41" s="415">
        <v>21</v>
      </c>
      <c r="M41" s="415">
        <f t="shared" si="3"/>
        <v>0</v>
      </c>
      <c r="N41" s="415">
        <v>5.0000000000000001E-4</v>
      </c>
      <c r="O41" s="415">
        <f t="shared" si="4"/>
        <v>0</v>
      </c>
      <c r="P41" s="415">
        <v>0</v>
      </c>
      <c r="Q41" s="415">
        <f t="shared" si="5"/>
        <v>0</v>
      </c>
      <c r="R41" s="415" t="s">
        <v>399</v>
      </c>
      <c r="S41" s="415" t="s">
        <v>355</v>
      </c>
      <c r="T41" s="416" t="s">
        <v>355</v>
      </c>
      <c r="U41" s="406">
        <v>0</v>
      </c>
      <c r="V41" s="406">
        <f t="shared" si="6"/>
        <v>0</v>
      </c>
      <c r="W41" s="406"/>
      <c r="X41" s="406" t="s">
        <v>372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373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22.5" outlineLevel="1">
      <c r="A42" s="409">
        <v>23</v>
      </c>
      <c r="B42" s="410" t="s">
        <v>410</v>
      </c>
      <c r="C42" s="411" t="s">
        <v>411</v>
      </c>
      <c r="D42" s="412" t="s">
        <v>247</v>
      </c>
      <c r="E42" s="413">
        <v>3</v>
      </c>
      <c r="F42" s="414"/>
      <c r="G42" s="415">
        <f t="shared" si="0"/>
        <v>0</v>
      </c>
      <c r="H42" s="414">
        <v>665</v>
      </c>
      <c r="I42" s="415">
        <f t="shared" si="1"/>
        <v>1995</v>
      </c>
      <c r="J42" s="414">
        <v>0</v>
      </c>
      <c r="K42" s="415">
        <f t="shared" si="2"/>
        <v>0</v>
      </c>
      <c r="L42" s="415">
        <v>21</v>
      </c>
      <c r="M42" s="415">
        <f t="shared" si="3"/>
        <v>0</v>
      </c>
      <c r="N42" s="415">
        <v>5.0000000000000001E-4</v>
      </c>
      <c r="O42" s="415">
        <f t="shared" si="4"/>
        <v>0</v>
      </c>
      <c r="P42" s="415">
        <v>0</v>
      </c>
      <c r="Q42" s="415">
        <f t="shared" si="5"/>
        <v>0</v>
      </c>
      <c r="R42" s="415" t="s">
        <v>399</v>
      </c>
      <c r="S42" s="415" t="s">
        <v>355</v>
      </c>
      <c r="T42" s="416" t="s">
        <v>355</v>
      </c>
      <c r="U42" s="406">
        <v>0</v>
      </c>
      <c r="V42" s="406">
        <f t="shared" si="6"/>
        <v>0</v>
      </c>
      <c r="W42" s="406"/>
      <c r="X42" s="406" t="s">
        <v>372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373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>
      <c r="A43" s="409">
        <v>24</v>
      </c>
      <c r="B43" s="410" t="s">
        <v>412</v>
      </c>
      <c r="C43" s="411" t="s">
        <v>413</v>
      </c>
      <c r="D43" s="412" t="s">
        <v>247</v>
      </c>
      <c r="E43" s="413">
        <v>9</v>
      </c>
      <c r="F43" s="414"/>
      <c r="G43" s="415">
        <f t="shared" si="0"/>
        <v>0</v>
      </c>
      <c r="H43" s="414">
        <v>0</v>
      </c>
      <c r="I43" s="415">
        <f t="shared" si="1"/>
        <v>0</v>
      </c>
      <c r="J43" s="414">
        <v>375</v>
      </c>
      <c r="K43" s="415">
        <f t="shared" si="2"/>
        <v>3375</v>
      </c>
      <c r="L43" s="415">
        <v>21</v>
      </c>
      <c r="M43" s="415">
        <f t="shared" si="3"/>
        <v>0</v>
      </c>
      <c r="N43" s="415">
        <v>0</v>
      </c>
      <c r="O43" s="415">
        <f t="shared" si="4"/>
        <v>0</v>
      </c>
      <c r="P43" s="415">
        <v>0</v>
      </c>
      <c r="Q43" s="415">
        <f t="shared" si="5"/>
        <v>0</v>
      </c>
      <c r="R43" s="415"/>
      <c r="S43" s="415" t="s">
        <v>355</v>
      </c>
      <c r="T43" s="416" t="s">
        <v>355</v>
      </c>
      <c r="U43" s="406">
        <v>0.76</v>
      </c>
      <c r="V43" s="406">
        <f t="shared" si="6"/>
        <v>6.84</v>
      </c>
      <c r="W43" s="406"/>
      <c r="X43" s="406" t="s">
        <v>356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377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22.5" outlineLevel="1">
      <c r="A44" s="409">
        <v>25</v>
      </c>
      <c r="B44" s="410" t="s">
        <v>414</v>
      </c>
      <c r="C44" s="411" t="s">
        <v>415</v>
      </c>
      <c r="D44" s="412" t="s">
        <v>247</v>
      </c>
      <c r="E44" s="413">
        <v>30</v>
      </c>
      <c r="F44" s="414"/>
      <c r="G44" s="415">
        <f t="shared" si="0"/>
        <v>0</v>
      </c>
      <c r="H44" s="414">
        <v>145</v>
      </c>
      <c r="I44" s="415">
        <f t="shared" si="1"/>
        <v>4350</v>
      </c>
      <c r="J44" s="414">
        <v>0</v>
      </c>
      <c r="K44" s="415">
        <f t="shared" si="2"/>
        <v>0</v>
      </c>
      <c r="L44" s="415">
        <v>21</v>
      </c>
      <c r="M44" s="415">
        <f t="shared" si="3"/>
        <v>0</v>
      </c>
      <c r="N44" s="415">
        <v>1.8000000000000001E-4</v>
      </c>
      <c r="O44" s="415">
        <f t="shared" si="4"/>
        <v>0.01</v>
      </c>
      <c r="P44" s="415">
        <v>0</v>
      </c>
      <c r="Q44" s="415">
        <f t="shared" si="5"/>
        <v>0</v>
      </c>
      <c r="R44" s="415" t="s">
        <v>399</v>
      </c>
      <c r="S44" s="415" t="s">
        <v>355</v>
      </c>
      <c r="T44" s="416" t="s">
        <v>355</v>
      </c>
      <c r="U44" s="406">
        <v>0</v>
      </c>
      <c r="V44" s="406">
        <f t="shared" si="6"/>
        <v>0</v>
      </c>
      <c r="W44" s="406"/>
      <c r="X44" s="406" t="s">
        <v>372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373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>
      <c r="A45" s="409">
        <v>26</v>
      </c>
      <c r="B45" s="410" t="s">
        <v>416</v>
      </c>
      <c r="C45" s="411" t="s">
        <v>417</v>
      </c>
      <c r="D45" s="412" t="s">
        <v>247</v>
      </c>
      <c r="E45" s="413">
        <v>2</v>
      </c>
      <c r="F45" s="414"/>
      <c r="G45" s="415">
        <f t="shared" si="0"/>
        <v>0</v>
      </c>
      <c r="H45" s="414">
        <v>167.5</v>
      </c>
      <c r="I45" s="415">
        <f t="shared" si="1"/>
        <v>335</v>
      </c>
      <c r="J45" s="414">
        <v>0</v>
      </c>
      <c r="K45" s="415">
        <f t="shared" si="2"/>
        <v>0</v>
      </c>
      <c r="L45" s="415">
        <v>21</v>
      </c>
      <c r="M45" s="415">
        <f t="shared" si="3"/>
        <v>0</v>
      </c>
      <c r="N45" s="415">
        <v>1.8000000000000001E-4</v>
      </c>
      <c r="O45" s="415">
        <f t="shared" si="4"/>
        <v>0</v>
      </c>
      <c r="P45" s="415">
        <v>0</v>
      </c>
      <c r="Q45" s="415">
        <f t="shared" si="5"/>
        <v>0</v>
      </c>
      <c r="R45" s="415" t="s">
        <v>399</v>
      </c>
      <c r="S45" s="415" t="s">
        <v>355</v>
      </c>
      <c r="T45" s="416" t="s">
        <v>355</v>
      </c>
      <c r="U45" s="406">
        <v>0</v>
      </c>
      <c r="V45" s="406">
        <f t="shared" si="6"/>
        <v>0</v>
      </c>
      <c r="W45" s="406"/>
      <c r="X45" s="406" t="s">
        <v>372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373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22.5" outlineLevel="1">
      <c r="A46" s="409">
        <v>27</v>
      </c>
      <c r="B46" s="410" t="s">
        <v>418</v>
      </c>
      <c r="C46" s="411" t="s">
        <v>419</v>
      </c>
      <c r="D46" s="412" t="s">
        <v>247</v>
      </c>
      <c r="E46" s="413">
        <v>2</v>
      </c>
      <c r="F46" s="414"/>
      <c r="G46" s="415">
        <f t="shared" si="0"/>
        <v>0</v>
      </c>
      <c r="H46" s="414">
        <v>325.5</v>
      </c>
      <c r="I46" s="415">
        <f t="shared" si="1"/>
        <v>651</v>
      </c>
      <c r="J46" s="414">
        <v>0</v>
      </c>
      <c r="K46" s="415">
        <f t="shared" si="2"/>
        <v>0</v>
      </c>
      <c r="L46" s="415">
        <v>21</v>
      </c>
      <c r="M46" s="415">
        <f t="shared" si="3"/>
        <v>0</v>
      </c>
      <c r="N46" s="415">
        <v>1.8000000000000001E-4</v>
      </c>
      <c r="O46" s="415">
        <f t="shared" si="4"/>
        <v>0</v>
      </c>
      <c r="P46" s="415">
        <v>0</v>
      </c>
      <c r="Q46" s="415">
        <f t="shared" si="5"/>
        <v>0</v>
      </c>
      <c r="R46" s="415" t="s">
        <v>399</v>
      </c>
      <c r="S46" s="415" t="s">
        <v>355</v>
      </c>
      <c r="T46" s="416" t="s">
        <v>355</v>
      </c>
      <c r="U46" s="406">
        <v>0</v>
      </c>
      <c r="V46" s="406">
        <f t="shared" si="6"/>
        <v>0</v>
      </c>
      <c r="W46" s="406"/>
      <c r="X46" s="406" t="s">
        <v>372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373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>
      <c r="A47" s="409">
        <v>28</v>
      </c>
      <c r="B47" s="410" t="s">
        <v>420</v>
      </c>
      <c r="C47" s="411" t="s">
        <v>421</v>
      </c>
      <c r="D47" s="412" t="s">
        <v>247</v>
      </c>
      <c r="E47" s="413">
        <v>34</v>
      </c>
      <c r="F47" s="414"/>
      <c r="G47" s="415">
        <f t="shared" si="0"/>
        <v>0</v>
      </c>
      <c r="H47" s="414">
        <v>0</v>
      </c>
      <c r="I47" s="415">
        <f t="shared" si="1"/>
        <v>0</v>
      </c>
      <c r="J47" s="414">
        <v>167.5</v>
      </c>
      <c r="K47" s="415">
        <f t="shared" si="2"/>
        <v>5695</v>
      </c>
      <c r="L47" s="415">
        <v>21</v>
      </c>
      <c r="M47" s="415">
        <f t="shared" si="3"/>
        <v>0</v>
      </c>
      <c r="N47" s="415">
        <v>0</v>
      </c>
      <c r="O47" s="415">
        <f t="shared" si="4"/>
        <v>0</v>
      </c>
      <c r="P47" s="415">
        <v>0</v>
      </c>
      <c r="Q47" s="415">
        <f t="shared" si="5"/>
        <v>0</v>
      </c>
      <c r="R47" s="415"/>
      <c r="S47" s="415" t="s">
        <v>355</v>
      </c>
      <c r="T47" s="416" t="s">
        <v>355</v>
      </c>
      <c r="U47" s="406">
        <v>0.34</v>
      </c>
      <c r="V47" s="406">
        <f t="shared" si="6"/>
        <v>11.56</v>
      </c>
      <c r="W47" s="406"/>
      <c r="X47" s="406" t="s">
        <v>356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377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22.5" outlineLevel="1">
      <c r="A48" s="409">
        <v>29</v>
      </c>
      <c r="B48" s="410" t="s">
        <v>422</v>
      </c>
      <c r="C48" s="411" t="s">
        <v>423</v>
      </c>
      <c r="D48" s="412" t="s">
        <v>247</v>
      </c>
      <c r="E48" s="413">
        <v>19</v>
      </c>
      <c r="F48" s="414"/>
      <c r="G48" s="415">
        <f t="shared" si="0"/>
        <v>0</v>
      </c>
      <c r="H48" s="414">
        <v>1673</v>
      </c>
      <c r="I48" s="415">
        <f t="shared" si="1"/>
        <v>31787</v>
      </c>
      <c r="J48" s="414">
        <v>0</v>
      </c>
      <c r="K48" s="415">
        <f t="shared" si="2"/>
        <v>0</v>
      </c>
      <c r="L48" s="415">
        <v>21</v>
      </c>
      <c r="M48" s="415">
        <f t="shared" si="3"/>
        <v>0</v>
      </c>
      <c r="N48" s="415">
        <v>2.7E-4</v>
      </c>
      <c r="O48" s="415">
        <f t="shared" si="4"/>
        <v>0.01</v>
      </c>
      <c r="P48" s="415">
        <v>0</v>
      </c>
      <c r="Q48" s="415">
        <f t="shared" si="5"/>
        <v>0</v>
      </c>
      <c r="R48" s="415" t="s">
        <v>399</v>
      </c>
      <c r="S48" s="415" t="s">
        <v>355</v>
      </c>
      <c r="T48" s="416" t="s">
        <v>355</v>
      </c>
      <c r="U48" s="406">
        <v>0</v>
      </c>
      <c r="V48" s="406">
        <f t="shared" si="6"/>
        <v>0</v>
      </c>
      <c r="W48" s="406"/>
      <c r="X48" s="406" t="s">
        <v>372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373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>
      <c r="A49" s="409">
        <v>30</v>
      </c>
      <c r="B49" s="410" t="s">
        <v>424</v>
      </c>
      <c r="C49" s="411" t="s">
        <v>425</v>
      </c>
      <c r="D49" s="412" t="s">
        <v>247</v>
      </c>
      <c r="E49" s="413">
        <v>3</v>
      </c>
      <c r="F49" s="414"/>
      <c r="G49" s="415">
        <f t="shared" si="0"/>
        <v>0</v>
      </c>
      <c r="H49" s="414">
        <v>1463</v>
      </c>
      <c r="I49" s="415">
        <f t="shared" si="1"/>
        <v>4389</v>
      </c>
      <c r="J49" s="414">
        <v>0</v>
      </c>
      <c r="K49" s="415">
        <f t="shared" si="2"/>
        <v>0</v>
      </c>
      <c r="L49" s="415">
        <v>21</v>
      </c>
      <c r="M49" s="415">
        <f t="shared" si="3"/>
        <v>0</v>
      </c>
      <c r="N49" s="415">
        <v>2.7E-4</v>
      </c>
      <c r="O49" s="415">
        <f t="shared" si="4"/>
        <v>0</v>
      </c>
      <c r="P49" s="415">
        <v>0</v>
      </c>
      <c r="Q49" s="415">
        <f t="shared" si="5"/>
        <v>0</v>
      </c>
      <c r="R49" s="415" t="s">
        <v>399</v>
      </c>
      <c r="S49" s="415" t="s">
        <v>355</v>
      </c>
      <c r="T49" s="416" t="s">
        <v>355</v>
      </c>
      <c r="U49" s="406">
        <v>0</v>
      </c>
      <c r="V49" s="406">
        <f t="shared" si="6"/>
        <v>0</v>
      </c>
      <c r="W49" s="406"/>
      <c r="X49" s="406" t="s">
        <v>372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373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>
      <c r="A50" s="409">
        <v>31</v>
      </c>
      <c r="B50" s="410" t="s">
        <v>426</v>
      </c>
      <c r="C50" s="411" t="s">
        <v>427</v>
      </c>
      <c r="D50" s="412" t="s">
        <v>247</v>
      </c>
      <c r="E50" s="413">
        <v>22</v>
      </c>
      <c r="F50" s="414"/>
      <c r="G50" s="415">
        <f t="shared" si="0"/>
        <v>0</v>
      </c>
      <c r="H50" s="414">
        <v>0</v>
      </c>
      <c r="I50" s="415">
        <f t="shared" si="1"/>
        <v>0</v>
      </c>
      <c r="J50" s="414">
        <v>172.5</v>
      </c>
      <c r="K50" s="415">
        <f t="shared" si="2"/>
        <v>3795</v>
      </c>
      <c r="L50" s="415">
        <v>21</v>
      </c>
      <c r="M50" s="415">
        <f t="shared" si="3"/>
        <v>0</v>
      </c>
      <c r="N50" s="415">
        <v>0</v>
      </c>
      <c r="O50" s="415">
        <f t="shared" si="4"/>
        <v>0</v>
      </c>
      <c r="P50" s="415">
        <v>0</v>
      </c>
      <c r="Q50" s="415">
        <f t="shared" si="5"/>
        <v>0</v>
      </c>
      <c r="R50" s="415"/>
      <c r="S50" s="415" t="s">
        <v>355</v>
      </c>
      <c r="T50" s="416" t="s">
        <v>355</v>
      </c>
      <c r="U50" s="406">
        <v>0.35</v>
      </c>
      <c r="V50" s="406">
        <f t="shared" si="6"/>
        <v>7.7</v>
      </c>
      <c r="W50" s="406"/>
      <c r="X50" s="406" t="s">
        <v>356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377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22.5" outlineLevel="1">
      <c r="A51" s="409">
        <v>32</v>
      </c>
      <c r="B51" s="410" t="s">
        <v>428</v>
      </c>
      <c r="C51" s="411" t="s">
        <v>429</v>
      </c>
      <c r="D51" s="412" t="s">
        <v>247</v>
      </c>
      <c r="E51" s="413">
        <v>5</v>
      </c>
      <c r="F51" s="414"/>
      <c r="G51" s="415">
        <f t="shared" si="0"/>
        <v>0</v>
      </c>
      <c r="H51" s="414">
        <v>973</v>
      </c>
      <c r="I51" s="415">
        <f t="shared" si="1"/>
        <v>4865</v>
      </c>
      <c r="J51" s="414">
        <v>0</v>
      </c>
      <c r="K51" s="415">
        <f t="shared" si="2"/>
        <v>0</v>
      </c>
      <c r="L51" s="415">
        <v>21</v>
      </c>
      <c r="M51" s="415">
        <f t="shared" si="3"/>
        <v>0</v>
      </c>
      <c r="N51" s="415">
        <v>5.0000000000000001E-4</v>
      </c>
      <c r="O51" s="415">
        <f t="shared" si="4"/>
        <v>0</v>
      </c>
      <c r="P51" s="415">
        <v>0</v>
      </c>
      <c r="Q51" s="415">
        <f t="shared" si="5"/>
        <v>0</v>
      </c>
      <c r="R51" s="415" t="s">
        <v>399</v>
      </c>
      <c r="S51" s="415" t="s">
        <v>355</v>
      </c>
      <c r="T51" s="416" t="s">
        <v>355</v>
      </c>
      <c r="U51" s="406">
        <v>0</v>
      </c>
      <c r="V51" s="406">
        <f t="shared" si="6"/>
        <v>0</v>
      </c>
      <c r="W51" s="406"/>
      <c r="X51" s="406" t="s">
        <v>372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373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>
      <c r="A52" s="409">
        <v>33</v>
      </c>
      <c r="B52" s="410" t="s">
        <v>430</v>
      </c>
      <c r="C52" s="411" t="s">
        <v>431</v>
      </c>
      <c r="D52" s="412" t="s">
        <v>247</v>
      </c>
      <c r="E52" s="413">
        <v>5</v>
      </c>
      <c r="F52" s="414"/>
      <c r="G52" s="415">
        <f t="shared" si="0"/>
        <v>0</v>
      </c>
      <c r="H52" s="414">
        <v>0</v>
      </c>
      <c r="I52" s="415">
        <f t="shared" si="1"/>
        <v>0</v>
      </c>
      <c r="J52" s="414">
        <v>394.5</v>
      </c>
      <c r="K52" s="415">
        <f t="shared" si="2"/>
        <v>1972.5</v>
      </c>
      <c r="L52" s="415">
        <v>21</v>
      </c>
      <c r="M52" s="415">
        <f t="shared" si="3"/>
        <v>0</v>
      </c>
      <c r="N52" s="415">
        <v>0</v>
      </c>
      <c r="O52" s="415">
        <f t="shared" si="4"/>
        <v>0</v>
      </c>
      <c r="P52" s="415">
        <v>0</v>
      </c>
      <c r="Q52" s="415">
        <f t="shared" si="5"/>
        <v>0</v>
      </c>
      <c r="R52" s="415"/>
      <c r="S52" s="415" t="s">
        <v>355</v>
      </c>
      <c r="T52" s="416" t="s">
        <v>355</v>
      </c>
      <c r="U52" s="406">
        <v>0.8</v>
      </c>
      <c r="V52" s="406">
        <f t="shared" si="6"/>
        <v>4</v>
      </c>
      <c r="W52" s="406"/>
      <c r="X52" s="406" t="s">
        <v>356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377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>
      <c r="A53" s="409">
        <v>34</v>
      </c>
      <c r="B53" s="410" t="s">
        <v>432</v>
      </c>
      <c r="C53" s="411" t="s">
        <v>433</v>
      </c>
      <c r="D53" s="412" t="s">
        <v>314</v>
      </c>
      <c r="E53" s="413">
        <v>1</v>
      </c>
      <c r="F53" s="414"/>
      <c r="G53" s="415">
        <f t="shared" si="0"/>
        <v>0</v>
      </c>
      <c r="H53" s="414">
        <v>458</v>
      </c>
      <c r="I53" s="415">
        <f t="shared" si="1"/>
        <v>458</v>
      </c>
      <c r="J53" s="414">
        <v>0</v>
      </c>
      <c r="K53" s="415">
        <f t="shared" si="2"/>
        <v>0</v>
      </c>
      <c r="L53" s="415">
        <v>21</v>
      </c>
      <c r="M53" s="415">
        <f t="shared" si="3"/>
        <v>0</v>
      </c>
      <c r="N53" s="415">
        <v>0</v>
      </c>
      <c r="O53" s="415">
        <f t="shared" si="4"/>
        <v>0</v>
      </c>
      <c r="P53" s="415">
        <v>0</v>
      </c>
      <c r="Q53" s="415">
        <f t="shared" si="5"/>
        <v>0</v>
      </c>
      <c r="R53" s="415"/>
      <c r="S53" s="415" t="s">
        <v>306</v>
      </c>
      <c r="T53" s="416" t="s">
        <v>307</v>
      </c>
      <c r="U53" s="406">
        <v>0</v>
      </c>
      <c r="V53" s="406">
        <f t="shared" si="6"/>
        <v>0</v>
      </c>
      <c r="W53" s="406"/>
      <c r="X53" s="406" t="s">
        <v>372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373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>
      <c r="A54" s="409">
        <v>35</v>
      </c>
      <c r="B54" s="410" t="s">
        <v>434</v>
      </c>
      <c r="C54" s="411" t="s">
        <v>435</v>
      </c>
      <c r="D54" s="412" t="s">
        <v>247</v>
      </c>
      <c r="E54" s="413">
        <v>1</v>
      </c>
      <c r="F54" s="414"/>
      <c r="G54" s="415">
        <f t="shared" si="0"/>
        <v>0</v>
      </c>
      <c r="H54" s="414">
        <v>0</v>
      </c>
      <c r="I54" s="415">
        <f t="shared" si="1"/>
        <v>0</v>
      </c>
      <c r="J54" s="414">
        <v>197.5</v>
      </c>
      <c r="K54" s="415">
        <f t="shared" si="2"/>
        <v>197.5</v>
      </c>
      <c r="L54" s="415">
        <v>21</v>
      </c>
      <c r="M54" s="415">
        <f t="shared" si="3"/>
        <v>0</v>
      </c>
      <c r="N54" s="415">
        <v>0</v>
      </c>
      <c r="O54" s="415">
        <f t="shared" si="4"/>
        <v>0</v>
      </c>
      <c r="P54" s="415">
        <v>0</v>
      </c>
      <c r="Q54" s="415">
        <f t="shared" si="5"/>
        <v>0</v>
      </c>
      <c r="R54" s="415"/>
      <c r="S54" s="415" t="s">
        <v>355</v>
      </c>
      <c r="T54" s="416" t="s">
        <v>355</v>
      </c>
      <c r="U54" s="406">
        <v>0.4</v>
      </c>
      <c r="V54" s="406">
        <f t="shared" si="6"/>
        <v>0.4</v>
      </c>
      <c r="W54" s="406"/>
      <c r="X54" s="406" t="s">
        <v>356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377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>
      <c r="A55" s="409">
        <v>36</v>
      </c>
      <c r="B55" s="410" t="s">
        <v>436</v>
      </c>
      <c r="C55" s="411" t="s">
        <v>437</v>
      </c>
      <c r="D55" s="412" t="s">
        <v>314</v>
      </c>
      <c r="E55" s="413">
        <v>1</v>
      </c>
      <c r="F55" s="414"/>
      <c r="G55" s="415">
        <f t="shared" si="0"/>
        <v>0</v>
      </c>
      <c r="H55" s="414">
        <v>2357</v>
      </c>
      <c r="I55" s="415">
        <f t="shared" si="1"/>
        <v>2357</v>
      </c>
      <c r="J55" s="414">
        <v>0</v>
      </c>
      <c r="K55" s="415">
        <f t="shared" si="2"/>
        <v>0</v>
      </c>
      <c r="L55" s="415">
        <v>21</v>
      </c>
      <c r="M55" s="415">
        <f t="shared" si="3"/>
        <v>0</v>
      </c>
      <c r="N55" s="415">
        <v>0</v>
      </c>
      <c r="O55" s="415">
        <f t="shared" si="4"/>
        <v>0</v>
      </c>
      <c r="P55" s="415">
        <v>0</v>
      </c>
      <c r="Q55" s="415">
        <f t="shared" si="5"/>
        <v>0</v>
      </c>
      <c r="R55" s="415"/>
      <c r="S55" s="415" t="s">
        <v>306</v>
      </c>
      <c r="T55" s="416" t="s">
        <v>307</v>
      </c>
      <c r="U55" s="406">
        <v>0</v>
      </c>
      <c r="V55" s="406">
        <f t="shared" si="6"/>
        <v>0</v>
      </c>
      <c r="W55" s="406"/>
      <c r="X55" s="406" t="s">
        <v>372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373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>
      <c r="A56" s="409">
        <v>37</v>
      </c>
      <c r="B56" s="410" t="s">
        <v>438</v>
      </c>
      <c r="C56" s="411" t="s">
        <v>439</v>
      </c>
      <c r="D56" s="412" t="s">
        <v>247</v>
      </c>
      <c r="E56" s="413">
        <v>1</v>
      </c>
      <c r="F56" s="414"/>
      <c r="G56" s="415">
        <f t="shared" si="0"/>
        <v>0</v>
      </c>
      <c r="H56" s="414">
        <v>0</v>
      </c>
      <c r="I56" s="415">
        <f t="shared" si="1"/>
        <v>0</v>
      </c>
      <c r="J56" s="414">
        <v>370</v>
      </c>
      <c r="K56" s="415">
        <f t="shared" si="2"/>
        <v>370</v>
      </c>
      <c r="L56" s="415">
        <v>21</v>
      </c>
      <c r="M56" s="415">
        <f t="shared" si="3"/>
        <v>0</v>
      </c>
      <c r="N56" s="415">
        <v>0</v>
      </c>
      <c r="O56" s="415">
        <f t="shared" si="4"/>
        <v>0</v>
      </c>
      <c r="P56" s="415">
        <v>0</v>
      </c>
      <c r="Q56" s="415">
        <f t="shared" si="5"/>
        <v>0</v>
      </c>
      <c r="R56" s="415"/>
      <c r="S56" s="415" t="s">
        <v>355</v>
      </c>
      <c r="T56" s="416" t="s">
        <v>355</v>
      </c>
      <c r="U56" s="406">
        <v>0.75</v>
      </c>
      <c r="V56" s="406">
        <f t="shared" si="6"/>
        <v>0.75</v>
      </c>
      <c r="W56" s="406"/>
      <c r="X56" s="406" t="s">
        <v>356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377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>
      <c r="A57" s="409">
        <v>38</v>
      </c>
      <c r="B57" s="410" t="s">
        <v>440</v>
      </c>
      <c r="C57" s="411" t="s">
        <v>441</v>
      </c>
      <c r="D57" s="412" t="s">
        <v>314</v>
      </c>
      <c r="E57" s="413">
        <v>1</v>
      </c>
      <c r="F57" s="414"/>
      <c r="G57" s="415">
        <f t="shared" si="0"/>
        <v>0</v>
      </c>
      <c r="H57" s="414">
        <v>435</v>
      </c>
      <c r="I57" s="415">
        <f t="shared" si="1"/>
        <v>435</v>
      </c>
      <c r="J57" s="414">
        <v>0</v>
      </c>
      <c r="K57" s="415">
        <f t="shared" si="2"/>
        <v>0</v>
      </c>
      <c r="L57" s="415">
        <v>21</v>
      </c>
      <c r="M57" s="415">
        <f t="shared" si="3"/>
        <v>0</v>
      </c>
      <c r="N57" s="415">
        <v>0</v>
      </c>
      <c r="O57" s="415">
        <f t="shared" si="4"/>
        <v>0</v>
      </c>
      <c r="P57" s="415">
        <v>0</v>
      </c>
      <c r="Q57" s="415">
        <f t="shared" si="5"/>
        <v>0</v>
      </c>
      <c r="R57" s="415"/>
      <c r="S57" s="415" t="s">
        <v>306</v>
      </c>
      <c r="T57" s="416" t="s">
        <v>307</v>
      </c>
      <c r="U57" s="406">
        <v>0</v>
      </c>
      <c r="V57" s="406">
        <f t="shared" si="6"/>
        <v>0</v>
      </c>
      <c r="W57" s="406"/>
      <c r="X57" s="406" t="s">
        <v>372</v>
      </c>
      <c r="Y57" s="151"/>
      <c r="Z57" s="151"/>
      <c r="AA57" s="151"/>
      <c r="AB57" s="151"/>
      <c r="AC57" s="151"/>
      <c r="AD57" s="151"/>
      <c r="AE57" s="151"/>
      <c r="AF57" s="151"/>
      <c r="AG57" s="151" t="s">
        <v>373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>
      <c r="A58" s="409">
        <v>39</v>
      </c>
      <c r="B58" s="410" t="s">
        <v>442</v>
      </c>
      <c r="C58" s="411" t="s">
        <v>443</v>
      </c>
      <c r="D58" s="412" t="s">
        <v>247</v>
      </c>
      <c r="E58" s="413">
        <v>1</v>
      </c>
      <c r="F58" s="414"/>
      <c r="G58" s="415">
        <f t="shared" si="0"/>
        <v>0</v>
      </c>
      <c r="H58" s="414">
        <v>0</v>
      </c>
      <c r="I58" s="415">
        <f t="shared" si="1"/>
        <v>0</v>
      </c>
      <c r="J58" s="414">
        <v>103.5</v>
      </c>
      <c r="K58" s="415">
        <f t="shared" si="2"/>
        <v>103.5</v>
      </c>
      <c r="L58" s="415">
        <v>21</v>
      </c>
      <c r="M58" s="415">
        <f t="shared" si="3"/>
        <v>0</v>
      </c>
      <c r="N58" s="415">
        <v>0</v>
      </c>
      <c r="O58" s="415">
        <f t="shared" si="4"/>
        <v>0</v>
      </c>
      <c r="P58" s="415">
        <v>0</v>
      </c>
      <c r="Q58" s="415">
        <f t="shared" si="5"/>
        <v>0</v>
      </c>
      <c r="R58" s="415"/>
      <c r="S58" s="415" t="s">
        <v>355</v>
      </c>
      <c r="T58" s="416" t="s">
        <v>355</v>
      </c>
      <c r="U58" s="406">
        <v>0.21</v>
      </c>
      <c r="V58" s="406">
        <f t="shared" si="6"/>
        <v>0.21</v>
      </c>
      <c r="W58" s="406"/>
      <c r="X58" s="406" t="s">
        <v>356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377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22.5" outlineLevel="1">
      <c r="A59" s="409">
        <v>40</v>
      </c>
      <c r="B59" s="410" t="s">
        <v>444</v>
      </c>
      <c r="C59" s="411" t="s">
        <v>445</v>
      </c>
      <c r="D59" s="412" t="s">
        <v>247</v>
      </c>
      <c r="E59" s="413">
        <v>250</v>
      </c>
      <c r="F59" s="414"/>
      <c r="G59" s="415">
        <f t="shared" si="0"/>
        <v>0</v>
      </c>
      <c r="H59" s="414">
        <v>0</v>
      </c>
      <c r="I59" s="415">
        <f t="shared" si="1"/>
        <v>0</v>
      </c>
      <c r="J59" s="414">
        <v>24.9</v>
      </c>
      <c r="K59" s="415">
        <f t="shared" si="2"/>
        <v>6225</v>
      </c>
      <c r="L59" s="415">
        <v>21</v>
      </c>
      <c r="M59" s="415">
        <f t="shared" si="3"/>
        <v>0</v>
      </c>
      <c r="N59" s="415">
        <v>0</v>
      </c>
      <c r="O59" s="415">
        <f t="shared" si="4"/>
        <v>0</v>
      </c>
      <c r="P59" s="415">
        <v>0</v>
      </c>
      <c r="Q59" s="415">
        <f t="shared" si="5"/>
        <v>0</v>
      </c>
      <c r="R59" s="415" t="s">
        <v>77</v>
      </c>
      <c r="S59" s="415" t="s">
        <v>355</v>
      </c>
      <c r="T59" s="416" t="s">
        <v>355</v>
      </c>
      <c r="U59" s="406">
        <v>5.0500000000000003E-2</v>
      </c>
      <c r="V59" s="406">
        <f t="shared" si="6"/>
        <v>12.63</v>
      </c>
      <c r="W59" s="406"/>
      <c r="X59" s="406" t="s">
        <v>356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357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22.5" outlineLevel="1">
      <c r="A60" s="409">
        <v>41</v>
      </c>
      <c r="B60" s="410" t="s">
        <v>446</v>
      </c>
      <c r="C60" s="411" t="s">
        <v>447</v>
      </c>
      <c r="D60" s="412" t="s">
        <v>247</v>
      </c>
      <c r="E60" s="413">
        <v>15</v>
      </c>
      <c r="F60" s="414"/>
      <c r="G60" s="415">
        <f t="shared" si="0"/>
        <v>0</v>
      </c>
      <c r="H60" s="414">
        <v>0</v>
      </c>
      <c r="I60" s="415">
        <f t="shared" si="1"/>
        <v>0</v>
      </c>
      <c r="J60" s="414">
        <v>40.5</v>
      </c>
      <c r="K60" s="415">
        <f t="shared" si="2"/>
        <v>607.5</v>
      </c>
      <c r="L60" s="415">
        <v>21</v>
      </c>
      <c r="M60" s="415">
        <f t="shared" si="3"/>
        <v>0</v>
      </c>
      <c r="N60" s="415">
        <v>0</v>
      </c>
      <c r="O60" s="415">
        <f t="shared" si="4"/>
        <v>0</v>
      </c>
      <c r="P60" s="415">
        <v>0</v>
      </c>
      <c r="Q60" s="415">
        <f t="shared" si="5"/>
        <v>0</v>
      </c>
      <c r="R60" s="415" t="s">
        <v>77</v>
      </c>
      <c r="S60" s="415" t="s">
        <v>355</v>
      </c>
      <c r="T60" s="416" t="s">
        <v>355</v>
      </c>
      <c r="U60" s="406">
        <v>8.2170000000000007E-2</v>
      </c>
      <c r="V60" s="406">
        <f t="shared" si="6"/>
        <v>1.23</v>
      </c>
      <c r="W60" s="406"/>
      <c r="X60" s="406" t="s">
        <v>356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357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33.75" outlineLevel="1">
      <c r="A61" s="409">
        <v>42</v>
      </c>
      <c r="B61" s="410" t="s">
        <v>448</v>
      </c>
      <c r="C61" s="411" t="s">
        <v>449</v>
      </c>
      <c r="D61" s="412" t="s">
        <v>200</v>
      </c>
      <c r="E61" s="413">
        <v>60</v>
      </c>
      <c r="F61" s="414"/>
      <c r="G61" s="415">
        <f t="shared" si="0"/>
        <v>0</v>
      </c>
      <c r="H61" s="414">
        <v>11.6</v>
      </c>
      <c r="I61" s="415">
        <f t="shared" si="1"/>
        <v>696</v>
      </c>
      <c r="J61" s="414">
        <v>0</v>
      </c>
      <c r="K61" s="415">
        <f t="shared" si="2"/>
        <v>0</v>
      </c>
      <c r="L61" s="415">
        <v>21</v>
      </c>
      <c r="M61" s="415">
        <f t="shared" si="3"/>
        <v>0</v>
      </c>
      <c r="N61" s="415">
        <v>5.0000000000000002E-5</v>
      </c>
      <c r="O61" s="415">
        <f t="shared" si="4"/>
        <v>0</v>
      </c>
      <c r="P61" s="415">
        <v>0</v>
      </c>
      <c r="Q61" s="415">
        <f t="shared" si="5"/>
        <v>0</v>
      </c>
      <c r="R61" s="415" t="s">
        <v>399</v>
      </c>
      <c r="S61" s="415" t="s">
        <v>355</v>
      </c>
      <c r="T61" s="416" t="s">
        <v>355</v>
      </c>
      <c r="U61" s="406">
        <v>0</v>
      </c>
      <c r="V61" s="406">
        <f t="shared" si="6"/>
        <v>0</v>
      </c>
      <c r="W61" s="406"/>
      <c r="X61" s="406" t="s">
        <v>372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373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>
      <c r="A62" s="409">
        <v>43</v>
      </c>
      <c r="B62" s="410" t="s">
        <v>450</v>
      </c>
      <c r="C62" s="411" t="s">
        <v>451</v>
      </c>
      <c r="D62" s="412" t="s">
        <v>200</v>
      </c>
      <c r="E62" s="413">
        <v>60</v>
      </c>
      <c r="F62" s="414"/>
      <c r="G62" s="415">
        <f t="shared" si="0"/>
        <v>0</v>
      </c>
      <c r="H62" s="414">
        <v>0</v>
      </c>
      <c r="I62" s="415">
        <f t="shared" si="1"/>
        <v>0</v>
      </c>
      <c r="J62" s="414">
        <v>31.7</v>
      </c>
      <c r="K62" s="415">
        <f t="shared" si="2"/>
        <v>1902</v>
      </c>
      <c r="L62" s="415">
        <v>21</v>
      </c>
      <c r="M62" s="415">
        <f t="shared" si="3"/>
        <v>0</v>
      </c>
      <c r="N62" s="415">
        <v>0</v>
      </c>
      <c r="O62" s="415">
        <f t="shared" si="4"/>
        <v>0</v>
      </c>
      <c r="P62" s="415">
        <v>0</v>
      </c>
      <c r="Q62" s="415">
        <f t="shared" si="5"/>
        <v>0</v>
      </c>
      <c r="R62" s="415" t="s">
        <v>77</v>
      </c>
      <c r="S62" s="415" t="s">
        <v>355</v>
      </c>
      <c r="T62" s="416" t="s">
        <v>355</v>
      </c>
      <c r="U62" s="406">
        <v>6.4149999999999999E-2</v>
      </c>
      <c r="V62" s="406">
        <f t="shared" si="6"/>
        <v>3.85</v>
      </c>
      <c r="W62" s="406"/>
      <c r="X62" s="406" t="s">
        <v>356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377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33.75" outlineLevel="1">
      <c r="A63" s="409">
        <v>44</v>
      </c>
      <c r="B63" s="410" t="s">
        <v>452</v>
      </c>
      <c r="C63" s="411" t="s">
        <v>453</v>
      </c>
      <c r="D63" s="412" t="s">
        <v>200</v>
      </c>
      <c r="E63" s="413">
        <v>30</v>
      </c>
      <c r="F63" s="414"/>
      <c r="G63" s="415">
        <f t="shared" si="0"/>
        <v>0</v>
      </c>
      <c r="H63" s="414">
        <v>28.6</v>
      </c>
      <c r="I63" s="415">
        <f t="shared" si="1"/>
        <v>858</v>
      </c>
      <c r="J63" s="414">
        <v>0</v>
      </c>
      <c r="K63" s="415">
        <f t="shared" si="2"/>
        <v>0</v>
      </c>
      <c r="L63" s="415">
        <v>21</v>
      </c>
      <c r="M63" s="415">
        <f t="shared" si="3"/>
        <v>0</v>
      </c>
      <c r="N63" s="415">
        <v>1.2999999999999999E-4</v>
      </c>
      <c r="O63" s="415">
        <f t="shared" si="4"/>
        <v>0</v>
      </c>
      <c r="P63" s="415">
        <v>0</v>
      </c>
      <c r="Q63" s="415">
        <f t="shared" si="5"/>
        <v>0</v>
      </c>
      <c r="R63" s="415" t="s">
        <v>399</v>
      </c>
      <c r="S63" s="415" t="s">
        <v>355</v>
      </c>
      <c r="T63" s="416" t="s">
        <v>355</v>
      </c>
      <c r="U63" s="406">
        <v>0</v>
      </c>
      <c r="V63" s="406">
        <f t="shared" si="6"/>
        <v>0</v>
      </c>
      <c r="W63" s="406"/>
      <c r="X63" s="406" t="s">
        <v>372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373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>
      <c r="A64" s="409">
        <v>45</v>
      </c>
      <c r="B64" s="410" t="s">
        <v>454</v>
      </c>
      <c r="C64" s="411" t="s">
        <v>455</v>
      </c>
      <c r="D64" s="412" t="s">
        <v>200</v>
      </c>
      <c r="E64" s="413">
        <v>30</v>
      </c>
      <c r="F64" s="414"/>
      <c r="G64" s="415">
        <f t="shared" si="0"/>
        <v>0</v>
      </c>
      <c r="H64" s="414">
        <v>0</v>
      </c>
      <c r="I64" s="415">
        <f t="shared" si="1"/>
        <v>0</v>
      </c>
      <c r="J64" s="414">
        <v>31.7</v>
      </c>
      <c r="K64" s="415">
        <f t="shared" si="2"/>
        <v>951</v>
      </c>
      <c r="L64" s="415">
        <v>21</v>
      </c>
      <c r="M64" s="415">
        <f t="shared" si="3"/>
        <v>0</v>
      </c>
      <c r="N64" s="415">
        <v>0</v>
      </c>
      <c r="O64" s="415">
        <f t="shared" si="4"/>
        <v>0</v>
      </c>
      <c r="P64" s="415">
        <v>0</v>
      </c>
      <c r="Q64" s="415">
        <f t="shared" si="5"/>
        <v>0</v>
      </c>
      <c r="R64" s="415" t="s">
        <v>77</v>
      </c>
      <c r="S64" s="415" t="s">
        <v>355</v>
      </c>
      <c r="T64" s="416" t="s">
        <v>355</v>
      </c>
      <c r="U64" s="406">
        <v>6.4149999999999999E-2</v>
      </c>
      <c r="V64" s="406">
        <f t="shared" si="6"/>
        <v>1.92</v>
      </c>
      <c r="W64" s="406"/>
      <c r="X64" s="406" t="s">
        <v>356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377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22.5" outlineLevel="1">
      <c r="A65" s="409">
        <v>46</v>
      </c>
      <c r="B65" s="410" t="s">
        <v>456</v>
      </c>
      <c r="C65" s="411" t="s">
        <v>457</v>
      </c>
      <c r="D65" s="412" t="s">
        <v>200</v>
      </c>
      <c r="E65" s="413">
        <v>1530</v>
      </c>
      <c r="F65" s="414"/>
      <c r="G65" s="415">
        <f t="shared" si="0"/>
        <v>0</v>
      </c>
      <c r="H65" s="414">
        <v>18.62</v>
      </c>
      <c r="I65" s="415">
        <f t="shared" si="1"/>
        <v>28488.6</v>
      </c>
      <c r="J65" s="414">
        <v>49.08</v>
      </c>
      <c r="K65" s="415">
        <f t="shared" si="2"/>
        <v>75092.399999999994</v>
      </c>
      <c r="L65" s="415">
        <v>21</v>
      </c>
      <c r="M65" s="415">
        <f t="shared" si="3"/>
        <v>0</v>
      </c>
      <c r="N65" s="415">
        <v>1.6000000000000001E-4</v>
      </c>
      <c r="O65" s="415">
        <f t="shared" si="4"/>
        <v>0.24</v>
      </c>
      <c r="P65" s="415">
        <v>0</v>
      </c>
      <c r="Q65" s="415">
        <f t="shared" si="5"/>
        <v>0</v>
      </c>
      <c r="R65" s="415" t="s">
        <v>77</v>
      </c>
      <c r="S65" s="415" t="s">
        <v>355</v>
      </c>
      <c r="T65" s="416" t="s">
        <v>355</v>
      </c>
      <c r="U65" s="406">
        <v>9.955E-2</v>
      </c>
      <c r="V65" s="406">
        <f t="shared" si="6"/>
        <v>152.31</v>
      </c>
      <c r="W65" s="406"/>
      <c r="X65" s="406" t="s">
        <v>356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357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22.5" outlineLevel="1">
      <c r="A66" s="409">
        <v>47</v>
      </c>
      <c r="B66" s="410" t="s">
        <v>458</v>
      </c>
      <c r="C66" s="411" t="s">
        <v>459</v>
      </c>
      <c r="D66" s="412" t="s">
        <v>200</v>
      </c>
      <c r="E66" s="413">
        <v>200</v>
      </c>
      <c r="F66" s="414"/>
      <c r="G66" s="415">
        <f t="shared" si="0"/>
        <v>0</v>
      </c>
      <c r="H66" s="414">
        <v>25.17</v>
      </c>
      <c r="I66" s="415">
        <f t="shared" si="1"/>
        <v>5034</v>
      </c>
      <c r="J66" s="414">
        <v>34.53</v>
      </c>
      <c r="K66" s="415">
        <f t="shared" si="2"/>
        <v>6906</v>
      </c>
      <c r="L66" s="415">
        <v>21</v>
      </c>
      <c r="M66" s="415">
        <f t="shared" si="3"/>
        <v>0</v>
      </c>
      <c r="N66" s="415">
        <v>1.9000000000000001E-4</v>
      </c>
      <c r="O66" s="415">
        <f t="shared" si="4"/>
        <v>0.04</v>
      </c>
      <c r="P66" s="415">
        <v>0</v>
      </c>
      <c r="Q66" s="415">
        <f t="shared" si="5"/>
        <v>0</v>
      </c>
      <c r="R66" s="415" t="s">
        <v>77</v>
      </c>
      <c r="S66" s="415" t="s">
        <v>355</v>
      </c>
      <c r="T66" s="416" t="s">
        <v>355</v>
      </c>
      <c r="U66" s="406">
        <v>7.0000000000000007E-2</v>
      </c>
      <c r="V66" s="406">
        <f t="shared" si="6"/>
        <v>14</v>
      </c>
      <c r="W66" s="406"/>
      <c r="X66" s="406" t="s">
        <v>356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377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>
      <c r="A67" s="409">
        <v>48</v>
      </c>
      <c r="B67" s="410" t="s">
        <v>460</v>
      </c>
      <c r="C67" s="411" t="s">
        <v>461</v>
      </c>
      <c r="D67" s="412" t="s">
        <v>200</v>
      </c>
      <c r="E67" s="413">
        <v>437</v>
      </c>
      <c r="F67" s="414"/>
      <c r="G67" s="415">
        <f t="shared" si="0"/>
        <v>0</v>
      </c>
      <c r="H67" s="414">
        <v>28.1</v>
      </c>
      <c r="I67" s="415">
        <f t="shared" si="1"/>
        <v>12279.7</v>
      </c>
      <c r="J67" s="414">
        <v>49.1</v>
      </c>
      <c r="K67" s="415">
        <f t="shared" si="2"/>
        <v>21456.7</v>
      </c>
      <c r="L67" s="415">
        <v>21</v>
      </c>
      <c r="M67" s="415">
        <f t="shared" si="3"/>
        <v>0</v>
      </c>
      <c r="N67" s="415">
        <v>2.2000000000000001E-4</v>
      </c>
      <c r="O67" s="415">
        <f t="shared" si="4"/>
        <v>0.1</v>
      </c>
      <c r="P67" s="415">
        <v>0</v>
      </c>
      <c r="Q67" s="415">
        <f t="shared" si="5"/>
        <v>0</v>
      </c>
      <c r="R67" s="415" t="s">
        <v>77</v>
      </c>
      <c r="S67" s="415" t="s">
        <v>355</v>
      </c>
      <c r="T67" s="416" t="s">
        <v>355</v>
      </c>
      <c r="U67" s="406">
        <v>9.955E-2</v>
      </c>
      <c r="V67" s="406">
        <f t="shared" si="6"/>
        <v>43.5</v>
      </c>
      <c r="W67" s="406"/>
      <c r="X67" s="406" t="s">
        <v>356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357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22.5" outlineLevel="1">
      <c r="A68" s="409">
        <v>49</v>
      </c>
      <c r="B68" s="410" t="s">
        <v>462</v>
      </c>
      <c r="C68" s="411" t="s">
        <v>463</v>
      </c>
      <c r="D68" s="412" t="s">
        <v>200</v>
      </c>
      <c r="E68" s="413">
        <v>1042</v>
      </c>
      <c r="F68" s="414"/>
      <c r="G68" s="415">
        <f t="shared" si="0"/>
        <v>0</v>
      </c>
      <c r="H68" s="414">
        <v>30.1</v>
      </c>
      <c r="I68" s="415">
        <f t="shared" si="1"/>
        <v>31364.2</v>
      </c>
      <c r="J68" s="414">
        <v>49.1</v>
      </c>
      <c r="K68" s="415">
        <f t="shared" si="2"/>
        <v>51162.2</v>
      </c>
      <c r="L68" s="415">
        <v>21</v>
      </c>
      <c r="M68" s="415">
        <f t="shared" si="3"/>
        <v>0</v>
      </c>
      <c r="N68" s="415">
        <v>2.3000000000000001E-4</v>
      </c>
      <c r="O68" s="415">
        <f t="shared" si="4"/>
        <v>0.24</v>
      </c>
      <c r="P68" s="415">
        <v>0</v>
      </c>
      <c r="Q68" s="415">
        <f t="shared" si="5"/>
        <v>0</v>
      </c>
      <c r="R68" s="415" t="s">
        <v>77</v>
      </c>
      <c r="S68" s="415" t="s">
        <v>355</v>
      </c>
      <c r="T68" s="416" t="s">
        <v>355</v>
      </c>
      <c r="U68" s="406">
        <v>9.955E-2</v>
      </c>
      <c r="V68" s="406">
        <f t="shared" si="6"/>
        <v>103.73</v>
      </c>
      <c r="W68" s="406"/>
      <c r="X68" s="406" t="s">
        <v>356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357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>
      <c r="A69" s="409">
        <v>50</v>
      </c>
      <c r="B69" s="410" t="s">
        <v>464</v>
      </c>
      <c r="C69" s="411" t="s">
        <v>465</v>
      </c>
      <c r="D69" s="412" t="s">
        <v>200</v>
      </c>
      <c r="E69" s="413">
        <v>90</v>
      </c>
      <c r="F69" s="414"/>
      <c r="G69" s="415">
        <f t="shared" si="0"/>
        <v>0</v>
      </c>
      <c r="H69" s="414">
        <v>45.6</v>
      </c>
      <c r="I69" s="415">
        <f t="shared" si="1"/>
        <v>4104</v>
      </c>
      <c r="J69" s="414">
        <v>49.1</v>
      </c>
      <c r="K69" s="415">
        <f t="shared" si="2"/>
        <v>4419</v>
      </c>
      <c r="L69" s="415">
        <v>21</v>
      </c>
      <c r="M69" s="415">
        <f t="shared" si="3"/>
        <v>0</v>
      </c>
      <c r="N69" s="415">
        <v>3.2000000000000003E-4</v>
      </c>
      <c r="O69" s="415">
        <f t="shared" si="4"/>
        <v>0.03</v>
      </c>
      <c r="P69" s="415">
        <v>0</v>
      </c>
      <c r="Q69" s="415">
        <f t="shared" si="5"/>
        <v>0</v>
      </c>
      <c r="R69" s="415" t="s">
        <v>77</v>
      </c>
      <c r="S69" s="415" t="s">
        <v>355</v>
      </c>
      <c r="T69" s="416" t="s">
        <v>355</v>
      </c>
      <c r="U69" s="406">
        <v>9.955E-2</v>
      </c>
      <c r="V69" s="406">
        <f t="shared" si="6"/>
        <v>8.9600000000000009</v>
      </c>
      <c r="W69" s="406"/>
      <c r="X69" s="406" t="s">
        <v>356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357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2.5" outlineLevel="1">
      <c r="A70" s="409">
        <v>51</v>
      </c>
      <c r="B70" s="410" t="s">
        <v>466</v>
      </c>
      <c r="C70" s="411" t="s">
        <v>467</v>
      </c>
      <c r="D70" s="412" t="s">
        <v>200</v>
      </c>
      <c r="E70" s="413">
        <v>15</v>
      </c>
      <c r="F70" s="414"/>
      <c r="G70" s="415">
        <f t="shared" si="0"/>
        <v>0</v>
      </c>
      <c r="H70" s="414">
        <v>170.99</v>
      </c>
      <c r="I70" s="415">
        <f t="shared" si="1"/>
        <v>2564.85</v>
      </c>
      <c r="J70" s="414">
        <v>59.51</v>
      </c>
      <c r="K70" s="415">
        <f t="shared" si="2"/>
        <v>892.65</v>
      </c>
      <c r="L70" s="415">
        <v>21</v>
      </c>
      <c r="M70" s="415">
        <f t="shared" si="3"/>
        <v>0</v>
      </c>
      <c r="N70" s="415">
        <v>8.0000000000000004E-4</v>
      </c>
      <c r="O70" s="415">
        <f t="shared" si="4"/>
        <v>0.01</v>
      </c>
      <c r="P70" s="415">
        <v>0</v>
      </c>
      <c r="Q70" s="415">
        <f t="shared" si="5"/>
        <v>0</v>
      </c>
      <c r="R70" s="415" t="s">
        <v>77</v>
      </c>
      <c r="S70" s="415" t="s">
        <v>355</v>
      </c>
      <c r="T70" s="416" t="s">
        <v>355</v>
      </c>
      <c r="U70" s="406">
        <v>0.12062</v>
      </c>
      <c r="V70" s="406">
        <f t="shared" si="6"/>
        <v>1.81</v>
      </c>
      <c r="W70" s="406"/>
      <c r="X70" s="406" t="s">
        <v>356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357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>
      <c r="A71" s="409">
        <v>52</v>
      </c>
      <c r="B71" s="410" t="s">
        <v>468</v>
      </c>
      <c r="C71" s="411" t="s">
        <v>469</v>
      </c>
      <c r="D71" s="412" t="s">
        <v>200</v>
      </c>
      <c r="E71" s="413">
        <v>25</v>
      </c>
      <c r="F71" s="414"/>
      <c r="G71" s="415">
        <f t="shared" si="0"/>
        <v>0</v>
      </c>
      <c r="H71" s="414">
        <v>387.93</v>
      </c>
      <c r="I71" s="415">
        <f t="shared" si="1"/>
        <v>9698.25</v>
      </c>
      <c r="J71" s="414">
        <v>69.069999999999993</v>
      </c>
      <c r="K71" s="415">
        <f t="shared" si="2"/>
        <v>1726.75</v>
      </c>
      <c r="L71" s="415">
        <v>21</v>
      </c>
      <c r="M71" s="415">
        <f t="shared" si="3"/>
        <v>0</v>
      </c>
      <c r="N71" s="415">
        <v>2.0600000000000002E-3</v>
      </c>
      <c r="O71" s="415">
        <f t="shared" si="4"/>
        <v>0.05</v>
      </c>
      <c r="P71" s="415">
        <v>0</v>
      </c>
      <c r="Q71" s="415">
        <f t="shared" si="5"/>
        <v>0</v>
      </c>
      <c r="R71" s="415" t="s">
        <v>470</v>
      </c>
      <c r="S71" s="415" t="s">
        <v>355</v>
      </c>
      <c r="T71" s="416" t="s">
        <v>355</v>
      </c>
      <c r="U71" s="406">
        <v>0.14000000000000001</v>
      </c>
      <c r="V71" s="406">
        <f t="shared" si="6"/>
        <v>3.5</v>
      </c>
      <c r="W71" s="406"/>
      <c r="X71" s="406" t="s">
        <v>356</v>
      </c>
      <c r="Y71" s="151"/>
      <c r="Z71" s="151"/>
      <c r="AA71" s="151"/>
      <c r="AB71" s="151"/>
      <c r="AC71" s="151"/>
      <c r="AD71" s="151"/>
      <c r="AE71" s="151"/>
      <c r="AF71" s="151"/>
      <c r="AG71" s="151" t="s">
        <v>377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22.5" outlineLevel="1">
      <c r="A72" s="409">
        <v>53</v>
      </c>
      <c r="B72" s="410" t="s">
        <v>471</v>
      </c>
      <c r="C72" s="411" t="s">
        <v>472</v>
      </c>
      <c r="D72" s="412" t="s">
        <v>247</v>
      </c>
      <c r="E72" s="413">
        <v>45</v>
      </c>
      <c r="F72" s="414"/>
      <c r="G72" s="415">
        <f t="shared" si="0"/>
        <v>0</v>
      </c>
      <c r="H72" s="414">
        <v>206.37</v>
      </c>
      <c r="I72" s="415">
        <f t="shared" si="1"/>
        <v>9286.65</v>
      </c>
      <c r="J72" s="414">
        <v>64.13</v>
      </c>
      <c r="K72" s="415">
        <f t="shared" si="2"/>
        <v>2885.85</v>
      </c>
      <c r="L72" s="415">
        <v>21</v>
      </c>
      <c r="M72" s="415">
        <f t="shared" si="3"/>
        <v>0</v>
      </c>
      <c r="N72" s="415">
        <v>1.1E-4</v>
      </c>
      <c r="O72" s="415">
        <f t="shared" si="4"/>
        <v>0</v>
      </c>
      <c r="P72" s="415">
        <v>0</v>
      </c>
      <c r="Q72" s="415">
        <f t="shared" si="5"/>
        <v>0</v>
      </c>
      <c r="R72" s="415" t="s">
        <v>77</v>
      </c>
      <c r="S72" s="415" t="s">
        <v>355</v>
      </c>
      <c r="T72" s="416" t="s">
        <v>355</v>
      </c>
      <c r="U72" s="406">
        <v>0.13</v>
      </c>
      <c r="V72" s="406">
        <f t="shared" si="6"/>
        <v>5.85</v>
      </c>
      <c r="W72" s="406"/>
      <c r="X72" s="406" t="s">
        <v>356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357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22.5" outlineLevel="1">
      <c r="A73" s="409">
        <v>54</v>
      </c>
      <c r="B73" s="410" t="s">
        <v>473</v>
      </c>
      <c r="C73" s="411" t="s">
        <v>474</v>
      </c>
      <c r="D73" s="412" t="s">
        <v>247</v>
      </c>
      <c r="E73" s="413">
        <v>2</v>
      </c>
      <c r="F73" s="414"/>
      <c r="G73" s="415">
        <f t="shared" si="0"/>
        <v>0</v>
      </c>
      <c r="H73" s="414">
        <v>284.07</v>
      </c>
      <c r="I73" s="415">
        <f t="shared" si="1"/>
        <v>568.14</v>
      </c>
      <c r="J73" s="414">
        <v>78.930000000000007</v>
      </c>
      <c r="K73" s="415">
        <f t="shared" si="2"/>
        <v>157.86000000000001</v>
      </c>
      <c r="L73" s="415">
        <v>21</v>
      </c>
      <c r="M73" s="415">
        <f t="shared" si="3"/>
        <v>0</v>
      </c>
      <c r="N73" s="415">
        <v>1.1E-4</v>
      </c>
      <c r="O73" s="415">
        <f t="shared" si="4"/>
        <v>0</v>
      </c>
      <c r="P73" s="415">
        <v>0</v>
      </c>
      <c r="Q73" s="415">
        <f t="shared" si="5"/>
        <v>0</v>
      </c>
      <c r="R73" s="415" t="s">
        <v>77</v>
      </c>
      <c r="S73" s="415" t="s">
        <v>355</v>
      </c>
      <c r="T73" s="416" t="s">
        <v>355</v>
      </c>
      <c r="U73" s="406">
        <v>0.16</v>
      </c>
      <c r="V73" s="406">
        <f t="shared" si="6"/>
        <v>0.32</v>
      </c>
      <c r="W73" s="406"/>
      <c r="X73" s="406" t="s">
        <v>356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377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22.5" outlineLevel="1">
      <c r="A74" s="409">
        <v>55</v>
      </c>
      <c r="B74" s="410" t="s">
        <v>475</v>
      </c>
      <c r="C74" s="411" t="s">
        <v>476</v>
      </c>
      <c r="D74" s="412" t="s">
        <v>247</v>
      </c>
      <c r="E74" s="413">
        <v>8</v>
      </c>
      <c r="F74" s="414"/>
      <c r="G74" s="415">
        <f t="shared" si="0"/>
        <v>0</v>
      </c>
      <c r="H74" s="414">
        <v>263.44</v>
      </c>
      <c r="I74" s="415">
        <f t="shared" si="1"/>
        <v>2107.52</v>
      </c>
      <c r="J74" s="414">
        <v>77.06</v>
      </c>
      <c r="K74" s="415">
        <f t="shared" si="2"/>
        <v>616.48</v>
      </c>
      <c r="L74" s="415">
        <v>21</v>
      </c>
      <c r="M74" s="415">
        <f t="shared" si="3"/>
        <v>0</v>
      </c>
      <c r="N74" s="415">
        <v>1.1E-4</v>
      </c>
      <c r="O74" s="415">
        <f t="shared" si="4"/>
        <v>0</v>
      </c>
      <c r="P74" s="415">
        <v>0</v>
      </c>
      <c r="Q74" s="415">
        <f t="shared" si="5"/>
        <v>0</v>
      </c>
      <c r="R74" s="415" t="s">
        <v>77</v>
      </c>
      <c r="S74" s="415" t="s">
        <v>355</v>
      </c>
      <c r="T74" s="416" t="s">
        <v>355</v>
      </c>
      <c r="U74" s="406">
        <v>0.15620000000000001</v>
      </c>
      <c r="V74" s="406">
        <f t="shared" si="6"/>
        <v>1.25</v>
      </c>
      <c r="W74" s="406"/>
      <c r="X74" s="406" t="s">
        <v>356</v>
      </c>
      <c r="Y74" s="151"/>
      <c r="Z74" s="151"/>
      <c r="AA74" s="151"/>
      <c r="AB74" s="151"/>
      <c r="AC74" s="151"/>
      <c r="AD74" s="151"/>
      <c r="AE74" s="151"/>
      <c r="AF74" s="151"/>
      <c r="AG74" s="151" t="s">
        <v>357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>
      <c r="A75" s="409">
        <v>56</v>
      </c>
      <c r="B75" s="410" t="s">
        <v>477</v>
      </c>
      <c r="C75" s="411" t="s">
        <v>478</v>
      </c>
      <c r="D75" s="412" t="s">
        <v>247</v>
      </c>
      <c r="E75" s="413">
        <v>23</v>
      </c>
      <c r="F75" s="414"/>
      <c r="G75" s="415">
        <f t="shared" si="0"/>
        <v>0</v>
      </c>
      <c r="H75" s="414">
        <v>214.94</v>
      </c>
      <c r="I75" s="415">
        <f t="shared" si="1"/>
        <v>4943.62</v>
      </c>
      <c r="J75" s="414">
        <v>77.06</v>
      </c>
      <c r="K75" s="415">
        <f t="shared" si="2"/>
        <v>1772.38</v>
      </c>
      <c r="L75" s="415">
        <v>21</v>
      </c>
      <c r="M75" s="415">
        <f t="shared" si="3"/>
        <v>0</v>
      </c>
      <c r="N75" s="415">
        <v>1.1E-4</v>
      </c>
      <c r="O75" s="415">
        <f t="shared" si="4"/>
        <v>0</v>
      </c>
      <c r="P75" s="415">
        <v>0</v>
      </c>
      <c r="Q75" s="415">
        <f t="shared" si="5"/>
        <v>0</v>
      </c>
      <c r="R75" s="415" t="s">
        <v>77</v>
      </c>
      <c r="S75" s="415" t="s">
        <v>355</v>
      </c>
      <c r="T75" s="416" t="s">
        <v>355</v>
      </c>
      <c r="U75" s="406">
        <v>0.15620000000000001</v>
      </c>
      <c r="V75" s="406">
        <f t="shared" si="6"/>
        <v>3.59</v>
      </c>
      <c r="W75" s="406"/>
      <c r="X75" s="406" t="s">
        <v>356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357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22.5" outlineLevel="1">
      <c r="A76" s="409">
        <v>57</v>
      </c>
      <c r="B76" s="410" t="s">
        <v>479</v>
      </c>
      <c r="C76" s="411" t="s">
        <v>480</v>
      </c>
      <c r="D76" s="412" t="s">
        <v>247</v>
      </c>
      <c r="E76" s="413">
        <v>13</v>
      </c>
      <c r="F76" s="414"/>
      <c r="G76" s="415">
        <f t="shared" si="0"/>
        <v>0</v>
      </c>
      <c r="H76" s="414">
        <v>275.58</v>
      </c>
      <c r="I76" s="415">
        <f t="shared" si="1"/>
        <v>3582.54</v>
      </c>
      <c r="J76" s="414">
        <v>87.42</v>
      </c>
      <c r="K76" s="415">
        <f t="shared" si="2"/>
        <v>1136.46</v>
      </c>
      <c r="L76" s="415">
        <v>21</v>
      </c>
      <c r="M76" s="415">
        <f t="shared" si="3"/>
        <v>0</v>
      </c>
      <c r="N76" s="415">
        <v>1.1E-4</v>
      </c>
      <c r="O76" s="415">
        <f t="shared" si="4"/>
        <v>0</v>
      </c>
      <c r="P76" s="415">
        <v>0</v>
      </c>
      <c r="Q76" s="415">
        <f t="shared" si="5"/>
        <v>0</v>
      </c>
      <c r="R76" s="415" t="s">
        <v>77</v>
      </c>
      <c r="S76" s="415" t="s">
        <v>355</v>
      </c>
      <c r="T76" s="416" t="s">
        <v>355</v>
      </c>
      <c r="U76" s="406">
        <v>0.1772</v>
      </c>
      <c r="V76" s="406">
        <f t="shared" si="6"/>
        <v>2.2999999999999998</v>
      </c>
      <c r="W76" s="406"/>
      <c r="X76" s="406" t="s">
        <v>356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377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>
      <c r="A77" s="409">
        <v>58</v>
      </c>
      <c r="B77" s="410" t="s">
        <v>481</v>
      </c>
      <c r="C77" s="411" t="s">
        <v>482</v>
      </c>
      <c r="D77" s="412" t="s">
        <v>247</v>
      </c>
      <c r="E77" s="413">
        <v>4</v>
      </c>
      <c r="F77" s="414"/>
      <c r="G77" s="415">
        <f t="shared" si="0"/>
        <v>0</v>
      </c>
      <c r="H77" s="414">
        <v>1209</v>
      </c>
      <c r="I77" s="415">
        <f t="shared" si="1"/>
        <v>4836</v>
      </c>
      <c r="J77" s="414">
        <v>0</v>
      </c>
      <c r="K77" s="415">
        <f t="shared" si="2"/>
        <v>0</v>
      </c>
      <c r="L77" s="415">
        <v>21</v>
      </c>
      <c r="M77" s="415">
        <f t="shared" si="3"/>
        <v>0</v>
      </c>
      <c r="N77" s="415">
        <v>1.4999999999999999E-4</v>
      </c>
      <c r="O77" s="415">
        <f t="shared" si="4"/>
        <v>0</v>
      </c>
      <c r="P77" s="415">
        <v>0</v>
      </c>
      <c r="Q77" s="415">
        <f t="shared" si="5"/>
        <v>0</v>
      </c>
      <c r="R77" s="415" t="s">
        <v>399</v>
      </c>
      <c r="S77" s="415" t="s">
        <v>483</v>
      </c>
      <c r="T77" s="416" t="s">
        <v>483</v>
      </c>
      <c r="U77" s="406">
        <v>0</v>
      </c>
      <c r="V77" s="406">
        <f t="shared" si="6"/>
        <v>0</v>
      </c>
      <c r="W77" s="406"/>
      <c r="X77" s="406" t="s">
        <v>372</v>
      </c>
      <c r="Y77" s="151"/>
      <c r="Z77" s="151"/>
      <c r="AA77" s="151"/>
      <c r="AB77" s="151"/>
      <c r="AC77" s="151"/>
      <c r="AD77" s="151"/>
      <c r="AE77" s="151"/>
      <c r="AF77" s="151"/>
      <c r="AG77" s="151" t="s">
        <v>373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>
      <c r="A78" s="409">
        <v>59</v>
      </c>
      <c r="B78" s="410" t="s">
        <v>484</v>
      </c>
      <c r="C78" s="411" t="s">
        <v>485</v>
      </c>
      <c r="D78" s="412" t="s">
        <v>247</v>
      </c>
      <c r="E78" s="413">
        <v>4</v>
      </c>
      <c r="F78" s="414"/>
      <c r="G78" s="415">
        <f t="shared" si="0"/>
        <v>0</v>
      </c>
      <c r="H78" s="414">
        <v>0</v>
      </c>
      <c r="I78" s="415">
        <f t="shared" si="1"/>
        <v>0</v>
      </c>
      <c r="J78" s="414">
        <v>313</v>
      </c>
      <c r="K78" s="415">
        <f t="shared" si="2"/>
        <v>1252</v>
      </c>
      <c r="L78" s="415">
        <v>21</v>
      </c>
      <c r="M78" s="415">
        <f t="shared" si="3"/>
        <v>0</v>
      </c>
      <c r="N78" s="415">
        <v>0</v>
      </c>
      <c r="O78" s="415">
        <f t="shared" si="4"/>
        <v>0</v>
      </c>
      <c r="P78" s="415">
        <v>0</v>
      </c>
      <c r="Q78" s="415">
        <f t="shared" si="5"/>
        <v>0</v>
      </c>
      <c r="R78" s="415" t="s">
        <v>77</v>
      </c>
      <c r="S78" s="415" t="s">
        <v>486</v>
      </c>
      <c r="T78" s="416" t="s">
        <v>486</v>
      </c>
      <c r="U78" s="406">
        <v>0.76</v>
      </c>
      <c r="V78" s="406">
        <f t="shared" si="6"/>
        <v>3.04</v>
      </c>
      <c r="W78" s="406"/>
      <c r="X78" s="406" t="s">
        <v>356</v>
      </c>
      <c r="Y78" s="151"/>
      <c r="Z78" s="151"/>
      <c r="AA78" s="151"/>
      <c r="AB78" s="151"/>
      <c r="AC78" s="151"/>
      <c r="AD78" s="151"/>
      <c r="AE78" s="151"/>
      <c r="AF78" s="151"/>
      <c r="AG78" s="151" t="s">
        <v>377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33.75" outlineLevel="1">
      <c r="A79" s="409">
        <v>60</v>
      </c>
      <c r="B79" s="410" t="s">
        <v>487</v>
      </c>
      <c r="C79" s="411" t="s">
        <v>488</v>
      </c>
      <c r="D79" s="412" t="s">
        <v>247</v>
      </c>
      <c r="E79" s="413">
        <v>109</v>
      </c>
      <c r="F79" s="414"/>
      <c r="G79" s="415">
        <f t="shared" si="0"/>
        <v>0</v>
      </c>
      <c r="H79" s="414">
        <v>188.39</v>
      </c>
      <c r="I79" s="415">
        <f t="shared" si="1"/>
        <v>20534.509999999998</v>
      </c>
      <c r="J79" s="414">
        <v>122.11</v>
      </c>
      <c r="K79" s="415">
        <f t="shared" si="2"/>
        <v>13309.99</v>
      </c>
      <c r="L79" s="415">
        <v>21</v>
      </c>
      <c r="M79" s="415">
        <f t="shared" si="3"/>
        <v>0</v>
      </c>
      <c r="N79" s="415">
        <v>9.0000000000000006E-5</v>
      </c>
      <c r="O79" s="415">
        <f t="shared" si="4"/>
        <v>0.01</v>
      </c>
      <c r="P79" s="415">
        <v>0</v>
      </c>
      <c r="Q79" s="415">
        <f t="shared" si="5"/>
        <v>0</v>
      </c>
      <c r="R79" s="415" t="s">
        <v>77</v>
      </c>
      <c r="S79" s="415" t="s">
        <v>355</v>
      </c>
      <c r="T79" s="416" t="s">
        <v>355</v>
      </c>
      <c r="U79" s="406">
        <v>0.2475</v>
      </c>
      <c r="V79" s="406">
        <f t="shared" si="6"/>
        <v>26.98</v>
      </c>
      <c r="W79" s="406"/>
      <c r="X79" s="406" t="s">
        <v>356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357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33.75" outlineLevel="1">
      <c r="A80" s="409">
        <v>61</v>
      </c>
      <c r="B80" s="410" t="s">
        <v>489</v>
      </c>
      <c r="C80" s="411" t="s">
        <v>490</v>
      </c>
      <c r="D80" s="412" t="s">
        <v>247</v>
      </c>
      <c r="E80" s="413">
        <v>23</v>
      </c>
      <c r="F80" s="414"/>
      <c r="G80" s="415">
        <f t="shared" si="0"/>
        <v>0</v>
      </c>
      <c r="H80" s="414">
        <v>260.66000000000003</v>
      </c>
      <c r="I80" s="415">
        <f t="shared" si="1"/>
        <v>5995.18</v>
      </c>
      <c r="J80" s="414">
        <v>122.84</v>
      </c>
      <c r="K80" s="415">
        <f t="shared" si="2"/>
        <v>2825.32</v>
      </c>
      <c r="L80" s="415">
        <v>21</v>
      </c>
      <c r="M80" s="415">
        <f t="shared" si="3"/>
        <v>0</v>
      </c>
      <c r="N80" s="415">
        <v>1E-4</v>
      </c>
      <c r="O80" s="415">
        <f t="shared" si="4"/>
        <v>0</v>
      </c>
      <c r="P80" s="415">
        <v>0</v>
      </c>
      <c r="Q80" s="415">
        <f t="shared" si="5"/>
        <v>0</v>
      </c>
      <c r="R80" s="415" t="s">
        <v>77</v>
      </c>
      <c r="S80" s="415" t="s">
        <v>355</v>
      </c>
      <c r="T80" s="416" t="s">
        <v>355</v>
      </c>
      <c r="U80" s="406">
        <v>0.249</v>
      </c>
      <c r="V80" s="406">
        <f t="shared" si="6"/>
        <v>5.73</v>
      </c>
      <c r="W80" s="406"/>
      <c r="X80" s="406" t="s">
        <v>356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377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22.5" outlineLevel="1">
      <c r="A81" s="409">
        <v>62</v>
      </c>
      <c r="B81" s="410" t="s">
        <v>491</v>
      </c>
      <c r="C81" s="411" t="s">
        <v>492</v>
      </c>
      <c r="D81" s="412" t="s">
        <v>247</v>
      </c>
      <c r="E81" s="413">
        <v>6</v>
      </c>
      <c r="F81" s="414"/>
      <c r="G81" s="415">
        <f t="shared" si="0"/>
        <v>0</v>
      </c>
      <c r="H81" s="414">
        <v>1106</v>
      </c>
      <c r="I81" s="415">
        <f t="shared" si="1"/>
        <v>6636</v>
      </c>
      <c r="J81" s="414">
        <v>0</v>
      </c>
      <c r="K81" s="415">
        <f t="shared" si="2"/>
        <v>0</v>
      </c>
      <c r="L81" s="415">
        <v>21</v>
      </c>
      <c r="M81" s="415">
        <f t="shared" si="3"/>
        <v>0</v>
      </c>
      <c r="N81" s="415">
        <v>1.0000000000000001E-5</v>
      </c>
      <c r="O81" s="415">
        <f t="shared" si="4"/>
        <v>0</v>
      </c>
      <c r="P81" s="415">
        <v>0</v>
      </c>
      <c r="Q81" s="415">
        <f t="shared" si="5"/>
        <v>0</v>
      </c>
      <c r="R81" s="415" t="s">
        <v>399</v>
      </c>
      <c r="S81" s="415" t="s">
        <v>355</v>
      </c>
      <c r="T81" s="416" t="s">
        <v>355</v>
      </c>
      <c r="U81" s="406">
        <v>0</v>
      </c>
      <c r="V81" s="406">
        <f t="shared" si="6"/>
        <v>0</v>
      </c>
      <c r="W81" s="406"/>
      <c r="X81" s="406" t="s">
        <v>372</v>
      </c>
      <c r="Y81" s="151"/>
      <c r="Z81" s="151"/>
      <c r="AA81" s="151"/>
      <c r="AB81" s="151"/>
      <c r="AC81" s="151"/>
      <c r="AD81" s="151"/>
      <c r="AE81" s="151"/>
      <c r="AF81" s="151"/>
      <c r="AG81" s="151" t="s">
        <v>373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22.5" outlineLevel="1">
      <c r="A82" s="409">
        <v>63</v>
      </c>
      <c r="B82" s="410" t="s">
        <v>493</v>
      </c>
      <c r="C82" s="411" t="s">
        <v>494</v>
      </c>
      <c r="D82" s="412" t="s">
        <v>247</v>
      </c>
      <c r="E82" s="413">
        <v>6</v>
      </c>
      <c r="F82" s="414"/>
      <c r="G82" s="415">
        <f t="shared" si="0"/>
        <v>0</v>
      </c>
      <c r="H82" s="414">
        <v>0</v>
      </c>
      <c r="I82" s="415">
        <f t="shared" si="1"/>
        <v>0</v>
      </c>
      <c r="J82" s="414">
        <v>161</v>
      </c>
      <c r="K82" s="415">
        <f t="shared" si="2"/>
        <v>966</v>
      </c>
      <c r="L82" s="415">
        <v>21</v>
      </c>
      <c r="M82" s="415">
        <f t="shared" si="3"/>
        <v>0</v>
      </c>
      <c r="N82" s="415">
        <v>0</v>
      </c>
      <c r="O82" s="415">
        <f t="shared" si="4"/>
        <v>0</v>
      </c>
      <c r="P82" s="415">
        <v>0</v>
      </c>
      <c r="Q82" s="415">
        <f t="shared" si="5"/>
        <v>0</v>
      </c>
      <c r="R82" s="415" t="s">
        <v>77</v>
      </c>
      <c r="S82" s="415" t="s">
        <v>355</v>
      </c>
      <c r="T82" s="416" t="s">
        <v>355</v>
      </c>
      <c r="U82" s="406">
        <v>0.32667000000000002</v>
      </c>
      <c r="V82" s="406">
        <f t="shared" si="6"/>
        <v>1.96</v>
      </c>
      <c r="W82" s="406"/>
      <c r="X82" s="406" t="s">
        <v>356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377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>
      <c r="A83" s="398">
        <v>64</v>
      </c>
      <c r="B83" s="431" t="s">
        <v>495</v>
      </c>
      <c r="C83" s="432" t="s">
        <v>496</v>
      </c>
      <c r="D83" s="433" t="s">
        <v>247</v>
      </c>
      <c r="E83" s="434">
        <v>213</v>
      </c>
      <c r="F83" s="435"/>
      <c r="G83" s="436">
        <f t="shared" si="0"/>
        <v>0</v>
      </c>
      <c r="H83" s="435">
        <v>8.2799999999999994</v>
      </c>
      <c r="I83" s="436">
        <f t="shared" si="1"/>
        <v>1763.64</v>
      </c>
      <c r="J83" s="435">
        <v>164.22</v>
      </c>
      <c r="K83" s="436">
        <f t="shared" si="2"/>
        <v>34978.86</v>
      </c>
      <c r="L83" s="436">
        <v>21</v>
      </c>
      <c r="M83" s="436">
        <f t="shared" si="3"/>
        <v>0</v>
      </c>
      <c r="N83" s="436">
        <v>1.2999999999999999E-4</v>
      </c>
      <c r="O83" s="436">
        <f t="shared" si="4"/>
        <v>0.03</v>
      </c>
      <c r="P83" s="436">
        <v>0</v>
      </c>
      <c r="Q83" s="436">
        <f t="shared" si="5"/>
        <v>0</v>
      </c>
      <c r="R83" s="436"/>
      <c r="S83" s="436" t="s">
        <v>355</v>
      </c>
      <c r="T83" s="437" t="s">
        <v>355</v>
      </c>
      <c r="U83" s="406">
        <v>0.37</v>
      </c>
      <c r="V83" s="406">
        <f t="shared" si="6"/>
        <v>78.81</v>
      </c>
      <c r="W83" s="406"/>
      <c r="X83" s="406" t="s">
        <v>356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357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22.5" outlineLevel="1">
      <c r="A84" s="407"/>
      <c r="B84" s="408"/>
      <c r="C84" s="591" t="s">
        <v>497</v>
      </c>
      <c r="D84" s="592"/>
      <c r="E84" s="592"/>
      <c r="F84" s="592"/>
      <c r="G84" s="592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151"/>
      <c r="Z84" s="151"/>
      <c r="AA84" s="151"/>
      <c r="AB84" s="151"/>
      <c r="AC84" s="151"/>
      <c r="AD84" s="151"/>
      <c r="AE84" s="151"/>
      <c r="AF84" s="151"/>
      <c r="AG84" s="151" t="s">
        <v>361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417" t="str">
        <f>C84</f>
        <v>Vysekání lůžka ve zdivu, upevnění krabic do lůžka včetně zhotovení potřebných otvorů pro trubky, vodiče a zavíčkování. Bez svorek a zapojení vodičů. Včetně dodávky krabice.</v>
      </c>
      <c r="BB84" s="151"/>
      <c r="BC84" s="151"/>
      <c r="BD84" s="151"/>
      <c r="BE84" s="151"/>
      <c r="BF84" s="151"/>
      <c r="BG84" s="151"/>
      <c r="BH84" s="151"/>
    </row>
    <row r="85" spans="1:60" outlineLevel="1">
      <c r="A85" s="409">
        <v>65</v>
      </c>
      <c r="B85" s="410" t="s">
        <v>498</v>
      </c>
      <c r="C85" s="411" t="s">
        <v>499</v>
      </c>
      <c r="D85" s="412" t="s">
        <v>247</v>
      </c>
      <c r="E85" s="413">
        <v>1</v>
      </c>
      <c r="F85" s="414"/>
      <c r="G85" s="415">
        <f t="shared" ref="G85:G103" si="7">ROUND(E85*F85,2)</f>
        <v>0</v>
      </c>
      <c r="H85" s="414">
        <v>0</v>
      </c>
      <c r="I85" s="415">
        <f t="shared" ref="I85:I103" si="8">ROUND(E85*H85,2)</f>
        <v>0</v>
      </c>
      <c r="J85" s="414">
        <v>266</v>
      </c>
      <c r="K85" s="415">
        <f t="shared" ref="K85:K103" si="9">ROUND(E85*J85,2)</f>
        <v>266</v>
      </c>
      <c r="L85" s="415">
        <v>21</v>
      </c>
      <c r="M85" s="415">
        <f t="shared" ref="M85:M103" si="10">G85*(1+L85/100)</f>
        <v>0</v>
      </c>
      <c r="N85" s="415">
        <v>0</v>
      </c>
      <c r="O85" s="415">
        <f t="shared" ref="O85:O103" si="11">ROUND(E85*N85,2)</f>
        <v>0</v>
      </c>
      <c r="P85" s="415">
        <v>0</v>
      </c>
      <c r="Q85" s="415">
        <f t="shared" ref="Q85:Q103" si="12">ROUND(E85*P85,2)</f>
        <v>0</v>
      </c>
      <c r="R85" s="415"/>
      <c r="S85" s="415" t="s">
        <v>355</v>
      </c>
      <c r="T85" s="416" t="s">
        <v>355</v>
      </c>
      <c r="U85" s="406">
        <v>0.53900000000000003</v>
      </c>
      <c r="V85" s="406">
        <f t="shared" ref="V85:V103" si="13">ROUND(E85*U85,2)</f>
        <v>0.54</v>
      </c>
      <c r="W85" s="406"/>
      <c r="X85" s="406" t="s">
        <v>356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377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>
      <c r="A86" s="409">
        <v>66</v>
      </c>
      <c r="B86" s="410" t="s">
        <v>500</v>
      </c>
      <c r="C86" s="411" t="s">
        <v>501</v>
      </c>
      <c r="D86" s="412" t="s">
        <v>247</v>
      </c>
      <c r="E86" s="413">
        <v>1</v>
      </c>
      <c r="F86" s="414"/>
      <c r="G86" s="415">
        <f t="shared" si="7"/>
        <v>0</v>
      </c>
      <c r="H86" s="414">
        <v>630</v>
      </c>
      <c r="I86" s="415">
        <f t="shared" si="8"/>
        <v>630</v>
      </c>
      <c r="J86" s="414">
        <v>0</v>
      </c>
      <c r="K86" s="415">
        <f t="shared" si="9"/>
        <v>0</v>
      </c>
      <c r="L86" s="415">
        <v>21</v>
      </c>
      <c r="M86" s="415">
        <f t="shared" si="10"/>
        <v>0</v>
      </c>
      <c r="N86" s="415">
        <v>1E-4</v>
      </c>
      <c r="O86" s="415">
        <f t="shared" si="11"/>
        <v>0</v>
      </c>
      <c r="P86" s="415">
        <v>0</v>
      </c>
      <c r="Q86" s="415">
        <f t="shared" si="12"/>
        <v>0</v>
      </c>
      <c r="R86" s="415" t="s">
        <v>399</v>
      </c>
      <c r="S86" s="415" t="s">
        <v>355</v>
      </c>
      <c r="T86" s="416" t="s">
        <v>355</v>
      </c>
      <c r="U86" s="406">
        <v>0</v>
      </c>
      <c r="V86" s="406">
        <f t="shared" si="13"/>
        <v>0</v>
      </c>
      <c r="W86" s="406"/>
      <c r="X86" s="406" t="s">
        <v>372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373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2.5" outlineLevel="1">
      <c r="A87" s="409">
        <v>67</v>
      </c>
      <c r="B87" s="410" t="s">
        <v>502</v>
      </c>
      <c r="C87" s="411" t="s">
        <v>503</v>
      </c>
      <c r="D87" s="412" t="s">
        <v>247</v>
      </c>
      <c r="E87" s="413">
        <v>300</v>
      </c>
      <c r="F87" s="414"/>
      <c r="G87" s="415">
        <f t="shared" si="7"/>
        <v>0</v>
      </c>
      <c r="H87" s="414">
        <v>3.39</v>
      </c>
      <c r="I87" s="415">
        <f t="shared" si="8"/>
        <v>1017</v>
      </c>
      <c r="J87" s="414">
        <v>6.41</v>
      </c>
      <c r="K87" s="415">
        <f t="shared" si="9"/>
        <v>1923</v>
      </c>
      <c r="L87" s="415">
        <v>21</v>
      </c>
      <c r="M87" s="415">
        <f t="shared" si="10"/>
        <v>0</v>
      </c>
      <c r="N87" s="415">
        <v>0</v>
      </c>
      <c r="O87" s="415">
        <f t="shared" si="11"/>
        <v>0</v>
      </c>
      <c r="P87" s="415">
        <v>0</v>
      </c>
      <c r="Q87" s="415">
        <f t="shared" si="12"/>
        <v>0</v>
      </c>
      <c r="R87" s="415" t="s">
        <v>77</v>
      </c>
      <c r="S87" s="415" t="s">
        <v>355</v>
      </c>
      <c r="T87" s="416" t="s">
        <v>355</v>
      </c>
      <c r="U87" s="406">
        <v>1.2999999999999999E-2</v>
      </c>
      <c r="V87" s="406">
        <f t="shared" si="13"/>
        <v>3.9</v>
      </c>
      <c r="W87" s="406"/>
      <c r="X87" s="406" t="s">
        <v>356</v>
      </c>
      <c r="Y87" s="151"/>
      <c r="Z87" s="151"/>
      <c r="AA87" s="151"/>
      <c r="AB87" s="151"/>
      <c r="AC87" s="151"/>
      <c r="AD87" s="151"/>
      <c r="AE87" s="151"/>
      <c r="AF87" s="151"/>
      <c r="AG87" s="151" t="s">
        <v>377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ht="22.5" outlineLevel="1">
      <c r="A88" s="409">
        <v>68</v>
      </c>
      <c r="B88" s="410" t="s">
        <v>504</v>
      </c>
      <c r="C88" s="411" t="s">
        <v>505</v>
      </c>
      <c r="D88" s="412" t="s">
        <v>247</v>
      </c>
      <c r="E88" s="413">
        <v>300</v>
      </c>
      <c r="F88" s="414"/>
      <c r="G88" s="415">
        <f t="shared" si="7"/>
        <v>0</v>
      </c>
      <c r="H88" s="414">
        <v>3.79</v>
      </c>
      <c r="I88" s="415">
        <f t="shared" si="8"/>
        <v>1137</v>
      </c>
      <c r="J88" s="414">
        <v>6.41</v>
      </c>
      <c r="K88" s="415">
        <f t="shared" si="9"/>
        <v>1923</v>
      </c>
      <c r="L88" s="415">
        <v>21</v>
      </c>
      <c r="M88" s="415">
        <f t="shared" si="10"/>
        <v>0</v>
      </c>
      <c r="N88" s="415">
        <v>0</v>
      </c>
      <c r="O88" s="415">
        <f t="shared" si="11"/>
        <v>0</v>
      </c>
      <c r="P88" s="415">
        <v>0</v>
      </c>
      <c r="Q88" s="415">
        <f t="shared" si="12"/>
        <v>0</v>
      </c>
      <c r="R88" s="415" t="s">
        <v>77</v>
      </c>
      <c r="S88" s="415" t="s">
        <v>355</v>
      </c>
      <c r="T88" s="416" t="s">
        <v>355</v>
      </c>
      <c r="U88" s="406">
        <v>1.2999999999999999E-2</v>
      </c>
      <c r="V88" s="406">
        <f t="shared" si="13"/>
        <v>3.9</v>
      </c>
      <c r="W88" s="406"/>
      <c r="X88" s="406" t="s">
        <v>356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377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2.5" outlineLevel="1">
      <c r="A89" s="409">
        <v>69</v>
      </c>
      <c r="B89" s="410" t="s">
        <v>506</v>
      </c>
      <c r="C89" s="411" t="s">
        <v>507</v>
      </c>
      <c r="D89" s="412" t="s">
        <v>247</v>
      </c>
      <c r="E89" s="413">
        <v>150</v>
      </c>
      <c r="F89" s="414"/>
      <c r="G89" s="415">
        <f t="shared" si="7"/>
        <v>0</v>
      </c>
      <c r="H89" s="414">
        <v>4.99</v>
      </c>
      <c r="I89" s="415">
        <f t="shared" si="8"/>
        <v>748.5</v>
      </c>
      <c r="J89" s="414">
        <v>6.41</v>
      </c>
      <c r="K89" s="415">
        <f t="shared" si="9"/>
        <v>961.5</v>
      </c>
      <c r="L89" s="415">
        <v>21</v>
      </c>
      <c r="M89" s="415">
        <f t="shared" si="10"/>
        <v>0</v>
      </c>
      <c r="N89" s="415">
        <v>0</v>
      </c>
      <c r="O89" s="415">
        <f t="shared" si="11"/>
        <v>0</v>
      </c>
      <c r="P89" s="415">
        <v>0</v>
      </c>
      <c r="Q89" s="415">
        <f t="shared" si="12"/>
        <v>0</v>
      </c>
      <c r="R89" s="415" t="s">
        <v>77</v>
      </c>
      <c r="S89" s="415" t="s">
        <v>355</v>
      </c>
      <c r="T89" s="416" t="s">
        <v>355</v>
      </c>
      <c r="U89" s="406">
        <v>1.2999999999999999E-2</v>
      </c>
      <c r="V89" s="406">
        <f t="shared" si="13"/>
        <v>1.95</v>
      </c>
      <c r="W89" s="406"/>
      <c r="X89" s="406" t="s">
        <v>356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377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22.5" outlineLevel="1">
      <c r="A90" s="409">
        <v>70</v>
      </c>
      <c r="B90" s="410" t="s">
        <v>508</v>
      </c>
      <c r="C90" s="411" t="s">
        <v>509</v>
      </c>
      <c r="D90" s="412" t="s">
        <v>247</v>
      </c>
      <c r="E90" s="413">
        <v>60</v>
      </c>
      <c r="F90" s="414"/>
      <c r="G90" s="415">
        <f t="shared" si="7"/>
        <v>0</v>
      </c>
      <c r="H90" s="414">
        <v>5.59</v>
      </c>
      <c r="I90" s="415">
        <f t="shared" si="8"/>
        <v>335.4</v>
      </c>
      <c r="J90" s="414">
        <v>6.41</v>
      </c>
      <c r="K90" s="415">
        <f t="shared" si="9"/>
        <v>384.6</v>
      </c>
      <c r="L90" s="415">
        <v>21</v>
      </c>
      <c r="M90" s="415">
        <f t="shared" si="10"/>
        <v>0</v>
      </c>
      <c r="N90" s="415">
        <v>0</v>
      </c>
      <c r="O90" s="415">
        <f t="shared" si="11"/>
        <v>0</v>
      </c>
      <c r="P90" s="415">
        <v>0</v>
      </c>
      <c r="Q90" s="415">
        <f t="shared" si="12"/>
        <v>0</v>
      </c>
      <c r="R90" s="415" t="s">
        <v>77</v>
      </c>
      <c r="S90" s="415" t="s">
        <v>355</v>
      </c>
      <c r="T90" s="416" t="s">
        <v>355</v>
      </c>
      <c r="U90" s="406">
        <v>1.2999999999999999E-2</v>
      </c>
      <c r="V90" s="406">
        <f t="shared" si="13"/>
        <v>0.78</v>
      </c>
      <c r="W90" s="406"/>
      <c r="X90" s="406" t="s">
        <v>356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377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22.5" outlineLevel="1">
      <c r="A91" s="409">
        <v>71</v>
      </c>
      <c r="B91" s="410" t="s">
        <v>510</v>
      </c>
      <c r="C91" s="411" t="s">
        <v>511</v>
      </c>
      <c r="D91" s="412" t="s">
        <v>314</v>
      </c>
      <c r="E91" s="413">
        <v>18</v>
      </c>
      <c r="F91" s="414"/>
      <c r="G91" s="415">
        <f t="shared" si="7"/>
        <v>0</v>
      </c>
      <c r="H91" s="414">
        <v>2261</v>
      </c>
      <c r="I91" s="415">
        <f t="shared" si="8"/>
        <v>40698</v>
      </c>
      <c r="J91" s="414">
        <v>0</v>
      </c>
      <c r="K91" s="415">
        <f t="shared" si="9"/>
        <v>0</v>
      </c>
      <c r="L91" s="415">
        <v>21</v>
      </c>
      <c r="M91" s="415">
        <f t="shared" si="10"/>
        <v>0</v>
      </c>
      <c r="N91" s="415">
        <v>0</v>
      </c>
      <c r="O91" s="415">
        <f t="shared" si="11"/>
        <v>0</v>
      </c>
      <c r="P91" s="415">
        <v>0</v>
      </c>
      <c r="Q91" s="415">
        <f t="shared" si="12"/>
        <v>0</v>
      </c>
      <c r="R91" s="415"/>
      <c r="S91" s="415" t="s">
        <v>306</v>
      </c>
      <c r="T91" s="416" t="s">
        <v>307</v>
      </c>
      <c r="U91" s="406">
        <v>0</v>
      </c>
      <c r="V91" s="406">
        <f t="shared" si="13"/>
        <v>0</v>
      </c>
      <c r="W91" s="406"/>
      <c r="X91" s="406" t="s">
        <v>372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373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>
      <c r="A92" s="409">
        <v>72</v>
      </c>
      <c r="B92" s="410" t="s">
        <v>512</v>
      </c>
      <c r="C92" s="411" t="s">
        <v>513</v>
      </c>
      <c r="D92" s="412" t="s">
        <v>314</v>
      </c>
      <c r="E92" s="413">
        <v>38</v>
      </c>
      <c r="F92" s="414"/>
      <c r="G92" s="415">
        <f t="shared" si="7"/>
        <v>0</v>
      </c>
      <c r="H92" s="414">
        <v>2093</v>
      </c>
      <c r="I92" s="415">
        <f t="shared" si="8"/>
        <v>79534</v>
      </c>
      <c r="J92" s="414">
        <v>0</v>
      </c>
      <c r="K92" s="415">
        <f t="shared" si="9"/>
        <v>0</v>
      </c>
      <c r="L92" s="415">
        <v>21</v>
      </c>
      <c r="M92" s="415">
        <f t="shared" si="10"/>
        <v>0</v>
      </c>
      <c r="N92" s="415">
        <v>0</v>
      </c>
      <c r="O92" s="415">
        <f t="shared" si="11"/>
        <v>0</v>
      </c>
      <c r="P92" s="415">
        <v>0</v>
      </c>
      <c r="Q92" s="415">
        <f t="shared" si="12"/>
        <v>0</v>
      </c>
      <c r="R92" s="415"/>
      <c r="S92" s="415" t="s">
        <v>306</v>
      </c>
      <c r="T92" s="416" t="s">
        <v>307</v>
      </c>
      <c r="U92" s="406">
        <v>0</v>
      </c>
      <c r="V92" s="406">
        <f t="shared" si="13"/>
        <v>0</v>
      </c>
      <c r="W92" s="406"/>
      <c r="X92" s="406" t="s">
        <v>372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373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22.5" outlineLevel="1">
      <c r="A93" s="409">
        <v>73</v>
      </c>
      <c r="B93" s="410" t="s">
        <v>514</v>
      </c>
      <c r="C93" s="411" t="s">
        <v>515</v>
      </c>
      <c r="D93" s="412" t="s">
        <v>516</v>
      </c>
      <c r="E93" s="413">
        <v>4</v>
      </c>
      <c r="F93" s="414"/>
      <c r="G93" s="415">
        <f t="shared" si="7"/>
        <v>0</v>
      </c>
      <c r="H93" s="414">
        <v>2214.4</v>
      </c>
      <c r="I93" s="415">
        <f t="shared" si="8"/>
        <v>8857.6</v>
      </c>
      <c r="J93" s="414">
        <v>0</v>
      </c>
      <c r="K93" s="415">
        <f t="shared" si="9"/>
        <v>0</v>
      </c>
      <c r="L93" s="415">
        <v>21</v>
      </c>
      <c r="M93" s="415">
        <f t="shared" si="10"/>
        <v>0</v>
      </c>
      <c r="N93" s="415">
        <v>0</v>
      </c>
      <c r="O93" s="415">
        <f t="shared" si="11"/>
        <v>0</v>
      </c>
      <c r="P93" s="415">
        <v>0</v>
      </c>
      <c r="Q93" s="415">
        <f t="shared" si="12"/>
        <v>0</v>
      </c>
      <c r="R93" s="415"/>
      <c r="S93" s="415" t="s">
        <v>306</v>
      </c>
      <c r="T93" s="416" t="s">
        <v>307</v>
      </c>
      <c r="U93" s="406">
        <v>0</v>
      </c>
      <c r="V93" s="406">
        <f t="shared" si="13"/>
        <v>0</v>
      </c>
      <c r="W93" s="406"/>
      <c r="X93" s="406" t="s">
        <v>372</v>
      </c>
      <c r="Y93" s="151"/>
      <c r="Z93" s="151"/>
      <c r="AA93" s="151"/>
      <c r="AB93" s="151"/>
      <c r="AC93" s="151"/>
      <c r="AD93" s="151"/>
      <c r="AE93" s="151"/>
      <c r="AF93" s="151"/>
      <c r="AG93" s="151" t="s">
        <v>373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22.5" outlineLevel="1">
      <c r="A94" s="409">
        <v>74</v>
      </c>
      <c r="B94" s="410" t="s">
        <v>517</v>
      </c>
      <c r="C94" s="411" t="s">
        <v>518</v>
      </c>
      <c r="D94" s="412" t="s">
        <v>516</v>
      </c>
      <c r="E94" s="413">
        <v>40</v>
      </c>
      <c r="F94" s="414"/>
      <c r="G94" s="415">
        <f t="shared" si="7"/>
        <v>0</v>
      </c>
      <c r="H94" s="414">
        <v>2172.5</v>
      </c>
      <c r="I94" s="415">
        <f t="shared" si="8"/>
        <v>86900</v>
      </c>
      <c r="J94" s="414">
        <v>0</v>
      </c>
      <c r="K94" s="415">
        <f t="shared" si="9"/>
        <v>0</v>
      </c>
      <c r="L94" s="415">
        <v>21</v>
      </c>
      <c r="M94" s="415">
        <f t="shared" si="10"/>
        <v>0</v>
      </c>
      <c r="N94" s="415">
        <v>0</v>
      </c>
      <c r="O94" s="415">
        <f t="shared" si="11"/>
        <v>0</v>
      </c>
      <c r="P94" s="415">
        <v>0</v>
      </c>
      <c r="Q94" s="415">
        <f t="shared" si="12"/>
        <v>0</v>
      </c>
      <c r="R94" s="415"/>
      <c r="S94" s="415" t="s">
        <v>306</v>
      </c>
      <c r="T94" s="416" t="s">
        <v>307</v>
      </c>
      <c r="U94" s="406">
        <v>0</v>
      </c>
      <c r="V94" s="406">
        <f t="shared" si="13"/>
        <v>0</v>
      </c>
      <c r="W94" s="406"/>
      <c r="X94" s="406" t="s">
        <v>372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373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22.5" outlineLevel="1">
      <c r="A95" s="409">
        <v>75</v>
      </c>
      <c r="B95" s="410" t="s">
        <v>519</v>
      </c>
      <c r="C95" s="411" t="s">
        <v>520</v>
      </c>
      <c r="D95" s="412" t="s">
        <v>516</v>
      </c>
      <c r="E95" s="413">
        <v>4</v>
      </c>
      <c r="F95" s="414"/>
      <c r="G95" s="415">
        <f t="shared" si="7"/>
        <v>0</v>
      </c>
      <c r="H95" s="414">
        <v>2100</v>
      </c>
      <c r="I95" s="415">
        <f t="shared" si="8"/>
        <v>8400</v>
      </c>
      <c r="J95" s="414">
        <v>0</v>
      </c>
      <c r="K95" s="415">
        <f t="shared" si="9"/>
        <v>0</v>
      </c>
      <c r="L95" s="415">
        <v>21</v>
      </c>
      <c r="M95" s="415">
        <f t="shared" si="10"/>
        <v>0</v>
      </c>
      <c r="N95" s="415">
        <v>0</v>
      </c>
      <c r="O95" s="415">
        <f t="shared" si="11"/>
        <v>0</v>
      </c>
      <c r="P95" s="415">
        <v>0</v>
      </c>
      <c r="Q95" s="415">
        <f t="shared" si="12"/>
        <v>0</v>
      </c>
      <c r="R95" s="415"/>
      <c r="S95" s="415" t="s">
        <v>306</v>
      </c>
      <c r="T95" s="416" t="s">
        <v>307</v>
      </c>
      <c r="U95" s="406">
        <v>0</v>
      </c>
      <c r="V95" s="406">
        <f t="shared" si="13"/>
        <v>0</v>
      </c>
      <c r="W95" s="406"/>
      <c r="X95" s="406" t="s">
        <v>372</v>
      </c>
      <c r="Y95" s="151"/>
      <c r="Z95" s="151"/>
      <c r="AA95" s="151"/>
      <c r="AB95" s="151"/>
      <c r="AC95" s="151"/>
      <c r="AD95" s="151"/>
      <c r="AE95" s="151"/>
      <c r="AF95" s="151"/>
      <c r="AG95" s="151" t="s">
        <v>373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22.5" outlineLevel="1">
      <c r="A96" s="409">
        <v>76</v>
      </c>
      <c r="B96" s="410" t="s">
        <v>521</v>
      </c>
      <c r="C96" s="411" t="s">
        <v>522</v>
      </c>
      <c r="D96" s="412" t="s">
        <v>314</v>
      </c>
      <c r="E96" s="413">
        <v>17</v>
      </c>
      <c r="F96" s="414"/>
      <c r="G96" s="415">
        <f t="shared" si="7"/>
        <v>0</v>
      </c>
      <c r="H96" s="414">
        <v>2100</v>
      </c>
      <c r="I96" s="415">
        <f t="shared" si="8"/>
        <v>35700</v>
      </c>
      <c r="J96" s="414">
        <v>0</v>
      </c>
      <c r="K96" s="415">
        <f t="shared" si="9"/>
        <v>0</v>
      </c>
      <c r="L96" s="415">
        <v>21</v>
      </c>
      <c r="M96" s="415">
        <f t="shared" si="10"/>
        <v>0</v>
      </c>
      <c r="N96" s="415">
        <v>0</v>
      </c>
      <c r="O96" s="415">
        <f t="shared" si="11"/>
        <v>0</v>
      </c>
      <c r="P96" s="415">
        <v>0</v>
      </c>
      <c r="Q96" s="415">
        <f t="shared" si="12"/>
        <v>0</v>
      </c>
      <c r="R96" s="415"/>
      <c r="S96" s="415" t="s">
        <v>306</v>
      </c>
      <c r="T96" s="416" t="s">
        <v>307</v>
      </c>
      <c r="U96" s="406">
        <v>0</v>
      </c>
      <c r="V96" s="406">
        <f t="shared" si="13"/>
        <v>0</v>
      </c>
      <c r="W96" s="406"/>
      <c r="X96" s="406" t="s">
        <v>372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373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>
      <c r="A97" s="409">
        <v>77</v>
      </c>
      <c r="B97" s="410" t="s">
        <v>523</v>
      </c>
      <c r="C97" s="411" t="s">
        <v>524</v>
      </c>
      <c r="D97" s="412" t="s">
        <v>314</v>
      </c>
      <c r="E97" s="413">
        <v>25</v>
      </c>
      <c r="F97" s="414"/>
      <c r="G97" s="415">
        <f t="shared" si="7"/>
        <v>0</v>
      </c>
      <c r="H97" s="414">
        <v>680</v>
      </c>
      <c r="I97" s="415">
        <f t="shared" si="8"/>
        <v>17000</v>
      </c>
      <c r="J97" s="414">
        <v>0</v>
      </c>
      <c r="K97" s="415">
        <f t="shared" si="9"/>
        <v>0</v>
      </c>
      <c r="L97" s="415">
        <v>21</v>
      </c>
      <c r="M97" s="415">
        <f t="shared" si="10"/>
        <v>0</v>
      </c>
      <c r="N97" s="415">
        <v>0</v>
      </c>
      <c r="O97" s="415">
        <f t="shared" si="11"/>
        <v>0</v>
      </c>
      <c r="P97" s="415">
        <v>0</v>
      </c>
      <c r="Q97" s="415">
        <f t="shared" si="12"/>
        <v>0</v>
      </c>
      <c r="R97" s="415"/>
      <c r="S97" s="415" t="s">
        <v>306</v>
      </c>
      <c r="T97" s="416" t="s">
        <v>307</v>
      </c>
      <c r="U97" s="406">
        <v>0</v>
      </c>
      <c r="V97" s="406">
        <f t="shared" si="13"/>
        <v>0</v>
      </c>
      <c r="W97" s="406"/>
      <c r="X97" s="406" t="s">
        <v>372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373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22.5" outlineLevel="1">
      <c r="A98" s="409">
        <v>78</v>
      </c>
      <c r="B98" s="410" t="s">
        <v>525</v>
      </c>
      <c r="C98" s="411" t="s">
        <v>526</v>
      </c>
      <c r="D98" s="412" t="s">
        <v>314</v>
      </c>
      <c r="E98" s="413">
        <v>3</v>
      </c>
      <c r="F98" s="414"/>
      <c r="G98" s="415">
        <f t="shared" si="7"/>
        <v>0</v>
      </c>
      <c r="H98" s="414">
        <v>1219</v>
      </c>
      <c r="I98" s="415">
        <f t="shared" si="8"/>
        <v>3657</v>
      </c>
      <c r="J98" s="414">
        <v>0</v>
      </c>
      <c r="K98" s="415">
        <f t="shared" si="9"/>
        <v>0</v>
      </c>
      <c r="L98" s="415">
        <v>21</v>
      </c>
      <c r="M98" s="415">
        <f t="shared" si="10"/>
        <v>0</v>
      </c>
      <c r="N98" s="415">
        <v>0</v>
      </c>
      <c r="O98" s="415">
        <f t="shared" si="11"/>
        <v>0</v>
      </c>
      <c r="P98" s="415">
        <v>0</v>
      </c>
      <c r="Q98" s="415">
        <f t="shared" si="12"/>
        <v>0</v>
      </c>
      <c r="R98" s="415"/>
      <c r="S98" s="415" t="s">
        <v>306</v>
      </c>
      <c r="T98" s="416" t="s">
        <v>307</v>
      </c>
      <c r="U98" s="406">
        <v>0</v>
      </c>
      <c r="V98" s="406">
        <f t="shared" si="13"/>
        <v>0</v>
      </c>
      <c r="W98" s="406"/>
      <c r="X98" s="406" t="s">
        <v>372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373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>
      <c r="A99" s="409">
        <v>79</v>
      </c>
      <c r="B99" s="410" t="s">
        <v>527</v>
      </c>
      <c r="C99" s="411" t="s">
        <v>528</v>
      </c>
      <c r="D99" s="412" t="s">
        <v>247</v>
      </c>
      <c r="E99" s="413">
        <v>149</v>
      </c>
      <c r="F99" s="414"/>
      <c r="G99" s="415">
        <f t="shared" si="7"/>
        <v>0</v>
      </c>
      <c r="H99" s="414">
        <v>0</v>
      </c>
      <c r="I99" s="415">
        <f t="shared" si="8"/>
        <v>0</v>
      </c>
      <c r="J99" s="414">
        <v>219.5</v>
      </c>
      <c r="K99" s="415">
        <f t="shared" si="9"/>
        <v>32705.5</v>
      </c>
      <c r="L99" s="415">
        <v>21</v>
      </c>
      <c r="M99" s="415">
        <f t="shared" si="10"/>
        <v>0</v>
      </c>
      <c r="N99" s="415">
        <v>0</v>
      </c>
      <c r="O99" s="415">
        <f t="shared" si="11"/>
        <v>0</v>
      </c>
      <c r="P99" s="415">
        <v>0</v>
      </c>
      <c r="Q99" s="415">
        <f t="shared" si="12"/>
        <v>0</v>
      </c>
      <c r="R99" s="415"/>
      <c r="S99" s="415" t="s">
        <v>355</v>
      </c>
      <c r="T99" s="416" t="s">
        <v>355</v>
      </c>
      <c r="U99" s="406">
        <v>0.45</v>
      </c>
      <c r="V99" s="406">
        <f t="shared" si="13"/>
        <v>67.05</v>
      </c>
      <c r="W99" s="406"/>
      <c r="X99" s="406" t="s">
        <v>356</v>
      </c>
      <c r="Y99" s="151"/>
      <c r="Z99" s="151"/>
      <c r="AA99" s="151"/>
      <c r="AB99" s="151"/>
      <c r="AC99" s="151"/>
      <c r="AD99" s="151"/>
      <c r="AE99" s="151"/>
      <c r="AF99" s="151"/>
      <c r="AG99" s="151" t="s">
        <v>377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>
      <c r="A100" s="409">
        <v>80</v>
      </c>
      <c r="B100" s="410" t="s">
        <v>529</v>
      </c>
      <c r="C100" s="411" t="s">
        <v>530</v>
      </c>
      <c r="D100" s="412" t="s">
        <v>516</v>
      </c>
      <c r="E100" s="413">
        <v>15</v>
      </c>
      <c r="F100" s="414"/>
      <c r="G100" s="415">
        <f t="shared" si="7"/>
        <v>0</v>
      </c>
      <c r="H100" s="414">
        <v>1350</v>
      </c>
      <c r="I100" s="415">
        <f t="shared" si="8"/>
        <v>20250</v>
      </c>
      <c r="J100" s="414">
        <v>0</v>
      </c>
      <c r="K100" s="415">
        <f t="shared" si="9"/>
        <v>0</v>
      </c>
      <c r="L100" s="415">
        <v>21</v>
      </c>
      <c r="M100" s="415">
        <f t="shared" si="10"/>
        <v>0</v>
      </c>
      <c r="N100" s="415">
        <v>0</v>
      </c>
      <c r="O100" s="415">
        <f t="shared" si="11"/>
        <v>0</v>
      </c>
      <c r="P100" s="415">
        <v>0</v>
      </c>
      <c r="Q100" s="415">
        <f t="shared" si="12"/>
        <v>0</v>
      </c>
      <c r="R100" s="415"/>
      <c r="S100" s="415" t="s">
        <v>306</v>
      </c>
      <c r="T100" s="416" t="s">
        <v>307</v>
      </c>
      <c r="U100" s="406">
        <v>0</v>
      </c>
      <c r="V100" s="406">
        <f t="shared" si="13"/>
        <v>0</v>
      </c>
      <c r="W100" s="406"/>
      <c r="X100" s="406" t="s">
        <v>372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373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>
      <c r="A101" s="409">
        <v>81</v>
      </c>
      <c r="B101" s="410" t="s">
        <v>531</v>
      </c>
      <c r="C101" s="411" t="s">
        <v>532</v>
      </c>
      <c r="D101" s="412" t="s">
        <v>314</v>
      </c>
      <c r="E101" s="413">
        <v>6</v>
      </c>
      <c r="F101" s="414"/>
      <c r="G101" s="415">
        <f t="shared" si="7"/>
        <v>0</v>
      </c>
      <c r="H101" s="414">
        <v>1394</v>
      </c>
      <c r="I101" s="415">
        <f t="shared" si="8"/>
        <v>8364</v>
      </c>
      <c r="J101" s="414">
        <v>0</v>
      </c>
      <c r="K101" s="415">
        <f t="shared" si="9"/>
        <v>0</v>
      </c>
      <c r="L101" s="415">
        <v>21</v>
      </c>
      <c r="M101" s="415">
        <f t="shared" si="10"/>
        <v>0</v>
      </c>
      <c r="N101" s="415">
        <v>0</v>
      </c>
      <c r="O101" s="415">
        <f t="shared" si="11"/>
        <v>0</v>
      </c>
      <c r="P101" s="415">
        <v>0</v>
      </c>
      <c r="Q101" s="415">
        <f t="shared" si="12"/>
        <v>0</v>
      </c>
      <c r="R101" s="415"/>
      <c r="S101" s="415" t="s">
        <v>306</v>
      </c>
      <c r="T101" s="416" t="s">
        <v>307</v>
      </c>
      <c r="U101" s="406">
        <v>0</v>
      </c>
      <c r="V101" s="406">
        <f t="shared" si="13"/>
        <v>0</v>
      </c>
      <c r="W101" s="406"/>
      <c r="X101" s="406" t="s">
        <v>372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373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>
      <c r="A102" s="409">
        <v>82</v>
      </c>
      <c r="B102" s="410" t="s">
        <v>533</v>
      </c>
      <c r="C102" s="411" t="s">
        <v>534</v>
      </c>
      <c r="D102" s="412" t="s">
        <v>247</v>
      </c>
      <c r="E102" s="413">
        <v>21</v>
      </c>
      <c r="F102" s="414"/>
      <c r="G102" s="415">
        <f t="shared" si="7"/>
        <v>0</v>
      </c>
      <c r="H102" s="414">
        <v>0</v>
      </c>
      <c r="I102" s="415">
        <f t="shared" si="8"/>
        <v>0</v>
      </c>
      <c r="J102" s="414">
        <v>325.5</v>
      </c>
      <c r="K102" s="415">
        <f t="shared" si="9"/>
        <v>6835.5</v>
      </c>
      <c r="L102" s="415">
        <v>21</v>
      </c>
      <c r="M102" s="415">
        <f t="shared" si="10"/>
        <v>0</v>
      </c>
      <c r="N102" s="415">
        <v>0</v>
      </c>
      <c r="O102" s="415">
        <f t="shared" si="11"/>
        <v>0</v>
      </c>
      <c r="P102" s="415">
        <v>0</v>
      </c>
      <c r="Q102" s="415">
        <f t="shared" si="12"/>
        <v>0</v>
      </c>
      <c r="R102" s="415"/>
      <c r="S102" s="415" t="s">
        <v>355</v>
      </c>
      <c r="T102" s="416" t="s">
        <v>355</v>
      </c>
      <c r="U102" s="406">
        <v>0.66</v>
      </c>
      <c r="V102" s="406">
        <f t="shared" si="13"/>
        <v>13.86</v>
      </c>
      <c r="W102" s="406"/>
      <c r="X102" s="406" t="s">
        <v>356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377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>
      <c r="A103" s="409">
        <v>83</v>
      </c>
      <c r="B103" s="410" t="s">
        <v>535</v>
      </c>
      <c r="C103" s="411" t="s">
        <v>536</v>
      </c>
      <c r="D103" s="412" t="s">
        <v>112</v>
      </c>
      <c r="E103" s="413">
        <v>0.5</v>
      </c>
      <c r="F103" s="414"/>
      <c r="G103" s="415">
        <f t="shared" si="7"/>
        <v>0</v>
      </c>
      <c r="H103" s="414">
        <v>0</v>
      </c>
      <c r="I103" s="415">
        <f t="shared" si="8"/>
        <v>0</v>
      </c>
      <c r="J103" s="414">
        <v>12170</v>
      </c>
      <c r="K103" s="415">
        <f t="shared" si="9"/>
        <v>6085</v>
      </c>
      <c r="L103" s="415">
        <v>21</v>
      </c>
      <c r="M103" s="415">
        <f t="shared" si="10"/>
        <v>0</v>
      </c>
      <c r="N103" s="415">
        <v>0</v>
      </c>
      <c r="O103" s="415">
        <f t="shared" si="11"/>
        <v>0</v>
      </c>
      <c r="P103" s="415">
        <v>0</v>
      </c>
      <c r="Q103" s="415">
        <f t="shared" si="12"/>
        <v>0</v>
      </c>
      <c r="R103" s="415" t="s">
        <v>77</v>
      </c>
      <c r="S103" s="415" t="s">
        <v>355</v>
      </c>
      <c r="T103" s="416" t="s">
        <v>355</v>
      </c>
      <c r="U103" s="406">
        <v>24.67</v>
      </c>
      <c r="V103" s="406">
        <f t="shared" si="13"/>
        <v>12.34</v>
      </c>
      <c r="W103" s="406"/>
      <c r="X103" s="406" t="s">
        <v>356</v>
      </c>
      <c r="Y103" s="151"/>
      <c r="Z103" s="151"/>
      <c r="AA103" s="151"/>
      <c r="AB103" s="151"/>
      <c r="AC103" s="151"/>
      <c r="AD103" s="151"/>
      <c r="AE103" s="151"/>
      <c r="AF103" s="151"/>
      <c r="AG103" s="151" t="s">
        <v>377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>
      <c r="A104" s="390" t="s">
        <v>108</v>
      </c>
      <c r="B104" s="391" t="s">
        <v>341</v>
      </c>
      <c r="C104" s="392" t="s">
        <v>342</v>
      </c>
      <c r="D104" s="393"/>
      <c r="E104" s="394"/>
      <c r="F104" s="395"/>
      <c r="G104" s="395">
        <f>SUMIF(AG105:AG166,"&lt;&gt;NOR",G105:G166)</f>
        <v>0</v>
      </c>
      <c r="H104" s="395"/>
      <c r="I104" s="395">
        <f>SUM(I105:I166)</f>
        <v>200124.5</v>
      </c>
      <c r="J104" s="395"/>
      <c r="K104" s="395">
        <f>SUM(K105:K166)</f>
        <v>81113.3</v>
      </c>
      <c r="L104" s="395"/>
      <c r="M104" s="395">
        <f>SUM(M105:M166)</f>
        <v>0</v>
      </c>
      <c r="N104" s="395"/>
      <c r="O104" s="395">
        <f>SUM(O105:O166)</f>
        <v>7.0000000000000007E-2</v>
      </c>
      <c r="P104" s="395"/>
      <c r="Q104" s="395">
        <f>SUM(Q105:Q166)</f>
        <v>0</v>
      </c>
      <c r="R104" s="395"/>
      <c r="S104" s="395"/>
      <c r="T104" s="396"/>
      <c r="U104" s="397"/>
      <c r="V104" s="397">
        <f>SUM(V105:V166)</f>
        <v>165.47000000000003</v>
      </c>
      <c r="W104" s="397"/>
      <c r="X104" s="397"/>
      <c r="AG104" t="s">
        <v>109</v>
      </c>
    </row>
    <row r="105" spans="1:60" outlineLevel="1">
      <c r="A105" s="409">
        <v>84</v>
      </c>
      <c r="B105" s="410" t="s">
        <v>537</v>
      </c>
      <c r="C105" s="411" t="s">
        <v>538</v>
      </c>
      <c r="D105" s="412" t="s">
        <v>247</v>
      </c>
      <c r="E105" s="413">
        <v>1</v>
      </c>
      <c r="F105" s="414"/>
      <c r="G105" s="415">
        <f t="shared" ref="G105:G118" si="14">ROUND(E105*F105,2)</f>
        <v>0</v>
      </c>
      <c r="H105" s="414">
        <v>6240</v>
      </c>
      <c r="I105" s="415">
        <f t="shared" ref="I105:I118" si="15">ROUND(E105*H105,2)</f>
        <v>6240</v>
      </c>
      <c r="J105" s="414">
        <v>0</v>
      </c>
      <c r="K105" s="415">
        <f t="shared" ref="K105:K118" si="16">ROUND(E105*J105,2)</f>
        <v>0</v>
      </c>
      <c r="L105" s="415">
        <v>21</v>
      </c>
      <c r="M105" s="415">
        <f t="shared" ref="M105:M118" si="17">G105*(1+L105/100)</f>
        <v>0</v>
      </c>
      <c r="N105" s="415">
        <v>1.4800000000000001E-2</v>
      </c>
      <c r="O105" s="415">
        <f t="shared" ref="O105:O118" si="18">ROUND(E105*N105,2)</f>
        <v>0.01</v>
      </c>
      <c r="P105" s="415">
        <v>0</v>
      </c>
      <c r="Q105" s="415">
        <f t="shared" ref="Q105:Q118" si="19">ROUND(E105*P105,2)</f>
        <v>0</v>
      </c>
      <c r="R105" s="415" t="s">
        <v>399</v>
      </c>
      <c r="S105" s="415" t="s">
        <v>355</v>
      </c>
      <c r="T105" s="416" t="s">
        <v>355</v>
      </c>
      <c r="U105" s="406">
        <v>0</v>
      </c>
      <c r="V105" s="406">
        <f t="shared" ref="V105:V118" si="20">ROUND(E105*U105,2)</f>
        <v>0</v>
      </c>
      <c r="W105" s="406"/>
      <c r="X105" s="406" t="s">
        <v>372</v>
      </c>
      <c r="Y105" s="151"/>
      <c r="Z105" s="151"/>
      <c r="AA105" s="151"/>
      <c r="AB105" s="151"/>
      <c r="AC105" s="151"/>
      <c r="AD105" s="151"/>
      <c r="AE105" s="151"/>
      <c r="AF105" s="151"/>
      <c r="AG105" s="151" t="s">
        <v>373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>
      <c r="A106" s="409">
        <v>85</v>
      </c>
      <c r="B106" s="410" t="s">
        <v>539</v>
      </c>
      <c r="C106" s="411" t="s">
        <v>540</v>
      </c>
      <c r="D106" s="412" t="s">
        <v>247</v>
      </c>
      <c r="E106" s="413">
        <v>1</v>
      </c>
      <c r="F106" s="414"/>
      <c r="G106" s="415">
        <f t="shared" si="14"/>
        <v>0</v>
      </c>
      <c r="H106" s="414">
        <v>0</v>
      </c>
      <c r="I106" s="415">
        <f t="shared" si="15"/>
        <v>0</v>
      </c>
      <c r="J106" s="414">
        <v>946</v>
      </c>
      <c r="K106" s="415">
        <f t="shared" si="16"/>
        <v>946</v>
      </c>
      <c r="L106" s="415">
        <v>21</v>
      </c>
      <c r="M106" s="415">
        <f t="shared" si="17"/>
        <v>0</v>
      </c>
      <c r="N106" s="415">
        <v>0</v>
      </c>
      <c r="O106" s="415">
        <f t="shared" si="18"/>
        <v>0</v>
      </c>
      <c r="P106" s="415">
        <v>0</v>
      </c>
      <c r="Q106" s="415">
        <f t="shared" si="19"/>
        <v>0</v>
      </c>
      <c r="R106" s="415"/>
      <c r="S106" s="415" t="s">
        <v>355</v>
      </c>
      <c r="T106" s="416" t="s">
        <v>355</v>
      </c>
      <c r="U106" s="406">
        <v>1.9185000000000001</v>
      </c>
      <c r="V106" s="406">
        <f t="shared" si="20"/>
        <v>1.92</v>
      </c>
      <c r="W106" s="406"/>
      <c r="X106" s="406" t="s">
        <v>356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377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22.5" outlineLevel="1">
      <c r="A107" s="409">
        <v>86</v>
      </c>
      <c r="B107" s="410" t="s">
        <v>541</v>
      </c>
      <c r="C107" s="411" t="s">
        <v>542</v>
      </c>
      <c r="D107" s="412" t="s">
        <v>247</v>
      </c>
      <c r="E107" s="413">
        <v>1</v>
      </c>
      <c r="F107" s="414"/>
      <c r="G107" s="415">
        <f t="shared" si="14"/>
        <v>0</v>
      </c>
      <c r="H107" s="414">
        <v>1083</v>
      </c>
      <c r="I107" s="415">
        <f t="shared" si="15"/>
        <v>1083</v>
      </c>
      <c r="J107" s="414">
        <v>0</v>
      </c>
      <c r="K107" s="415">
        <f t="shared" si="16"/>
        <v>0</v>
      </c>
      <c r="L107" s="415">
        <v>21</v>
      </c>
      <c r="M107" s="415">
        <f t="shared" si="17"/>
        <v>0</v>
      </c>
      <c r="N107" s="415">
        <v>1.1999999999999999E-3</v>
      </c>
      <c r="O107" s="415">
        <f t="shared" si="18"/>
        <v>0</v>
      </c>
      <c r="P107" s="415">
        <v>0</v>
      </c>
      <c r="Q107" s="415">
        <f t="shared" si="19"/>
        <v>0</v>
      </c>
      <c r="R107" s="415" t="s">
        <v>399</v>
      </c>
      <c r="S107" s="415" t="s">
        <v>355</v>
      </c>
      <c r="T107" s="416" t="s">
        <v>355</v>
      </c>
      <c r="U107" s="406">
        <v>0</v>
      </c>
      <c r="V107" s="406">
        <f t="shared" si="20"/>
        <v>0</v>
      </c>
      <c r="W107" s="406"/>
      <c r="X107" s="406" t="s">
        <v>372</v>
      </c>
      <c r="Y107" s="151"/>
      <c r="Z107" s="151"/>
      <c r="AA107" s="151"/>
      <c r="AB107" s="151"/>
      <c r="AC107" s="151"/>
      <c r="AD107" s="151"/>
      <c r="AE107" s="151"/>
      <c r="AF107" s="151"/>
      <c r="AG107" s="151" t="s">
        <v>373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>
      <c r="A108" s="409">
        <v>87</v>
      </c>
      <c r="B108" s="410" t="s">
        <v>543</v>
      </c>
      <c r="C108" s="411" t="s">
        <v>544</v>
      </c>
      <c r="D108" s="412" t="s">
        <v>247</v>
      </c>
      <c r="E108" s="413">
        <v>1</v>
      </c>
      <c r="F108" s="414"/>
      <c r="G108" s="415">
        <f t="shared" si="14"/>
        <v>0</v>
      </c>
      <c r="H108" s="414">
        <v>0</v>
      </c>
      <c r="I108" s="415">
        <f t="shared" si="15"/>
        <v>0</v>
      </c>
      <c r="J108" s="414">
        <v>72.2</v>
      </c>
      <c r="K108" s="415">
        <f t="shared" si="16"/>
        <v>72.2</v>
      </c>
      <c r="L108" s="415">
        <v>21</v>
      </c>
      <c r="M108" s="415">
        <f t="shared" si="17"/>
        <v>0</v>
      </c>
      <c r="N108" s="415">
        <v>0</v>
      </c>
      <c r="O108" s="415">
        <f t="shared" si="18"/>
        <v>0</v>
      </c>
      <c r="P108" s="415">
        <v>0</v>
      </c>
      <c r="Q108" s="415">
        <f t="shared" si="19"/>
        <v>0</v>
      </c>
      <c r="R108" s="415"/>
      <c r="S108" s="415" t="s">
        <v>355</v>
      </c>
      <c r="T108" s="416" t="s">
        <v>355</v>
      </c>
      <c r="U108" s="406">
        <v>0.14632999999999999</v>
      </c>
      <c r="V108" s="406">
        <f t="shared" si="20"/>
        <v>0.15</v>
      </c>
      <c r="W108" s="406"/>
      <c r="X108" s="406" t="s">
        <v>356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377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22.5" outlineLevel="1">
      <c r="A109" s="409">
        <v>88</v>
      </c>
      <c r="B109" s="410" t="s">
        <v>545</v>
      </c>
      <c r="C109" s="411" t="s">
        <v>546</v>
      </c>
      <c r="D109" s="412" t="s">
        <v>247</v>
      </c>
      <c r="E109" s="413">
        <v>1</v>
      </c>
      <c r="F109" s="414"/>
      <c r="G109" s="415">
        <f t="shared" si="14"/>
        <v>0</v>
      </c>
      <c r="H109" s="414">
        <v>974</v>
      </c>
      <c r="I109" s="415">
        <f t="shared" si="15"/>
        <v>974</v>
      </c>
      <c r="J109" s="414">
        <v>0</v>
      </c>
      <c r="K109" s="415">
        <f t="shared" si="16"/>
        <v>0</v>
      </c>
      <c r="L109" s="415">
        <v>21</v>
      </c>
      <c r="M109" s="415">
        <f t="shared" si="17"/>
        <v>0</v>
      </c>
      <c r="N109" s="415">
        <v>2.2000000000000001E-3</v>
      </c>
      <c r="O109" s="415">
        <f t="shared" si="18"/>
        <v>0</v>
      </c>
      <c r="P109" s="415">
        <v>0</v>
      </c>
      <c r="Q109" s="415">
        <f t="shared" si="19"/>
        <v>0</v>
      </c>
      <c r="R109" s="415" t="s">
        <v>399</v>
      </c>
      <c r="S109" s="415" t="s">
        <v>355</v>
      </c>
      <c r="T109" s="416" t="s">
        <v>355</v>
      </c>
      <c r="U109" s="406">
        <v>0</v>
      </c>
      <c r="V109" s="406">
        <f t="shared" si="20"/>
        <v>0</v>
      </c>
      <c r="W109" s="406"/>
      <c r="X109" s="406" t="s">
        <v>372</v>
      </c>
      <c r="Y109" s="151"/>
      <c r="Z109" s="151"/>
      <c r="AA109" s="151"/>
      <c r="AB109" s="151"/>
      <c r="AC109" s="151"/>
      <c r="AD109" s="151"/>
      <c r="AE109" s="151"/>
      <c r="AF109" s="151"/>
      <c r="AG109" s="151" t="s">
        <v>373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ht="33.75" outlineLevel="1">
      <c r="A110" s="409">
        <v>89</v>
      </c>
      <c r="B110" s="410" t="s">
        <v>547</v>
      </c>
      <c r="C110" s="411" t="s">
        <v>548</v>
      </c>
      <c r="D110" s="412" t="s">
        <v>247</v>
      </c>
      <c r="E110" s="413">
        <v>1</v>
      </c>
      <c r="F110" s="414"/>
      <c r="G110" s="415">
        <f t="shared" si="14"/>
        <v>0</v>
      </c>
      <c r="H110" s="414">
        <v>815</v>
      </c>
      <c r="I110" s="415">
        <f t="shared" si="15"/>
        <v>815</v>
      </c>
      <c r="J110" s="414">
        <v>0</v>
      </c>
      <c r="K110" s="415">
        <f t="shared" si="16"/>
        <v>0</v>
      </c>
      <c r="L110" s="415">
        <v>21</v>
      </c>
      <c r="M110" s="415">
        <f t="shared" si="17"/>
        <v>0</v>
      </c>
      <c r="N110" s="415">
        <v>0</v>
      </c>
      <c r="O110" s="415">
        <f t="shared" si="18"/>
        <v>0</v>
      </c>
      <c r="P110" s="415">
        <v>0</v>
      </c>
      <c r="Q110" s="415">
        <f t="shared" si="19"/>
        <v>0</v>
      </c>
      <c r="R110" s="415" t="s">
        <v>399</v>
      </c>
      <c r="S110" s="415" t="s">
        <v>355</v>
      </c>
      <c r="T110" s="416" t="s">
        <v>355</v>
      </c>
      <c r="U110" s="406">
        <v>0</v>
      </c>
      <c r="V110" s="406">
        <f t="shared" si="20"/>
        <v>0</v>
      </c>
      <c r="W110" s="406"/>
      <c r="X110" s="406" t="s">
        <v>372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373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>
      <c r="A111" s="409">
        <v>90</v>
      </c>
      <c r="B111" s="410" t="s">
        <v>549</v>
      </c>
      <c r="C111" s="411" t="s">
        <v>550</v>
      </c>
      <c r="D111" s="412" t="s">
        <v>551</v>
      </c>
      <c r="E111" s="413">
        <v>2</v>
      </c>
      <c r="F111" s="414"/>
      <c r="G111" s="415">
        <f t="shared" si="14"/>
        <v>0</v>
      </c>
      <c r="H111" s="414">
        <v>0</v>
      </c>
      <c r="I111" s="415">
        <f t="shared" si="15"/>
        <v>0</v>
      </c>
      <c r="J111" s="414">
        <v>600</v>
      </c>
      <c r="K111" s="415">
        <f t="shared" si="16"/>
        <v>1200</v>
      </c>
      <c r="L111" s="415">
        <v>21</v>
      </c>
      <c r="M111" s="415">
        <f t="shared" si="17"/>
        <v>0</v>
      </c>
      <c r="N111" s="415">
        <v>0</v>
      </c>
      <c r="O111" s="415">
        <f t="shared" si="18"/>
        <v>0</v>
      </c>
      <c r="P111" s="415">
        <v>0</v>
      </c>
      <c r="Q111" s="415">
        <f t="shared" si="19"/>
        <v>0</v>
      </c>
      <c r="R111" s="415"/>
      <c r="S111" s="415" t="s">
        <v>355</v>
      </c>
      <c r="T111" s="416" t="s">
        <v>355</v>
      </c>
      <c r="U111" s="406">
        <v>1</v>
      </c>
      <c r="V111" s="406">
        <f t="shared" si="20"/>
        <v>2</v>
      </c>
      <c r="W111" s="406"/>
      <c r="X111" s="406" t="s">
        <v>356</v>
      </c>
      <c r="Y111" s="151"/>
      <c r="Z111" s="151"/>
      <c r="AA111" s="151"/>
      <c r="AB111" s="151"/>
      <c r="AC111" s="151"/>
      <c r="AD111" s="151"/>
      <c r="AE111" s="151"/>
      <c r="AF111" s="151"/>
      <c r="AG111" s="151" t="s">
        <v>377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22.5" outlineLevel="1">
      <c r="A112" s="409">
        <v>91</v>
      </c>
      <c r="B112" s="410" t="s">
        <v>552</v>
      </c>
      <c r="C112" s="411" t="s">
        <v>553</v>
      </c>
      <c r="D112" s="412" t="s">
        <v>247</v>
      </c>
      <c r="E112" s="413">
        <v>10</v>
      </c>
      <c r="F112" s="414"/>
      <c r="G112" s="415">
        <f t="shared" si="14"/>
        <v>0</v>
      </c>
      <c r="H112" s="414">
        <v>209.5</v>
      </c>
      <c r="I112" s="415">
        <f t="shared" si="15"/>
        <v>2095</v>
      </c>
      <c r="J112" s="414">
        <v>0</v>
      </c>
      <c r="K112" s="415">
        <f t="shared" si="16"/>
        <v>0</v>
      </c>
      <c r="L112" s="415">
        <v>21</v>
      </c>
      <c r="M112" s="415">
        <f t="shared" si="17"/>
        <v>0</v>
      </c>
      <c r="N112" s="415">
        <v>0</v>
      </c>
      <c r="O112" s="415">
        <f t="shared" si="18"/>
        <v>0</v>
      </c>
      <c r="P112" s="415">
        <v>0</v>
      </c>
      <c r="Q112" s="415">
        <f t="shared" si="19"/>
        <v>0</v>
      </c>
      <c r="R112" s="415" t="s">
        <v>399</v>
      </c>
      <c r="S112" s="415" t="s">
        <v>355</v>
      </c>
      <c r="T112" s="416" t="s">
        <v>355</v>
      </c>
      <c r="U112" s="406">
        <v>0</v>
      </c>
      <c r="V112" s="406">
        <f t="shared" si="20"/>
        <v>0</v>
      </c>
      <c r="W112" s="406"/>
      <c r="X112" s="406" t="s">
        <v>372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223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>
      <c r="A113" s="409">
        <v>92</v>
      </c>
      <c r="B113" s="410" t="s">
        <v>554</v>
      </c>
      <c r="C113" s="411" t="s">
        <v>555</v>
      </c>
      <c r="D113" s="412" t="s">
        <v>247</v>
      </c>
      <c r="E113" s="413">
        <v>5</v>
      </c>
      <c r="F113" s="414"/>
      <c r="G113" s="415">
        <f t="shared" si="14"/>
        <v>0</v>
      </c>
      <c r="H113" s="414">
        <v>0</v>
      </c>
      <c r="I113" s="415">
        <f t="shared" si="15"/>
        <v>0</v>
      </c>
      <c r="J113" s="414">
        <v>69.2</v>
      </c>
      <c r="K113" s="415">
        <f t="shared" si="16"/>
        <v>346</v>
      </c>
      <c r="L113" s="415">
        <v>21</v>
      </c>
      <c r="M113" s="415">
        <f t="shared" si="17"/>
        <v>0</v>
      </c>
      <c r="N113" s="415">
        <v>0</v>
      </c>
      <c r="O113" s="415">
        <f t="shared" si="18"/>
        <v>0</v>
      </c>
      <c r="P113" s="415">
        <v>0</v>
      </c>
      <c r="Q113" s="415">
        <f t="shared" si="19"/>
        <v>0</v>
      </c>
      <c r="R113" s="415"/>
      <c r="S113" s="415" t="s">
        <v>355</v>
      </c>
      <c r="T113" s="416" t="s">
        <v>355</v>
      </c>
      <c r="U113" s="406">
        <v>0.14033000000000001</v>
      </c>
      <c r="V113" s="406">
        <f t="shared" si="20"/>
        <v>0.7</v>
      </c>
      <c r="W113" s="406"/>
      <c r="X113" s="406" t="s">
        <v>356</v>
      </c>
      <c r="Y113" s="151"/>
      <c r="Z113" s="151"/>
      <c r="AA113" s="151"/>
      <c r="AB113" s="151"/>
      <c r="AC113" s="151"/>
      <c r="AD113" s="151"/>
      <c r="AE113" s="151"/>
      <c r="AF113" s="151"/>
      <c r="AG113" s="151" t="s">
        <v>357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>
      <c r="A114" s="409">
        <v>93</v>
      </c>
      <c r="B114" s="410" t="s">
        <v>556</v>
      </c>
      <c r="C114" s="411" t="s">
        <v>557</v>
      </c>
      <c r="D114" s="412" t="s">
        <v>200</v>
      </c>
      <c r="E114" s="413">
        <v>320</v>
      </c>
      <c r="F114" s="414"/>
      <c r="G114" s="415">
        <f t="shared" si="14"/>
        <v>0</v>
      </c>
      <c r="H114" s="414">
        <v>12.2</v>
      </c>
      <c r="I114" s="415">
        <f t="shared" si="15"/>
        <v>3904</v>
      </c>
      <c r="J114" s="414">
        <v>0</v>
      </c>
      <c r="K114" s="415">
        <f t="shared" si="16"/>
        <v>0</v>
      </c>
      <c r="L114" s="415">
        <v>21</v>
      </c>
      <c r="M114" s="415">
        <f t="shared" si="17"/>
        <v>0</v>
      </c>
      <c r="N114" s="415">
        <v>0</v>
      </c>
      <c r="O114" s="415">
        <f t="shared" si="18"/>
        <v>0</v>
      </c>
      <c r="P114" s="415">
        <v>0</v>
      </c>
      <c r="Q114" s="415">
        <f t="shared" si="19"/>
        <v>0</v>
      </c>
      <c r="R114" s="415" t="s">
        <v>399</v>
      </c>
      <c r="S114" s="415" t="s">
        <v>355</v>
      </c>
      <c r="T114" s="416" t="s">
        <v>355</v>
      </c>
      <c r="U114" s="406">
        <v>0</v>
      </c>
      <c r="V114" s="406">
        <f t="shared" si="20"/>
        <v>0</v>
      </c>
      <c r="W114" s="406"/>
      <c r="X114" s="406" t="s">
        <v>372</v>
      </c>
      <c r="Y114" s="151"/>
      <c r="Z114" s="151"/>
      <c r="AA114" s="151"/>
      <c r="AB114" s="151"/>
      <c r="AC114" s="151"/>
      <c r="AD114" s="151"/>
      <c r="AE114" s="151"/>
      <c r="AF114" s="151"/>
      <c r="AG114" s="151" t="s">
        <v>373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>
      <c r="A115" s="409">
        <v>94</v>
      </c>
      <c r="B115" s="410" t="s">
        <v>558</v>
      </c>
      <c r="C115" s="411" t="s">
        <v>559</v>
      </c>
      <c r="D115" s="412" t="s">
        <v>200</v>
      </c>
      <c r="E115" s="413">
        <v>320</v>
      </c>
      <c r="F115" s="414"/>
      <c r="G115" s="415">
        <f t="shared" si="14"/>
        <v>0</v>
      </c>
      <c r="H115" s="414">
        <v>0</v>
      </c>
      <c r="I115" s="415">
        <f t="shared" si="15"/>
        <v>0</v>
      </c>
      <c r="J115" s="414">
        <v>28.5</v>
      </c>
      <c r="K115" s="415">
        <f t="shared" si="16"/>
        <v>9120</v>
      </c>
      <c r="L115" s="415">
        <v>21</v>
      </c>
      <c r="M115" s="415">
        <f t="shared" si="17"/>
        <v>0</v>
      </c>
      <c r="N115" s="415">
        <v>0</v>
      </c>
      <c r="O115" s="415">
        <f t="shared" si="18"/>
        <v>0</v>
      </c>
      <c r="P115" s="415">
        <v>0</v>
      </c>
      <c r="Q115" s="415">
        <f t="shared" si="19"/>
        <v>0</v>
      </c>
      <c r="R115" s="415"/>
      <c r="S115" s="415" t="s">
        <v>355</v>
      </c>
      <c r="T115" s="416" t="s">
        <v>355</v>
      </c>
      <c r="U115" s="406">
        <v>5.7829999999999999E-2</v>
      </c>
      <c r="V115" s="406">
        <f t="shared" si="20"/>
        <v>18.510000000000002</v>
      </c>
      <c r="W115" s="406"/>
      <c r="X115" s="406" t="s">
        <v>356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357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22.5" outlineLevel="1">
      <c r="A116" s="409">
        <v>95</v>
      </c>
      <c r="B116" s="410" t="s">
        <v>560</v>
      </c>
      <c r="C116" s="411" t="s">
        <v>561</v>
      </c>
      <c r="D116" s="412" t="s">
        <v>200</v>
      </c>
      <c r="E116" s="413">
        <v>300</v>
      </c>
      <c r="F116" s="414"/>
      <c r="G116" s="415">
        <f t="shared" si="14"/>
        <v>0</v>
      </c>
      <c r="H116" s="414">
        <v>7.87</v>
      </c>
      <c r="I116" s="415">
        <f t="shared" si="15"/>
        <v>2361</v>
      </c>
      <c r="J116" s="414">
        <v>40.53</v>
      </c>
      <c r="K116" s="415">
        <f t="shared" si="16"/>
        <v>12159</v>
      </c>
      <c r="L116" s="415">
        <v>21</v>
      </c>
      <c r="M116" s="415">
        <f t="shared" si="17"/>
        <v>0</v>
      </c>
      <c r="N116" s="415">
        <v>6.9999999999999994E-5</v>
      </c>
      <c r="O116" s="415">
        <f t="shared" si="18"/>
        <v>0.02</v>
      </c>
      <c r="P116" s="415">
        <v>0</v>
      </c>
      <c r="Q116" s="415">
        <f t="shared" si="19"/>
        <v>0</v>
      </c>
      <c r="R116" s="415" t="s">
        <v>77</v>
      </c>
      <c r="S116" s="415" t="s">
        <v>355</v>
      </c>
      <c r="T116" s="416" t="s">
        <v>355</v>
      </c>
      <c r="U116" s="406">
        <v>8.2170000000000007E-2</v>
      </c>
      <c r="V116" s="406">
        <f t="shared" si="20"/>
        <v>24.65</v>
      </c>
      <c r="W116" s="406"/>
      <c r="X116" s="406" t="s">
        <v>356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377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22.5" outlineLevel="1">
      <c r="A117" s="409">
        <v>96</v>
      </c>
      <c r="B117" s="410" t="s">
        <v>562</v>
      </c>
      <c r="C117" s="411" t="s">
        <v>563</v>
      </c>
      <c r="D117" s="412" t="s">
        <v>200</v>
      </c>
      <c r="E117" s="413">
        <v>100</v>
      </c>
      <c r="F117" s="414"/>
      <c r="G117" s="415">
        <f t="shared" si="14"/>
        <v>0</v>
      </c>
      <c r="H117" s="414">
        <v>12.21</v>
      </c>
      <c r="I117" s="415">
        <f t="shared" si="15"/>
        <v>1221</v>
      </c>
      <c r="J117" s="414">
        <v>42.69</v>
      </c>
      <c r="K117" s="415">
        <f t="shared" si="16"/>
        <v>4269</v>
      </c>
      <c r="L117" s="415">
        <v>21</v>
      </c>
      <c r="M117" s="415">
        <f t="shared" si="17"/>
        <v>0</v>
      </c>
      <c r="N117" s="415">
        <v>1.7000000000000001E-4</v>
      </c>
      <c r="O117" s="415">
        <f t="shared" si="18"/>
        <v>0.02</v>
      </c>
      <c r="P117" s="415">
        <v>0</v>
      </c>
      <c r="Q117" s="415">
        <f t="shared" si="19"/>
        <v>0</v>
      </c>
      <c r="R117" s="415" t="s">
        <v>77</v>
      </c>
      <c r="S117" s="415" t="s">
        <v>355</v>
      </c>
      <c r="T117" s="416" t="s">
        <v>355</v>
      </c>
      <c r="U117" s="406">
        <v>0.09</v>
      </c>
      <c r="V117" s="406">
        <f t="shared" si="20"/>
        <v>9</v>
      </c>
      <c r="W117" s="406"/>
      <c r="X117" s="406" t="s">
        <v>356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377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>
      <c r="A118" s="398">
        <v>97</v>
      </c>
      <c r="B118" s="431" t="s">
        <v>495</v>
      </c>
      <c r="C118" s="432" t="s">
        <v>496</v>
      </c>
      <c r="D118" s="433" t="s">
        <v>247</v>
      </c>
      <c r="E118" s="434">
        <v>30</v>
      </c>
      <c r="F118" s="435"/>
      <c r="G118" s="436">
        <f t="shared" si="14"/>
        <v>0</v>
      </c>
      <c r="H118" s="435">
        <v>8.2799999999999994</v>
      </c>
      <c r="I118" s="436">
        <f t="shared" si="15"/>
        <v>248.4</v>
      </c>
      <c r="J118" s="435">
        <v>164.22</v>
      </c>
      <c r="K118" s="436">
        <f t="shared" si="16"/>
        <v>4926.6000000000004</v>
      </c>
      <c r="L118" s="436">
        <v>21</v>
      </c>
      <c r="M118" s="436">
        <f t="shared" si="17"/>
        <v>0</v>
      </c>
      <c r="N118" s="436">
        <v>1.2999999999999999E-4</v>
      </c>
      <c r="O118" s="436">
        <f t="shared" si="18"/>
        <v>0</v>
      </c>
      <c r="P118" s="436">
        <v>0</v>
      </c>
      <c r="Q118" s="436">
        <f t="shared" si="19"/>
        <v>0</v>
      </c>
      <c r="R118" s="436"/>
      <c r="S118" s="436" t="s">
        <v>355</v>
      </c>
      <c r="T118" s="437" t="s">
        <v>355</v>
      </c>
      <c r="U118" s="406">
        <v>0.37</v>
      </c>
      <c r="V118" s="406">
        <f t="shared" si="20"/>
        <v>11.1</v>
      </c>
      <c r="W118" s="406"/>
      <c r="X118" s="406" t="s">
        <v>356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357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22.5" outlineLevel="1">
      <c r="A119" s="407"/>
      <c r="B119" s="408"/>
      <c r="C119" s="591" t="s">
        <v>497</v>
      </c>
      <c r="D119" s="592"/>
      <c r="E119" s="592"/>
      <c r="F119" s="592"/>
      <c r="G119" s="592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151"/>
      <c r="Z119" s="151"/>
      <c r="AA119" s="151"/>
      <c r="AB119" s="151"/>
      <c r="AC119" s="151"/>
      <c r="AD119" s="151"/>
      <c r="AE119" s="151"/>
      <c r="AF119" s="151"/>
      <c r="AG119" s="151" t="s">
        <v>361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417" t="str">
        <f>C119</f>
        <v>Vysekání lůžka ve zdivu, upevnění krabic do lůžka včetně zhotovení potřebných otvorů pro trubky, vodiče a zavíčkování. Bez svorek a zapojení vodičů. Včetně dodávky krabice.</v>
      </c>
      <c r="BB119" s="151"/>
      <c r="BC119" s="151"/>
      <c r="BD119" s="151"/>
      <c r="BE119" s="151"/>
      <c r="BF119" s="151"/>
      <c r="BG119" s="151"/>
      <c r="BH119" s="151"/>
    </row>
    <row r="120" spans="1:60" ht="33.75" outlineLevel="1">
      <c r="A120" s="409">
        <v>98</v>
      </c>
      <c r="B120" s="410" t="s">
        <v>564</v>
      </c>
      <c r="C120" s="411" t="s">
        <v>565</v>
      </c>
      <c r="D120" s="412" t="s">
        <v>314</v>
      </c>
      <c r="E120" s="413">
        <v>3</v>
      </c>
      <c r="F120" s="414"/>
      <c r="G120" s="415">
        <f t="shared" ref="G120:G145" si="21">ROUND(E120*F120,2)</f>
        <v>0</v>
      </c>
      <c r="H120" s="414">
        <v>4480</v>
      </c>
      <c r="I120" s="415">
        <f t="shared" ref="I120:I145" si="22">ROUND(E120*H120,2)</f>
        <v>13440</v>
      </c>
      <c r="J120" s="414">
        <v>0</v>
      </c>
      <c r="K120" s="415">
        <f t="shared" ref="K120:K145" si="23">ROUND(E120*J120,2)</f>
        <v>0</v>
      </c>
      <c r="L120" s="415">
        <v>21</v>
      </c>
      <c r="M120" s="415">
        <f t="shared" ref="M120:M145" si="24">G120*(1+L120/100)</f>
        <v>0</v>
      </c>
      <c r="N120" s="415">
        <v>0</v>
      </c>
      <c r="O120" s="415">
        <f t="shared" ref="O120:O145" si="25">ROUND(E120*N120,2)</f>
        <v>0</v>
      </c>
      <c r="P120" s="415">
        <v>0</v>
      </c>
      <c r="Q120" s="415">
        <f t="shared" ref="Q120:Q145" si="26">ROUND(E120*P120,2)</f>
        <v>0</v>
      </c>
      <c r="R120" s="415"/>
      <c r="S120" s="415" t="s">
        <v>306</v>
      </c>
      <c r="T120" s="416" t="s">
        <v>307</v>
      </c>
      <c r="U120" s="406">
        <v>0</v>
      </c>
      <c r="V120" s="406">
        <f t="shared" ref="V120:V145" si="27">ROUND(E120*U120,2)</f>
        <v>0</v>
      </c>
      <c r="W120" s="406"/>
      <c r="X120" s="406" t="s">
        <v>372</v>
      </c>
      <c r="Y120" s="151"/>
      <c r="Z120" s="151"/>
      <c r="AA120" s="151"/>
      <c r="AB120" s="151"/>
      <c r="AC120" s="151"/>
      <c r="AD120" s="151"/>
      <c r="AE120" s="151"/>
      <c r="AF120" s="151"/>
      <c r="AG120" s="151" t="s">
        <v>373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>
      <c r="A121" s="409">
        <v>99</v>
      </c>
      <c r="B121" s="410" t="s">
        <v>566</v>
      </c>
      <c r="C121" s="411" t="s">
        <v>567</v>
      </c>
      <c r="D121" s="412" t="s">
        <v>247</v>
      </c>
      <c r="E121" s="413">
        <v>3</v>
      </c>
      <c r="F121" s="414"/>
      <c r="G121" s="415">
        <f t="shared" si="21"/>
        <v>0</v>
      </c>
      <c r="H121" s="414">
        <v>0</v>
      </c>
      <c r="I121" s="415">
        <f t="shared" si="22"/>
        <v>0</v>
      </c>
      <c r="J121" s="414">
        <v>658</v>
      </c>
      <c r="K121" s="415">
        <f t="shared" si="23"/>
        <v>1974</v>
      </c>
      <c r="L121" s="415">
        <v>21</v>
      </c>
      <c r="M121" s="415">
        <f t="shared" si="24"/>
        <v>0</v>
      </c>
      <c r="N121" s="415">
        <v>0</v>
      </c>
      <c r="O121" s="415">
        <f t="shared" si="25"/>
        <v>0</v>
      </c>
      <c r="P121" s="415">
        <v>0</v>
      </c>
      <c r="Q121" s="415">
        <f t="shared" si="26"/>
        <v>0</v>
      </c>
      <c r="R121" s="415"/>
      <c r="S121" s="415" t="s">
        <v>355</v>
      </c>
      <c r="T121" s="416" t="s">
        <v>355</v>
      </c>
      <c r="U121" s="406">
        <v>1.333</v>
      </c>
      <c r="V121" s="406">
        <f t="shared" si="27"/>
        <v>4</v>
      </c>
      <c r="W121" s="406"/>
      <c r="X121" s="406" t="s">
        <v>356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377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33.75" outlineLevel="1">
      <c r="A122" s="409">
        <v>100</v>
      </c>
      <c r="B122" s="410" t="s">
        <v>568</v>
      </c>
      <c r="C122" s="411" t="s">
        <v>569</v>
      </c>
      <c r="D122" s="412" t="s">
        <v>314</v>
      </c>
      <c r="E122" s="413">
        <v>3</v>
      </c>
      <c r="F122" s="414"/>
      <c r="G122" s="415">
        <f t="shared" si="21"/>
        <v>0</v>
      </c>
      <c r="H122" s="414">
        <v>2047</v>
      </c>
      <c r="I122" s="415">
        <f t="shared" si="22"/>
        <v>6141</v>
      </c>
      <c r="J122" s="414">
        <v>0</v>
      </c>
      <c r="K122" s="415">
        <f t="shared" si="23"/>
        <v>0</v>
      </c>
      <c r="L122" s="415">
        <v>21</v>
      </c>
      <c r="M122" s="415">
        <f t="shared" si="24"/>
        <v>0</v>
      </c>
      <c r="N122" s="415">
        <v>0</v>
      </c>
      <c r="O122" s="415">
        <f t="shared" si="25"/>
        <v>0</v>
      </c>
      <c r="P122" s="415">
        <v>0</v>
      </c>
      <c r="Q122" s="415">
        <f t="shared" si="26"/>
        <v>0</v>
      </c>
      <c r="R122" s="415"/>
      <c r="S122" s="415" t="s">
        <v>306</v>
      </c>
      <c r="T122" s="416" t="s">
        <v>307</v>
      </c>
      <c r="U122" s="406">
        <v>0</v>
      </c>
      <c r="V122" s="406">
        <f t="shared" si="27"/>
        <v>0</v>
      </c>
      <c r="W122" s="406"/>
      <c r="X122" s="406" t="s">
        <v>372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373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>
      <c r="A123" s="409">
        <v>101</v>
      </c>
      <c r="B123" s="410" t="s">
        <v>570</v>
      </c>
      <c r="C123" s="411" t="s">
        <v>571</v>
      </c>
      <c r="D123" s="412" t="s">
        <v>247</v>
      </c>
      <c r="E123" s="413">
        <v>3</v>
      </c>
      <c r="F123" s="414"/>
      <c r="G123" s="415">
        <f t="shared" si="21"/>
        <v>0</v>
      </c>
      <c r="H123" s="414">
        <v>0</v>
      </c>
      <c r="I123" s="415">
        <f t="shared" si="22"/>
        <v>0</v>
      </c>
      <c r="J123" s="414">
        <v>299</v>
      </c>
      <c r="K123" s="415">
        <f t="shared" si="23"/>
        <v>897</v>
      </c>
      <c r="L123" s="415">
        <v>21</v>
      </c>
      <c r="M123" s="415">
        <f t="shared" si="24"/>
        <v>0</v>
      </c>
      <c r="N123" s="415">
        <v>0</v>
      </c>
      <c r="O123" s="415">
        <f t="shared" si="25"/>
        <v>0</v>
      </c>
      <c r="P123" s="415">
        <v>0</v>
      </c>
      <c r="Q123" s="415">
        <f t="shared" si="26"/>
        <v>0</v>
      </c>
      <c r="R123" s="415"/>
      <c r="S123" s="415" t="s">
        <v>355</v>
      </c>
      <c r="T123" s="416" t="s">
        <v>355</v>
      </c>
      <c r="U123" s="406">
        <v>0.60582999999999998</v>
      </c>
      <c r="V123" s="406">
        <f t="shared" si="27"/>
        <v>1.82</v>
      </c>
      <c r="W123" s="406"/>
      <c r="X123" s="406" t="s">
        <v>356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377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>
      <c r="A124" s="409">
        <v>102</v>
      </c>
      <c r="B124" s="410" t="s">
        <v>572</v>
      </c>
      <c r="C124" s="411" t="s">
        <v>573</v>
      </c>
      <c r="D124" s="412" t="s">
        <v>314</v>
      </c>
      <c r="E124" s="413">
        <v>3</v>
      </c>
      <c r="F124" s="414"/>
      <c r="G124" s="415">
        <f t="shared" si="21"/>
        <v>0</v>
      </c>
      <c r="H124" s="414">
        <v>773.5</v>
      </c>
      <c r="I124" s="415">
        <f t="shared" si="22"/>
        <v>2320.5</v>
      </c>
      <c r="J124" s="414">
        <v>0</v>
      </c>
      <c r="K124" s="415">
        <f t="shared" si="23"/>
        <v>0</v>
      </c>
      <c r="L124" s="415">
        <v>21</v>
      </c>
      <c r="M124" s="415">
        <f t="shared" si="24"/>
        <v>0</v>
      </c>
      <c r="N124" s="415">
        <v>0</v>
      </c>
      <c r="O124" s="415">
        <f t="shared" si="25"/>
        <v>0</v>
      </c>
      <c r="P124" s="415">
        <v>0</v>
      </c>
      <c r="Q124" s="415">
        <f t="shared" si="26"/>
        <v>0</v>
      </c>
      <c r="R124" s="415"/>
      <c r="S124" s="415" t="s">
        <v>306</v>
      </c>
      <c r="T124" s="416" t="s">
        <v>307</v>
      </c>
      <c r="U124" s="406">
        <v>0</v>
      </c>
      <c r="V124" s="406">
        <f t="shared" si="27"/>
        <v>0</v>
      </c>
      <c r="W124" s="406"/>
      <c r="X124" s="406" t="s">
        <v>372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373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>
      <c r="A125" s="409">
        <v>103</v>
      </c>
      <c r="B125" s="410" t="s">
        <v>574</v>
      </c>
      <c r="C125" s="411" t="s">
        <v>575</v>
      </c>
      <c r="D125" s="412" t="s">
        <v>247</v>
      </c>
      <c r="E125" s="413">
        <v>3</v>
      </c>
      <c r="F125" s="414"/>
      <c r="G125" s="415">
        <f t="shared" si="21"/>
        <v>0</v>
      </c>
      <c r="H125" s="414">
        <v>0</v>
      </c>
      <c r="I125" s="415">
        <f t="shared" si="22"/>
        <v>0</v>
      </c>
      <c r="J125" s="414">
        <v>658</v>
      </c>
      <c r="K125" s="415">
        <f t="shared" si="23"/>
        <v>1974</v>
      </c>
      <c r="L125" s="415">
        <v>21</v>
      </c>
      <c r="M125" s="415">
        <f t="shared" si="24"/>
        <v>0</v>
      </c>
      <c r="N125" s="415">
        <v>0</v>
      </c>
      <c r="O125" s="415">
        <f t="shared" si="25"/>
        <v>0</v>
      </c>
      <c r="P125" s="415">
        <v>0</v>
      </c>
      <c r="Q125" s="415">
        <f t="shared" si="26"/>
        <v>0</v>
      </c>
      <c r="R125" s="415"/>
      <c r="S125" s="415" t="s">
        <v>355</v>
      </c>
      <c r="T125" s="416" t="s">
        <v>355</v>
      </c>
      <c r="U125" s="406">
        <v>1.333</v>
      </c>
      <c r="V125" s="406">
        <f t="shared" si="27"/>
        <v>4</v>
      </c>
      <c r="W125" s="406"/>
      <c r="X125" s="406" t="s">
        <v>356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377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>
      <c r="A126" s="409">
        <v>104</v>
      </c>
      <c r="B126" s="410" t="s">
        <v>576</v>
      </c>
      <c r="C126" s="411" t="s">
        <v>577</v>
      </c>
      <c r="D126" s="412" t="s">
        <v>314</v>
      </c>
      <c r="E126" s="413">
        <v>3</v>
      </c>
      <c r="F126" s="414"/>
      <c r="G126" s="415">
        <f t="shared" si="21"/>
        <v>0</v>
      </c>
      <c r="H126" s="414">
        <v>2751</v>
      </c>
      <c r="I126" s="415">
        <f t="shared" si="22"/>
        <v>8253</v>
      </c>
      <c r="J126" s="414">
        <v>0</v>
      </c>
      <c r="K126" s="415">
        <f t="shared" si="23"/>
        <v>0</v>
      </c>
      <c r="L126" s="415">
        <v>21</v>
      </c>
      <c r="M126" s="415">
        <f t="shared" si="24"/>
        <v>0</v>
      </c>
      <c r="N126" s="415">
        <v>0</v>
      </c>
      <c r="O126" s="415">
        <f t="shared" si="25"/>
        <v>0</v>
      </c>
      <c r="P126" s="415">
        <v>0</v>
      </c>
      <c r="Q126" s="415">
        <f t="shared" si="26"/>
        <v>0</v>
      </c>
      <c r="R126" s="415"/>
      <c r="S126" s="415" t="s">
        <v>306</v>
      </c>
      <c r="T126" s="416" t="s">
        <v>307</v>
      </c>
      <c r="U126" s="406">
        <v>0</v>
      </c>
      <c r="V126" s="406">
        <f t="shared" si="27"/>
        <v>0</v>
      </c>
      <c r="W126" s="406"/>
      <c r="X126" s="406" t="s">
        <v>372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373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>
      <c r="A127" s="409">
        <v>105</v>
      </c>
      <c r="B127" s="410" t="s">
        <v>574</v>
      </c>
      <c r="C127" s="411" t="s">
        <v>575</v>
      </c>
      <c r="D127" s="412" t="s">
        <v>247</v>
      </c>
      <c r="E127" s="413">
        <v>3</v>
      </c>
      <c r="F127" s="414"/>
      <c r="G127" s="415">
        <f t="shared" si="21"/>
        <v>0</v>
      </c>
      <c r="H127" s="414">
        <v>0</v>
      </c>
      <c r="I127" s="415">
        <f t="shared" si="22"/>
        <v>0</v>
      </c>
      <c r="J127" s="414">
        <v>658</v>
      </c>
      <c r="K127" s="415">
        <f t="shared" si="23"/>
        <v>1974</v>
      </c>
      <c r="L127" s="415">
        <v>21</v>
      </c>
      <c r="M127" s="415">
        <f t="shared" si="24"/>
        <v>0</v>
      </c>
      <c r="N127" s="415">
        <v>0</v>
      </c>
      <c r="O127" s="415">
        <f t="shared" si="25"/>
        <v>0</v>
      </c>
      <c r="P127" s="415">
        <v>0</v>
      </c>
      <c r="Q127" s="415">
        <f t="shared" si="26"/>
        <v>0</v>
      </c>
      <c r="R127" s="415"/>
      <c r="S127" s="415" t="s">
        <v>355</v>
      </c>
      <c r="T127" s="416" t="s">
        <v>355</v>
      </c>
      <c r="U127" s="406">
        <v>1.333</v>
      </c>
      <c r="V127" s="406">
        <f t="shared" si="27"/>
        <v>4</v>
      </c>
      <c r="W127" s="406"/>
      <c r="X127" s="406" t="s">
        <v>356</v>
      </c>
      <c r="Y127" s="151"/>
      <c r="Z127" s="151"/>
      <c r="AA127" s="151"/>
      <c r="AB127" s="151"/>
      <c r="AC127" s="151"/>
      <c r="AD127" s="151"/>
      <c r="AE127" s="151"/>
      <c r="AF127" s="151"/>
      <c r="AG127" s="151" t="s">
        <v>377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>
      <c r="A128" s="409">
        <v>106</v>
      </c>
      <c r="B128" s="410" t="s">
        <v>578</v>
      </c>
      <c r="C128" s="411" t="s">
        <v>579</v>
      </c>
      <c r="D128" s="412" t="s">
        <v>314</v>
      </c>
      <c r="E128" s="413">
        <v>3</v>
      </c>
      <c r="F128" s="414"/>
      <c r="G128" s="415">
        <f t="shared" si="21"/>
        <v>0</v>
      </c>
      <c r="H128" s="414">
        <v>3543</v>
      </c>
      <c r="I128" s="415">
        <f t="shared" si="22"/>
        <v>10629</v>
      </c>
      <c r="J128" s="414">
        <v>0</v>
      </c>
      <c r="K128" s="415">
        <f t="shared" si="23"/>
        <v>0</v>
      </c>
      <c r="L128" s="415">
        <v>21</v>
      </c>
      <c r="M128" s="415">
        <f t="shared" si="24"/>
        <v>0</v>
      </c>
      <c r="N128" s="415">
        <v>0</v>
      </c>
      <c r="O128" s="415">
        <f t="shared" si="25"/>
        <v>0</v>
      </c>
      <c r="P128" s="415">
        <v>0</v>
      </c>
      <c r="Q128" s="415">
        <f t="shared" si="26"/>
        <v>0</v>
      </c>
      <c r="R128" s="415"/>
      <c r="S128" s="415" t="s">
        <v>306</v>
      </c>
      <c r="T128" s="416" t="s">
        <v>307</v>
      </c>
      <c r="U128" s="406">
        <v>0</v>
      </c>
      <c r="V128" s="406">
        <f t="shared" si="27"/>
        <v>0</v>
      </c>
      <c r="W128" s="406"/>
      <c r="X128" s="406" t="s">
        <v>372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373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>
      <c r="A129" s="409">
        <v>107</v>
      </c>
      <c r="B129" s="410" t="s">
        <v>574</v>
      </c>
      <c r="C129" s="411" t="s">
        <v>575</v>
      </c>
      <c r="D129" s="412" t="s">
        <v>247</v>
      </c>
      <c r="E129" s="413">
        <v>3</v>
      </c>
      <c r="F129" s="414"/>
      <c r="G129" s="415">
        <f t="shared" si="21"/>
        <v>0</v>
      </c>
      <c r="H129" s="414">
        <v>0</v>
      </c>
      <c r="I129" s="415">
        <f t="shared" si="22"/>
        <v>0</v>
      </c>
      <c r="J129" s="414">
        <v>658</v>
      </c>
      <c r="K129" s="415">
        <f t="shared" si="23"/>
        <v>1974</v>
      </c>
      <c r="L129" s="415">
        <v>21</v>
      </c>
      <c r="M129" s="415">
        <f t="shared" si="24"/>
        <v>0</v>
      </c>
      <c r="N129" s="415">
        <v>0</v>
      </c>
      <c r="O129" s="415">
        <f t="shared" si="25"/>
        <v>0</v>
      </c>
      <c r="P129" s="415">
        <v>0</v>
      </c>
      <c r="Q129" s="415">
        <f t="shared" si="26"/>
        <v>0</v>
      </c>
      <c r="R129" s="415"/>
      <c r="S129" s="415" t="s">
        <v>355</v>
      </c>
      <c r="T129" s="416" t="s">
        <v>355</v>
      </c>
      <c r="U129" s="406">
        <v>1.333</v>
      </c>
      <c r="V129" s="406">
        <f t="shared" si="27"/>
        <v>4</v>
      </c>
      <c r="W129" s="406"/>
      <c r="X129" s="406" t="s">
        <v>356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377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>
      <c r="A130" s="409">
        <v>108</v>
      </c>
      <c r="B130" s="410" t="s">
        <v>580</v>
      </c>
      <c r="C130" s="411" t="s">
        <v>581</v>
      </c>
      <c r="D130" s="412" t="s">
        <v>314</v>
      </c>
      <c r="E130" s="413">
        <v>1</v>
      </c>
      <c r="F130" s="414"/>
      <c r="G130" s="415">
        <f t="shared" si="21"/>
        <v>0</v>
      </c>
      <c r="H130" s="414">
        <v>2937</v>
      </c>
      <c r="I130" s="415">
        <f t="shared" si="22"/>
        <v>2937</v>
      </c>
      <c r="J130" s="414">
        <v>0</v>
      </c>
      <c r="K130" s="415">
        <f t="shared" si="23"/>
        <v>0</v>
      </c>
      <c r="L130" s="415">
        <v>21</v>
      </c>
      <c r="M130" s="415">
        <f t="shared" si="24"/>
        <v>0</v>
      </c>
      <c r="N130" s="415">
        <v>0</v>
      </c>
      <c r="O130" s="415">
        <f t="shared" si="25"/>
        <v>0</v>
      </c>
      <c r="P130" s="415">
        <v>0</v>
      </c>
      <c r="Q130" s="415">
        <f t="shared" si="26"/>
        <v>0</v>
      </c>
      <c r="R130" s="415"/>
      <c r="S130" s="415" t="s">
        <v>306</v>
      </c>
      <c r="T130" s="416" t="s">
        <v>307</v>
      </c>
      <c r="U130" s="406">
        <v>0</v>
      </c>
      <c r="V130" s="406">
        <f t="shared" si="27"/>
        <v>0</v>
      </c>
      <c r="W130" s="406"/>
      <c r="X130" s="406" t="s">
        <v>372</v>
      </c>
      <c r="Y130" s="151"/>
      <c r="Z130" s="151"/>
      <c r="AA130" s="151"/>
      <c r="AB130" s="151"/>
      <c r="AC130" s="151"/>
      <c r="AD130" s="151"/>
      <c r="AE130" s="151"/>
      <c r="AF130" s="151"/>
      <c r="AG130" s="151" t="s">
        <v>373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>
      <c r="A131" s="409">
        <v>109</v>
      </c>
      <c r="B131" s="410" t="s">
        <v>582</v>
      </c>
      <c r="C131" s="411" t="s">
        <v>583</v>
      </c>
      <c r="D131" s="412" t="s">
        <v>247</v>
      </c>
      <c r="E131" s="413">
        <v>1</v>
      </c>
      <c r="F131" s="414"/>
      <c r="G131" s="415">
        <f t="shared" si="21"/>
        <v>0</v>
      </c>
      <c r="H131" s="414">
        <v>0</v>
      </c>
      <c r="I131" s="415">
        <f t="shared" si="22"/>
        <v>0</v>
      </c>
      <c r="J131" s="414">
        <v>344.5</v>
      </c>
      <c r="K131" s="415">
        <f t="shared" si="23"/>
        <v>344.5</v>
      </c>
      <c r="L131" s="415">
        <v>21</v>
      </c>
      <c r="M131" s="415">
        <f t="shared" si="24"/>
        <v>0</v>
      </c>
      <c r="N131" s="415">
        <v>0</v>
      </c>
      <c r="O131" s="415">
        <f t="shared" si="25"/>
        <v>0</v>
      </c>
      <c r="P131" s="415">
        <v>0</v>
      </c>
      <c r="Q131" s="415">
        <f t="shared" si="26"/>
        <v>0</v>
      </c>
      <c r="R131" s="415"/>
      <c r="S131" s="415" t="s">
        <v>355</v>
      </c>
      <c r="T131" s="416" t="s">
        <v>355</v>
      </c>
      <c r="U131" s="406">
        <v>0.69782999999999995</v>
      </c>
      <c r="V131" s="406">
        <f t="shared" si="27"/>
        <v>0.7</v>
      </c>
      <c r="W131" s="406"/>
      <c r="X131" s="406" t="s">
        <v>356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377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>
      <c r="A132" s="409">
        <v>110</v>
      </c>
      <c r="B132" s="410" t="s">
        <v>584</v>
      </c>
      <c r="C132" s="411" t="s">
        <v>585</v>
      </c>
      <c r="D132" s="412" t="s">
        <v>314</v>
      </c>
      <c r="E132" s="413">
        <v>2</v>
      </c>
      <c r="F132" s="414"/>
      <c r="G132" s="415">
        <f t="shared" si="21"/>
        <v>0</v>
      </c>
      <c r="H132" s="414">
        <v>626</v>
      </c>
      <c r="I132" s="415">
        <f t="shared" si="22"/>
        <v>1252</v>
      </c>
      <c r="J132" s="414">
        <v>0</v>
      </c>
      <c r="K132" s="415">
        <f t="shared" si="23"/>
        <v>0</v>
      </c>
      <c r="L132" s="415">
        <v>21</v>
      </c>
      <c r="M132" s="415">
        <f t="shared" si="24"/>
        <v>0</v>
      </c>
      <c r="N132" s="415">
        <v>0</v>
      </c>
      <c r="O132" s="415">
        <f t="shared" si="25"/>
        <v>0</v>
      </c>
      <c r="P132" s="415">
        <v>0</v>
      </c>
      <c r="Q132" s="415">
        <f t="shared" si="26"/>
        <v>0</v>
      </c>
      <c r="R132" s="415"/>
      <c r="S132" s="415" t="s">
        <v>306</v>
      </c>
      <c r="T132" s="416" t="s">
        <v>307</v>
      </c>
      <c r="U132" s="406">
        <v>0</v>
      </c>
      <c r="V132" s="406">
        <f t="shared" si="27"/>
        <v>0</v>
      </c>
      <c r="W132" s="406"/>
      <c r="X132" s="406" t="s">
        <v>372</v>
      </c>
      <c r="Y132" s="151"/>
      <c r="Z132" s="151"/>
      <c r="AA132" s="151"/>
      <c r="AB132" s="151"/>
      <c r="AC132" s="151"/>
      <c r="AD132" s="151"/>
      <c r="AE132" s="151"/>
      <c r="AF132" s="151"/>
      <c r="AG132" s="151" t="s">
        <v>373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>
      <c r="A133" s="409">
        <v>111</v>
      </c>
      <c r="B133" s="410" t="s">
        <v>586</v>
      </c>
      <c r="C133" s="411" t="s">
        <v>587</v>
      </c>
      <c r="D133" s="412" t="s">
        <v>247</v>
      </c>
      <c r="E133" s="413">
        <v>2</v>
      </c>
      <c r="F133" s="414"/>
      <c r="G133" s="415">
        <f t="shared" si="21"/>
        <v>0</v>
      </c>
      <c r="H133" s="414">
        <v>0</v>
      </c>
      <c r="I133" s="415">
        <f t="shared" si="22"/>
        <v>0</v>
      </c>
      <c r="J133" s="414">
        <v>215</v>
      </c>
      <c r="K133" s="415">
        <f t="shared" si="23"/>
        <v>430</v>
      </c>
      <c r="L133" s="415">
        <v>21</v>
      </c>
      <c r="M133" s="415">
        <f t="shared" si="24"/>
        <v>0</v>
      </c>
      <c r="N133" s="415">
        <v>0</v>
      </c>
      <c r="O133" s="415">
        <f t="shared" si="25"/>
        <v>0</v>
      </c>
      <c r="P133" s="415">
        <v>0</v>
      </c>
      <c r="Q133" s="415">
        <f t="shared" si="26"/>
        <v>0</v>
      </c>
      <c r="R133" s="415"/>
      <c r="S133" s="415" t="s">
        <v>355</v>
      </c>
      <c r="T133" s="416" t="s">
        <v>355</v>
      </c>
      <c r="U133" s="406">
        <v>0.43583</v>
      </c>
      <c r="V133" s="406">
        <f t="shared" si="27"/>
        <v>0.87</v>
      </c>
      <c r="W133" s="406"/>
      <c r="X133" s="406" t="s">
        <v>356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377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33.75" outlineLevel="1">
      <c r="A134" s="409">
        <v>112</v>
      </c>
      <c r="B134" s="410" t="s">
        <v>588</v>
      </c>
      <c r="C134" s="411" t="s">
        <v>589</v>
      </c>
      <c r="D134" s="412" t="s">
        <v>314</v>
      </c>
      <c r="E134" s="413">
        <v>1</v>
      </c>
      <c r="F134" s="414"/>
      <c r="G134" s="415">
        <f t="shared" si="21"/>
        <v>0</v>
      </c>
      <c r="H134" s="414">
        <v>8206</v>
      </c>
      <c r="I134" s="415">
        <f t="shared" si="22"/>
        <v>8206</v>
      </c>
      <c r="J134" s="414">
        <v>0</v>
      </c>
      <c r="K134" s="415">
        <f t="shared" si="23"/>
        <v>0</v>
      </c>
      <c r="L134" s="415">
        <v>21</v>
      </c>
      <c r="M134" s="415">
        <f t="shared" si="24"/>
        <v>0</v>
      </c>
      <c r="N134" s="415">
        <v>0</v>
      </c>
      <c r="O134" s="415">
        <f t="shared" si="25"/>
        <v>0</v>
      </c>
      <c r="P134" s="415">
        <v>0</v>
      </c>
      <c r="Q134" s="415">
        <f t="shared" si="26"/>
        <v>0</v>
      </c>
      <c r="R134" s="415"/>
      <c r="S134" s="415" t="s">
        <v>306</v>
      </c>
      <c r="T134" s="416" t="s">
        <v>307</v>
      </c>
      <c r="U134" s="406">
        <v>0</v>
      </c>
      <c r="V134" s="406">
        <f t="shared" si="27"/>
        <v>0</v>
      </c>
      <c r="W134" s="406"/>
      <c r="X134" s="406" t="s">
        <v>372</v>
      </c>
      <c r="Y134" s="151"/>
      <c r="Z134" s="151"/>
      <c r="AA134" s="151"/>
      <c r="AB134" s="151"/>
      <c r="AC134" s="151"/>
      <c r="AD134" s="151"/>
      <c r="AE134" s="151"/>
      <c r="AF134" s="151"/>
      <c r="AG134" s="151" t="s">
        <v>373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>
      <c r="A135" s="409">
        <v>113</v>
      </c>
      <c r="B135" s="410" t="s">
        <v>590</v>
      </c>
      <c r="C135" s="411" t="s">
        <v>591</v>
      </c>
      <c r="D135" s="412" t="s">
        <v>314</v>
      </c>
      <c r="E135" s="413">
        <v>1</v>
      </c>
      <c r="F135" s="414"/>
      <c r="G135" s="415">
        <f t="shared" si="21"/>
        <v>0</v>
      </c>
      <c r="H135" s="414">
        <v>1593</v>
      </c>
      <c r="I135" s="415">
        <f t="shared" si="22"/>
        <v>1593</v>
      </c>
      <c r="J135" s="414">
        <v>0</v>
      </c>
      <c r="K135" s="415">
        <f t="shared" si="23"/>
        <v>0</v>
      </c>
      <c r="L135" s="415">
        <v>21</v>
      </c>
      <c r="M135" s="415">
        <f t="shared" si="24"/>
        <v>0</v>
      </c>
      <c r="N135" s="415">
        <v>0</v>
      </c>
      <c r="O135" s="415">
        <f t="shared" si="25"/>
        <v>0</v>
      </c>
      <c r="P135" s="415">
        <v>0</v>
      </c>
      <c r="Q135" s="415">
        <f t="shared" si="26"/>
        <v>0</v>
      </c>
      <c r="R135" s="415"/>
      <c r="S135" s="415" t="s">
        <v>306</v>
      </c>
      <c r="T135" s="416" t="s">
        <v>307</v>
      </c>
      <c r="U135" s="406">
        <v>0</v>
      </c>
      <c r="V135" s="406">
        <f t="shared" si="27"/>
        <v>0</v>
      </c>
      <c r="W135" s="406"/>
      <c r="X135" s="406" t="s">
        <v>372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373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>
      <c r="A136" s="409">
        <v>114</v>
      </c>
      <c r="B136" s="410" t="s">
        <v>592</v>
      </c>
      <c r="C136" s="411" t="s">
        <v>593</v>
      </c>
      <c r="D136" s="412" t="s">
        <v>247</v>
      </c>
      <c r="E136" s="413">
        <v>1</v>
      </c>
      <c r="F136" s="414"/>
      <c r="G136" s="415">
        <f t="shared" si="21"/>
        <v>0</v>
      </c>
      <c r="H136" s="414">
        <v>0</v>
      </c>
      <c r="I136" s="415">
        <f t="shared" si="22"/>
        <v>0</v>
      </c>
      <c r="J136" s="414">
        <v>236.5</v>
      </c>
      <c r="K136" s="415">
        <f t="shared" si="23"/>
        <v>236.5</v>
      </c>
      <c r="L136" s="415">
        <v>21</v>
      </c>
      <c r="M136" s="415">
        <f t="shared" si="24"/>
        <v>0</v>
      </c>
      <c r="N136" s="415">
        <v>0</v>
      </c>
      <c r="O136" s="415">
        <f t="shared" si="25"/>
        <v>0</v>
      </c>
      <c r="P136" s="415">
        <v>0</v>
      </c>
      <c r="Q136" s="415">
        <f t="shared" si="26"/>
        <v>0</v>
      </c>
      <c r="R136" s="415"/>
      <c r="S136" s="415" t="s">
        <v>355</v>
      </c>
      <c r="T136" s="416" t="s">
        <v>355</v>
      </c>
      <c r="U136" s="406">
        <v>0.47982999999999998</v>
      </c>
      <c r="V136" s="406">
        <f t="shared" si="27"/>
        <v>0.48</v>
      </c>
      <c r="W136" s="406"/>
      <c r="X136" s="406" t="s">
        <v>356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377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33.75" outlineLevel="1">
      <c r="A137" s="409">
        <v>115</v>
      </c>
      <c r="B137" s="410" t="s">
        <v>594</v>
      </c>
      <c r="C137" s="411" t="s">
        <v>595</v>
      </c>
      <c r="D137" s="412" t="s">
        <v>314</v>
      </c>
      <c r="E137" s="413">
        <v>5</v>
      </c>
      <c r="F137" s="414"/>
      <c r="G137" s="415">
        <f t="shared" si="21"/>
        <v>0</v>
      </c>
      <c r="H137" s="414">
        <v>4518</v>
      </c>
      <c r="I137" s="415">
        <f t="shared" si="22"/>
        <v>22590</v>
      </c>
      <c r="J137" s="414">
        <v>0</v>
      </c>
      <c r="K137" s="415">
        <f t="shared" si="23"/>
        <v>0</v>
      </c>
      <c r="L137" s="415">
        <v>21</v>
      </c>
      <c r="M137" s="415">
        <f t="shared" si="24"/>
        <v>0</v>
      </c>
      <c r="N137" s="415">
        <v>0</v>
      </c>
      <c r="O137" s="415">
        <f t="shared" si="25"/>
        <v>0</v>
      </c>
      <c r="P137" s="415">
        <v>0</v>
      </c>
      <c r="Q137" s="415">
        <f t="shared" si="26"/>
        <v>0</v>
      </c>
      <c r="R137" s="415"/>
      <c r="S137" s="415" t="s">
        <v>306</v>
      </c>
      <c r="T137" s="416" t="s">
        <v>307</v>
      </c>
      <c r="U137" s="406">
        <v>0</v>
      </c>
      <c r="V137" s="406">
        <f t="shared" si="27"/>
        <v>0</v>
      </c>
      <c r="W137" s="406"/>
      <c r="X137" s="406" t="s">
        <v>372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373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>
      <c r="A138" s="409">
        <v>116</v>
      </c>
      <c r="B138" s="410" t="s">
        <v>592</v>
      </c>
      <c r="C138" s="411" t="s">
        <v>593</v>
      </c>
      <c r="D138" s="412" t="s">
        <v>247</v>
      </c>
      <c r="E138" s="413">
        <v>5</v>
      </c>
      <c r="F138" s="414"/>
      <c r="G138" s="415">
        <f t="shared" si="21"/>
        <v>0</v>
      </c>
      <c r="H138" s="414">
        <v>0</v>
      </c>
      <c r="I138" s="415">
        <f t="shared" si="22"/>
        <v>0</v>
      </c>
      <c r="J138" s="414">
        <v>236.5</v>
      </c>
      <c r="K138" s="415">
        <f t="shared" si="23"/>
        <v>1182.5</v>
      </c>
      <c r="L138" s="415">
        <v>21</v>
      </c>
      <c r="M138" s="415">
        <f t="shared" si="24"/>
        <v>0</v>
      </c>
      <c r="N138" s="415">
        <v>0</v>
      </c>
      <c r="O138" s="415">
        <f t="shared" si="25"/>
        <v>0</v>
      </c>
      <c r="P138" s="415">
        <v>0</v>
      </c>
      <c r="Q138" s="415">
        <f t="shared" si="26"/>
        <v>0</v>
      </c>
      <c r="R138" s="415"/>
      <c r="S138" s="415" t="s">
        <v>355</v>
      </c>
      <c r="T138" s="416" t="s">
        <v>355</v>
      </c>
      <c r="U138" s="406">
        <v>0.47982999999999998</v>
      </c>
      <c r="V138" s="406">
        <f t="shared" si="27"/>
        <v>2.4</v>
      </c>
      <c r="W138" s="406"/>
      <c r="X138" s="406" t="s">
        <v>356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377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>
      <c r="A139" s="409">
        <v>117</v>
      </c>
      <c r="B139" s="410" t="s">
        <v>596</v>
      </c>
      <c r="C139" s="411" t="s">
        <v>597</v>
      </c>
      <c r="D139" s="412" t="s">
        <v>314</v>
      </c>
      <c r="E139" s="413">
        <v>3</v>
      </c>
      <c r="F139" s="414"/>
      <c r="G139" s="415">
        <f t="shared" si="21"/>
        <v>0</v>
      </c>
      <c r="H139" s="414">
        <v>1762</v>
      </c>
      <c r="I139" s="415">
        <f t="shared" si="22"/>
        <v>5286</v>
      </c>
      <c r="J139" s="414">
        <v>0</v>
      </c>
      <c r="K139" s="415">
        <f t="shared" si="23"/>
        <v>0</v>
      </c>
      <c r="L139" s="415">
        <v>21</v>
      </c>
      <c r="M139" s="415">
        <f t="shared" si="24"/>
        <v>0</v>
      </c>
      <c r="N139" s="415">
        <v>0</v>
      </c>
      <c r="O139" s="415">
        <f t="shared" si="25"/>
        <v>0</v>
      </c>
      <c r="P139" s="415">
        <v>0</v>
      </c>
      <c r="Q139" s="415">
        <f t="shared" si="26"/>
        <v>0</v>
      </c>
      <c r="R139" s="415"/>
      <c r="S139" s="415" t="s">
        <v>306</v>
      </c>
      <c r="T139" s="416" t="s">
        <v>307</v>
      </c>
      <c r="U139" s="406">
        <v>0</v>
      </c>
      <c r="V139" s="406">
        <f t="shared" si="27"/>
        <v>0</v>
      </c>
      <c r="W139" s="406"/>
      <c r="X139" s="406" t="s">
        <v>372</v>
      </c>
      <c r="Y139" s="151"/>
      <c r="Z139" s="151"/>
      <c r="AA139" s="151"/>
      <c r="AB139" s="151"/>
      <c r="AC139" s="151"/>
      <c r="AD139" s="151"/>
      <c r="AE139" s="151"/>
      <c r="AF139" s="151"/>
      <c r="AG139" s="151" t="s">
        <v>373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22.5" outlineLevel="1">
      <c r="A140" s="409">
        <v>118</v>
      </c>
      <c r="B140" s="410" t="s">
        <v>598</v>
      </c>
      <c r="C140" s="411" t="s">
        <v>599</v>
      </c>
      <c r="D140" s="412" t="s">
        <v>314</v>
      </c>
      <c r="E140" s="413">
        <v>3</v>
      </c>
      <c r="F140" s="414"/>
      <c r="G140" s="415">
        <f t="shared" si="21"/>
        <v>0</v>
      </c>
      <c r="H140" s="414">
        <v>724</v>
      </c>
      <c r="I140" s="415">
        <f t="shared" si="22"/>
        <v>2172</v>
      </c>
      <c r="J140" s="414">
        <v>0</v>
      </c>
      <c r="K140" s="415">
        <f t="shared" si="23"/>
        <v>0</v>
      </c>
      <c r="L140" s="415">
        <v>21</v>
      </c>
      <c r="M140" s="415">
        <f t="shared" si="24"/>
        <v>0</v>
      </c>
      <c r="N140" s="415">
        <v>0</v>
      </c>
      <c r="O140" s="415">
        <f t="shared" si="25"/>
        <v>0</v>
      </c>
      <c r="P140" s="415">
        <v>0</v>
      </c>
      <c r="Q140" s="415">
        <f t="shared" si="26"/>
        <v>0</v>
      </c>
      <c r="R140" s="415"/>
      <c r="S140" s="415" t="s">
        <v>306</v>
      </c>
      <c r="T140" s="416" t="s">
        <v>307</v>
      </c>
      <c r="U140" s="406">
        <v>0</v>
      </c>
      <c r="V140" s="406">
        <f t="shared" si="27"/>
        <v>0</v>
      </c>
      <c r="W140" s="406"/>
      <c r="X140" s="406" t="s">
        <v>372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373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>
      <c r="A141" s="409">
        <v>119</v>
      </c>
      <c r="B141" s="410" t="s">
        <v>600</v>
      </c>
      <c r="C141" s="411" t="s">
        <v>601</v>
      </c>
      <c r="D141" s="412" t="s">
        <v>247</v>
      </c>
      <c r="E141" s="413">
        <v>1</v>
      </c>
      <c r="F141" s="414"/>
      <c r="G141" s="415">
        <f t="shared" si="21"/>
        <v>0</v>
      </c>
      <c r="H141" s="414">
        <v>0</v>
      </c>
      <c r="I141" s="415">
        <f t="shared" si="22"/>
        <v>0</v>
      </c>
      <c r="J141" s="414">
        <v>223</v>
      </c>
      <c r="K141" s="415">
        <f t="shared" si="23"/>
        <v>223</v>
      </c>
      <c r="L141" s="415">
        <v>21</v>
      </c>
      <c r="M141" s="415">
        <f t="shared" si="24"/>
        <v>0</v>
      </c>
      <c r="N141" s="415">
        <v>0</v>
      </c>
      <c r="O141" s="415">
        <f t="shared" si="25"/>
        <v>0</v>
      </c>
      <c r="P141" s="415">
        <v>0</v>
      </c>
      <c r="Q141" s="415">
        <f t="shared" si="26"/>
        <v>0</v>
      </c>
      <c r="R141" s="415"/>
      <c r="S141" s="415" t="s">
        <v>355</v>
      </c>
      <c r="T141" s="416" t="s">
        <v>355</v>
      </c>
      <c r="U141" s="406">
        <v>0.45217000000000002</v>
      </c>
      <c r="V141" s="406">
        <f t="shared" si="27"/>
        <v>0.45</v>
      </c>
      <c r="W141" s="406"/>
      <c r="X141" s="406" t="s">
        <v>356</v>
      </c>
      <c r="Y141" s="151"/>
      <c r="Z141" s="151"/>
      <c r="AA141" s="151"/>
      <c r="AB141" s="151"/>
      <c r="AC141" s="151"/>
      <c r="AD141" s="151"/>
      <c r="AE141" s="151"/>
      <c r="AF141" s="151"/>
      <c r="AG141" s="151" t="s">
        <v>377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ht="33.75" outlineLevel="1">
      <c r="A142" s="409">
        <v>120</v>
      </c>
      <c r="B142" s="410" t="s">
        <v>602</v>
      </c>
      <c r="C142" s="411" t="s">
        <v>603</v>
      </c>
      <c r="D142" s="412" t="s">
        <v>200</v>
      </c>
      <c r="E142" s="413">
        <v>250</v>
      </c>
      <c r="F142" s="414"/>
      <c r="G142" s="415">
        <f t="shared" si="21"/>
        <v>0</v>
      </c>
      <c r="H142" s="414">
        <v>10.7</v>
      </c>
      <c r="I142" s="415">
        <f t="shared" si="22"/>
        <v>2675</v>
      </c>
      <c r="J142" s="414">
        <v>0</v>
      </c>
      <c r="K142" s="415">
        <f t="shared" si="23"/>
        <v>0</v>
      </c>
      <c r="L142" s="415">
        <v>21</v>
      </c>
      <c r="M142" s="415">
        <f t="shared" si="24"/>
        <v>0</v>
      </c>
      <c r="N142" s="415">
        <v>3.0000000000000001E-5</v>
      </c>
      <c r="O142" s="415">
        <f t="shared" si="25"/>
        <v>0.01</v>
      </c>
      <c r="P142" s="415">
        <v>0</v>
      </c>
      <c r="Q142" s="415">
        <f t="shared" si="26"/>
        <v>0</v>
      </c>
      <c r="R142" s="415" t="s">
        <v>399</v>
      </c>
      <c r="S142" s="415" t="s">
        <v>355</v>
      </c>
      <c r="T142" s="416" t="s">
        <v>355</v>
      </c>
      <c r="U142" s="406">
        <v>0</v>
      </c>
      <c r="V142" s="406">
        <f t="shared" si="27"/>
        <v>0</v>
      </c>
      <c r="W142" s="406"/>
      <c r="X142" s="406" t="s">
        <v>372</v>
      </c>
      <c r="Y142" s="151"/>
      <c r="Z142" s="151"/>
      <c r="AA142" s="151"/>
      <c r="AB142" s="151"/>
      <c r="AC142" s="151"/>
      <c r="AD142" s="151"/>
      <c r="AE142" s="151"/>
      <c r="AF142" s="151"/>
      <c r="AG142" s="151" t="s">
        <v>373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>
      <c r="A143" s="409">
        <v>121</v>
      </c>
      <c r="B143" s="410" t="s">
        <v>604</v>
      </c>
      <c r="C143" s="411" t="s">
        <v>605</v>
      </c>
      <c r="D143" s="412" t="s">
        <v>200</v>
      </c>
      <c r="E143" s="413">
        <v>250</v>
      </c>
      <c r="F143" s="414"/>
      <c r="G143" s="415">
        <f t="shared" si="21"/>
        <v>0</v>
      </c>
      <c r="H143" s="414">
        <v>0</v>
      </c>
      <c r="I143" s="415">
        <f t="shared" si="22"/>
        <v>0</v>
      </c>
      <c r="J143" s="414">
        <v>31</v>
      </c>
      <c r="K143" s="415">
        <f t="shared" si="23"/>
        <v>7750</v>
      </c>
      <c r="L143" s="415">
        <v>21</v>
      </c>
      <c r="M143" s="415">
        <f t="shared" si="24"/>
        <v>0</v>
      </c>
      <c r="N143" s="415">
        <v>0</v>
      </c>
      <c r="O143" s="415">
        <f t="shared" si="25"/>
        <v>0</v>
      </c>
      <c r="P143" s="415">
        <v>0</v>
      </c>
      <c r="Q143" s="415">
        <f t="shared" si="26"/>
        <v>0</v>
      </c>
      <c r="R143" s="415"/>
      <c r="S143" s="415" t="s">
        <v>355</v>
      </c>
      <c r="T143" s="416" t="s">
        <v>355</v>
      </c>
      <c r="U143" s="406">
        <v>6.2829999999999997E-2</v>
      </c>
      <c r="V143" s="406">
        <f t="shared" si="27"/>
        <v>15.71</v>
      </c>
      <c r="W143" s="406"/>
      <c r="X143" s="406" t="s">
        <v>356</v>
      </c>
      <c r="Y143" s="151"/>
      <c r="Z143" s="151"/>
      <c r="AA143" s="151"/>
      <c r="AB143" s="151"/>
      <c r="AC143" s="151"/>
      <c r="AD143" s="151"/>
      <c r="AE143" s="151"/>
      <c r="AF143" s="151"/>
      <c r="AG143" s="151" t="s">
        <v>377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ht="22.5" outlineLevel="1">
      <c r="A144" s="409">
        <v>122</v>
      </c>
      <c r="B144" s="410" t="s">
        <v>606</v>
      </c>
      <c r="C144" s="411" t="s">
        <v>607</v>
      </c>
      <c r="D144" s="412" t="s">
        <v>200</v>
      </c>
      <c r="E144" s="413">
        <v>60</v>
      </c>
      <c r="F144" s="414"/>
      <c r="G144" s="415">
        <f t="shared" si="21"/>
        <v>0</v>
      </c>
      <c r="H144" s="414">
        <v>11.1</v>
      </c>
      <c r="I144" s="415">
        <f t="shared" si="22"/>
        <v>666</v>
      </c>
      <c r="J144" s="414">
        <v>0</v>
      </c>
      <c r="K144" s="415">
        <f t="shared" si="23"/>
        <v>0</v>
      </c>
      <c r="L144" s="415">
        <v>21</v>
      </c>
      <c r="M144" s="415">
        <f t="shared" si="24"/>
        <v>0</v>
      </c>
      <c r="N144" s="415">
        <v>4.0000000000000003E-5</v>
      </c>
      <c r="O144" s="415">
        <f t="shared" si="25"/>
        <v>0</v>
      </c>
      <c r="P144" s="415">
        <v>0</v>
      </c>
      <c r="Q144" s="415">
        <f t="shared" si="26"/>
        <v>0</v>
      </c>
      <c r="R144" s="415" t="s">
        <v>399</v>
      </c>
      <c r="S144" s="415" t="s">
        <v>355</v>
      </c>
      <c r="T144" s="416" t="s">
        <v>355</v>
      </c>
      <c r="U144" s="406">
        <v>0</v>
      </c>
      <c r="V144" s="406">
        <f t="shared" si="27"/>
        <v>0</v>
      </c>
      <c r="W144" s="406"/>
      <c r="X144" s="406" t="s">
        <v>372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373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>
      <c r="A145" s="398">
        <v>123</v>
      </c>
      <c r="B145" s="431" t="s">
        <v>608</v>
      </c>
      <c r="C145" s="432" t="s">
        <v>609</v>
      </c>
      <c r="D145" s="433" t="s">
        <v>200</v>
      </c>
      <c r="E145" s="434">
        <v>60</v>
      </c>
      <c r="F145" s="435"/>
      <c r="G145" s="436">
        <f t="shared" si="21"/>
        <v>0</v>
      </c>
      <c r="H145" s="435">
        <v>0</v>
      </c>
      <c r="I145" s="436">
        <f t="shared" si="22"/>
        <v>0</v>
      </c>
      <c r="J145" s="435">
        <v>44.7</v>
      </c>
      <c r="K145" s="436">
        <f t="shared" si="23"/>
        <v>2682</v>
      </c>
      <c r="L145" s="436">
        <v>21</v>
      </c>
      <c r="M145" s="436">
        <f t="shared" si="24"/>
        <v>0</v>
      </c>
      <c r="N145" s="436">
        <v>0</v>
      </c>
      <c r="O145" s="436">
        <f t="shared" si="25"/>
        <v>0</v>
      </c>
      <c r="P145" s="436">
        <v>0</v>
      </c>
      <c r="Q145" s="436">
        <f t="shared" si="26"/>
        <v>0</v>
      </c>
      <c r="R145" s="436" t="s">
        <v>77</v>
      </c>
      <c r="S145" s="436" t="s">
        <v>355</v>
      </c>
      <c r="T145" s="437" t="s">
        <v>355</v>
      </c>
      <c r="U145" s="406">
        <v>9.0499999999999997E-2</v>
      </c>
      <c r="V145" s="406">
        <f t="shared" si="27"/>
        <v>5.43</v>
      </c>
      <c r="W145" s="406"/>
      <c r="X145" s="406" t="s">
        <v>356</v>
      </c>
      <c r="Y145" s="151"/>
      <c r="Z145" s="151"/>
      <c r="AA145" s="151"/>
      <c r="AB145" s="151"/>
      <c r="AC145" s="151"/>
      <c r="AD145" s="151"/>
      <c r="AE145" s="151"/>
      <c r="AF145" s="151"/>
      <c r="AG145" s="151" t="s">
        <v>377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>
      <c r="A146" s="407"/>
      <c r="B146" s="408"/>
      <c r="C146" s="593" t="s">
        <v>610</v>
      </c>
      <c r="D146" s="594"/>
      <c r="E146" s="594"/>
      <c r="F146" s="594"/>
      <c r="G146" s="594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151"/>
      <c r="Z146" s="151"/>
      <c r="AA146" s="151"/>
      <c r="AB146" s="151"/>
      <c r="AC146" s="151"/>
      <c r="AD146" s="151"/>
      <c r="AE146" s="151"/>
      <c r="AF146" s="151"/>
      <c r="AG146" s="151" t="s">
        <v>359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22.5" outlineLevel="1">
      <c r="A147" s="409">
        <v>124</v>
      </c>
      <c r="B147" s="410" t="s">
        <v>611</v>
      </c>
      <c r="C147" s="411" t="s">
        <v>612</v>
      </c>
      <c r="D147" s="412" t="s">
        <v>247</v>
      </c>
      <c r="E147" s="413">
        <v>3</v>
      </c>
      <c r="F147" s="414"/>
      <c r="G147" s="415">
        <f t="shared" ref="G147:G166" si="28">ROUND(E147*F147,2)</f>
        <v>0</v>
      </c>
      <c r="H147" s="414">
        <v>13200</v>
      </c>
      <c r="I147" s="415">
        <f t="shared" ref="I147:I166" si="29">ROUND(E147*H147,2)</f>
        <v>39600</v>
      </c>
      <c r="J147" s="414">
        <v>0</v>
      </c>
      <c r="K147" s="415">
        <f t="shared" ref="K147:K166" si="30">ROUND(E147*J147,2)</f>
        <v>0</v>
      </c>
      <c r="L147" s="415">
        <v>21</v>
      </c>
      <c r="M147" s="415">
        <f t="shared" ref="M147:M166" si="31">G147*(1+L147/100)</f>
        <v>0</v>
      </c>
      <c r="N147" s="415">
        <v>0</v>
      </c>
      <c r="O147" s="415">
        <f t="shared" ref="O147:O166" si="32">ROUND(E147*N147,2)</f>
        <v>0</v>
      </c>
      <c r="P147" s="415">
        <v>0</v>
      </c>
      <c r="Q147" s="415">
        <f t="shared" ref="Q147:Q166" si="33">ROUND(E147*P147,2)</f>
        <v>0</v>
      </c>
      <c r="R147" s="415"/>
      <c r="S147" s="415" t="s">
        <v>306</v>
      </c>
      <c r="T147" s="416" t="s">
        <v>307</v>
      </c>
      <c r="U147" s="406">
        <v>0</v>
      </c>
      <c r="V147" s="406">
        <f t="shared" ref="V147:V166" si="34">ROUND(E147*U147,2)</f>
        <v>0</v>
      </c>
      <c r="W147" s="406"/>
      <c r="X147" s="406" t="s">
        <v>372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373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>
      <c r="A148" s="409">
        <v>125</v>
      </c>
      <c r="B148" s="410" t="s">
        <v>613</v>
      </c>
      <c r="C148" s="411" t="s">
        <v>614</v>
      </c>
      <c r="D148" s="412" t="s">
        <v>247</v>
      </c>
      <c r="E148" s="413">
        <v>3</v>
      </c>
      <c r="F148" s="414"/>
      <c r="G148" s="415">
        <f t="shared" si="28"/>
        <v>0</v>
      </c>
      <c r="H148" s="414">
        <v>0</v>
      </c>
      <c r="I148" s="415">
        <f t="shared" si="29"/>
        <v>0</v>
      </c>
      <c r="J148" s="414">
        <v>296</v>
      </c>
      <c r="K148" s="415">
        <f t="shared" si="30"/>
        <v>888</v>
      </c>
      <c r="L148" s="415">
        <v>21</v>
      </c>
      <c r="M148" s="415">
        <f t="shared" si="31"/>
        <v>0</v>
      </c>
      <c r="N148" s="415">
        <v>0</v>
      </c>
      <c r="O148" s="415">
        <f t="shared" si="32"/>
        <v>0</v>
      </c>
      <c r="P148" s="415">
        <v>0</v>
      </c>
      <c r="Q148" s="415">
        <f t="shared" si="33"/>
        <v>0</v>
      </c>
      <c r="R148" s="415"/>
      <c r="S148" s="415" t="s">
        <v>355</v>
      </c>
      <c r="T148" s="416" t="s">
        <v>355</v>
      </c>
      <c r="U148" s="406">
        <v>0.59950000000000003</v>
      </c>
      <c r="V148" s="406">
        <f t="shared" si="34"/>
        <v>1.8</v>
      </c>
      <c r="W148" s="406"/>
      <c r="X148" s="406" t="s">
        <v>356</v>
      </c>
      <c r="Y148" s="151"/>
      <c r="Z148" s="151"/>
      <c r="AA148" s="151"/>
      <c r="AB148" s="151"/>
      <c r="AC148" s="151"/>
      <c r="AD148" s="151"/>
      <c r="AE148" s="151"/>
      <c r="AF148" s="151"/>
      <c r="AG148" s="151" t="s">
        <v>377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22.5" outlineLevel="1">
      <c r="A149" s="409">
        <v>126</v>
      </c>
      <c r="B149" s="410" t="s">
        <v>615</v>
      </c>
      <c r="C149" s="411" t="s">
        <v>616</v>
      </c>
      <c r="D149" s="412" t="s">
        <v>516</v>
      </c>
      <c r="E149" s="413">
        <v>1</v>
      </c>
      <c r="F149" s="414"/>
      <c r="G149" s="415">
        <f t="shared" si="28"/>
        <v>0</v>
      </c>
      <c r="H149" s="414">
        <v>10288</v>
      </c>
      <c r="I149" s="415">
        <f t="shared" si="29"/>
        <v>10288</v>
      </c>
      <c r="J149" s="414">
        <v>0</v>
      </c>
      <c r="K149" s="415">
        <f t="shared" si="30"/>
        <v>0</v>
      </c>
      <c r="L149" s="415">
        <v>21</v>
      </c>
      <c r="M149" s="415">
        <f t="shared" si="31"/>
        <v>0</v>
      </c>
      <c r="N149" s="415">
        <v>0</v>
      </c>
      <c r="O149" s="415">
        <f t="shared" si="32"/>
        <v>0</v>
      </c>
      <c r="P149" s="415">
        <v>0</v>
      </c>
      <c r="Q149" s="415">
        <f t="shared" si="33"/>
        <v>0</v>
      </c>
      <c r="R149" s="415"/>
      <c r="S149" s="415" t="s">
        <v>306</v>
      </c>
      <c r="T149" s="416" t="s">
        <v>307</v>
      </c>
      <c r="U149" s="406">
        <v>0</v>
      </c>
      <c r="V149" s="406">
        <f t="shared" si="34"/>
        <v>0</v>
      </c>
      <c r="W149" s="406"/>
      <c r="X149" s="406" t="s">
        <v>372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373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>
      <c r="A150" s="409">
        <v>127</v>
      </c>
      <c r="B150" s="410" t="s">
        <v>617</v>
      </c>
      <c r="C150" s="411" t="s">
        <v>618</v>
      </c>
      <c r="D150" s="412" t="s">
        <v>247</v>
      </c>
      <c r="E150" s="413">
        <v>1</v>
      </c>
      <c r="F150" s="414"/>
      <c r="G150" s="415">
        <f t="shared" si="28"/>
        <v>0</v>
      </c>
      <c r="H150" s="414">
        <v>0</v>
      </c>
      <c r="I150" s="415">
        <f t="shared" si="29"/>
        <v>0</v>
      </c>
      <c r="J150" s="414">
        <v>3290</v>
      </c>
      <c r="K150" s="415">
        <f t="shared" si="30"/>
        <v>3290</v>
      </c>
      <c r="L150" s="415">
        <v>21</v>
      </c>
      <c r="M150" s="415">
        <f t="shared" si="31"/>
        <v>0</v>
      </c>
      <c r="N150" s="415">
        <v>0</v>
      </c>
      <c r="O150" s="415">
        <f t="shared" si="32"/>
        <v>0</v>
      </c>
      <c r="P150" s="415">
        <v>0</v>
      </c>
      <c r="Q150" s="415">
        <f t="shared" si="33"/>
        <v>0</v>
      </c>
      <c r="R150" s="415"/>
      <c r="S150" s="415" t="s">
        <v>355</v>
      </c>
      <c r="T150" s="416" t="s">
        <v>355</v>
      </c>
      <c r="U150" s="406">
        <v>6.673</v>
      </c>
      <c r="V150" s="406">
        <f t="shared" si="34"/>
        <v>6.67</v>
      </c>
      <c r="W150" s="406"/>
      <c r="X150" s="406" t="s">
        <v>356</v>
      </c>
      <c r="Y150" s="151"/>
      <c r="Z150" s="151"/>
      <c r="AA150" s="151"/>
      <c r="AB150" s="151"/>
      <c r="AC150" s="151"/>
      <c r="AD150" s="151"/>
      <c r="AE150" s="151"/>
      <c r="AF150" s="151"/>
      <c r="AG150" s="151" t="s">
        <v>377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ht="22.5" outlineLevel="1">
      <c r="A151" s="409">
        <v>128</v>
      </c>
      <c r="B151" s="410" t="s">
        <v>619</v>
      </c>
      <c r="C151" s="411" t="s">
        <v>620</v>
      </c>
      <c r="D151" s="412" t="s">
        <v>247</v>
      </c>
      <c r="E151" s="413">
        <v>3</v>
      </c>
      <c r="F151" s="414"/>
      <c r="G151" s="415">
        <f t="shared" si="28"/>
        <v>0</v>
      </c>
      <c r="H151" s="414">
        <v>3239</v>
      </c>
      <c r="I151" s="415">
        <f t="shared" si="29"/>
        <v>9717</v>
      </c>
      <c r="J151" s="414">
        <v>0</v>
      </c>
      <c r="K151" s="415">
        <f t="shared" si="30"/>
        <v>0</v>
      </c>
      <c r="L151" s="415">
        <v>21</v>
      </c>
      <c r="M151" s="415">
        <f t="shared" si="31"/>
        <v>0</v>
      </c>
      <c r="N151" s="415">
        <v>0</v>
      </c>
      <c r="O151" s="415">
        <f t="shared" si="32"/>
        <v>0</v>
      </c>
      <c r="P151" s="415">
        <v>0</v>
      </c>
      <c r="Q151" s="415">
        <f t="shared" si="33"/>
        <v>0</v>
      </c>
      <c r="R151" s="415"/>
      <c r="S151" s="415" t="s">
        <v>306</v>
      </c>
      <c r="T151" s="416" t="s">
        <v>307</v>
      </c>
      <c r="U151" s="406">
        <v>0</v>
      </c>
      <c r="V151" s="406">
        <f t="shared" si="34"/>
        <v>0</v>
      </c>
      <c r="W151" s="406"/>
      <c r="X151" s="406" t="s">
        <v>372</v>
      </c>
      <c r="Y151" s="151"/>
      <c r="Z151" s="151"/>
      <c r="AA151" s="151"/>
      <c r="AB151" s="151"/>
      <c r="AC151" s="151"/>
      <c r="AD151" s="151"/>
      <c r="AE151" s="151"/>
      <c r="AF151" s="151"/>
      <c r="AG151" s="151" t="s">
        <v>373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>
      <c r="A152" s="409">
        <v>129</v>
      </c>
      <c r="B152" s="410" t="s">
        <v>621</v>
      </c>
      <c r="C152" s="411" t="s">
        <v>622</v>
      </c>
      <c r="D152" s="412" t="s">
        <v>247</v>
      </c>
      <c r="E152" s="413">
        <v>1</v>
      </c>
      <c r="F152" s="414"/>
      <c r="G152" s="415">
        <f t="shared" si="28"/>
        <v>0</v>
      </c>
      <c r="H152" s="414">
        <v>2455</v>
      </c>
      <c r="I152" s="415">
        <f t="shared" si="29"/>
        <v>2455</v>
      </c>
      <c r="J152" s="414">
        <v>0</v>
      </c>
      <c r="K152" s="415">
        <f t="shared" si="30"/>
        <v>0</v>
      </c>
      <c r="L152" s="415">
        <v>21</v>
      </c>
      <c r="M152" s="415">
        <f t="shared" si="31"/>
        <v>0</v>
      </c>
      <c r="N152" s="415">
        <v>8.2000000000000007E-3</v>
      </c>
      <c r="O152" s="415">
        <f t="shared" si="32"/>
        <v>0.01</v>
      </c>
      <c r="P152" s="415">
        <v>0</v>
      </c>
      <c r="Q152" s="415">
        <f t="shared" si="33"/>
        <v>0</v>
      </c>
      <c r="R152" s="415" t="s">
        <v>399</v>
      </c>
      <c r="S152" s="415" t="s">
        <v>355</v>
      </c>
      <c r="T152" s="416" t="s">
        <v>355</v>
      </c>
      <c r="U152" s="406">
        <v>0</v>
      </c>
      <c r="V152" s="406">
        <f t="shared" si="34"/>
        <v>0</v>
      </c>
      <c r="W152" s="406"/>
      <c r="X152" s="406" t="s">
        <v>372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373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>
      <c r="A153" s="409">
        <v>130</v>
      </c>
      <c r="B153" s="410" t="s">
        <v>623</v>
      </c>
      <c r="C153" s="411" t="s">
        <v>624</v>
      </c>
      <c r="D153" s="412" t="s">
        <v>247</v>
      </c>
      <c r="E153" s="413">
        <v>1</v>
      </c>
      <c r="F153" s="414"/>
      <c r="G153" s="415">
        <f t="shared" si="28"/>
        <v>0</v>
      </c>
      <c r="H153" s="414">
        <v>0</v>
      </c>
      <c r="I153" s="415">
        <f t="shared" si="29"/>
        <v>0</v>
      </c>
      <c r="J153" s="414">
        <v>285</v>
      </c>
      <c r="K153" s="415">
        <f t="shared" si="30"/>
        <v>285</v>
      </c>
      <c r="L153" s="415">
        <v>21</v>
      </c>
      <c r="M153" s="415">
        <f t="shared" si="31"/>
        <v>0</v>
      </c>
      <c r="N153" s="415">
        <v>0</v>
      </c>
      <c r="O153" s="415">
        <f t="shared" si="32"/>
        <v>0</v>
      </c>
      <c r="P153" s="415">
        <v>0</v>
      </c>
      <c r="Q153" s="415">
        <f t="shared" si="33"/>
        <v>0</v>
      </c>
      <c r="R153" s="415"/>
      <c r="S153" s="415" t="s">
        <v>355</v>
      </c>
      <c r="T153" s="416" t="s">
        <v>355</v>
      </c>
      <c r="U153" s="406">
        <v>0.57750000000000001</v>
      </c>
      <c r="V153" s="406">
        <f t="shared" si="34"/>
        <v>0.57999999999999996</v>
      </c>
      <c r="W153" s="406"/>
      <c r="X153" s="406" t="s">
        <v>356</v>
      </c>
      <c r="Y153" s="151"/>
      <c r="Z153" s="151"/>
      <c r="AA153" s="151"/>
      <c r="AB153" s="151"/>
      <c r="AC153" s="151"/>
      <c r="AD153" s="151"/>
      <c r="AE153" s="151"/>
      <c r="AF153" s="151"/>
      <c r="AG153" s="151" t="s">
        <v>377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>
      <c r="A154" s="409">
        <v>131</v>
      </c>
      <c r="B154" s="410" t="s">
        <v>625</v>
      </c>
      <c r="C154" s="411" t="s">
        <v>626</v>
      </c>
      <c r="D154" s="412" t="s">
        <v>247</v>
      </c>
      <c r="E154" s="413">
        <v>14</v>
      </c>
      <c r="F154" s="414"/>
      <c r="G154" s="415">
        <f t="shared" si="28"/>
        <v>0</v>
      </c>
      <c r="H154" s="414">
        <v>496</v>
      </c>
      <c r="I154" s="415">
        <f t="shared" si="29"/>
        <v>6944</v>
      </c>
      <c r="J154" s="414">
        <v>0</v>
      </c>
      <c r="K154" s="415">
        <f t="shared" si="30"/>
        <v>0</v>
      </c>
      <c r="L154" s="415">
        <v>21</v>
      </c>
      <c r="M154" s="415">
        <f t="shared" si="31"/>
        <v>0</v>
      </c>
      <c r="N154" s="415">
        <v>0</v>
      </c>
      <c r="O154" s="415">
        <f t="shared" si="32"/>
        <v>0</v>
      </c>
      <c r="P154" s="415">
        <v>0</v>
      </c>
      <c r="Q154" s="415">
        <f t="shared" si="33"/>
        <v>0</v>
      </c>
      <c r="R154" s="415"/>
      <c r="S154" s="415" t="s">
        <v>306</v>
      </c>
      <c r="T154" s="416" t="s">
        <v>307</v>
      </c>
      <c r="U154" s="406">
        <v>0</v>
      </c>
      <c r="V154" s="406">
        <f t="shared" si="34"/>
        <v>0</v>
      </c>
      <c r="W154" s="406"/>
      <c r="X154" s="406" t="s">
        <v>372</v>
      </c>
      <c r="Y154" s="151"/>
      <c r="Z154" s="151"/>
      <c r="AA154" s="151"/>
      <c r="AB154" s="151"/>
      <c r="AC154" s="151"/>
      <c r="AD154" s="151"/>
      <c r="AE154" s="151"/>
      <c r="AF154" s="151"/>
      <c r="AG154" s="151" t="s">
        <v>373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>
      <c r="A155" s="409">
        <v>132</v>
      </c>
      <c r="B155" s="410" t="s">
        <v>627</v>
      </c>
      <c r="C155" s="411" t="s">
        <v>628</v>
      </c>
      <c r="D155" s="412" t="s">
        <v>516</v>
      </c>
      <c r="E155" s="413">
        <v>9</v>
      </c>
      <c r="F155" s="414"/>
      <c r="G155" s="415">
        <f t="shared" si="28"/>
        <v>0</v>
      </c>
      <c r="H155" s="414">
        <v>870</v>
      </c>
      <c r="I155" s="415">
        <f t="shared" si="29"/>
        <v>7830</v>
      </c>
      <c r="J155" s="414">
        <v>0</v>
      </c>
      <c r="K155" s="415">
        <f t="shared" si="30"/>
        <v>0</v>
      </c>
      <c r="L155" s="415">
        <v>21</v>
      </c>
      <c r="M155" s="415">
        <f t="shared" si="31"/>
        <v>0</v>
      </c>
      <c r="N155" s="415">
        <v>0</v>
      </c>
      <c r="O155" s="415">
        <f t="shared" si="32"/>
        <v>0</v>
      </c>
      <c r="P155" s="415">
        <v>0</v>
      </c>
      <c r="Q155" s="415">
        <f t="shared" si="33"/>
        <v>0</v>
      </c>
      <c r="R155" s="415"/>
      <c r="S155" s="415" t="s">
        <v>306</v>
      </c>
      <c r="T155" s="416" t="s">
        <v>307</v>
      </c>
      <c r="U155" s="406">
        <v>0</v>
      </c>
      <c r="V155" s="406">
        <f t="shared" si="34"/>
        <v>0</v>
      </c>
      <c r="W155" s="406"/>
      <c r="X155" s="406" t="s">
        <v>372</v>
      </c>
      <c r="Y155" s="151"/>
      <c r="Z155" s="151"/>
      <c r="AA155" s="151"/>
      <c r="AB155" s="151"/>
      <c r="AC155" s="151"/>
      <c r="AD155" s="151"/>
      <c r="AE155" s="151"/>
      <c r="AF155" s="151"/>
      <c r="AG155" s="151" t="s">
        <v>373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>
      <c r="A156" s="409">
        <v>133</v>
      </c>
      <c r="B156" s="410" t="s">
        <v>629</v>
      </c>
      <c r="C156" s="411" t="s">
        <v>630</v>
      </c>
      <c r="D156" s="412" t="s">
        <v>314</v>
      </c>
      <c r="E156" s="413">
        <v>1</v>
      </c>
      <c r="F156" s="414"/>
      <c r="G156" s="415">
        <f t="shared" si="28"/>
        <v>0</v>
      </c>
      <c r="H156" s="414">
        <v>444.6</v>
      </c>
      <c r="I156" s="415">
        <f t="shared" si="29"/>
        <v>444.6</v>
      </c>
      <c r="J156" s="414">
        <v>0</v>
      </c>
      <c r="K156" s="415">
        <f t="shared" si="30"/>
        <v>0</v>
      </c>
      <c r="L156" s="415">
        <v>21</v>
      </c>
      <c r="M156" s="415">
        <f t="shared" si="31"/>
        <v>0</v>
      </c>
      <c r="N156" s="415">
        <v>0</v>
      </c>
      <c r="O156" s="415">
        <f t="shared" si="32"/>
        <v>0</v>
      </c>
      <c r="P156" s="415">
        <v>0</v>
      </c>
      <c r="Q156" s="415">
        <f t="shared" si="33"/>
        <v>0</v>
      </c>
      <c r="R156" s="415"/>
      <c r="S156" s="415" t="s">
        <v>306</v>
      </c>
      <c r="T156" s="416" t="s">
        <v>307</v>
      </c>
      <c r="U156" s="406">
        <v>0</v>
      </c>
      <c r="V156" s="406">
        <f t="shared" si="34"/>
        <v>0</v>
      </c>
      <c r="W156" s="406"/>
      <c r="X156" s="406" t="s">
        <v>372</v>
      </c>
      <c r="Y156" s="151"/>
      <c r="Z156" s="151"/>
      <c r="AA156" s="151"/>
      <c r="AB156" s="151"/>
      <c r="AC156" s="151"/>
      <c r="AD156" s="151"/>
      <c r="AE156" s="151"/>
      <c r="AF156" s="151"/>
      <c r="AG156" s="151" t="s">
        <v>373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>
      <c r="A157" s="409">
        <v>134</v>
      </c>
      <c r="B157" s="410" t="s">
        <v>631</v>
      </c>
      <c r="C157" s="411" t="s">
        <v>632</v>
      </c>
      <c r="D157" s="412" t="s">
        <v>247</v>
      </c>
      <c r="E157" s="413">
        <v>24</v>
      </c>
      <c r="F157" s="414"/>
      <c r="G157" s="415">
        <f t="shared" si="28"/>
        <v>0</v>
      </c>
      <c r="H157" s="414">
        <v>0</v>
      </c>
      <c r="I157" s="415">
        <f t="shared" si="29"/>
        <v>0</v>
      </c>
      <c r="J157" s="414">
        <v>334.5</v>
      </c>
      <c r="K157" s="415">
        <f t="shared" si="30"/>
        <v>8028</v>
      </c>
      <c r="L157" s="415">
        <v>21</v>
      </c>
      <c r="M157" s="415">
        <f t="shared" si="31"/>
        <v>0</v>
      </c>
      <c r="N157" s="415">
        <v>0</v>
      </c>
      <c r="O157" s="415">
        <f t="shared" si="32"/>
        <v>0</v>
      </c>
      <c r="P157" s="415">
        <v>0</v>
      </c>
      <c r="Q157" s="415">
        <f t="shared" si="33"/>
        <v>0</v>
      </c>
      <c r="R157" s="415"/>
      <c r="S157" s="415" t="s">
        <v>355</v>
      </c>
      <c r="T157" s="416" t="s">
        <v>355</v>
      </c>
      <c r="U157" s="406">
        <v>0.67759999999999998</v>
      </c>
      <c r="V157" s="406">
        <f t="shared" si="34"/>
        <v>16.260000000000002</v>
      </c>
      <c r="W157" s="406"/>
      <c r="X157" s="406" t="s">
        <v>356</v>
      </c>
      <c r="Y157" s="151"/>
      <c r="Z157" s="151"/>
      <c r="AA157" s="151"/>
      <c r="AB157" s="151"/>
      <c r="AC157" s="151"/>
      <c r="AD157" s="151"/>
      <c r="AE157" s="151"/>
      <c r="AF157" s="151"/>
      <c r="AG157" s="151" t="s">
        <v>377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>
      <c r="A158" s="409">
        <v>135</v>
      </c>
      <c r="B158" s="410" t="s">
        <v>633</v>
      </c>
      <c r="C158" s="411" t="s">
        <v>634</v>
      </c>
      <c r="D158" s="412" t="s">
        <v>247</v>
      </c>
      <c r="E158" s="413">
        <v>3</v>
      </c>
      <c r="F158" s="414"/>
      <c r="G158" s="415">
        <f t="shared" si="28"/>
        <v>0</v>
      </c>
      <c r="H158" s="414">
        <v>1817</v>
      </c>
      <c r="I158" s="415">
        <f t="shared" si="29"/>
        <v>5451</v>
      </c>
      <c r="J158" s="414">
        <v>0</v>
      </c>
      <c r="K158" s="415">
        <f t="shared" si="30"/>
        <v>0</v>
      </c>
      <c r="L158" s="415">
        <v>21</v>
      </c>
      <c r="M158" s="415">
        <f t="shared" si="31"/>
        <v>0</v>
      </c>
      <c r="N158" s="415">
        <v>0</v>
      </c>
      <c r="O158" s="415">
        <f t="shared" si="32"/>
        <v>0</v>
      </c>
      <c r="P158" s="415">
        <v>0</v>
      </c>
      <c r="Q158" s="415">
        <f t="shared" si="33"/>
        <v>0</v>
      </c>
      <c r="R158" s="415"/>
      <c r="S158" s="415" t="s">
        <v>306</v>
      </c>
      <c r="T158" s="416" t="s">
        <v>307</v>
      </c>
      <c r="U158" s="406">
        <v>0</v>
      </c>
      <c r="V158" s="406">
        <f t="shared" si="34"/>
        <v>0</v>
      </c>
      <c r="W158" s="406"/>
      <c r="X158" s="406" t="s">
        <v>372</v>
      </c>
      <c r="Y158" s="151"/>
      <c r="Z158" s="151"/>
      <c r="AA158" s="151"/>
      <c r="AB158" s="151"/>
      <c r="AC158" s="151"/>
      <c r="AD158" s="151"/>
      <c r="AE158" s="151"/>
      <c r="AF158" s="151"/>
      <c r="AG158" s="151" t="s">
        <v>373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>
      <c r="A159" s="409">
        <v>136</v>
      </c>
      <c r="B159" s="410" t="s">
        <v>635</v>
      </c>
      <c r="C159" s="411" t="s">
        <v>636</v>
      </c>
      <c r="D159" s="412" t="s">
        <v>247</v>
      </c>
      <c r="E159" s="413">
        <v>3</v>
      </c>
      <c r="F159" s="414"/>
      <c r="G159" s="415">
        <f t="shared" si="28"/>
        <v>0</v>
      </c>
      <c r="H159" s="414">
        <v>0</v>
      </c>
      <c r="I159" s="415">
        <f t="shared" si="29"/>
        <v>0</v>
      </c>
      <c r="J159" s="414">
        <v>912</v>
      </c>
      <c r="K159" s="415">
        <f t="shared" si="30"/>
        <v>2736</v>
      </c>
      <c r="L159" s="415">
        <v>21</v>
      </c>
      <c r="M159" s="415">
        <f t="shared" si="31"/>
        <v>0</v>
      </c>
      <c r="N159" s="415">
        <v>0</v>
      </c>
      <c r="O159" s="415">
        <f t="shared" si="32"/>
        <v>0</v>
      </c>
      <c r="P159" s="415">
        <v>0</v>
      </c>
      <c r="Q159" s="415">
        <f t="shared" si="33"/>
        <v>0</v>
      </c>
      <c r="R159" s="415"/>
      <c r="S159" s="415" t="s">
        <v>355</v>
      </c>
      <c r="T159" s="416" t="s">
        <v>355</v>
      </c>
      <c r="U159" s="406">
        <v>1.8480000000000001</v>
      </c>
      <c r="V159" s="406">
        <f t="shared" si="34"/>
        <v>5.54</v>
      </c>
      <c r="W159" s="406"/>
      <c r="X159" s="406" t="s">
        <v>356</v>
      </c>
      <c r="Y159" s="151"/>
      <c r="Z159" s="151"/>
      <c r="AA159" s="151"/>
      <c r="AB159" s="151"/>
      <c r="AC159" s="151"/>
      <c r="AD159" s="151"/>
      <c r="AE159" s="151"/>
      <c r="AF159" s="151"/>
      <c r="AG159" s="151" t="s">
        <v>377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>
      <c r="A160" s="409">
        <v>137</v>
      </c>
      <c r="B160" s="410" t="s">
        <v>637</v>
      </c>
      <c r="C160" s="411" t="s">
        <v>638</v>
      </c>
      <c r="D160" s="412" t="s">
        <v>247</v>
      </c>
      <c r="E160" s="413">
        <v>1</v>
      </c>
      <c r="F160" s="414"/>
      <c r="G160" s="415">
        <f t="shared" si="28"/>
        <v>0</v>
      </c>
      <c r="H160" s="414">
        <v>1779</v>
      </c>
      <c r="I160" s="415">
        <f t="shared" si="29"/>
        <v>1779</v>
      </c>
      <c r="J160" s="414">
        <v>0</v>
      </c>
      <c r="K160" s="415">
        <f t="shared" si="30"/>
        <v>0</v>
      </c>
      <c r="L160" s="415">
        <v>21</v>
      </c>
      <c r="M160" s="415">
        <f t="shared" si="31"/>
        <v>0</v>
      </c>
      <c r="N160" s="415">
        <v>0</v>
      </c>
      <c r="O160" s="415">
        <f t="shared" si="32"/>
        <v>0</v>
      </c>
      <c r="P160" s="415">
        <v>0</v>
      </c>
      <c r="Q160" s="415">
        <f t="shared" si="33"/>
        <v>0</v>
      </c>
      <c r="R160" s="415"/>
      <c r="S160" s="415" t="s">
        <v>306</v>
      </c>
      <c r="T160" s="416" t="s">
        <v>307</v>
      </c>
      <c r="U160" s="406">
        <v>0</v>
      </c>
      <c r="V160" s="406">
        <f t="shared" si="34"/>
        <v>0</v>
      </c>
      <c r="W160" s="406"/>
      <c r="X160" s="406" t="s">
        <v>372</v>
      </c>
      <c r="Y160" s="151"/>
      <c r="Z160" s="151"/>
      <c r="AA160" s="151"/>
      <c r="AB160" s="151"/>
      <c r="AC160" s="151"/>
      <c r="AD160" s="151"/>
      <c r="AE160" s="151"/>
      <c r="AF160" s="151"/>
      <c r="AG160" s="151" t="s">
        <v>373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>
      <c r="A161" s="409">
        <v>138</v>
      </c>
      <c r="B161" s="410" t="s">
        <v>639</v>
      </c>
      <c r="C161" s="411" t="s">
        <v>640</v>
      </c>
      <c r="D161" s="412" t="s">
        <v>247</v>
      </c>
      <c r="E161" s="413">
        <v>1</v>
      </c>
      <c r="F161" s="414"/>
      <c r="G161" s="415">
        <f t="shared" si="28"/>
        <v>0</v>
      </c>
      <c r="H161" s="414">
        <v>0</v>
      </c>
      <c r="I161" s="415">
        <f t="shared" si="29"/>
        <v>0</v>
      </c>
      <c r="J161" s="414">
        <v>229</v>
      </c>
      <c r="K161" s="415">
        <f t="shared" si="30"/>
        <v>229</v>
      </c>
      <c r="L161" s="415">
        <v>21</v>
      </c>
      <c r="M161" s="415">
        <f t="shared" si="31"/>
        <v>0</v>
      </c>
      <c r="N161" s="415">
        <v>0</v>
      </c>
      <c r="O161" s="415">
        <f t="shared" si="32"/>
        <v>0</v>
      </c>
      <c r="P161" s="415">
        <v>0</v>
      </c>
      <c r="Q161" s="415">
        <f t="shared" si="33"/>
        <v>0</v>
      </c>
      <c r="R161" s="415"/>
      <c r="S161" s="415" t="s">
        <v>355</v>
      </c>
      <c r="T161" s="416" t="s">
        <v>355</v>
      </c>
      <c r="U161" s="406">
        <v>0.46367000000000003</v>
      </c>
      <c r="V161" s="406">
        <f t="shared" si="34"/>
        <v>0.46</v>
      </c>
      <c r="W161" s="406"/>
      <c r="X161" s="406" t="s">
        <v>356</v>
      </c>
      <c r="Y161" s="151"/>
      <c r="Z161" s="151"/>
      <c r="AA161" s="151"/>
      <c r="AB161" s="151"/>
      <c r="AC161" s="151"/>
      <c r="AD161" s="151"/>
      <c r="AE161" s="151"/>
      <c r="AF161" s="151"/>
      <c r="AG161" s="151" t="s">
        <v>377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>
      <c r="A162" s="409">
        <v>139</v>
      </c>
      <c r="B162" s="410" t="s">
        <v>641</v>
      </c>
      <c r="C162" s="411" t="s">
        <v>642</v>
      </c>
      <c r="D162" s="412" t="s">
        <v>247</v>
      </c>
      <c r="E162" s="413">
        <v>4</v>
      </c>
      <c r="F162" s="414"/>
      <c r="G162" s="415">
        <f t="shared" si="28"/>
        <v>0</v>
      </c>
      <c r="H162" s="414">
        <v>1200</v>
      </c>
      <c r="I162" s="415">
        <f t="shared" si="29"/>
        <v>4800</v>
      </c>
      <c r="J162" s="414">
        <v>0</v>
      </c>
      <c r="K162" s="415">
        <f t="shared" si="30"/>
        <v>0</v>
      </c>
      <c r="L162" s="415">
        <v>21</v>
      </c>
      <c r="M162" s="415">
        <f t="shared" si="31"/>
        <v>0</v>
      </c>
      <c r="N162" s="415">
        <v>0</v>
      </c>
      <c r="O162" s="415">
        <f t="shared" si="32"/>
        <v>0</v>
      </c>
      <c r="P162" s="415">
        <v>0</v>
      </c>
      <c r="Q162" s="415">
        <f t="shared" si="33"/>
        <v>0</v>
      </c>
      <c r="R162" s="415"/>
      <c r="S162" s="415" t="s">
        <v>306</v>
      </c>
      <c r="T162" s="416" t="s">
        <v>307</v>
      </c>
      <c r="U162" s="406">
        <v>0</v>
      </c>
      <c r="V162" s="406">
        <f t="shared" si="34"/>
        <v>0</v>
      </c>
      <c r="W162" s="406"/>
      <c r="X162" s="406" t="s">
        <v>372</v>
      </c>
      <c r="Y162" s="151"/>
      <c r="Z162" s="151"/>
      <c r="AA162" s="151"/>
      <c r="AB162" s="151"/>
      <c r="AC162" s="151"/>
      <c r="AD162" s="151"/>
      <c r="AE162" s="151"/>
      <c r="AF162" s="151"/>
      <c r="AG162" s="151" t="s">
        <v>373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>
      <c r="A163" s="409">
        <v>140</v>
      </c>
      <c r="B163" s="410" t="s">
        <v>643</v>
      </c>
      <c r="C163" s="411" t="s">
        <v>644</v>
      </c>
      <c r="D163" s="412" t="s">
        <v>645</v>
      </c>
      <c r="E163" s="413">
        <v>6</v>
      </c>
      <c r="F163" s="414"/>
      <c r="G163" s="415">
        <f t="shared" si="28"/>
        <v>0</v>
      </c>
      <c r="H163" s="414">
        <v>164</v>
      </c>
      <c r="I163" s="415">
        <f t="shared" si="29"/>
        <v>984</v>
      </c>
      <c r="J163" s="414">
        <v>0</v>
      </c>
      <c r="K163" s="415">
        <f t="shared" si="30"/>
        <v>0</v>
      </c>
      <c r="L163" s="415">
        <v>21</v>
      </c>
      <c r="M163" s="415">
        <f t="shared" si="31"/>
        <v>0</v>
      </c>
      <c r="N163" s="415">
        <v>0</v>
      </c>
      <c r="O163" s="415">
        <f t="shared" si="32"/>
        <v>0</v>
      </c>
      <c r="P163" s="415">
        <v>0</v>
      </c>
      <c r="Q163" s="415">
        <f t="shared" si="33"/>
        <v>0</v>
      </c>
      <c r="R163" s="415"/>
      <c r="S163" s="415" t="s">
        <v>306</v>
      </c>
      <c r="T163" s="416" t="s">
        <v>307</v>
      </c>
      <c r="U163" s="406">
        <v>0</v>
      </c>
      <c r="V163" s="406">
        <f t="shared" si="34"/>
        <v>0</v>
      </c>
      <c r="W163" s="406"/>
      <c r="X163" s="406" t="s">
        <v>372</v>
      </c>
      <c r="Y163" s="151"/>
      <c r="Z163" s="151"/>
      <c r="AA163" s="151"/>
      <c r="AB163" s="151"/>
      <c r="AC163" s="151"/>
      <c r="AD163" s="151"/>
      <c r="AE163" s="151"/>
      <c r="AF163" s="151"/>
      <c r="AG163" s="151" t="s">
        <v>373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>
      <c r="A164" s="409">
        <v>141</v>
      </c>
      <c r="B164" s="410" t="s">
        <v>646</v>
      </c>
      <c r="C164" s="411" t="s">
        <v>647</v>
      </c>
      <c r="D164" s="412" t="s">
        <v>247</v>
      </c>
      <c r="E164" s="413">
        <v>6</v>
      </c>
      <c r="F164" s="414"/>
      <c r="G164" s="415">
        <f t="shared" si="28"/>
        <v>0</v>
      </c>
      <c r="H164" s="414">
        <v>0</v>
      </c>
      <c r="I164" s="415">
        <f t="shared" si="29"/>
        <v>0</v>
      </c>
      <c r="J164" s="414">
        <v>167</v>
      </c>
      <c r="K164" s="415">
        <f t="shared" si="30"/>
        <v>1002</v>
      </c>
      <c r="L164" s="415">
        <v>21</v>
      </c>
      <c r="M164" s="415">
        <f t="shared" si="31"/>
        <v>0</v>
      </c>
      <c r="N164" s="415">
        <v>0</v>
      </c>
      <c r="O164" s="415">
        <f t="shared" si="32"/>
        <v>0</v>
      </c>
      <c r="P164" s="415">
        <v>0</v>
      </c>
      <c r="Q164" s="415">
        <f t="shared" si="33"/>
        <v>0</v>
      </c>
      <c r="R164" s="415"/>
      <c r="S164" s="415" t="s">
        <v>355</v>
      </c>
      <c r="T164" s="416" t="s">
        <v>355</v>
      </c>
      <c r="U164" s="406">
        <v>0.33900000000000002</v>
      </c>
      <c r="V164" s="406">
        <f t="shared" si="34"/>
        <v>2.0299999999999998</v>
      </c>
      <c r="W164" s="406"/>
      <c r="X164" s="406" t="s">
        <v>356</v>
      </c>
      <c r="Y164" s="151"/>
      <c r="Z164" s="151"/>
      <c r="AA164" s="151"/>
      <c r="AB164" s="151"/>
      <c r="AC164" s="151"/>
      <c r="AD164" s="151"/>
      <c r="AE164" s="151"/>
      <c r="AF164" s="151"/>
      <c r="AG164" s="151" t="s">
        <v>377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ht="22.5" outlineLevel="1">
      <c r="A165" s="409">
        <v>142</v>
      </c>
      <c r="B165" s="410" t="s">
        <v>648</v>
      </c>
      <c r="C165" s="411" t="s">
        <v>649</v>
      </c>
      <c r="D165" s="412" t="s">
        <v>200</v>
      </c>
      <c r="E165" s="413">
        <v>350</v>
      </c>
      <c r="F165" s="414"/>
      <c r="G165" s="415">
        <f t="shared" si="28"/>
        <v>0</v>
      </c>
      <c r="H165" s="414">
        <v>7.8</v>
      </c>
      <c r="I165" s="415">
        <f t="shared" si="29"/>
        <v>2730</v>
      </c>
      <c r="J165" s="414">
        <v>0</v>
      </c>
      <c r="K165" s="415">
        <f t="shared" si="30"/>
        <v>0</v>
      </c>
      <c r="L165" s="415">
        <v>21</v>
      </c>
      <c r="M165" s="415">
        <f t="shared" si="31"/>
        <v>0</v>
      </c>
      <c r="N165" s="415">
        <v>0</v>
      </c>
      <c r="O165" s="415">
        <f t="shared" si="32"/>
        <v>0</v>
      </c>
      <c r="P165" s="415">
        <v>0</v>
      </c>
      <c r="Q165" s="415">
        <f t="shared" si="33"/>
        <v>0</v>
      </c>
      <c r="R165" s="415" t="s">
        <v>399</v>
      </c>
      <c r="S165" s="415" t="s">
        <v>355</v>
      </c>
      <c r="T165" s="416" t="s">
        <v>355</v>
      </c>
      <c r="U165" s="406">
        <v>0</v>
      </c>
      <c r="V165" s="406">
        <f t="shared" si="34"/>
        <v>0</v>
      </c>
      <c r="W165" s="406"/>
      <c r="X165" s="406" t="s">
        <v>372</v>
      </c>
      <c r="Y165" s="151"/>
      <c r="Z165" s="151"/>
      <c r="AA165" s="151"/>
      <c r="AB165" s="151"/>
      <c r="AC165" s="151"/>
      <c r="AD165" s="151"/>
      <c r="AE165" s="151"/>
      <c r="AF165" s="151"/>
      <c r="AG165" s="151" t="s">
        <v>373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>
      <c r="A166" s="409">
        <v>143</v>
      </c>
      <c r="B166" s="410" t="s">
        <v>650</v>
      </c>
      <c r="C166" s="411" t="s">
        <v>651</v>
      </c>
      <c r="D166" s="412" t="s">
        <v>200</v>
      </c>
      <c r="E166" s="413">
        <v>350</v>
      </c>
      <c r="F166" s="414"/>
      <c r="G166" s="415">
        <f t="shared" si="28"/>
        <v>0</v>
      </c>
      <c r="H166" s="414">
        <v>0</v>
      </c>
      <c r="I166" s="415">
        <f t="shared" si="29"/>
        <v>0</v>
      </c>
      <c r="J166" s="414">
        <v>28.5</v>
      </c>
      <c r="K166" s="415">
        <f t="shared" si="30"/>
        <v>9975</v>
      </c>
      <c r="L166" s="415">
        <v>21</v>
      </c>
      <c r="M166" s="415">
        <f t="shared" si="31"/>
        <v>0</v>
      </c>
      <c r="N166" s="415">
        <v>0</v>
      </c>
      <c r="O166" s="415">
        <f t="shared" si="32"/>
        <v>0</v>
      </c>
      <c r="P166" s="415">
        <v>0</v>
      </c>
      <c r="Q166" s="415">
        <f t="shared" si="33"/>
        <v>0</v>
      </c>
      <c r="R166" s="415"/>
      <c r="S166" s="415" t="s">
        <v>355</v>
      </c>
      <c r="T166" s="416" t="s">
        <v>355</v>
      </c>
      <c r="U166" s="406">
        <v>5.7829999999999999E-2</v>
      </c>
      <c r="V166" s="406">
        <f t="shared" si="34"/>
        <v>20.239999999999998</v>
      </c>
      <c r="W166" s="406"/>
      <c r="X166" s="406" t="s">
        <v>356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377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>
      <c r="A167" s="390" t="s">
        <v>108</v>
      </c>
      <c r="B167" s="391" t="s">
        <v>77</v>
      </c>
      <c r="C167" s="392" t="s">
        <v>78</v>
      </c>
      <c r="D167" s="393"/>
      <c r="E167" s="394"/>
      <c r="F167" s="395"/>
      <c r="G167" s="395">
        <f>SUMIF(AG168:AG168,"&lt;&gt;NOR",G168:G168)</f>
        <v>0</v>
      </c>
      <c r="H167" s="395"/>
      <c r="I167" s="395">
        <f>SUM(I168:I168)</f>
        <v>1967.5</v>
      </c>
      <c r="J167" s="395"/>
      <c r="K167" s="395">
        <f>SUM(K168:K168)</f>
        <v>10132.5</v>
      </c>
      <c r="L167" s="395"/>
      <c r="M167" s="395">
        <f>SUM(M168:M168)</f>
        <v>0</v>
      </c>
      <c r="N167" s="395"/>
      <c r="O167" s="395">
        <f>SUM(O168:O168)</f>
        <v>0.02</v>
      </c>
      <c r="P167" s="395"/>
      <c r="Q167" s="395">
        <f>SUM(Q168:Q168)</f>
        <v>0</v>
      </c>
      <c r="R167" s="395"/>
      <c r="S167" s="395"/>
      <c r="T167" s="396"/>
      <c r="U167" s="397"/>
      <c r="V167" s="397">
        <f>SUM(V168:V168)</f>
        <v>20.54</v>
      </c>
      <c r="W167" s="397"/>
      <c r="X167" s="397"/>
      <c r="AG167" t="s">
        <v>109</v>
      </c>
    </row>
    <row r="168" spans="1:60" ht="22.5" outlineLevel="1">
      <c r="A168" s="409">
        <v>144</v>
      </c>
      <c r="B168" s="410" t="s">
        <v>560</v>
      </c>
      <c r="C168" s="411" t="s">
        <v>561</v>
      </c>
      <c r="D168" s="412" t="s">
        <v>200</v>
      </c>
      <c r="E168" s="413">
        <v>250</v>
      </c>
      <c r="F168" s="414"/>
      <c r="G168" s="415">
        <f>ROUND(E168*F168,2)</f>
        <v>0</v>
      </c>
      <c r="H168" s="414">
        <v>7.87</v>
      </c>
      <c r="I168" s="415">
        <f>ROUND(E168*H168,2)</f>
        <v>1967.5</v>
      </c>
      <c r="J168" s="414">
        <v>40.53</v>
      </c>
      <c r="K168" s="415">
        <f>ROUND(E168*J168,2)</f>
        <v>10132.5</v>
      </c>
      <c r="L168" s="415">
        <v>21</v>
      </c>
      <c r="M168" s="415">
        <f>G168*(1+L168/100)</f>
        <v>0</v>
      </c>
      <c r="N168" s="415">
        <v>6.9999999999999994E-5</v>
      </c>
      <c r="O168" s="415">
        <f>ROUND(E168*N168,2)</f>
        <v>0.02</v>
      </c>
      <c r="P168" s="415">
        <v>0</v>
      </c>
      <c r="Q168" s="415">
        <f>ROUND(E168*P168,2)</f>
        <v>0</v>
      </c>
      <c r="R168" s="415" t="s">
        <v>77</v>
      </c>
      <c r="S168" s="415" t="s">
        <v>355</v>
      </c>
      <c r="T168" s="416" t="s">
        <v>355</v>
      </c>
      <c r="U168" s="406">
        <v>8.2170000000000007E-2</v>
      </c>
      <c r="V168" s="406">
        <f>ROUND(E168*U168,2)</f>
        <v>20.54</v>
      </c>
      <c r="W168" s="406"/>
      <c r="X168" s="406" t="s">
        <v>356</v>
      </c>
      <c r="Y168" s="151"/>
      <c r="Z168" s="151"/>
      <c r="AA168" s="151"/>
      <c r="AB168" s="151"/>
      <c r="AC168" s="151"/>
      <c r="AD168" s="151"/>
      <c r="AE168" s="151"/>
      <c r="AF168" s="151"/>
      <c r="AG168" s="151" t="s">
        <v>377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>
      <c r="A169" s="390" t="s">
        <v>108</v>
      </c>
      <c r="B169" s="391" t="s">
        <v>341</v>
      </c>
      <c r="C169" s="392" t="s">
        <v>342</v>
      </c>
      <c r="D169" s="393"/>
      <c r="E169" s="394"/>
      <c r="F169" s="395"/>
      <c r="G169" s="395">
        <f>SUMIF(AG170:AG171,"&lt;&gt;NOR",G170:G171)</f>
        <v>0</v>
      </c>
      <c r="H169" s="395"/>
      <c r="I169" s="395">
        <f>SUM(I170:I171)</f>
        <v>0</v>
      </c>
      <c r="J169" s="395"/>
      <c r="K169" s="395">
        <f>SUM(K170:K171)</f>
        <v>5580</v>
      </c>
      <c r="L169" s="395"/>
      <c r="M169" s="395">
        <f>SUM(M170:M171)</f>
        <v>0</v>
      </c>
      <c r="N169" s="395"/>
      <c r="O169" s="395">
        <f>SUM(O170:O171)</f>
        <v>0</v>
      </c>
      <c r="P169" s="395"/>
      <c r="Q169" s="395">
        <f>SUM(Q170:Q171)</f>
        <v>0</v>
      </c>
      <c r="R169" s="395"/>
      <c r="S169" s="395"/>
      <c r="T169" s="396"/>
      <c r="U169" s="397"/>
      <c r="V169" s="397">
        <f>SUM(V170:V171)</f>
        <v>9</v>
      </c>
      <c r="W169" s="397"/>
      <c r="X169" s="397"/>
      <c r="AG169" t="s">
        <v>109</v>
      </c>
    </row>
    <row r="170" spans="1:60" outlineLevel="1">
      <c r="A170" s="409">
        <v>145</v>
      </c>
      <c r="B170" s="410" t="s">
        <v>652</v>
      </c>
      <c r="C170" s="411" t="s">
        <v>653</v>
      </c>
      <c r="D170" s="412" t="s">
        <v>551</v>
      </c>
      <c r="E170" s="413">
        <v>4</v>
      </c>
      <c r="F170" s="414"/>
      <c r="G170" s="415">
        <f>ROUND(E170*F170,2)</f>
        <v>0</v>
      </c>
      <c r="H170" s="414">
        <v>0</v>
      </c>
      <c r="I170" s="415">
        <f>ROUND(E170*H170,2)</f>
        <v>0</v>
      </c>
      <c r="J170" s="414">
        <v>620</v>
      </c>
      <c r="K170" s="415">
        <f>ROUND(E170*J170,2)</f>
        <v>2480</v>
      </c>
      <c r="L170" s="415">
        <v>21</v>
      </c>
      <c r="M170" s="415">
        <f>G170*(1+L170/100)</f>
        <v>0</v>
      </c>
      <c r="N170" s="415">
        <v>0</v>
      </c>
      <c r="O170" s="415">
        <f>ROUND(E170*N170,2)</f>
        <v>0</v>
      </c>
      <c r="P170" s="415">
        <v>0</v>
      </c>
      <c r="Q170" s="415">
        <f>ROUND(E170*P170,2)</f>
        <v>0</v>
      </c>
      <c r="R170" s="415"/>
      <c r="S170" s="415" t="s">
        <v>355</v>
      </c>
      <c r="T170" s="416" t="s">
        <v>483</v>
      </c>
      <c r="U170" s="406">
        <v>1</v>
      </c>
      <c r="V170" s="406">
        <f>ROUND(E170*U170,2)</f>
        <v>4</v>
      </c>
      <c r="W170" s="406"/>
      <c r="X170" s="406" t="s">
        <v>356</v>
      </c>
      <c r="Y170" s="151"/>
      <c r="Z170" s="151"/>
      <c r="AA170" s="151"/>
      <c r="AB170" s="151"/>
      <c r="AC170" s="151"/>
      <c r="AD170" s="151"/>
      <c r="AE170" s="151"/>
      <c r="AF170" s="151"/>
      <c r="AG170" s="151" t="s">
        <v>377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>
      <c r="A171" s="409">
        <v>146</v>
      </c>
      <c r="B171" s="410" t="s">
        <v>654</v>
      </c>
      <c r="C171" s="411" t="s">
        <v>655</v>
      </c>
      <c r="D171" s="412" t="s">
        <v>551</v>
      </c>
      <c r="E171" s="413">
        <v>5</v>
      </c>
      <c r="F171" s="414"/>
      <c r="G171" s="415">
        <f>ROUND(E171*F171,2)</f>
        <v>0</v>
      </c>
      <c r="H171" s="414">
        <v>0</v>
      </c>
      <c r="I171" s="415">
        <f>ROUND(E171*H171,2)</f>
        <v>0</v>
      </c>
      <c r="J171" s="414">
        <v>620</v>
      </c>
      <c r="K171" s="415">
        <f>ROUND(E171*J171,2)</f>
        <v>3100</v>
      </c>
      <c r="L171" s="415">
        <v>21</v>
      </c>
      <c r="M171" s="415">
        <f>G171*(1+L171/100)</f>
        <v>0</v>
      </c>
      <c r="N171" s="415">
        <v>0</v>
      </c>
      <c r="O171" s="415">
        <f>ROUND(E171*N171,2)</f>
        <v>0</v>
      </c>
      <c r="P171" s="415">
        <v>0</v>
      </c>
      <c r="Q171" s="415">
        <f>ROUND(E171*P171,2)</f>
        <v>0</v>
      </c>
      <c r="R171" s="415"/>
      <c r="S171" s="415" t="s">
        <v>355</v>
      </c>
      <c r="T171" s="416" t="s">
        <v>483</v>
      </c>
      <c r="U171" s="406">
        <v>1</v>
      </c>
      <c r="V171" s="406">
        <f>ROUND(E171*U171,2)</f>
        <v>5</v>
      </c>
      <c r="W171" s="406"/>
      <c r="X171" s="406" t="s">
        <v>356</v>
      </c>
      <c r="Y171" s="151"/>
      <c r="Z171" s="151"/>
      <c r="AA171" s="151"/>
      <c r="AB171" s="151"/>
      <c r="AC171" s="151"/>
      <c r="AD171" s="151"/>
      <c r="AE171" s="151"/>
      <c r="AF171" s="151"/>
      <c r="AG171" s="151" t="s">
        <v>377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>
      <c r="A172" s="390" t="s">
        <v>108</v>
      </c>
      <c r="B172" s="391" t="s">
        <v>81</v>
      </c>
      <c r="C172" s="392" t="s">
        <v>26</v>
      </c>
      <c r="D172" s="393"/>
      <c r="E172" s="394"/>
      <c r="F172" s="395"/>
      <c r="G172" s="395">
        <f>SUMIF(AG173:AG176,"&lt;&gt;NOR",G173:G176)</f>
        <v>0</v>
      </c>
      <c r="H172" s="395"/>
      <c r="I172" s="395">
        <f>SUM(I173:I176)</f>
        <v>0</v>
      </c>
      <c r="J172" s="395"/>
      <c r="K172" s="395">
        <f>SUM(K173:K176)</f>
        <v>26366</v>
      </c>
      <c r="L172" s="395"/>
      <c r="M172" s="395">
        <f>SUM(M173:M176)</f>
        <v>0</v>
      </c>
      <c r="N172" s="395"/>
      <c r="O172" s="395">
        <f>SUM(O173:O176)</f>
        <v>0</v>
      </c>
      <c r="P172" s="395"/>
      <c r="Q172" s="395">
        <f>SUM(Q173:Q176)</f>
        <v>0</v>
      </c>
      <c r="R172" s="395"/>
      <c r="S172" s="395"/>
      <c r="T172" s="396"/>
      <c r="U172" s="397"/>
      <c r="V172" s="397">
        <f>SUM(V173:V176)</f>
        <v>50</v>
      </c>
      <c r="W172" s="397"/>
      <c r="X172" s="397"/>
      <c r="AG172" t="s">
        <v>109</v>
      </c>
    </row>
    <row r="173" spans="1:60" outlineLevel="1">
      <c r="A173" s="409">
        <v>147</v>
      </c>
      <c r="B173" s="410" t="s">
        <v>667</v>
      </c>
      <c r="C173" s="411" t="s">
        <v>657</v>
      </c>
      <c r="D173" s="412" t="s">
        <v>658</v>
      </c>
      <c r="E173" s="413">
        <v>16</v>
      </c>
      <c r="F173" s="414"/>
      <c r="G173" s="415">
        <f>ROUND(E173*F173,2)</f>
        <v>0</v>
      </c>
      <c r="H173" s="414">
        <v>0</v>
      </c>
      <c r="I173" s="415">
        <f>ROUND(E173*H173,2)</f>
        <v>0</v>
      </c>
      <c r="J173" s="414">
        <v>493.5</v>
      </c>
      <c r="K173" s="415">
        <f>ROUND(E173*J173,2)</f>
        <v>7896</v>
      </c>
      <c r="L173" s="415">
        <v>21</v>
      </c>
      <c r="M173" s="415">
        <f>G173*(1+L173/100)</f>
        <v>0</v>
      </c>
      <c r="N173" s="415">
        <v>0</v>
      </c>
      <c r="O173" s="415">
        <f>ROUND(E173*N173,2)</f>
        <v>0</v>
      </c>
      <c r="P173" s="415">
        <v>0</v>
      </c>
      <c r="Q173" s="415">
        <f>ROUND(E173*P173,2)</f>
        <v>0</v>
      </c>
      <c r="R173" s="415" t="s">
        <v>659</v>
      </c>
      <c r="S173" s="415" t="s">
        <v>355</v>
      </c>
      <c r="T173" s="416" t="s">
        <v>355</v>
      </c>
      <c r="U173" s="406">
        <v>1</v>
      </c>
      <c r="V173" s="406">
        <f>ROUND(E173*U173,2)</f>
        <v>16</v>
      </c>
      <c r="W173" s="406"/>
      <c r="X173" s="406" t="s">
        <v>660</v>
      </c>
      <c r="Y173" s="151"/>
      <c r="Z173" s="151"/>
      <c r="AA173" s="151"/>
      <c r="AB173" s="151"/>
      <c r="AC173" s="151"/>
      <c r="AD173" s="151"/>
      <c r="AE173" s="151"/>
      <c r="AF173" s="151"/>
      <c r="AG173" s="151" t="s">
        <v>661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>
      <c r="A174" s="409">
        <v>148</v>
      </c>
      <c r="B174" s="410" t="s">
        <v>668</v>
      </c>
      <c r="C174" s="411" t="s">
        <v>662</v>
      </c>
      <c r="D174" s="412" t="s">
        <v>658</v>
      </c>
      <c r="E174" s="413">
        <v>24</v>
      </c>
      <c r="F174" s="414"/>
      <c r="G174" s="415">
        <f>ROUND(E174*F174,2)</f>
        <v>0</v>
      </c>
      <c r="H174" s="414">
        <v>0</v>
      </c>
      <c r="I174" s="415">
        <f>ROUND(E174*H174,2)</f>
        <v>0</v>
      </c>
      <c r="J174" s="414">
        <v>480</v>
      </c>
      <c r="K174" s="415">
        <f>ROUND(E174*J174,2)</f>
        <v>11520</v>
      </c>
      <c r="L174" s="415">
        <v>21</v>
      </c>
      <c r="M174" s="415">
        <f>G174*(1+L174/100)</f>
        <v>0</v>
      </c>
      <c r="N174" s="415">
        <v>0</v>
      </c>
      <c r="O174" s="415">
        <f>ROUND(E174*N174,2)</f>
        <v>0</v>
      </c>
      <c r="P174" s="415">
        <v>0</v>
      </c>
      <c r="Q174" s="415">
        <f>ROUND(E174*P174,2)</f>
        <v>0</v>
      </c>
      <c r="R174" s="415"/>
      <c r="S174" s="415" t="s">
        <v>306</v>
      </c>
      <c r="T174" s="416" t="s">
        <v>483</v>
      </c>
      <c r="U174" s="406">
        <v>1</v>
      </c>
      <c r="V174" s="406">
        <f>ROUND(E174*U174,2)</f>
        <v>24</v>
      </c>
      <c r="W174" s="406"/>
      <c r="X174" s="406" t="s">
        <v>660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661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>
      <c r="A175" s="409">
        <v>149</v>
      </c>
      <c r="B175" s="410" t="s">
        <v>669</v>
      </c>
      <c r="C175" s="411" t="s">
        <v>663</v>
      </c>
      <c r="D175" s="412" t="s">
        <v>658</v>
      </c>
      <c r="E175" s="413">
        <v>10</v>
      </c>
      <c r="F175" s="414"/>
      <c r="G175" s="415">
        <f>ROUND(E175*F175,2)</f>
        <v>0</v>
      </c>
      <c r="H175" s="414">
        <v>0</v>
      </c>
      <c r="I175" s="415">
        <f>ROUND(E175*H175,2)</f>
        <v>0</v>
      </c>
      <c r="J175" s="414">
        <v>695</v>
      </c>
      <c r="K175" s="415">
        <f>ROUND(E175*J175,2)</f>
        <v>6950</v>
      </c>
      <c r="L175" s="415">
        <v>21</v>
      </c>
      <c r="M175" s="415">
        <f>G175*(1+L175/100)</f>
        <v>0</v>
      </c>
      <c r="N175" s="415">
        <v>0</v>
      </c>
      <c r="O175" s="415">
        <f>ROUND(E175*N175,2)</f>
        <v>0</v>
      </c>
      <c r="P175" s="415">
        <v>0</v>
      </c>
      <c r="Q175" s="415">
        <f>ROUND(E175*P175,2)</f>
        <v>0</v>
      </c>
      <c r="R175" s="415" t="s">
        <v>659</v>
      </c>
      <c r="S175" s="415" t="s">
        <v>355</v>
      </c>
      <c r="T175" s="416" t="s">
        <v>355</v>
      </c>
      <c r="U175" s="406">
        <v>1</v>
      </c>
      <c r="V175" s="406">
        <f>ROUND(E175*U175,2)</f>
        <v>10</v>
      </c>
      <c r="W175" s="406"/>
      <c r="X175" s="406" t="s">
        <v>660</v>
      </c>
      <c r="Y175" s="151"/>
      <c r="Z175" s="151"/>
      <c r="AA175" s="151"/>
      <c r="AB175" s="151"/>
      <c r="AC175" s="151"/>
      <c r="AD175" s="151"/>
      <c r="AE175" s="151"/>
      <c r="AF175" s="151"/>
      <c r="AG175" s="151" t="s">
        <v>661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>
      <c r="A176" s="407"/>
      <c r="B176" s="408"/>
      <c r="C176" s="591" t="s">
        <v>656</v>
      </c>
      <c r="D176" s="592"/>
      <c r="E176" s="592"/>
      <c r="F176" s="592"/>
      <c r="G176" s="592"/>
      <c r="H176" s="406"/>
      <c r="I176" s="406"/>
      <c r="J176" s="406"/>
      <c r="K176" s="406"/>
      <c r="L176" s="406"/>
      <c r="M176" s="406"/>
      <c r="N176" s="406"/>
      <c r="O176" s="406"/>
      <c r="P176" s="406"/>
      <c r="Q176" s="406"/>
      <c r="R176" s="406"/>
      <c r="S176" s="406"/>
      <c r="T176" s="406"/>
      <c r="U176" s="406"/>
      <c r="V176" s="406"/>
      <c r="W176" s="406"/>
      <c r="X176" s="406"/>
      <c r="Y176" s="151"/>
      <c r="Z176" s="151"/>
      <c r="AA176" s="151"/>
      <c r="AB176" s="151"/>
      <c r="AC176" s="151"/>
      <c r="AD176" s="151"/>
      <c r="AE176" s="151"/>
      <c r="AF176" s="151"/>
      <c r="AG176" s="151" t="s">
        <v>361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417" t="str">
        <f>C176</f>
        <v>Náklady zhotovitele, které vzniknou v souvislosti s povinnostmi zhotovitele při předání a převzetí díla.</v>
      </c>
      <c r="BB176" s="151"/>
      <c r="BC176" s="151"/>
      <c r="BD176" s="151"/>
      <c r="BE176" s="151"/>
      <c r="BF176" s="151"/>
      <c r="BG176" s="151"/>
      <c r="BH176" s="151"/>
    </row>
    <row r="177" spans="1:33">
      <c r="A177" s="290"/>
      <c r="B177" s="7"/>
      <c r="C177" s="197"/>
      <c r="D177" s="9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AE177">
        <v>15</v>
      </c>
      <c r="AF177">
        <v>21</v>
      </c>
      <c r="AG177" t="s">
        <v>98</v>
      </c>
    </row>
    <row r="178" spans="1:33">
      <c r="A178" s="418"/>
      <c r="B178" s="419" t="s">
        <v>28</v>
      </c>
      <c r="C178" s="420"/>
      <c r="D178" s="421"/>
      <c r="E178" s="422"/>
      <c r="F178" s="422"/>
      <c r="G178" s="423">
        <f>G8+G20+G28+G31+G104+G167+G169+G172</f>
        <v>0</v>
      </c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AE178">
        <f>SUMIF(L7:L176,AE177,G7:G176)</f>
        <v>0</v>
      </c>
      <c r="AF178">
        <f>SUMIF(L7:L176,AF177,G7:G176)</f>
        <v>0</v>
      </c>
      <c r="AG178" t="s">
        <v>278</v>
      </c>
    </row>
    <row r="179" spans="1:33">
      <c r="C179" s="203"/>
      <c r="D179" s="240"/>
      <c r="AG179" t="s">
        <v>280</v>
      </c>
    </row>
    <row r="180" spans="1:33">
      <c r="D180" s="240"/>
    </row>
    <row r="181" spans="1:33">
      <c r="D181" s="240"/>
    </row>
    <row r="182" spans="1:33">
      <c r="D182" s="240"/>
    </row>
    <row r="183" spans="1:33">
      <c r="D183" s="240"/>
    </row>
    <row r="184" spans="1:33">
      <c r="D184" s="240"/>
    </row>
    <row r="185" spans="1:33">
      <c r="D185" s="240"/>
    </row>
    <row r="186" spans="1:33">
      <c r="D186" s="240"/>
    </row>
    <row r="187" spans="1:33">
      <c r="D187" s="240"/>
    </row>
    <row r="188" spans="1:33">
      <c r="D188" s="240"/>
    </row>
    <row r="189" spans="1:33">
      <c r="D189" s="240"/>
    </row>
    <row r="190" spans="1:33">
      <c r="D190" s="240"/>
    </row>
    <row r="191" spans="1:33">
      <c r="D191" s="240"/>
    </row>
    <row r="192" spans="1:33">
      <c r="D192" s="240"/>
    </row>
    <row r="193" spans="4:4">
      <c r="D193" s="240"/>
    </row>
    <row r="194" spans="4:4">
      <c r="D194" s="240"/>
    </row>
    <row r="195" spans="4:4">
      <c r="D195" s="240"/>
    </row>
    <row r="196" spans="4:4">
      <c r="D196" s="240"/>
    </row>
    <row r="197" spans="4:4">
      <c r="D197" s="240"/>
    </row>
    <row r="198" spans="4:4">
      <c r="D198" s="240"/>
    </row>
    <row r="199" spans="4:4">
      <c r="D199" s="240"/>
    </row>
    <row r="200" spans="4:4">
      <c r="D200" s="240"/>
    </row>
    <row r="201" spans="4:4">
      <c r="D201" s="240"/>
    </row>
    <row r="202" spans="4:4">
      <c r="D202" s="240"/>
    </row>
    <row r="203" spans="4:4">
      <c r="D203" s="240"/>
    </row>
    <row r="204" spans="4:4">
      <c r="D204" s="240"/>
    </row>
    <row r="205" spans="4:4">
      <c r="D205" s="240"/>
    </row>
    <row r="206" spans="4:4">
      <c r="D206" s="240"/>
    </row>
    <row r="207" spans="4:4">
      <c r="D207" s="240"/>
    </row>
    <row r="208" spans="4:4">
      <c r="D208" s="240"/>
    </row>
    <row r="209" spans="4:4">
      <c r="D209" s="240"/>
    </row>
    <row r="210" spans="4:4">
      <c r="D210" s="240"/>
    </row>
    <row r="211" spans="4:4">
      <c r="D211" s="240"/>
    </row>
    <row r="212" spans="4:4">
      <c r="D212" s="240"/>
    </row>
    <row r="213" spans="4:4">
      <c r="D213" s="240"/>
    </row>
    <row r="214" spans="4:4">
      <c r="D214" s="240"/>
    </row>
    <row r="215" spans="4:4">
      <c r="D215" s="240"/>
    </row>
    <row r="216" spans="4:4">
      <c r="D216" s="240"/>
    </row>
    <row r="217" spans="4:4">
      <c r="D217" s="240"/>
    </row>
    <row r="218" spans="4:4">
      <c r="D218" s="240"/>
    </row>
    <row r="219" spans="4:4">
      <c r="D219" s="240"/>
    </row>
    <row r="220" spans="4:4">
      <c r="D220" s="240"/>
    </row>
    <row r="221" spans="4:4">
      <c r="D221" s="240"/>
    </row>
    <row r="222" spans="4:4">
      <c r="D222" s="240"/>
    </row>
    <row r="223" spans="4:4">
      <c r="D223" s="240"/>
    </row>
    <row r="224" spans="4:4">
      <c r="D224" s="240"/>
    </row>
    <row r="225" spans="4:4">
      <c r="D225" s="240"/>
    </row>
    <row r="226" spans="4:4">
      <c r="D226" s="240"/>
    </row>
    <row r="227" spans="4:4">
      <c r="D227" s="240"/>
    </row>
    <row r="228" spans="4:4">
      <c r="D228" s="240"/>
    </row>
    <row r="229" spans="4:4">
      <c r="D229" s="240"/>
    </row>
    <row r="230" spans="4:4">
      <c r="D230" s="240"/>
    </row>
    <row r="231" spans="4:4">
      <c r="D231" s="240"/>
    </row>
    <row r="232" spans="4:4">
      <c r="D232" s="240"/>
    </row>
    <row r="233" spans="4:4">
      <c r="D233" s="240"/>
    </row>
    <row r="234" spans="4:4">
      <c r="D234" s="240"/>
    </row>
    <row r="235" spans="4:4">
      <c r="D235" s="240"/>
    </row>
    <row r="236" spans="4:4">
      <c r="D236" s="240"/>
    </row>
    <row r="237" spans="4:4">
      <c r="D237" s="240"/>
    </row>
    <row r="238" spans="4:4">
      <c r="D238" s="240"/>
    </row>
    <row r="239" spans="4:4">
      <c r="D239" s="240"/>
    </row>
    <row r="240" spans="4:4">
      <c r="D240" s="240"/>
    </row>
    <row r="241" spans="4:4">
      <c r="D241" s="240"/>
    </row>
    <row r="242" spans="4:4">
      <c r="D242" s="240"/>
    </row>
    <row r="243" spans="4:4">
      <c r="D243" s="240"/>
    </row>
    <row r="244" spans="4:4">
      <c r="D244" s="240"/>
    </row>
    <row r="245" spans="4:4">
      <c r="D245" s="240"/>
    </row>
    <row r="246" spans="4:4">
      <c r="D246" s="240"/>
    </row>
    <row r="247" spans="4:4">
      <c r="D247" s="240"/>
    </row>
    <row r="248" spans="4:4">
      <c r="D248" s="240"/>
    </row>
    <row r="249" spans="4:4">
      <c r="D249" s="240"/>
    </row>
    <row r="250" spans="4:4">
      <c r="D250" s="240"/>
    </row>
    <row r="251" spans="4:4">
      <c r="D251" s="240"/>
    </row>
    <row r="252" spans="4:4">
      <c r="D252" s="240"/>
    </row>
    <row r="253" spans="4:4">
      <c r="D253" s="240"/>
    </row>
    <row r="254" spans="4:4">
      <c r="D254" s="240"/>
    </row>
    <row r="255" spans="4:4">
      <c r="D255" s="240"/>
    </row>
    <row r="256" spans="4:4">
      <c r="D256" s="240"/>
    </row>
    <row r="257" spans="4:4">
      <c r="D257" s="240"/>
    </row>
    <row r="258" spans="4:4">
      <c r="D258" s="240"/>
    </row>
    <row r="259" spans="4:4">
      <c r="D259" s="240"/>
    </row>
    <row r="260" spans="4:4">
      <c r="D260" s="240"/>
    </row>
    <row r="261" spans="4:4">
      <c r="D261" s="240"/>
    </row>
    <row r="262" spans="4:4">
      <c r="D262" s="240"/>
    </row>
    <row r="263" spans="4:4">
      <c r="D263" s="240"/>
    </row>
    <row r="264" spans="4:4">
      <c r="D264" s="240"/>
    </row>
    <row r="265" spans="4:4">
      <c r="D265" s="240"/>
    </row>
    <row r="266" spans="4:4">
      <c r="D266" s="240"/>
    </row>
    <row r="267" spans="4:4">
      <c r="D267" s="240"/>
    </row>
    <row r="268" spans="4:4">
      <c r="D268" s="240"/>
    </row>
    <row r="269" spans="4:4">
      <c r="D269" s="240"/>
    </row>
    <row r="270" spans="4:4">
      <c r="D270" s="240"/>
    </row>
    <row r="271" spans="4:4">
      <c r="D271" s="240"/>
    </row>
    <row r="272" spans="4:4">
      <c r="D272" s="240"/>
    </row>
    <row r="273" spans="4:4">
      <c r="D273" s="240"/>
    </row>
    <row r="274" spans="4:4">
      <c r="D274" s="240"/>
    </row>
    <row r="275" spans="4:4">
      <c r="D275" s="240"/>
    </row>
    <row r="276" spans="4:4">
      <c r="D276" s="240"/>
    </row>
    <row r="277" spans="4:4">
      <c r="D277" s="240"/>
    </row>
    <row r="278" spans="4:4">
      <c r="D278" s="240"/>
    </row>
    <row r="279" spans="4:4">
      <c r="D279" s="240"/>
    </row>
    <row r="280" spans="4:4">
      <c r="D280" s="240"/>
    </row>
    <row r="281" spans="4:4">
      <c r="D281" s="240"/>
    </row>
    <row r="282" spans="4:4">
      <c r="D282" s="240"/>
    </row>
    <row r="283" spans="4:4">
      <c r="D283" s="240"/>
    </row>
    <row r="284" spans="4:4">
      <c r="D284" s="240"/>
    </row>
    <row r="285" spans="4:4">
      <c r="D285" s="240"/>
    </row>
    <row r="286" spans="4:4">
      <c r="D286" s="240"/>
    </row>
    <row r="287" spans="4:4">
      <c r="D287" s="240"/>
    </row>
    <row r="288" spans="4:4">
      <c r="D288" s="240"/>
    </row>
    <row r="289" spans="4:4">
      <c r="D289" s="240"/>
    </row>
    <row r="290" spans="4:4">
      <c r="D290" s="240"/>
    </row>
    <row r="291" spans="4:4">
      <c r="D291" s="240"/>
    </row>
    <row r="292" spans="4:4">
      <c r="D292" s="240"/>
    </row>
    <row r="293" spans="4:4">
      <c r="D293" s="240"/>
    </row>
    <row r="294" spans="4:4">
      <c r="D294" s="240"/>
    </row>
    <row r="295" spans="4:4">
      <c r="D295" s="240"/>
    </row>
    <row r="296" spans="4:4">
      <c r="D296" s="240"/>
    </row>
    <row r="297" spans="4:4">
      <c r="D297" s="240"/>
    </row>
    <row r="298" spans="4:4">
      <c r="D298" s="240"/>
    </row>
    <row r="299" spans="4:4">
      <c r="D299" s="240"/>
    </row>
    <row r="300" spans="4:4">
      <c r="D300" s="240"/>
    </row>
    <row r="301" spans="4:4">
      <c r="D301" s="240"/>
    </row>
    <row r="302" spans="4:4">
      <c r="D302" s="240"/>
    </row>
    <row r="303" spans="4:4">
      <c r="D303" s="240"/>
    </row>
    <row r="304" spans="4:4">
      <c r="D304" s="240"/>
    </row>
    <row r="305" spans="4:4">
      <c r="D305" s="240"/>
    </row>
    <row r="306" spans="4:4">
      <c r="D306" s="240"/>
    </row>
    <row r="307" spans="4:4">
      <c r="D307" s="240"/>
    </row>
    <row r="308" spans="4:4">
      <c r="D308" s="240"/>
    </row>
    <row r="309" spans="4:4">
      <c r="D309" s="240"/>
    </row>
    <row r="310" spans="4:4">
      <c r="D310" s="240"/>
    </row>
    <row r="311" spans="4:4">
      <c r="D311" s="240"/>
    </row>
    <row r="312" spans="4:4">
      <c r="D312" s="240"/>
    </row>
    <row r="313" spans="4:4">
      <c r="D313" s="240"/>
    </row>
    <row r="314" spans="4:4">
      <c r="D314" s="240"/>
    </row>
    <row r="315" spans="4:4">
      <c r="D315" s="240"/>
    </row>
    <row r="316" spans="4:4">
      <c r="D316" s="240"/>
    </row>
    <row r="317" spans="4:4">
      <c r="D317" s="240"/>
    </row>
    <row r="318" spans="4:4">
      <c r="D318" s="240"/>
    </row>
    <row r="319" spans="4:4">
      <c r="D319" s="240"/>
    </row>
    <row r="320" spans="4:4">
      <c r="D320" s="240"/>
    </row>
    <row r="321" spans="4:4">
      <c r="D321" s="240"/>
    </row>
    <row r="322" spans="4:4">
      <c r="D322" s="240"/>
    </row>
    <row r="323" spans="4:4">
      <c r="D323" s="240"/>
    </row>
    <row r="324" spans="4:4">
      <c r="D324" s="240"/>
    </row>
    <row r="325" spans="4:4">
      <c r="D325" s="240"/>
    </row>
    <row r="326" spans="4:4">
      <c r="D326" s="240"/>
    </row>
    <row r="327" spans="4:4">
      <c r="D327" s="240"/>
    </row>
    <row r="328" spans="4:4">
      <c r="D328" s="240"/>
    </row>
    <row r="329" spans="4:4">
      <c r="D329" s="240"/>
    </row>
    <row r="330" spans="4:4">
      <c r="D330" s="240"/>
    </row>
    <row r="331" spans="4:4">
      <c r="D331" s="240"/>
    </row>
    <row r="332" spans="4:4">
      <c r="D332" s="240"/>
    </row>
    <row r="333" spans="4:4">
      <c r="D333" s="240"/>
    </row>
    <row r="334" spans="4:4">
      <c r="D334" s="240"/>
    </row>
    <row r="335" spans="4:4">
      <c r="D335" s="240"/>
    </row>
    <row r="336" spans="4:4">
      <c r="D336" s="240"/>
    </row>
    <row r="337" spans="4:4">
      <c r="D337" s="240"/>
    </row>
    <row r="338" spans="4:4">
      <c r="D338" s="240"/>
    </row>
    <row r="339" spans="4:4">
      <c r="D339" s="240"/>
    </row>
    <row r="340" spans="4:4">
      <c r="D340" s="240"/>
    </row>
    <row r="341" spans="4:4">
      <c r="D341" s="240"/>
    </row>
    <row r="342" spans="4:4">
      <c r="D342" s="240"/>
    </row>
    <row r="343" spans="4:4">
      <c r="D343" s="240"/>
    </row>
    <row r="344" spans="4:4">
      <c r="D344" s="240"/>
    </row>
    <row r="345" spans="4:4">
      <c r="D345" s="240"/>
    </row>
    <row r="346" spans="4:4">
      <c r="D346" s="240"/>
    </row>
    <row r="347" spans="4:4">
      <c r="D347" s="240"/>
    </row>
    <row r="348" spans="4:4">
      <c r="D348" s="240"/>
    </row>
    <row r="349" spans="4:4">
      <c r="D349" s="240"/>
    </row>
    <row r="350" spans="4:4">
      <c r="D350" s="240"/>
    </row>
    <row r="351" spans="4:4">
      <c r="D351" s="240"/>
    </row>
    <row r="352" spans="4:4">
      <c r="D352" s="240"/>
    </row>
    <row r="353" spans="4:4">
      <c r="D353" s="240"/>
    </row>
    <row r="354" spans="4:4">
      <c r="D354" s="240"/>
    </row>
    <row r="355" spans="4:4">
      <c r="D355" s="240"/>
    </row>
    <row r="356" spans="4:4">
      <c r="D356" s="240"/>
    </row>
    <row r="357" spans="4:4">
      <c r="D357" s="240"/>
    </row>
    <row r="358" spans="4:4">
      <c r="D358" s="240"/>
    </row>
    <row r="359" spans="4:4">
      <c r="D359" s="240"/>
    </row>
    <row r="360" spans="4:4">
      <c r="D360" s="240"/>
    </row>
    <row r="361" spans="4:4">
      <c r="D361" s="240"/>
    </row>
    <row r="362" spans="4:4">
      <c r="D362" s="240"/>
    </row>
    <row r="363" spans="4:4">
      <c r="D363" s="240"/>
    </row>
    <row r="364" spans="4:4">
      <c r="D364" s="240"/>
    </row>
    <row r="365" spans="4:4">
      <c r="D365" s="240"/>
    </row>
    <row r="366" spans="4:4">
      <c r="D366" s="240"/>
    </row>
    <row r="367" spans="4:4">
      <c r="D367" s="240"/>
    </row>
    <row r="368" spans="4:4">
      <c r="D368" s="240"/>
    </row>
    <row r="369" spans="4:4">
      <c r="D369" s="240"/>
    </row>
    <row r="370" spans="4:4">
      <c r="D370" s="240"/>
    </row>
    <row r="371" spans="4:4">
      <c r="D371" s="240"/>
    </row>
    <row r="372" spans="4:4">
      <c r="D372" s="240"/>
    </row>
    <row r="373" spans="4:4">
      <c r="D373" s="240"/>
    </row>
    <row r="374" spans="4:4">
      <c r="D374" s="240"/>
    </row>
    <row r="375" spans="4:4">
      <c r="D375" s="240"/>
    </row>
    <row r="376" spans="4:4">
      <c r="D376" s="240"/>
    </row>
    <row r="377" spans="4:4">
      <c r="D377" s="240"/>
    </row>
    <row r="378" spans="4:4">
      <c r="D378" s="240"/>
    </row>
    <row r="379" spans="4:4">
      <c r="D379" s="240"/>
    </row>
    <row r="380" spans="4:4">
      <c r="D380" s="240"/>
    </row>
    <row r="381" spans="4:4">
      <c r="D381" s="240"/>
    </row>
    <row r="382" spans="4:4">
      <c r="D382" s="240"/>
    </row>
    <row r="383" spans="4:4">
      <c r="D383" s="240"/>
    </row>
    <row r="384" spans="4:4">
      <c r="D384" s="240"/>
    </row>
    <row r="385" spans="4:4">
      <c r="D385" s="240"/>
    </row>
    <row r="386" spans="4:4">
      <c r="D386" s="240"/>
    </row>
    <row r="387" spans="4:4">
      <c r="D387" s="240"/>
    </row>
    <row r="388" spans="4:4">
      <c r="D388" s="240"/>
    </row>
    <row r="389" spans="4:4">
      <c r="D389" s="240"/>
    </row>
    <row r="390" spans="4:4">
      <c r="D390" s="240"/>
    </row>
    <row r="391" spans="4:4">
      <c r="D391" s="240"/>
    </row>
    <row r="392" spans="4:4">
      <c r="D392" s="240"/>
    </row>
    <row r="393" spans="4:4">
      <c r="D393" s="240"/>
    </row>
    <row r="394" spans="4:4">
      <c r="D394" s="240"/>
    </row>
    <row r="395" spans="4:4">
      <c r="D395" s="240"/>
    </row>
    <row r="396" spans="4:4">
      <c r="D396" s="240"/>
    </row>
    <row r="397" spans="4:4">
      <c r="D397" s="240"/>
    </row>
    <row r="398" spans="4:4">
      <c r="D398" s="240"/>
    </row>
    <row r="399" spans="4:4">
      <c r="D399" s="240"/>
    </row>
    <row r="400" spans="4:4">
      <c r="D400" s="240"/>
    </row>
    <row r="401" spans="4:4">
      <c r="D401" s="240"/>
    </row>
    <row r="402" spans="4:4">
      <c r="D402" s="240"/>
    </row>
    <row r="403" spans="4:4">
      <c r="D403" s="240"/>
    </row>
    <row r="404" spans="4:4">
      <c r="D404" s="240"/>
    </row>
    <row r="405" spans="4:4">
      <c r="D405" s="240"/>
    </row>
    <row r="406" spans="4:4">
      <c r="D406" s="240"/>
    </row>
    <row r="407" spans="4:4">
      <c r="D407" s="240"/>
    </row>
    <row r="408" spans="4:4">
      <c r="D408" s="240"/>
    </row>
    <row r="409" spans="4:4">
      <c r="D409" s="240"/>
    </row>
    <row r="410" spans="4:4">
      <c r="D410" s="240"/>
    </row>
    <row r="411" spans="4:4">
      <c r="D411" s="240"/>
    </row>
    <row r="412" spans="4:4">
      <c r="D412" s="240"/>
    </row>
    <row r="413" spans="4:4">
      <c r="D413" s="240"/>
    </row>
    <row r="414" spans="4:4">
      <c r="D414" s="240"/>
    </row>
    <row r="415" spans="4:4">
      <c r="D415" s="240"/>
    </row>
    <row r="416" spans="4:4">
      <c r="D416" s="240"/>
    </row>
    <row r="417" spans="4:4">
      <c r="D417" s="240"/>
    </row>
    <row r="418" spans="4:4">
      <c r="D418" s="240"/>
    </row>
    <row r="419" spans="4:4">
      <c r="D419" s="240"/>
    </row>
    <row r="420" spans="4:4">
      <c r="D420" s="240"/>
    </row>
    <row r="421" spans="4:4">
      <c r="D421" s="240"/>
    </row>
    <row r="422" spans="4:4">
      <c r="D422" s="240"/>
    </row>
    <row r="423" spans="4:4">
      <c r="D423" s="240"/>
    </row>
    <row r="424" spans="4:4">
      <c r="D424" s="240"/>
    </row>
    <row r="425" spans="4:4">
      <c r="D425" s="240"/>
    </row>
    <row r="426" spans="4:4">
      <c r="D426" s="240"/>
    </row>
    <row r="427" spans="4:4">
      <c r="D427" s="240"/>
    </row>
    <row r="428" spans="4:4">
      <c r="D428" s="240"/>
    </row>
    <row r="429" spans="4:4">
      <c r="D429" s="240"/>
    </row>
    <row r="430" spans="4:4">
      <c r="D430" s="240"/>
    </row>
    <row r="431" spans="4:4">
      <c r="D431" s="240"/>
    </row>
    <row r="432" spans="4:4">
      <c r="D432" s="240"/>
    </row>
    <row r="433" spans="4:4">
      <c r="D433" s="240"/>
    </row>
    <row r="434" spans="4:4">
      <c r="D434" s="240"/>
    </row>
    <row r="435" spans="4:4">
      <c r="D435" s="240"/>
    </row>
    <row r="436" spans="4:4">
      <c r="D436" s="240"/>
    </row>
    <row r="437" spans="4:4">
      <c r="D437" s="240"/>
    </row>
    <row r="438" spans="4:4">
      <c r="D438" s="240"/>
    </row>
    <row r="439" spans="4:4">
      <c r="D439" s="240"/>
    </row>
    <row r="440" spans="4:4">
      <c r="D440" s="240"/>
    </row>
    <row r="441" spans="4:4">
      <c r="D441" s="240"/>
    </row>
    <row r="442" spans="4:4">
      <c r="D442" s="240"/>
    </row>
    <row r="443" spans="4:4">
      <c r="D443" s="240"/>
    </row>
    <row r="444" spans="4:4">
      <c r="D444" s="240"/>
    </row>
    <row r="445" spans="4:4">
      <c r="D445" s="240"/>
    </row>
    <row r="446" spans="4:4">
      <c r="D446" s="240"/>
    </row>
    <row r="447" spans="4:4">
      <c r="D447" s="240"/>
    </row>
    <row r="448" spans="4:4">
      <c r="D448" s="240"/>
    </row>
    <row r="449" spans="4:4">
      <c r="D449" s="240"/>
    </row>
    <row r="450" spans="4:4">
      <c r="D450" s="240"/>
    </row>
    <row r="451" spans="4:4">
      <c r="D451" s="240"/>
    </row>
    <row r="452" spans="4:4">
      <c r="D452" s="240"/>
    </row>
    <row r="453" spans="4:4">
      <c r="D453" s="240"/>
    </row>
    <row r="454" spans="4:4">
      <c r="D454" s="240"/>
    </row>
    <row r="455" spans="4:4">
      <c r="D455" s="240"/>
    </row>
    <row r="456" spans="4:4">
      <c r="D456" s="240"/>
    </row>
    <row r="457" spans="4:4">
      <c r="D457" s="240"/>
    </row>
    <row r="458" spans="4:4">
      <c r="D458" s="240"/>
    </row>
    <row r="459" spans="4:4">
      <c r="D459" s="240"/>
    </row>
    <row r="460" spans="4:4">
      <c r="D460" s="240"/>
    </row>
    <row r="461" spans="4:4">
      <c r="D461" s="240"/>
    </row>
    <row r="462" spans="4:4">
      <c r="D462" s="240"/>
    </row>
    <row r="463" spans="4:4">
      <c r="D463" s="240"/>
    </row>
    <row r="464" spans="4:4">
      <c r="D464" s="240"/>
    </row>
    <row r="465" spans="4:4">
      <c r="D465" s="240"/>
    </row>
    <row r="466" spans="4:4">
      <c r="D466" s="240"/>
    </row>
    <row r="467" spans="4:4">
      <c r="D467" s="240"/>
    </row>
    <row r="468" spans="4:4">
      <c r="D468" s="240"/>
    </row>
    <row r="469" spans="4:4">
      <c r="D469" s="240"/>
    </row>
    <row r="470" spans="4:4">
      <c r="D470" s="240"/>
    </row>
    <row r="471" spans="4:4">
      <c r="D471" s="240"/>
    </row>
    <row r="472" spans="4:4">
      <c r="D472" s="240"/>
    </row>
    <row r="473" spans="4:4">
      <c r="D473" s="240"/>
    </row>
    <row r="474" spans="4:4">
      <c r="D474" s="240"/>
    </row>
    <row r="475" spans="4:4">
      <c r="D475" s="240"/>
    </row>
    <row r="476" spans="4:4">
      <c r="D476" s="240"/>
    </row>
    <row r="477" spans="4:4">
      <c r="D477" s="240"/>
    </row>
    <row r="478" spans="4:4">
      <c r="D478" s="240"/>
    </row>
    <row r="479" spans="4:4">
      <c r="D479" s="240"/>
    </row>
    <row r="480" spans="4:4">
      <c r="D480" s="240"/>
    </row>
    <row r="481" spans="4:4">
      <c r="D481" s="240"/>
    </row>
    <row r="482" spans="4:4">
      <c r="D482" s="240"/>
    </row>
    <row r="483" spans="4:4">
      <c r="D483" s="240"/>
    </row>
    <row r="484" spans="4:4">
      <c r="D484" s="240"/>
    </row>
    <row r="485" spans="4:4">
      <c r="D485" s="240"/>
    </row>
    <row r="486" spans="4:4">
      <c r="D486" s="240"/>
    </row>
    <row r="487" spans="4:4">
      <c r="D487" s="240"/>
    </row>
    <row r="488" spans="4:4">
      <c r="D488" s="240"/>
    </row>
    <row r="489" spans="4:4">
      <c r="D489" s="240"/>
    </row>
    <row r="490" spans="4:4">
      <c r="D490" s="240"/>
    </row>
    <row r="491" spans="4:4">
      <c r="D491" s="240"/>
    </row>
    <row r="492" spans="4:4">
      <c r="D492" s="240"/>
    </row>
    <row r="493" spans="4:4">
      <c r="D493" s="240"/>
    </row>
    <row r="494" spans="4:4">
      <c r="D494" s="240"/>
    </row>
    <row r="495" spans="4:4">
      <c r="D495" s="240"/>
    </row>
    <row r="496" spans="4:4">
      <c r="D496" s="240"/>
    </row>
    <row r="497" spans="4:4">
      <c r="D497" s="240"/>
    </row>
    <row r="498" spans="4:4">
      <c r="D498" s="240"/>
    </row>
    <row r="499" spans="4:4">
      <c r="D499" s="240"/>
    </row>
    <row r="500" spans="4:4">
      <c r="D500" s="240"/>
    </row>
    <row r="501" spans="4:4">
      <c r="D501" s="240"/>
    </row>
    <row r="502" spans="4:4">
      <c r="D502" s="240"/>
    </row>
    <row r="503" spans="4:4">
      <c r="D503" s="240"/>
    </row>
    <row r="504" spans="4:4">
      <c r="D504" s="240"/>
    </row>
    <row r="505" spans="4:4">
      <c r="D505" s="240"/>
    </row>
    <row r="506" spans="4:4">
      <c r="D506" s="240"/>
    </row>
    <row r="507" spans="4:4">
      <c r="D507" s="240"/>
    </row>
    <row r="508" spans="4:4">
      <c r="D508" s="240"/>
    </row>
    <row r="509" spans="4:4">
      <c r="D509" s="240"/>
    </row>
    <row r="510" spans="4:4">
      <c r="D510" s="240"/>
    </row>
    <row r="511" spans="4:4">
      <c r="D511" s="240"/>
    </row>
    <row r="512" spans="4:4">
      <c r="D512" s="240"/>
    </row>
    <row r="513" spans="4:4">
      <c r="D513" s="240"/>
    </row>
    <row r="514" spans="4:4">
      <c r="D514" s="240"/>
    </row>
    <row r="515" spans="4:4">
      <c r="D515" s="240"/>
    </row>
    <row r="516" spans="4:4">
      <c r="D516" s="240"/>
    </row>
    <row r="517" spans="4:4">
      <c r="D517" s="240"/>
    </row>
    <row r="518" spans="4:4">
      <c r="D518" s="240"/>
    </row>
    <row r="519" spans="4:4">
      <c r="D519" s="240"/>
    </row>
    <row r="520" spans="4:4">
      <c r="D520" s="240"/>
    </row>
    <row r="521" spans="4:4">
      <c r="D521" s="240"/>
    </row>
    <row r="522" spans="4:4">
      <c r="D522" s="240"/>
    </row>
    <row r="523" spans="4:4">
      <c r="D523" s="240"/>
    </row>
    <row r="524" spans="4:4">
      <c r="D524" s="240"/>
    </row>
    <row r="525" spans="4:4">
      <c r="D525" s="240"/>
    </row>
    <row r="526" spans="4:4">
      <c r="D526" s="240"/>
    </row>
    <row r="527" spans="4:4">
      <c r="D527" s="240"/>
    </row>
    <row r="528" spans="4:4">
      <c r="D528" s="240"/>
    </row>
    <row r="529" spans="4:4">
      <c r="D529" s="240"/>
    </row>
    <row r="530" spans="4:4">
      <c r="D530" s="240"/>
    </row>
    <row r="531" spans="4:4">
      <c r="D531" s="240"/>
    </row>
    <row r="532" spans="4:4">
      <c r="D532" s="240"/>
    </row>
    <row r="533" spans="4:4">
      <c r="D533" s="240"/>
    </row>
    <row r="534" spans="4:4">
      <c r="D534" s="240"/>
    </row>
    <row r="535" spans="4:4">
      <c r="D535" s="240"/>
    </row>
    <row r="536" spans="4:4">
      <c r="D536" s="240"/>
    </row>
    <row r="537" spans="4:4">
      <c r="D537" s="240"/>
    </row>
    <row r="538" spans="4:4">
      <c r="D538" s="240"/>
    </row>
    <row r="539" spans="4:4">
      <c r="D539" s="240"/>
    </row>
    <row r="540" spans="4:4">
      <c r="D540" s="240"/>
    </row>
    <row r="541" spans="4:4">
      <c r="D541" s="240"/>
    </row>
    <row r="542" spans="4:4">
      <c r="D542" s="240"/>
    </row>
    <row r="543" spans="4:4">
      <c r="D543" s="240"/>
    </row>
    <row r="544" spans="4:4">
      <c r="D544" s="240"/>
    </row>
    <row r="545" spans="4:4">
      <c r="D545" s="240"/>
    </row>
    <row r="546" spans="4:4">
      <c r="D546" s="240"/>
    </row>
    <row r="547" spans="4:4">
      <c r="D547" s="240"/>
    </row>
    <row r="548" spans="4:4">
      <c r="D548" s="240"/>
    </row>
    <row r="549" spans="4:4">
      <c r="D549" s="240"/>
    </row>
    <row r="550" spans="4:4">
      <c r="D550" s="240"/>
    </row>
    <row r="551" spans="4:4">
      <c r="D551" s="240"/>
    </row>
    <row r="552" spans="4:4">
      <c r="D552" s="240"/>
    </row>
    <row r="553" spans="4:4">
      <c r="D553" s="240"/>
    </row>
    <row r="554" spans="4:4">
      <c r="D554" s="240"/>
    </row>
    <row r="555" spans="4:4">
      <c r="D555" s="240"/>
    </row>
    <row r="556" spans="4:4">
      <c r="D556" s="240"/>
    </row>
    <row r="557" spans="4:4">
      <c r="D557" s="240"/>
    </row>
    <row r="558" spans="4:4">
      <c r="D558" s="240"/>
    </row>
    <row r="559" spans="4:4">
      <c r="D559" s="240"/>
    </row>
    <row r="560" spans="4:4">
      <c r="D560" s="240"/>
    </row>
    <row r="561" spans="4:4">
      <c r="D561" s="240"/>
    </row>
    <row r="562" spans="4:4">
      <c r="D562" s="240"/>
    </row>
    <row r="563" spans="4:4">
      <c r="D563" s="240"/>
    </row>
    <row r="564" spans="4:4">
      <c r="D564" s="240"/>
    </row>
    <row r="565" spans="4:4">
      <c r="D565" s="240"/>
    </row>
    <row r="566" spans="4:4">
      <c r="D566" s="240"/>
    </row>
    <row r="567" spans="4:4">
      <c r="D567" s="240"/>
    </row>
    <row r="568" spans="4:4">
      <c r="D568" s="240"/>
    </row>
    <row r="569" spans="4:4">
      <c r="D569" s="240"/>
    </row>
    <row r="570" spans="4:4">
      <c r="D570" s="240"/>
    </row>
    <row r="571" spans="4:4">
      <c r="D571" s="240"/>
    </row>
    <row r="572" spans="4:4">
      <c r="D572" s="240"/>
    </row>
    <row r="573" spans="4:4">
      <c r="D573" s="240"/>
    </row>
    <row r="574" spans="4:4">
      <c r="D574" s="240"/>
    </row>
    <row r="575" spans="4:4">
      <c r="D575" s="240"/>
    </row>
    <row r="576" spans="4:4">
      <c r="D576" s="240"/>
    </row>
    <row r="577" spans="4:4">
      <c r="D577" s="240"/>
    </row>
    <row r="578" spans="4:4">
      <c r="D578" s="240"/>
    </row>
    <row r="579" spans="4:4">
      <c r="D579" s="240"/>
    </row>
    <row r="580" spans="4:4">
      <c r="D580" s="240"/>
    </row>
    <row r="581" spans="4:4">
      <c r="D581" s="240"/>
    </row>
    <row r="582" spans="4:4">
      <c r="D582" s="240"/>
    </row>
    <row r="583" spans="4:4">
      <c r="D583" s="240"/>
    </row>
    <row r="584" spans="4:4">
      <c r="D584" s="240"/>
    </row>
    <row r="585" spans="4:4">
      <c r="D585" s="240"/>
    </row>
    <row r="586" spans="4:4">
      <c r="D586" s="240"/>
    </row>
    <row r="587" spans="4:4">
      <c r="D587" s="240"/>
    </row>
    <row r="588" spans="4:4">
      <c r="D588" s="240"/>
    </row>
    <row r="589" spans="4:4">
      <c r="D589" s="240"/>
    </row>
    <row r="590" spans="4:4">
      <c r="D590" s="240"/>
    </row>
    <row r="591" spans="4:4">
      <c r="D591" s="240"/>
    </row>
    <row r="592" spans="4:4">
      <c r="D592" s="240"/>
    </row>
    <row r="593" spans="4:4">
      <c r="D593" s="240"/>
    </row>
    <row r="594" spans="4:4">
      <c r="D594" s="240"/>
    </row>
    <row r="595" spans="4:4">
      <c r="D595" s="240"/>
    </row>
    <row r="596" spans="4:4">
      <c r="D596" s="240"/>
    </row>
    <row r="597" spans="4:4">
      <c r="D597" s="240"/>
    </row>
    <row r="598" spans="4:4">
      <c r="D598" s="240"/>
    </row>
    <row r="599" spans="4:4">
      <c r="D599" s="240"/>
    </row>
    <row r="600" spans="4:4">
      <c r="D600" s="240"/>
    </row>
    <row r="601" spans="4:4">
      <c r="D601" s="240"/>
    </row>
    <row r="602" spans="4:4">
      <c r="D602" s="240"/>
    </row>
    <row r="603" spans="4:4">
      <c r="D603" s="240"/>
    </row>
    <row r="604" spans="4:4">
      <c r="D604" s="240"/>
    </row>
    <row r="605" spans="4:4">
      <c r="D605" s="240"/>
    </row>
    <row r="606" spans="4:4">
      <c r="D606" s="240"/>
    </row>
    <row r="607" spans="4:4">
      <c r="D607" s="240"/>
    </row>
    <row r="608" spans="4:4">
      <c r="D608" s="240"/>
    </row>
    <row r="609" spans="4:4">
      <c r="D609" s="240"/>
    </row>
    <row r="610" spans="4:4">
      <c r="D610" s="240"/>
    </row>
    <row r="611" spans="4:4">
      <c r="D611" s="240"/>
    </row>
    <row r="612" spans="4:4">
      <c r="D612" s="240"/>
    </row>
    <row r="613" spans="4:4">
      <c r="D613" s="240"/>
    </row>
    <row r="614" spans="4:4">
      <c r="D614" s="240"/>
    </row>
    <row r="615" spans="4:4">
      <c r="D615" s="240"/>
    </row>
    <row r="616" spans="4:4">
      <c r="D616" s="240"/>
    </row>
    <row r="617" spans="4:4">
      <c r="D617" s="240"/>
    </row>
    <row r="618" spans="4:4">
      <c r="D618" s="240"/>
    </row>
    <row r="619" spans="4:4">
      <c r="D619" s="240"/>
    </row>
    <row r="620" spans="4:4">
      <c r="D620" s="240"/>
    </row>
    <row r="621" spans="4:4">
      <c r="D621" s="240"/>
    </row>
    <row r="622" spans="4:4">
      <c r="D622" s="240"/>
    </row>
    <row r="623" spans="4:4">
      <c r="D623" s="240"/>
    </row>
    <row r="624" spans="4:4">
      <c r="D624" s="240"/>
    </row>
    <row r="625" spans="4:4">
      <c r="D625" s="240"/>
    </row>
    <row r="626" spans="4:4">
      <c r="D626" s="240"/>
    </row>
    <row r="627" spans="4:4">
      <c r="D627" s="240"/>
    </row>
    <row r="628" spans="4:4">
      <c r="D628" s="240"/>
    </row>
    <row r="629" spans="4:4">
      <c r="D629" s="240"/>
    </row>
    <row r="630" spans="4:4">
      <c r="D630" s="240"/>
    </row>
    <row r="631" spans="4:4">
      <c r="D631" s="240"/>
    </row>
    <row r="632" spans="4:4">
      <c r="D632" s="240"/>
    </row>
    <row r="633" spans="4:4">
      <c r="D633" s="240"/>
    </row>
    <row r="634" spans="4:4">
      <c r="D634" s="240"/>
    </row>
    <row r="635" spans="4:4">
      <c r="D635" s="240"/>
    </row>
    <row r="636" spans="4:4">
      <c r="D636" s="240"/>
    </row>
    <row r="637" spans="4:4">
      <c r="D637" s="240"/>
    </row>
    <row r="638" spans="4:4">
      <c r="D638" s="240"/>
    </row>
    <row r="639" spans="4:4">
      <c r="D639" s="240"/>
    </row>
    <row r="640" spans="4:4">
      <c r="D640" s="240"/>
    </row>
    <row r="641" spans="4:4">
      <c r="D641" s="240"/>
    </row>
    <row r="642" spans="4:4">
      <c r="D642" s="240"/>
    </row>
    <row r="643" spans="4:4">
      <c r="D643" s="240"/>
    </row>
    <row r="644" spans="4:4">
      <c r="D644" s="240"/>
    </row>
    <row r="645" spans="4:4">
      <c r="D645" s="240"/>
    </row>
    <row r="646" spans="4:4">
      <c r="D646" s="240"/>
    </row>
    <row r="647" spans="4:4">
      <c r="D647" s="240"/>
    </row>
    <row r="648" spans="4:4">
      <c r="D648" s="240"/>
    </row>
    <row r="649" spans="4:4">
      <c r="D649" s="240"/>
    </row>
    <row r="650" spans="4:4">
      <c r="D650" s="240"/>
    </row>
    <row r="651" spans="4:4">
      <c r="D651" s="240"/>
    </row>
    <row r="652" spans="4:4">
      <c r="D652" s="240"/>
    </row>
    <row r="653" spans="4:4">
      <c r="D653" s="240"/>
    </row>
    <row r="654" spans="4:4">
      <c r="D654" s="240"/>
    </row>
    <row r="655" spans="4:4">
      <c r="D655" s="240"/>
    </row>
    <row r="656" spans="4:4">
      <c r="D656" s="240"/>
    </row>
    <row r="657" spans="4:4">
      <c r="D657" s="240"/>
    </row>
    <row r="658" spans="4:4">
      <c r="D658" s="240"/>
    </row>
    <row r="659" spans="4:4">
      <c r="D659" s="240"/>
    </row>
    <row r="660" spans="4:4">
      <c r="D660" s="240"/>
    </row>
    <row r="661" spans="4:4">
      <c r="D661" s="240"/>
    </row>
    <row r="662" spans="4:4">
      <c r="D662" s="240"/>
    </row>
    <row r="663" spans="4:4">
      <c r="D663" s="240"/>
    </row>
    <row r="664" spans="4:4">
      <c r="D664" s="240"/>
    </row>
    <row r="665" spans="4:4">
      <c r="D665" s="240"/>
    </row>
    <row r="666" spans="4:4">
      <c r="D666" s="240"/>
    </row>
    <row r="667" spans="4:4">
      <c r="D667" s="240"/>
    </row>
    <row r="668" spans="4:4">
      <c r="D668" s="240"/>
    </row>
    <row r="669" spans="4:4">
      <c r="D669" s="240"/>
    </row>
    <row r="670" spans="4:4">
      <c r="D670" s="240"/>
    </row>
    <row r="671" spans="4:4">
      <c r="D671" s="240"/>
    </row>
    <row r="672" spans="4:4">
      <c r="D672" s="240"/>
    </row>
    <row r="673" spans="4:4">
      <c r="D673" s="240"/>
    </row>
    <row r="674" spans="4:4">
      <c r="D674" s="240"/>
    </row>
    <row r="675" spans="4:4">
      <c r="D675" s="240"/>
    </row>
    <row r="676" spans="4:4">
      <c r="D676" s="240"/>
    </row>
    <row r="677" spans="4:4">
      <c r="D677" s="240"/>
    </row>
    <row r="678" spans="4:4">
      <c r="D678" s="240"/>
    </row>
    <row r="679" spans="4:4">
      <c r="D679" s="240"/>
    </row>
    <row r="680" spans="4:4">
      <c r="D680" s="240"/>
    </row>
    <row r="681" spans="4:4">
      <c r="D681" s="240"/>
    </row>
    <row r="682" spans="4:4">
      <c r="D682" s="240"/>
    </row>
    <row r="683" spans="4:4">
      <c r="D683" s="240"/>
    </row>
    <row r="684" spans="4:4">
      <c r="D684" s="240"/>
    </row>
    <row r="685" spans="4:4">
      <c r="D685" s="240"/>
    </row>
    <row r="686" spans="4:4">
      <c r="D686" s="240"/>
    </row>
    <row r="687" spans="4:4">
      <c r="D687" s="240"/>
    </row>
    <row r="688" spans="4:4">
      <c r="D688" s="240"/>
    </row>
    <row r="689" spans="4:4">
      <c r="D689" s="240"/>
    </row>
    <row r="690" spans="4:4">
      <c r="D690" s="240"/>
    </row>
    <row r="691" spans="4:4">
      <c r="D691" s="240"/>
    </row>
    <row r="692" spans="4:4">
      <c r="D692" s="240"/>
    </row>
    <row r="693" spans="4:4">
      <c r="D693" s="240"/>
    </row>
    <row r="694" spans="4:4">
      <c r="D694" s="240"/>
    </row>
    <row r="695" spans="4:4">
      <c r="D695" s="240"/>
    </row>
    <row r="696" spans="4:4">
      <c r="D696" s="240"/>
    </row>
    <row r="697" spans="4:4">
      <c r="D697" s="240"/>
    </row>
    <row r="698" spans="4:4">
      <c r="D698" s="240"/>
    </row>
    <row r="699" spans="4:4">
      <c r="D699" s="240"/>
    </row>
    <row r="700" spans="4:4">
      <c r="D700" s="240"/>
    </row>
    <row r="701" spans="4:4">
      <c r="D701" s="240"/>
    </row>
    <row r="702" spans="4:4">
      <c r="D702" s="240"/>
    </row>
    <row r="703" spans="4:4">
      <c r="D703" s="240"/>
    </row>
    <row r="704" spans="4:4">
      <c r="D704" s="240"/>
    </row>
    <row r="705" spans="4:4">
      <c r="D705" s="240"/>
    </row>
    <row r="706" spans="4:4">
      <c r="D706" s="240"/>
    </row>
    <row r="707" spans="4:4">
      <c r="D707" s="240"/>
    </row>
    <row r="708" spans="4:4">
      <c r="D708" s="240"/>
    </row>
    <row r="709" spans="4:4">
      <c r="D709" s="240"/>
    </row>
    <row r="710" spans="4:4">
      <c r="D710" s="240"/>
    </row>
    <row r="711" spans="4:4">
      <c r="D711" s="240"/>
    </row>
    <row r="712" spans="4:4">
      <c r="D712" s="240"/>
    </row>
    <row r="713" spans="4:4">
      <c r="D713" s="240"/>
    </row>
    <row r="714" spans="4:4">
      <c r="D714" s="240"/>
    </row>
    <row r="715" spans="4:4">
      <c r="D715" s="240"/>
    </row>
    <row r="716" spans="4:4">
      <c r="D716" s="240"/>
    </row>
    <row r="717" spans="4:4">
      <c r="D717" s="240"/>
    </row>
    <row r="718" spans="4:4">
      <c r="D718" s="240"/>
    </row>
    <row r="719" spans="4:4">
      <c r="D719" s="240"/>
    </row>
    <row r="720" spans="4:4">
      <c r="D720" s="240"/>
    </row>
    <row r="721" spans="4:4">
      <c r="D721" s="240"/>
    </row>
    <row r="722" spans="4:4">
      <c r="D722" s="240"/>
    </row>
    <row r="723" spans="4:4">
      <c r="D723" s="240"/>
    </row>
    <row r="724" spans="4:4">
      <c r="D724" s="240"/>
    </row>
    <row r="725" spans="4:4">
      <c r="D725" s="240"/>
    </row>
    <row r="726" spans="4:4">
      <c r="D726" s="240"/>
    </row>
    <row r="727" spans="4:4">
      <c r="D727" s="240"/>
    </row>
    <row r="728" spans="4:4">
      <c r="D728" s="240"/>
    </row>
    <row r="729" spans="4:4">
      <c r="D729" s="240"/>
    </row>
    <row r="730" spans="4:4">
      <c r="D730" s="240"/>
    </row>
    <row r="731" spans="4:4">
      <c r="D731" s="240"/>
    </row>
    <row r="732" spans="4:4">
      <c r="D732" s="240"/>
    </row>
    <row r="733" spans="4:4">
      <c r="D733" s="240"/>
    </row>
    <row r="734" spans="4:4">
      <c r="D734" s="240"/>
    </row>
    <row r="735" spans="4:4">
      <c r="D735" s="240"/>
    </row>
    <row r="736" spans="4:4">
      <c r="D736" s="240"/>
    </row>
    <row r="737" spans="4:4">
      <c r="D737" s="240"/>
    </row>
    <row r="738" spans="4:4">
      <c r="D738" s="240"/>
    </row>
    <row r="739" spans="4:4">
      <c r="D739" s="240"/>
    </row>
    <row r="740" spans="4:4">
      <c r="D740" s="240"/>
    </row>
    <row r="741" spans="4:4">
      <c r="D741" s="240"/>
    </row>
    <row r="742" spans="4:4">
      <c r="D742" s="240"/>
    </row>
    <row r="743" spans="4:4">
      <c r="D743" s="240"/>
    </row>
    <row r="744" spans="4:4">
      <c r="D744" s="240"/>
    </row>
    <row r="745" spans="4:4">
      <c r="D745" s="240"/>
    </row>
    <row r="746" spans="4:4">
      <c r="D746" s="240"/>
    </row>
    <row r="747" spans="4:4">
      <c r="D747" s="240"/>
    </row>
    <row r="748" spans="4:4">
      <c r="D748" s="240"/>
    </row>
    <row r="749" spans="4:4">
      <c r="D749" s="240"/>
    </row>
    <row r="750" spans="4:4">
      <c r="D750" s="240"/>
    </row>
    <row r="751" spans="4:4">
      <c r="D751" s="240"/>
    </row>
    <row r="752" spans="4:4">
      <c r="D752" s="240"/>
    </row>
    <row r="753" spans="4:4">
      <c r="D753" s="240"/>
    </row>
    <row r="754" spans="4:4">
      <c r="D754" s="240"/>
    </row>
    <row r="755" spans="4:4">
      <c r="D755" s="240"/>
    </row>
    <row r="756" spans="4:4">
      <c r="D756" s="240"/>
    </row>
    <row r="757" spans="4:4">
      <c r="D757" s="240"/>
    </row>
    <row r="758" spans="4:4">
      <c r="D758" s="240"/>
    </row>
    <row r="759" spans="4:4">
      <c r="D759" s="240"/>
    </row>
    <row r="760" spans="4:4">
      <c r="D760" s="240"/>
    </row>
    <row r="761" spans="4:4">
      <c r="D761" s="240"/>
    </row>
    <row r="762" spans="4:4">
      <c r="D762" s="240"/>
    </row>
    <row r="763" spans="4:4">
      <c r="D763" s="240"/>
    </row>
    <row r="764" spans="4:4">
      <c r="D764" s="240"/>
    </row>
    <row r="765" spans="4:4">
      <c r="D765" s="240"/>
    </row>
    <row r="766" spans="4:4">
      <c r="D766" s="240"/>
    </row>
    <row r="767" spans="4:4">
      <c r="D767" s="240"/>
    </row>
    <row r="768" spans="4:4">
      <c r="D768" s="240"/>
    </row>
    <row r="769" spans="4:4">
      <c r="D769" s="240"/>
    </row>
    <row r="770" spans="4:4">
      <c r="D770" s="240"/>
    </row>
    <row r="771" spans="4:4">
      <c r="D771" s="240"/>
    </row>
    <row r="772" spans="4:4">
      <c r="D772" s="240"/>
    </row>
    <row r="773" spans="4:4">
      <c r="D773" s="240"/>
    </row>
    <row r="774" spans="4:4">
      <c r="D774" s="240"/>
    </row>
    <row r="775" spans="4:4">
      <c r="D775" s="240"/>
    </row>
    <row r="776" spans="4:4">
      <c r="D776" s="240"/>
    </row>
    <row r="777" spans="4:4">
      <c r="D777" s="240"/>
    </row>
    <row r="778" spans="4:4">
      <c r="D778" s="240"/>
    </row>
    <row r="779" spans="4:4">
      <c r="D779" s="240"/>
    </row>
    <row r="780" spans="4:4">
      <c r="D780" s="240"/>
    </row>
    <row r="781" spans="4:4">
      <c r="D781" s="240"/>
    </row>
    <row r="782" spans="4:4">
      <c r="D782" s="240"/>
    </row>
    <row r="783" spans="4:4">
      <c r="D783" s="240"/>
    </row>
    <row r="784" spans="4:4">
      <c r="D784" s="240"/>
    </row>
    <row r="785" spans="4:4">
      <c r="D785" s="240"/>
    </row>
    <row r="786" spans="4:4">
      <c r="D786" s="240"/>
    </row>
    <row r="787" spans="4:4">
      <c r="D787" s="240"/>
    </row>
    <row r="788" spans="4:4">
      <c r="D788" s="240"/>
    </row>
    <row r="789" spans="4:4">
      <c r="D789" s="240"/>
    </row>
    <row r="790" spans="4:4">
      <c r="D790" s="240"/>
    </row>
    <row r="791" spans="4:4">
      <c r="D791" s="240"/>
    </row>
    <row r="792" spans="4:4">
      <c r="D792" s="240"/>
    </row>
    <row r="793" spans="4:4">
      <c r="D793" s="240"/>
    </row>
    <row r="794" spans="4:4">
      <c r="D794" s="240"/>
    </row>
    <row r="795" spans="4:4">
      <c r="D795" s="240"/>
    </row>
    <row r="796" spans="4:4">
      <c r="D796" s="240"/>
    </row>
    <row r="797" spans="4:4">
      <c r="D797" s="240"/>
    </row>
    <row r="798" spans="4:4">
      <c r="D798" s="240"/>
    </row>
    <row r="799" spans="4:4">
      <c r="D799" s="240"/>
    </row>
    <row r="800" spans="4:4">
      <c r="D800" s="240"/>
    </row>
    <row r="801" spans="4:4">
      <c r="D801" s="240"/>
    </row>
    <row r="802" spans="4:4">
      <c r="D802" s="240"/>
    </row>
    <row r="803" spans="4:4">
      <c r="D803" s="240"/>
    </row>
    <row r="804" spans="4:4">
      <c r="D804" s="240"/>
    </row>
    <row r="805" spans="4:4">
      <c r="D805" s="240"/>
    </row>
    <row r="806" spans="4:4">
      <c r="D806" s="240"/>
    </row>
    <row r="807" spans="4:4">
      <c r="D807" s="240"/>
    </row>
    <row r="808" spans="4:4">
      <c r="D808" s="240"/>
    </row>
    <row r="809" spans="4:4">
      <c r="D809" s="240"/>
    </row>
    <row r="810" spans="4:4">
      <c r="D810" s="240"/>
    </row>
    <row r="811" spans="4:4">
      <c r="D811" s="240"/>
    </row>
    <row r="812" spans="4:4">
      <c r="D812" s="240"/>
    </row>
    <row r="813" spans="4:4">
      <c r="D813" s="240"/>
    </row>
    <row r="814" spans="4:4">
      <c r="D814" s="240"/>
    </row>
    <row r="815" spans="4:4">
      <c r="D815" s="240"/>
    </row>
    <row r="816" spans="4:4">
      <c r="D816" s="240"/>
    </row>
    <row r="817" spans="4:4">
      <c r="D817" s="240"/>
    </row>
    <row r="818" spans="4:4">
      <c r="D818" s="240"/>
    </row>
    <row r="819" spans="4:4">
      <c r="D819" s="240"/>
    </row>
    <row r="820" spans="4:4">
      <c r="D820" s="240"/>
    </row>
    <row r="821" spans="4:4">
      <c r="D821" s="240"/>
    </row>
    <row r="822" spans="4:4">
      <c r="D822" s="240"/>
    </row>
    <row r="823" spans="4:4">
      <c r="D823" s="240"/>
    </row>
    <row r="824" spans="4:4">
      <c r="D824" s="240"/>
    </row>
    <row r="825" spans="4:4">
      <c r="D825" s="240"/>
    </row>
    <row r="826" spans="4:4">
      <c r="D826" s="240"/>
    </row>
    <row r="827" spans="4:4">
      <c r="D827" s="240"/>
    </row>
    <row r="828" spans="4:4">
      <c r="D828" s="240"/>
    </row>
    <row r="829" spans="4:4">
      <c r="D829" s="240"/>
    </row>
    <row r="830" spans="4:4">
      <c r="D830" s="240"/>
    </row>
    <row r="831" spans="4:4">
      <c r="D831" s="240"/>
    </row>
    <row r="832" spans="4:4">
      <c r="D832" s="240"/>
    </row>
    <row r="833" spans="4:4">
      <c r="D833" s="240"/>
    </row>
    <row r="834" spans="4:4">
      <c r="D834" s="240"/>
    </row>
    <row r="835" spans="4:4">
      <c r="D835" s="240"/>
    </row>
    <row r="836" spans="4:4">
      <c r="D836" s="240"/>
    </row>
    <row r="837" spans="4:4">
      <c r="D837" s="240"/>
    </row>
    <row r="838" spans="4:4">
      <c r="D838" s="240"/>
    </row>
    <row r="839" spans="4:4">
      <c r="D839" s="240"/>
    </row>
    <row r="840" spans="4:4">
      <c r="D840" s="240"/>
    </row>
    <row r="841" spans="4:4">
      <c r="D841" s="240"/>
    </row>
    <row r="842" spans="4:4">
      <c r="D842" s="240"/>
    </row>
    <row r="843" spans="4:4">
      <c r="D843" s="240"/>
    </row>
    <row r="844" spans="4:4">
      <c r="D844" s="240"/>
    </row>
    <row r="845" spans="4:4">
      <c r="D845" s="240"/>
    </row>
    <row r="846" spans="4:4">
      <c r="D846" s="240"/>
    </row>
    <row r="847" spans="4:4">
      <c r="D847" s="240"/>
    </row>
    <row r="848" spans="4:4">
      <c r="D848" s="240"/>
    </row>
    <row r="849" spans="4:4">
      <c r="D849" s="240"/>
    </row>
    <row r="850" spans="4:4">
      <c r="D850" s="240"/>
    </row>
    <row r="851" spans="4:4">
      <c r="D851" s="240"/>
    </row>
    <row r="852" spans="4:4">
      <c r="D852" s="240"/>
    </row>
    <row r="853" spans="4:4">
      <c r="D853" s="240"/>
    </row>
    <row r="854" spans="4:4">
      <c r="D854" s="240"/>
    </row>
    <row r="855" spans="4:4">
      <c r="D855" s="240"/>
    </row>
    <row r="856" spans="4:4">
      <c r="D856" s="240"/>
    </row>
    <row r="857" spans="4:4">
      <c r="D857" s="240"/>
    </row>
    <row r="858" spans="4:4">
      <c r="D858" s="240"/>
    </row>
    <row r="859" spans="4:4">
      <c r="D859" s="240"/>
    </row>
    <row r="860" spans="4:4">
      <c r="D860" s="240"/>
    </row>
    <row r="861" spans="4:4">
      <c r="D861" s="240"/>
    </row>
    <row r="862" spans="4:4">
      <c r="D862" s="240"/>
    </row>
    <row r="863" spans="4:4">
      <c r="D863" s="240"/>
    </row>
    <row r="864" spans="4:4">
      <c r="D864" s="240"/>
    </row>
    <row r="865" spans="4:4">
      <c r="D865" s="240"/>
    </row>
    <row r="866" spans="4:4">
      <c r="D866" s="240"/>
    </row>
    <row r="867" spans="4:4">
      <c r="D867" s="240"/>
    </row>
    <row r="868" spans="4:4">
      <c r="D868" s="240"/>
    </row>
    <row r="869" spans="4:4">
      <c r="D869" s="240"/>
    </row>
    <row r="870" spans="4:4">
      <c r="D870" s="240"/>
    </row>
    <row r="871" spans="4:4">
      <c r="D871" s="240"/>
    </row>
    <row r="872" spans="4:4">
      <c r="D872" s="240"/>
    </row>
    <row r="873" spans="4:4">
      <c r="D873" s="240"/>
    </row>
    <row r="874" spans="4:4">
      <c r="D874" s="240"/>
    </row>
    <row r="875" spans="4:4">
      <c r="D875" s="240"/>
    </row>
    <row r="876" spans="4:4">
      <c r="D876" s="240"/>
    </row>
    <row r="877" spans="4:4">
      <c r="D877" s="240"/>
    </row>
    <row r="878" spans="4:4">
      <c r="D878" s="240"/>
    </row>
    <row r="879" spans="4:4">
      <c r="D879" s="240"/>
    </row>
    <row r="880" spans="4:4">
      <c r="D880" s="240"/>
    </row>
    <row r="881" spans="4:4">
      <c r="D881" s="240"/>
    </row>
    <row r="882" spans="4:4">
      <c r="D882" s="240"/>
    </row>
    <row r="883" spans="4:4">
      <c r="D883" s="240"/>
    </row>
    <row r="884" spans="4:4">
      <c r="D884" s="240"/>
    </row>
    <row r="885" spans="4:4">
      <c r="D885" s="240"/>
    </row>
    <row r="886" spans="4:4">
      <c r="D886" s="240"/>
    </row>
    <row r="887" spans="4:4">
      <c r="D887" s="240"/>
    </row>
    <row r="888" spans="4:4">
      <c r="D888" s="240"/>
    </row>
    <row r="889" spans="4:4">
      <c r="D889" s="240"/>
    </row>
    <row r="890" spans="4:4">
      <c r="D890" s="240"/>
    </row>
    <row r="891" spans="4:4">
      <c r="D891" s="240"/>
    </row>
    <row r="892" spans="4:4">
      <c r="D892" s="240"/>
    </row>
    <row r="893" spans="4:4">
      <c r="D893" s="240"/>
    </row>
    <row r="894" spans="4:4">
      <c r="D894" s="240"/>
    </row>
    <row r="895" spans="4:4">
      <c r="D895" s="240"/>
    </row>
    <row r="896" spans="4:4">
      <c r="D896" s="240"/>
    </row>
    <row r="897" spans="4:4">
      <c r="D897" s="240"/>
    </row>
    <row r="898" spans="4:4">
      <c r="D898" s="240"/>
    </row>
    <row r="899" spans="4:4">
      <c r="D899" s="240"/>
    </row>
    <row r="900" spans="4:4">
      <c r="D900" s="240"/>
    </row>
    <row r="901" spans="4:4">
      <c r="D901" s="240"/>
    </row>
    <row r="902" spans="4:4">
      <c r="D902" s="240"/>
    </row>
    <row r="903" spans="4:4">
      <c r="D903" s="240"/>
    </row>
    <row r="904" spans="4:4">
      <c r="D904" s="240"/>
    </row>
    <row r="905" spans="4:4">
      <c r="D905" s="240"/>
    </row>
    <row r="906" spans="4:4">
      <c r="D906" s="240"/>
    </row>
    <row r="907" spans="4:4">
      <c r="D907" s="240"/>
    </row>
    <row r="908" spans="4:4">
      <c r="D908" s="240"/>
    </row>
    <row r="909" spans="4:4">
      <c r="D909" s="240"/>
    </row>
    <row r="910" spans="4:4">
      <c r="D910" s="240"/>
    </row>
    <row r="911" spans="4:4">
      <c r="D911" s="240"/>
    </row>
    <row r="912" spans="4:4">
      <c r="D912" s="240"/>
    </row>
    <row r="913" spans="4:4">
      <c r="D913" s="240"/>
    </row>
    <row r="914" spans="4:4">
      <c r="D914" s="240"/>
    </row>
    <row r="915" spans="4:4">
      <c r="D915" s="240"/>
    </row>
    <row r="916" spans="4:4">
      <c r="D916" s="240"/>
    </row>
    <row r="917" spans="4:4">
      <c r="D917" s="240"/>
    </row>
    <row r="918" spans="4:4">
      <c r="D918" s="240"/>
    </row>
    <row r="919" spans="4:4">
      <c r="D919" s="240"/>
    </row>
    <row r="920" spans="4:4">
      <c r="D920" s="240"/>
    </row>
    <row r="921" spans="4:4">
      <c r="D921" s="240"/>
    </row>
    <row r="922" spans="4:4">
      <c r="D922" s="240"/>
    </row>
    <row r="923" spans="4:4">
      <c r="D923" s="240"/>
    </row>
    <row r="924" spans="4:4">
      <c r="D924" s="240"/>
    </row>
    <row r="925" spans="4:4">
      <c r="D925" s="240"/>
    </row>
    <row r="926" spans="4:4">
      <c r="D926" s="240"/>
    </row>
    <row r="927" spans="4:4">
      <c r="D927" s="240"/>
    </row>
    <row r="928" spans="4:4">
      <c r="D928" s="240"/>
    </row>
    <row r="929" spans="4:4">
      <c r="D929" s="240"/>
    </row>
    <row r="930" spans="4:4">
      <c r="D930" s="240"/>
    </row>
    <row r="931" spans="4:4">
      <c r="D931" s="240"/>
    </row>
    <row r="932" spans="4:4">
      <c r="D932" s="240"/>
    </row>
    <row r="933" spans="4:4">
      <c r="D933" s="240"/>
    </row>
    <row r="934" spans="4:4">
      <c r="D934" s="240"/>
    </row>
    <row r="935" spans="4:4">
      <c r="D935" s="240"/>
    </row>
    <row r="936" spans="4:4">
      <c r="D936" s="240"/>
    </row>
    <row r="937" spans="4:4">
      <c r="D937" s="240"/>
    </row>
    <row r="938" spans="4:4">
      <c r="D938" s="240"/>
    </row>
    <row r="939" spans="4:4">
      <c r="D939" s="240"/>
    </row>
    <row r="940" spans="4:4">
      <c r="D940" s="240"/>
    </row>
    <row r="941" spans="4:4">
      <c r="D941" s="240"/>
    </row>
    <row r="942" spans="4:4">
      <c r="D942" s="240"/>
    </row>
    <row r="943" spans="4:4">
      <c r="D943" s="240"/>
    </row>
    <row r="944" spans="4:4">
      <c r="D944" s="240"/>
    </row>
    <row r="945" spans="4:4">
      <c r="D945" s="240"/>
    </row>
    <row r="946" spans="4:4">
      <c r="D946" s="240"/>
    </row>
    <row r="947" spans="4:4">
      <c r="D947" s="240"/>
    </row>
    <row r="948" spans="4:4">
      <c r="D948" s="240"/>
    </row>
    <row r="949" spans="4:4">
      <c r="D949" s="240"/>
    </row>
    <row r="950" spans="4:4">
      <c r="D950" s="240"/>
    </row>
    <row r="951" spans="4:4">
      <c r="D951" s="240"/>
    </row>
    <row r="952" spans="4:4">
      <c r="D952" s="240"/>
    </row>
    <row r="953" spans="4:4">
      <c r="D953" s="240"/>
    </row>
    <row r="954" spans="4:4">
      <c r="D954" s="240"/>
    </row>
    <row r="955" spans="4:4">
      <c r="D955" s="240"/>
    </row>
    <row r="956" spans="4:4">
      <c r="D956" s="240"/>
    </row>
    <row r="957" spans="4:4">
      <c r="D957" s="240"/>
    </row>
    <row r="958" spans="4:4">
      <c r="D958" s="240"/>
    </row>
    <row r="959" spans="4:4">
      <c r="D959" s="240"/>
    </row>
    <row r="960" spans="4:4">
      <c r="D960" s="240"/>
    </row>
    <row r="961" spans="4:4">
      <c r="D961" s="240"/>
    </row>
    <row r="962" spans="4:4">
      <c r="D962" s="240"/>
    </row>
    <row r="963" spans="4:4">
      <c r="D963" s="240"/>
    </row>
    <row r="964" spans="4:4">
      <c r="D964" s="240"/>
    </row>
    <row r="965" spans="4:4">
      <c r="D965" s="240"/>
    </row>
    <row r="966" spans="4:4">
      <c r="D966" s="240"/>
    </row>
    <row r="967" spans="4:4">
      <c r="D967" s="240"/>
    </row>
    <row r="968" spans="4:4">
      <c r="D968" s="240"/>
    </row>
    <row r="969" spans="4:4">
      <c r="D969" s="240"/>
    </row>
    <row r="970" spans="4:4">
      <c r="D970" s="240"/>
    </row>
    <row r="971" spans="4:4">
      <c r="D971" s="240"/>
    </row>
    <row r="972" spans="4:4">
      <c r="D972" s="240"/>
    </row>
    <row r="973" spans="4:4">
      <c r="D973" s="240"/>
    </row>
    <row r="974" spans="4:4">
      <c r="D974" s="240"/>
    </row>
    <row r="975" spans="4:4">
      <c r="D975" s="240"/>
    </row>
    <row r="976" spans="4:4">
      <c r="D976" s="240"/>
    </row>
    <row r="977" spans="4:4">
      <c r="D977" s="240"/>
    </row>
    <row r="978" spans="4:4">
      <c r="D978" s="240"/>
    </row>
    <row r="979" spans="4:4">
      <c r="D979" s="240"/>
    </row>
    <row r="980" spans="4:4">
      <c r="D980" s="240"/>
    </row>
    <row r="981" spans="4:4">
      <c r="D981" s="240"/>
    </row>
    <row r="982" spans="4:4">
      <c r="D982" s="240"/>
    </row>
    <row r="983" spans="4:4">
      <c r="D983" s="240"/>
    </row>
    <row r="984" spans="4:4">
      <c r="D984" s="240"/>
    </row>
    <row r="985" spans="4:4">
      <c r="D985" s="240"/>
    </row>
    <row r="986" spans="4:4">
      <c r="D986" s="240"/>
    </row>
    <row r="987" spans="4:4">
      <c r="D987" s="240"/>
    </row>
    <row r="988" spans="4:4">
      <c r="D988" s="240"/>
    </row>
    <row r="989" spans="4:4">
      <c r="D989" s="240"/>
    </row>
    <row r="990" spans="4:4">
      <c r="D990" s="240"/>
    </row>
    <row r="991" spans="4:4">
      <c r="D991" s="240"/>
    </row>
    <row r="992" spans="4:4">
      <c r="D992" s="240"/>
    </row>
    <row r="993" spans="4:4">
      <c r="D993" s="240"/>
    </row>
    <row r="994" spans="4:4">
      <c r="D994" s="240"/>
    </row>
    <row r="995" spans="4:4">
      <c r="D995" s="240"/>
    </row>
    <row r="996" spans="4:4">
      <c r="D996" s="240"/>
    </row>
    <row r="997" spans="4:4">
      <c r="D997" s="240"/>
    </row>
    <row r="998" spans="4:4">
      <c r="D998" s="240"/>
    </row>
    <row r="999" spans="4:4">
      <c r="D999" s="240"/>
    </row>
    <row r="1000" spans="4:4">
      <c r="D1000" s="240"/>
    </row>
    <row r="1001" spans="4:4">
      <c r="D1001" s="240"/>
    </row>
    <row r="1002" spans="4:4">
      <c r="D1002" s="240"/>
    </row>
    <row r="1003" spans="4:4">
      <c r="D1003" s="240"/>
    </row>
    <row r="1004" spans="4:4">
      <c r="D1004" s="240"/>
    </row>
    <row r="1005" spans="4:4">
      <c r="D1005" s="240"/>
    </row>
    <row r="1006" spans="4:4">
      <c r="D1006" s="240"/>
    </row>
    <row r="1007" spans="4:4">
      <c r="D1007" s="240"/>
    </row>
    <row r="1008" spans="4:4">
      <c r="D1008" s="240"/>
    </row>
    <row r="1009" spans="4:4">
      <c r="D1009" s="240"/>
    </row>
    <row r="1010" spans="4:4">
      <c r="D1010" s="240"/>
    </row>
    <row r="1011" spans="4:4">
      <c r="D1011" s="240"/>
    </row>
    <row r="1012" spans="4:4">
      <c r="D1012" s="240"/>
    </row>
    <row r="1013" spans="4:4">
      <c r="D1013" s="240"/>
    </row>
    <row r="1014" spans="4:4">
      <c r="D1014" s="240"/>
    </row>
    <row r="1015" spans="4:4">
      <c r="D1015" s="240"/>
    </row>
    <row r="1016" spans="4:4">
      <c r="D1016" s="240"/>
    </row>
    <row r="1017" spans="4:4">
      <c r="D1017" s="240"/>
    </row>
    <row r="1018" spans="4:4">
      <c r="D1018" s="240"/>
    </row>
    <row r="1019" spans="4:4">
      <c r="D1019" s="240"/>
    </row>
    <row r="1020" spans="4:4">
      <c r="D1020" s="240"/>
    </row>
    <row r="1021" spans="4:4">
      <c r="D1021" s="240"/>
    </row>
    <row r="1022" spans="4:4">
      <c r="D1022" s="240"/>
    </row>
    <row r="1023" spans="4:4">
      <c r="D1023" s="240"/>
    </row>
    <row r="1024" spans="4:4">
      <c r="D1024" s="240"/>
    </row>
    <row r="1025" spans="4:4">
      <c r="D1025" s="240"/>
    </row>
    <row r="1026" spans="4:4">
      <c r="D1026" s="240"/>
    </row>
    <row r="1027" spans="4:4">
      <c r="D1027" s="240"/>
    </row>
    <row r="1028" spans="4:4">
      <c r="D1028" s="240"/>
    </row>
    <row r="1029" spans="4:4">
      <c r="D1029" s="240"/>
    </row>
    <row r="1030" spans="4:4">
      <c r="D1030" s="240"/>
    </row>
    <row r="1031" spans="4:4">
      <c r="D1031" s="240"/>
    </row>
    <row r="1032" spans="4:4">
      <c r="D1032" s="240"/>
    </row>
    <row r="1033" spans="4:4">
      <c r="D1033" s="240"/>
    </row>
    <row r="1034" spans="4:4">
      <c r="D1034" s="240"/>
    </row>
    <row r="1035" spans="4:4">
      <c r="D1035" s="240"/>
    </row>
    <row r="1036" spans="4:4">
      <c r="D1036" s="240"/>
    </row>
    <row r="1037" spans="4:4">
      <c r="D1037" s="240"/>
    </row>
    <row r="1038" spans="4:4">
      <c r="D1038" s="240"/>
    </row>
    <row r="1039" spans="4:4">
      <c r="D1039" s="240"/>
    </row>
    <row r="1040" spans="4:4">
      <c r="D1040" s="240"/>
    </row>
    <row r="1041" spans="4:4">
      <c r="D1041" s="240"/>
    </row>
    <row r="1042" spans="4:4">
      <c r="D1042" s="240"/>
    </row>
    <row r="1043" spans="4:4">
      <c r="D1043" s="240"/>
    </row>
    <row r="1044" spans="4:4">
      <c r="D1044" s="240"/>
    </row>
    <row r="1045" spans="4:4">
      <c r="D1045" s="240"/>
    </row>
    <row r="1046" spans="4:4">
      <c r="D1046" s="240"/>
    </row>
    <row r="1047" spans="4:4">
      <c r="D1047" s="240"/>
    </row>
    <row r="1048" spans="4:4">
      <c r="D1048" s="240"/>
    </row>
    <row r="1049" spans="4:4">
      <c r="D1049" s="240"/>
    </row>
    <row r="1050" spans="4:4">
      <c r="D1050" s="240"/>
    </row>
    <row r="1051" spans="4:4">
      <c r="D1051" s="240"/>
    </row>
    <row r="1052" spans="4:4">
      <c r="D1052" s="240"/>
    </row>
    <row r="1053" spans="4:4">
      <c r="D1053" s="240"/>
    </row>
    <row r="1054" spans="4:4">
      <c r="D1054" s="240"/>
    </row>
    <row r="1055" spans="4:4">
      <c r="D1055" s="240"/>
    </row>
    <row r="1056" spans="4:4">
      <c r="D1056" s="240"/>
    </row>
    <row r="1057" spans="4:4">
      <c r="D1057" s="240"/>
    </row>
    <row r="1058" spans="4:4">
      <c r="D1058" s="240"/>
    </row>
    <row r="1059" spans="4:4">
      <c r="D1059" s="240"/>
    </row>
    <row r="1060" spans="4:4">
      <c r="D1060" s="240"/>
    </row>
    <row r="1061" spans="4:4">
      <c r="D1061" s="240"/>
    </row>
    <row r="1062" spans="4:4">
      <c r="D1062" s="240"/>
    </row>
    <row r="1063" spans="4:4">
      <c r="D1063" s="240"/>
    </row>
    <row r="1064" spans="4:4">
      <c r="D1064" s="240"/>
    </row>
    <row r="1065" spans="4:4">
      <c r="D1065" s="240"/>
    </row>
    <row r="1066" spans="4:4">
      <c r="D1066" s="240"/>
    </row>
    <row r="1067" spans="4:4">
      <c r="D1067" s="240"/>
    </row>
    <row r="1068" spans="4:4">
      <c r="D1068" s="240"/>
    </row>
    <row r="1069" spans="4:4">
      <c r="D1069" s="240"/>
    </row>
    <row r="1070" spans="4:4">
      <c r="D1070" s="240"/>
    </row>
    <row r="1071" spans="4:4">
      <c r="D1071" s="240"/>
    </row>
    <row r="1072" spans="4:4">
      <c r="D1072" s="240"/>
    </row>
    <row r="1073" spans="4:4">
      <c r="D1073" s="240"/>
    </row>
    <row r="1074" spans="4:4">
      <c r="D1074" s="240"/>
    </row>
    <row r="1075" spans="4:4">
      <c r="D1075" s="240"/>
    </row>
    <row r="1076" spans="4:4">
      <c r="D1076" s="240"/>
    </row>
    <row r="1077" spans="4:4">
      <c r="D1077" s="240"/>
    </row>
    <row r="1078" spans="4:4">
      <c r="D1078" s="240"/>
    </row>
    <row r="1079" spans="4:4">
      <c r="D1079" s="240"/>
    </row>
    <row r="1080" spans="4:4">
      <c r="D1080" s="240"/>
    </row>
    <row r="1081" spans="4:4">
      <c r="D1081" s="240"/>
    </row>
    <row r="1082" spans="4:4">
      <c r="D1082" s="240"/>
    </row>
    <row r="1083" spans="4:4">
      <c r="D1083" s="240"/>
    </row>
    <row r="1084" spans="4:4">
      <c r="D1084" s="240"/>
    </row>
    <row r="1085" spans="4:4">
      <c r="D1085" s="240"/>
    </row>
    <row r="1086" spans="4:4">
      <c r="D1086" s="240"/>
    </row>
    <row r="1087" spans="4:4">
      <c r="D1087" s="240"/>
    </row>
    <row r="1088" spans="4:4">
      <c r="D1088" s="240"/>
    </row>
    <row r="1089" spans="4:4">
      <c r="D1089" s="240"/>
    </row>
    <row r="1090" spans="4:4">
      <c r="D1090" s="240"/>
    </row>
    <row r="1091" spans="4:4">
      <c r="D1091" s="240"/>
    </row>
    <row r="1092" spans="4:4">
      <c r="D1092" s="240"/>
    </row>
    <row r="1093" spans="4:4">
      <c r="D1093" s="240"/>
    </row>
    <row r="1094" spans="4:4">
      <c r="D1094" s="240"/>
    </row>
    <row r="1095" spans="4:4">
      <c r="D1095" s="240"/>
    </row>
    <row r="1096" spans="4:4">
      <c r="D1096" s="240"/>
    </row>
    <row r="1097" spans="4:4">
      <c r="D1097" s="240"/>
    </row>
    <row r="1098" spans="4:4">
      <c r="D1098" s="240"/>
    </row>
    <row r="1099" spans="4:4">
      <c r="D1099" s="240"/>
    </row>
    <row r="1100" spans="4:4">
      <c r="D1100" s="240"/>
    </row>
    <row r="1101" spans="4:4">
      <c r="D1101" s="240"/>
    </row>
    <row r="1102" spans="4:4">
      <c r="D1102" s="240"/>
    </row>
    <row r="1103" spans="4:4">
      <c r="D1103" s="240"/>
    </row>
    <row r="1104" spans="4:4">
      <c r="D1104" s="240"/>
    </row>
    <row r="1105" spans="4:4">
      <c r="D1105" s="240"/>
    </row>
    <row r="1106" spans="4:4">
      <c r="D1106" s="240"/>
    </row>
    <row r="1107" spans="4:4">
      <c r="D1107" s="240"/>
    </row>
    <row r="1108" spans="4:4">
      <c r="D1108" s="240"/>
    </row>
    <row r="1109" spans="4:4">
      <c r="D1109" s="240"/>
    </row>
    <row r="1110" spans="4:4">
      <c r="D1110" s="240"/>
    </row>
    <row r="1111" spans="4:4">
      <c r="D1111" s="240"/>
    </row>
    <row r="1112" spans="4:4">
      <c r="D1112" s="240"/>
    </row>
    <row r="1113" spans="4:4">
      <c r="D1113" s="240"/>
    </row>
    <row r="1114" spans="4:4">
      <c r="D1114" s="240"/>
    </row>
    <row r="1115" spans="4:4">
      <c r="D1115" s="240"/>
    </row>
    <row r="1116" spans="4:4">
      <c r="D1116" s="240"/>
    </row>
    <row r="1117" spans="4:4">
      <c r="D1117" s="240"/>
    </row>
    <row r="1118" spans="4:4">
      <c r="D1118" s="240"/>
    </row>
    <row r="1119" spans="4:4">
      <c r="D1119" s="240"/>
    </row>
    <row r="1120" spans="4:4">
      <c r="D1120" s="240"/>
    </row>
    <row r="1121" spans="4:4">
      <c r="D1121" s="240"/>
    </row>
    <row r="1122" spans="4:4">
      <c r="D1122" s="240"/>
    </row>
    <row r="1123" spans="4:4">
      <c r="D1123" s="240"/>
    </row>
    <row r="1124" spans="4:4">
      <c r="D1124" s="240"/>
    </row>
    <row r="1125" spans="4:4">
      <c r="D1125" s="240"/>
    </row>
    <row r="1126" spans="4:4">
      <c r="D1126" s="240"/>
    </row>
    <row r="1127" spans="4:4">
      <c r="D1127" s="240"/>
    </row>
    <row r="1128" spans="4:4">
      <c r="D1128" s="240"/>
    </row>
    <row r="1129" spans="4:4">
      <c r="D1129" s="240"/>
    </row>
    <row r="1130" spans="4:4">
      <c r="D1130" s="240"/>
    </row>
    <row r="1131" spans="4:4">
      <c r="D1131" s="240"/>
    </row>
    <row r="1132" spans="4:4">
      <c r="D1132" s="240"/>
    </row>
    <row r="1133" spans="4:4">
      <c r="D1133" s="240"/>
    </row>
    <row r="1134" spans="4:4">
      <c r="D1134" s="240"/>
    </row>
    <row r="1135" spans="4:4">
      <c r="D1135" s="240"/>
    </row>
    <row r="1136" spans="4:4">
      <c r="D1136" s="240"/>
    </row>
    <row r="1137" spans="4:4">
      <c r="D1137" s="240"/>
    </row>
    <row r="1138" spans="4:4">
      <c r="D1138" s="240"/>
    </row>
    <row r="1139" spans="4:4">
      <c r="D1139" s="240"/>
    </row>
    <row r="1140" spans="4:4">
      <c r="D1140" s="240"/>
    </row>
    <row r="1141" spans="4:4">
      <c r="D1141" s="240"/>
    </row>
    <row r="1142" spans="4:4">
      <c r="D1142" s="240"/>
    </row>
    <row r="1143" spans="4:4">
      <c r="D1143" s="240"/>
    </row>
    <row r="1144" spans="4:4">
      <c r="D1144" s="240"/>
    </row>
    <row r="1145" spans="4:4">
      <c r="D1145" s="240"/>
    </row>
    <row r="1146" spans="4:4">
      <c r="D1146" s="240"/>
    </row>
    <row r="1147" spans="4:4">
      <c r="D1147" s="240"/>
    </row>
    <row r="1148" spans="4:4">
      <c r="D1148" s="240"/>
    </row>
    <row r="1149" spans="4:4">
      <c r="D1149" s="240"/>
    </row>
    <row r="1150" spans="4:4">
      <c r="D1150" s="240"/>
    </row>
    <row r="1151" spans="4:4">
      <c r="D1151" s="240"/>
    </row>
    <row r="1152" spans="4:4">
      <c r="D1152" s="240"/>
    </row>
    <row r="1153" spans="4:4">
      <c r="D1153" s="240"/>
    </row>
    <row r="1154" spans="4:4">
      <c r="D1154" s="240"/>
    </row>
    <row r="1155" spans="4:4">
      <c r="D1155" s="240"/>
    </row>
    <row r="1156" spans="4:4">
      <c r="D1156" s="240"/>
    </row>
    <row r="1157" spans="4:4">
      <c r="D1157" s="240"/>
    </row>
    <row r="1158" spans="4:4">
      <c r="D1158" s="240"/>
    </row>
    <row r="1159" spans="4:4">
      <c r="D1159" s="240"/>
    </row>
    <row r="1160" spans="4:4">
      <c r="D1160" s="240"/>
    </row>
    <row r="1161" spans="4:4">
      <c r="D1161" s="240"/>
    </row>
    <row r="1162" spans="4:4">
      <c r="D1162" s="240"/>
    </row>
    <row r="1163" spans="4:4">
      <c r="D1163" s="240"/>
    </row>
    <row r="1164" spans="4:4">
      <c r="D1164" s="240"/>
    </row>
    <row r="1165" spans="4:4">
      <c r="D1165" s="240"/>
    </row>
    <row r="1166" spans="4:4">
      <c r="D1166" s="240"/>
    </row>
    <row r="1167" spans="4:4">
      <c r="D1167" s="240"/>
    </row>
    <row r="1168" spans="4:4">
      <c r="D1168" s="240"/>
    </row>
    <row r="1169" spans="4:4">
      <c r="D1169" s="240"/>
    </row>
    <row r="1170" spans="4:4">
      <c r="D1170" s="240"/>
    </row>
    <row r="1171" spans="4:4">
      <c r="D1171" s="240"/>
    </row>
    <row r="1172" spans="4:4">
      <c r="D1172" s="240"/>
    </row>
    <row r="1173" spans="4:4">
      <c r="D1173" s="240"/>
    </row>
    <row r="1174" spans="4:4">
      <c r="D1174" s="240"/>
    </row>
    <row r="1175" spans="4:4">
      <c r="D1175" s="240"/>
    </row>
    <row r="1176" spans="4:4">
      <c r="D1176" s="240"/>
    </row>
    <row r="1177" spans="4:4">
      <c r="D1177" s="240"/>
    </row>
    <row r="1178" spans="4:4">
      <c r="D1178" s="240"/>
    </row>
    <row r="1179" spans="4:4">
      <c r="D1179" s="240"/>
    </row>
    <row r="1180" spans="4:4">
      <c r="D1180" s="240"/>
    </row>
    <row r="1181" spans="4:4">
      <c r="D1181" s="240"/>
    </row>
    <row r="1182" spans="4:4">
      <c r="D1182" s="240"/>
    </row>
    <row r="1183" spans="4:4">
      <c r="D1183" s="240"/>
    </row>
    <row r="1184" spans="4:4">
      <c r="D1184" s="240"/>
    </row>
    <row r="1185" spans="4:4">
      <c r="D1185" s="240"/>
    </row>
    <row r="1186" spans="4:4">
      <c r="D1186" s="240"/>
    </row>
    <row r="1187" spans="4:4">
      <c r="D1187" s="240"/>
    </row>
    <row r="1188" spans="4:4">
      <c r="D1188" s="240"/>
    </row>
    <row r="1189" spans="4:4">
      <c r="D1189" s="240"/>
    </row>
    <row r="1190" spans="4:4">
      <c r="D1190" s="240"/>
    </row>
    <row r="1191" spans="4:4">
      <c r="D1191" s="240"/>
    </row>
    <row r="1192" spans="4:4">
      <c r="D1192" s="240"/>
    </row>
    <row r="1193" spans="4:4">
      <c r="D1193" s="240"/>
    </row>
    <row r="1194" spans="4:4">
      <c r="D1194" s="240"/>
    </row>
    <row r="1195" spans="4:4">
      <c r="D1195" s="240"/>
    </row>
    <row r="1196" spans="4:4">
      <c r="D1196" s="240"/>
    </row>
    <row r="1197" spans="4:4">
      <c r="D1197" s="240"/>
    </row>
    <row r="1198" spans="4:4">
      <c r="D1198" s="240"/>
    </row>
    <row r="1199" spans="4:4">
      <c r="D1199" s="240"/>
    </row>
    <row r="1200" spans="4:4">
      <c r="D1200" s="240"/>
    </row>
    <row r="1201" spans="4:4">
      <c r="D1201" s="240"/>
    </row>
    <row r="1202" spans="4:4">
      <c r="D1202" s="240"/>
    </row>
    <row r="1203" spans="4:4">
      <c r="D1203" s="240"/>
    </row>
    <row r="1204" spans="4:4">
      <c r="D1204" s="240"/>
    </row>
    <row r="1205" spans="4:4">
      <c r="D1205" s="240"/>
    </row>
    <row r="1206" spans="4:4">
      <c r="D1206" s="240"/>
    </row>
    <row r="1207" spans="4:4">
      <c r="D1207" s="240"/>
    </row>
    <row r="1208" spans="4:4">
      <c r="D1208" s="240"/>
    </row>
    <row r="1209" spans="4:4">
      <c r="D1209" s="240"/>
    </row>
    <row r="1210" spans="4:4">
      <c r="D1210" s="240"/>
    </row>
    <row r="1211" spans="4:4">
      <c r="D1211" s="240"/>
    </row>
    <row r="1212" spans="4:4">
      <c r="D1212" s="240"/>
    </row>
    <row r="1213" spans="4:4">
      <c r="D1213" s="240"/>
    </row>
    <row r="1214" spans="4:4">
      <c r="D1214" s="240"/>
    </row>
    <row r="1215" spans="4:4">
      <c r="D1215" s="240"/>
    </row>
    <row r="1216" spans="4:4">
      <c r="D1216" s="240"/>
    </row>
    <row r="1217" spans="4:4">
      <c r="D1217" s="240"/>
    </row>
    <row r="1218" spans="4:4">
      <c r="D1218" s="240"/>
    </row>
    <row r="1219" spans="4:4">
      <c r="D1219" s="240"/>
    </row>
    <row r="1220" spans="4:4">
      <c r="D1220" s="240"/>
    </row>
    <row r="1221" spans="4:4">
      <c r="D1221" s="240"/>
    </row>
    <row r="1222" spans="4:4">
      <c r="D1222" s="240"/>
    </row>
    <row r="1223" spans="4:4">
      <c r="D1223" s="240"/>
    </row>
    <row r="1224" spans="4:4">
      <c r="D1224" s="240"/>
    </row>
    <row r="1225" spans="4:4">
      <c r="D1225" s="240"/>
    </row>
    <row r="1226" spans="4:4">
      <c r="D1226" s="240"/>
    </row>
    <row r="1227" spans="4:4">
      <c r="D1227" s="240"/>
    </row>
    <row r="1228" spans="4:4">
      <c r="D1228" s="240"/>
    </row>
    <row r="1229" spans="4:4">
      <c r="D1229" s="240"/>
    </row>
    <row r="1230" spans="4:4">
      <c r="D1230" s="240"/>
    </row>
    <row r="1231" spans="4:4">
      <c r="D1231" s="240"/>
    </row>
    <row r="1232" spans="4:4">
      <c r="D1232" s="240"/>
    </row>
    <row r="1233" spans="4:4">
      <c r="D1233" s="240"/>
    </row>
    <row r="1234" spans="4:4">
      <c r="D1234" s="240"/>
    </row>
    <row r="1235" spans="4:4">
      <c r="D1235" s="240"/>
    </row>
    <row r="1236" spans="4:4">
      <c r="D1236" s="240"/>
    </row>
    <row r="1237" spans="4:4">
      <c r="D1237" s="240"/>
    </row>
    <row r="1238" spans="4:4">
      <c r="D1238" s="240"/>
    </row>
    <row r="1239" spans="4:4">
      <c r="D1239" s="240"/>
    </row>
    <row r="1240" spans="4:4">
      <c r="D1240" s="240"/>
    </row>
    <row r="1241" spans="4:4">
      <c r="D1241" s="240"/>
    </row>
    <row r="1242" spans="4:4">
      <c r="D1242" s="240"/>
    </row>
    <row r="1243" spans="4:4">
      <c r="D1243" s="240"/>
    </row>
    <row r="1244" spans="4:4">
      <c r="D1244" s="240"/>
    </row>
    <row r="1245" spans="4:4">
      <c r="D1245" s="240"/>
    </row>
    <row r="1246" spans="4:4">
      <c r="D1246" s="240"/>
    </row>
    <row r="1247" spans="4:4">
      <c r="D1247" s="240"/>
    </row>
    <row r="1248" spans="4:4">
      <c r="D1248" s="240"/>
    </row>
    <row r="1249" spans="4:4">
      <c r="D1249" s="240"/>
    </row>
    <row r="1250" spans="4:4">
      <c r="D1250" s="240"/>
    </row>
    <row r="1251" spans="4:4">
      <c r="D1251" s="240"/>
    </row>
    <row r="1252" spans="4:4">
      <c r="D1252" s="240"/>
    </row>
    <row r="1253" spans="4:4">
      <c r="D1253" s="240"/>
    </row>
    <row r="1254" spans="4:4">
      <c r="D1254" s="240"/>
    </row>
    <row r="1255" spans="4:4">
      <c r="D1255" s="240"/>
    </row>
    <row r="1256" spans="4:4">
      <c r="D1256" s="240"/>
    </row>
    <row r="1257" spans="4:4">
      <c r="D1257" s="240"/>
    </row>
    <row r="1258" spans="4:4">
      <c r="D1258" s="240"/>
    </row>
    <row r="1259" spans="4:4">
      <c r="D1259" s="240"/>
    </row>
    <row r="1260" spans="4:4">
      <c r="D1260" s="240"/>
    </row>
    <row r="1261" spans="4:4">
      <c r="D1261" s="240"/>
    </row>
    <row r="1262" spans="4:4">
      <c r="D1262" s="240"/>
    </row>
    <row r="1263" spans="4:4">
      <c r="D1263" s="240"/>
    </row>
    <row r="1264" spans="4:4">
      <c r="D1264" s="240"/>
    </row>
    <row r="1265" spans="4:4">
      <c r="D1265" s="240"/>
    </row>
    <row r="1266" spans="4:4">
      <c r="D1266" s="240"/>
    </row>
    <row r="1267" spans="4:4">
      <c r="D1267" s="240"/>
    </row>
    <row r="1268" spans="4:4">
      <c r="D1268" s="240"/>
    </row>
    <row r="1269" spans="4:4">
      <c r="D1269" s="240"/>
    </row>
    <row r="1270" spans="4:4">
      <c r="D1270" s="240"/>
    </row>
    <row r="1271" spans="4:4">
      <c r="D1271" s="240"/>
    </row>
    <row r="1272" spans="4:4">
      <c r="D1272" s="240"/>
    </row>
    <row r="1273" spans="4:4">
      <c r="D1273" s="240"/>
    </row>
    <row r="1274" spans="4:4">
      <c r="D1274" s="240"/>
    </row>
    <row r="1275" spans="4:4">
      <c r="D1275" s="240"/>
    </row>
    <row r="1276" spans="4:4">
      <c r="D1276" s="240"/>
    </row>
    <row r="1277" spans="4:4">
      <c r="D1277" s="240"/>
    </row>
    <row r="1278" spans="4:4">
      <c r="D1278" s="240"/>
    </row>
    <row r="1279" spans="4:4">
      <c r="D1279" s="240"/>
    </row>
    <row r="1280" spans="4:4">
      <c r="D1280" s="240"/>
    </row>
    <row r="1281" spans="4:4">
      <c r="D1281" s="240"/>
    </row>
    <row r="1282" spans="4:4">
      <c r="D1282" s="240"/>
    </row>
    <row r="1283" spans="4:4">
      <c r="D1283" s="240"/>
    </row>
    <row r="1284" spans="4:4">
      <c r="D1284" s="240"/>
    </row>
    <row r="1285" spans="4:4">
      <c r="D1285" s="240"/>
    </row>
    <row r="1286" spans="4:4">
      <c r="D1286" s="240"/>
    </row>
    <row r="1287" spans="4:4">
      <c r="D1287" s="240"/>
    </row>
    <row r="1288" spans="4:4">
      <c r="D1288" s="240"/>
    </row>
    <row r="1289" spans="4:4">
      <c r="D1289" s="240"/>
    </row>
    <row r="1290" spans="4:4">
      <c r="D1290" s="240"/>
    </row>
    <row r="1291" spans="4:4">
      <c r="D1291" s="240"/>
    </row>
    <row r="1292" spans="4:4">
      <c r="D1292" s="240"/>
    </row>
    <row r="1293" spans="4:4">
      <c r="D1293" s="240"/>
    </row>
    <row r="1294" spans="4:4">
      <c r="D1294" s="240"/>
    </row>
    <row r="1295" spans="4:4">
      <c r="D1295" s="240"/>
    </row>
    <row r="1296" spans="4:4">
      <c r="D1296" s="240"/>
    </row>
    <row r="1297" spans="4:4">
      <c r="D1297" s="240"/>
    </row>
    <row r="1298" spans="4:4">
      <c r="D1298" s="240"/>
    </row>
    <row r="1299" spans="4:4">
      <c r="D1299" s="240"/>
    </row>
    <row r="1300" spans="4:4">
      <c r="D1300" s="240"/>
    </row>
    <row r="1301" spans="4:4">
      <c r="D1301" s="240"/>
    </row>
    <row r="1302" spans="4:4">
      <c r="D1302" s="240"/>
    </row>
    <row r="1303" spans="4:4">
      <c r="D1303" s="240"/>
    </row>
    <row r="1304" spans="4:4">
      <c r="D1304" s="240"/>
    </row>
    <row r="1305" spans="4:4">
      <c r="D1305" s="240"/>
    </row>
    <row r="1306" spans="4:4">
      <c r="D1306" s="240"/>
    </row>
    <row r="1307" spans="4:4">
      <c r="D1307" s="240"/>
    </row>
    <row r="1308" spans="4:4">
      <c r="D1308" s="240"/>
    </row>
    <row r="1309" spans="4:4">
      <c r="D1309" s="240"/>
    </row>
    <row r="1310" spans="4:4">
      <c r="D1310" s="240"/>
    </row>
    <row r="1311" spans="4:4">
      <c r="D1311" s="240"/>
    </row>
    <row r="1312" spans="4:4">
      <c r="D1312" s="240"/>
    </row>
    <row r="1313" spans="4:4">
      <c r="D1313" s="240"/>
    </row>
    <row r="1314" spans="4:4">
      <c r="D1314" s="240"/>
    </row>
    <row r="1315" spans="4:4">
      <c r="D1315" s="240"/>
    </row>
    <row r="1316" spans="4:4">
      <c r="D1316" s="240"/>
    </row>
    <row r="1317" spans="4:4">
      <c r="D1317" s="240"/>
    </row>
    <row r="1318" spans="4:4">
      <c r="D1318" s="240"/>
    </row>
    <row r="1319" spans="4:4">
      <c r="D1319" s="240"/>
    </row>
    <row r="1320" spans="4:4">
      <c r="D1320" s="240"/>
    </row>
    <row r="1321" spans="4:4">
      <c r="D1321" s="240"/>
    </row>
    <row r="1322" spans="4:4">
      <c r="D1322" s="240"/>
    </row>
    <row r="1323" spans="4:4">
      <c r="D1323" s="240"/>
    </row>
    <row r="1324" spans="4:4">
      <c r="D1324" s="240"/>
    </row>
    <row r="1325" spans="4:4">
      <c r="D1325" s="240"/>
    </row>
    <row r="1326" spans="4:4">
      <c r="D1326" s="240"/>
    </row>
    <row r="1327" spans="4:4">
      <c r="D1327" s="240"/>
    </row>
    <row r="1328" spans="4:4">
      <c r="D1328" s="240"/>
    </row>
    <row r="1329" spans="4:4">
      <c r="D1329" s="240"/>
    </row>
    <row r="1330" spans="4:4">
      <c r="D1330" s="240"/>
    </row>
    <row r="1331" spans="4:4">
      <c r="D1331" s="240"/>
    </row>
    <row r="1332" spans="4:4">
      <c r="D1332" s="240"/>
    </row>
    <row r="1333" spans="4:4">
      <c r="D1333" s="240"/>
    </row>
    <row r="1334" spans="4:4">
      <c r="D1334" s="240"/>
    </row>
    <row r="1335" spans="4:4">
      <c r="D1335" s="240"/>
    </row>
    <row r="1336" spans="4:4">
      <c r="D1336" s="240"/>
    </row>
    <row r="1337" spans="4:4">
      <c r="D1337" s="240"/>
    </row>
    <row r="1338" spans="4:4">
      <c r="D1338" s="240"/>
    </row>
    <row r="1339" spans="4:4">
      <c r="D1339" s="240"/>
    </row>
    <row r="1340" spans="4:4">
      <c r="D1340" s="240"/>
    </row>
    <row r="1341" spans="4:4">
      <c r="D1341" s="240"/>
    </row>
    <row r="1342" spans="4:4">
      <c r="D1342" s="240"/>
    </row>
    <row r="1343" spans="4:4">
      <c r="D1343" s="240"/>
    </row>
    <row r="1344" spans="4:4">
      <c r="D1344" s="240"/>
    </row>
    <row r="1345" spans="4:4">
      <c r="D1345" s="240"/>
    </row>
    <row r="1346" spans="4:4">
      <c r="D1346" s="240"/>
    </row>
    <row r="1347" spans="4:4">
      <c r="D1347" s="240"/>
    </row>
    <row r="1348" spans="4:4">
      <c r="D1348" s="240"/>
    </row>
    <row r="1349" spans="4:4">
      <c r="D1349" s="240"/>
    </row>
    <row r="1350" spans="4:4">
      <c r="D1350" s="240"/>
    </row>
    <row r="1351" spans="4:4">
      <c r="D1351" s="240"/>
    </row>
    <row r="1352" spans="4:4">
      <c r="D1352" s="240"/>
    </row>
    <row r="1353" spans="4:4">
      <c r="D1353" s="240"/>
    </row>
    <row r="1354" spans="4:4">
      <c r="D1354" s="240"/>
    </row>
    <row r="1355" spans="4:4">
      <c r="D1355" s="240"/>
    </row>
    <row r="1356" spans="4:4">
      <c r="D1356" s="240"/>
    </row>
    <row r="1357" spans="4:4">
      <c r="D1357" s="240"/>
    </row>
    <row r="1358" spans="4:4">
      <c r="D1358" s="240"/>
    </row>
    <row r="1359" spans="4:4">
      <c r="D1359" s="240"/>
    </row>
    <row r="1360" spans="4:4">
      <c r="D1360" s="240"/>
    </row>
    <row r="1361" spans="4:4">
      <c r="D1361" s="240"/>
    </row>
    <row r="1362" spans="4:4">
      <c r="D1362" s="240"/>
    </row>
    <row r="1363" spans="4:4">
      <c r="D1363" s="240"/>
    </row>
    <row r="1364" spans="4:4">
      <c r="D1364" s="240"/>
    </row>
    <row r="1365" spans="4:4">
      <c r="D1365" s="240"/>
    </row>
    <row r="1366" spans="4:4">
      <c r="D1366" s="240"/>
    </row>
    <row r="1367" spans="4:4">
      <c r="D1367" s="240"/>
    </row>
    <row r="1368" spans="4:4">
      <c r="D1368" s="240"/>
    </row>
    <row r="1369" spans="4:4">
      <c r="D1369" s="240"/>
    </row>
    <row r="1370" spans="4:4">
      <c r="D1370" s="240"/>
    </row>
    <row r="1371" spans="4:4">
      <c r="D1371" s="240"/>
    </row>
    <row r="1372" spans="4:4">
      <c r="D1372" s="240"/>
    </row>
    <row r="1373" spans="4:4">
      <c r="D1373" s="240"/>
    </row>
    <row r="1374" spans="4:4">
      <c r="D1374" s="240"/>
    </row>
    <row r="1375" spans="4:4">
      <c r="D1375" s="240"/>
    </row>
    <row r="1376" spans="4:4">
      <c r="D1376" s="240"/>
    </row>
    <row r="1377" spans="4:4">
      <c r="D1377" s="240"/>
    </row>
    <row r="1378" spans="4:4">
      <c r="D1378" s="240"/>
    </row>
    <row r="1379" spans="4:4">
      <c r="D1379" s="240"/>
    </row>
    <row r="1380" spans="4:4">
      <c r="D1380" s="240"/>
    </row>
    <row r="1381" spans="4:4">
      <c r="D1381" s="240"/>
    </row>
    <row r="1382" spans="4:4">
      <c r="D1382" s="240"/>
    </row>
    <row r="1383" spans="4:4">
      <c r="D1383" s="240"/>
    </row>
    <row r="1384" spans="4:4">
      <c r="D1384" s="240"/>
    </row>
    <row r="1385" spans="4:4">
      <c r="D1385" s="240"/>
    </row>
    <row r="1386" spans="4:4">
      <c r="D1386" s="240"/>
    </row>
    <row r="1387" spans="4:4">
      <c r="D1387" s="240"/>
    </row>
    <row r="1388" spans="4:4">
      <c r="D1388" s="240"/>
    </row>
    <row r="1389" spans="4:4">
      <c r="D1389" s="240"/>
    </row>
    <row r="1390" spans="4:4">
      <c r="D1390" s="240"/>
    </row>
    <row r="1391" spans="4:4">
      <c r="D1391" s="240"/>
    </row>
    <row r="1392" spans="4:4">
      <c r="D1392" s="240"/>
    </row>
    <row r="1393" spans="4:4">
      <c r="D1393" s="240"/>
    </row>
    <row r="1394" spans="4:4">
      <c r="D1394" s="240"/>
    </row>
    <row r="1395" spans="4:4">
      <c r="D1395" s="240"/>
    </row>
    <row r="1396" spans="4:4">
      <c r="D1396" s="240"/>
    </row>
    <row r="1397" spans="4:4">
      <c r="D1397" s="240"/>
    </row>
    <row r="1398" spans="4:4">
      <c r="D1398" s="240"/>
    </row>
    <row r="1399" spans="4:4">
      <c r="D1399" s="240"/>
    </row>
    <row r="1400" spans="4:4">
      <c r="D1400" s="240"/>
    </row>
    <row r="1401" spans="4:4">
      <c r="D1401" s="240"/>
    </row>
    <row r="1402" spans="4:4">
      <c r="D1402" s="240"/>
    </row>
    <row r="1403" spans="4:4">
      <c r="D1403" s="240"/>
    </row>
    <row r="1404" spans="4:4">
      <c r="D1404" s="240"/>
    </row>
    <row r="1405" spans="4:4">
      <c r="D1405" s="240"/>
    </row>
    <row r="1406" spans="4:4">
      <c r="D1406" s="240"/>
    </row>
    <row r="1407" spans="4:4">
      <c r="D1407" s="240"/>
    </row>
    <row r="1408" spans="4:4">
      <c r="D1408" s="240"/>
    </row>
    <row r="1409" spans="4:4">
      <c r="D1409" s="240"/>
    </row>
    <row r="1410" spans="4:4">
      <c r="D1410" s="240"/>
    </row>
    <row r="1411" spans="4:4">
      <c r="D1411" s="240"/>
    </row>
    <row r="1412" spans="4:4">
      <c r="D1412" s="240"/>
    </row>
    <row r="1413" spans="4:4">
      <c r="D1413" s="240"/>
    </row>
    <row r="1414" spans="4:4">
      <c r="D1414" s="240"/>
    </row>
    <row r="1415" spans="4:4">
      <c r="D1415" s="240"/>
    </row>
    <row r="1416" spans="4:4">
      <c r="D1416" s="240"/>
    </row>
    <row r="1417" spans="4:4">
      <c r="D1417" s="240"/>
    </row>
    <row r="1418" spans="4:4">
      <c r="D1418" s="240"/>
    </row>
    <row r="1419" spans="4:4">
      <c r="D1419" s="240"/>
    </row>
    <row r="1420" spans="4:4">
      <c r="D1420" s="240"/>
    </row>
    <row r="1421" spans="4:4">
      <c r="D1421" s="240"/>
    </row>
    <row r="1422" spans="4:4">
      <c r="D1422" s="240"/>
    </row>
    <row r="1423" spans="4:4">
      <c r="D1423" s="240"/>
    </row>
    <row r="1424" spans="4:4">
      <c r="D1424" s="240"/>
    </row>
    <row r="1425" spans="4:4">
      <c r="D1425" s="240"/>
    </row>
    <row r="1426" spans="4:4">
      <c r="D1426" s="240"/>
    </row>
    <row r="1427" spans="4:4">
      <c r="D1427" s="240"/>
    </row>
    <row r="1428" spans="4:4">
      <c r="D1428" s="240"/>
    </row>
    <row r="1429" spans="4:4">
      <c r="D1429" s="240"/>
    </row>
    <row r="1430" spans="4:4">
      <c r="D1430" s="240"/>
    </row>
    <row r="1431" spans="4:4">
      <c r="D1431" s="240"/>
    </row>
    <row r="1432" spans="4:4">
      <c r="D1432" s="240"/>
    </row>
    <row r="1433" spans="4:4">
      <c r="D1433" s="240"/>
    </row>
    <row r="1434" spans="4:4">
      <c r="D1434" s="240"/>
    </row>
    <row r="1435" spans="4:4">
      <c r="D1435" s="240"/>
    </row>
    <row r="1436" spans="4:4">
      <c r="D1436" s="240"/>
    </row>
    <row r="1437" spans="4:4">
      <c r="D1437" s="240"/>
    </row>
    <row r="1438" spans="4:4">
      <c r="D1438" s="240"/>
    </row>
    <row r="1439" spans="4:4">
      <c r="D1439" s="240"/>
    </row>
    <row r="1440" spans="4:4">
      <c r="D1440" s="240"/>
    </row>
    <row r="1441" spans="4:4">
      <c r="D1441" s="240"/>
    </row>
    <row r="1442" spans="4:4">
      <c r="D1442" s="240"/>
    </row>
    <row r="1443" spans="4:4">
      <c r="D1443" s="240"/>
    </row>
    <row r="1444" spans="4:4">
      <c r="D1444" s="240"/>
    </row>
    <row r="1445" spans="4:4">
      <c r="D1445" s="240"/>
    </row>
    <row r="1446" spans="4:4">
      <c r="D1446" s="240"/>
    </row>
    <row r="1447" spans="4:4">
      <c r="D1447" s="240"/>
    </row>
    <row r="1448" spans="4:4">
      <c r="D1448" s="240"/>
    </row>
    <row r="1449" spans="4:4">
      <c r="D1449" s="240"/>
    </row>
    <row r="1450" spans="4:4">
      <c r="D1450" s="240"/>
    </row>
    <row r="1451" spans="4:4">
      <c r="D1451" s="240"/>
    </row>
    <row r="1452" spans="4:4">
      <c r="D1452" s="240"/>
    </row>
    <row r="1453" spans="4:4">
      <c r="D1453" s="240"/>
    </row>
    <row r="1454" spans="4:4">
      <c r="D1454" s="240"/>
    </row>
    <row r="1455" spans="4:4">
      <c r="D1455" s="240"/>
    </row>
    <row r="1456" spans="4:4">
      <c r="D1456" s="240"/>
    </row>
    <row r="1457" spans="4:4">
      <c r="D1457" s="240"/>
    </row>
    <row r="1458" spans="4:4">
      <c r="D1458" s="240"/>
    </row>
    <row r="1459" spans="4:4">
      <c r="D1459" s="240"/>
    </row>
    <row r="1460" spans="4:4">
      <c r="D1460" s="240"/>
    </row>
    <row r="1461" spans="4:4">
      <c r="D1461" s="240"/>
    </row>
    <row r="1462" spans="4:4">
      <c r="D1462" s="240"/>
    </row>
    <row r="1463" spans="4:4">
      <c r="D1463" s="240"/>
    </row>
    <row r="1464" spans="4:4">
      <c r="D1464" s="240"/>
    </row>
    <row r="1465" spans="4:4">
      <c r="D1465" s="240"/>
    </row>
    <row r="1466" spans="4:4">
      <c r="D1466" s="240"/>
    </row>
    <row r="1467" spans="4:4">
      <c r="D1467" s="240"/>
    </row>
    <row r="1468" spans="4:4">
      <c r="D1468" s="240"/>
    </row>
    <row r="1469" spans="4:4">
      <c r="D1469" s="240"/>
    </row>
    <row r="1470" spans="4:4">
      <c r="D1470" s="240"/>
    </row>
    <row r="1471" spans="4:4">
      <c r="D1471" s="240"/>
    </row>
    <row r="1472" spans="4:4">
      <c r="D1472" s="240"/>
    </row>
    <row r="1473" spans="4:4">
      <c r="D1473" s="240"/>
    </row>
    <row r="1474" spans="4:4">
      <c r="D1474" s="240"/>
    </row>
    <row r="1475" spans="4:4">
      <c r="D1475" s="240"/>
    </row>
    <row r="1476" spans="4:4">
      <c r="D1476" s="240"/>
    </row>
    <row r="1477" spans="4:4">
      <c r="D1477" s="240"/>
    </row>
    <row r="1478" spans="4:4">
      <c r="D1478" s="240"/>
    </row>
    <row r="1479" spans="4:4">
      <c r="D1479" s="240"/>
    </row>
    <row r="1480" spans="4:4">
      <c r="D1480" s="240"/>
    </row>
    <row r="1481" spans="4:4">
      <c r="D1481" s="240"/>
    </row>
    <row r="1482" spans="4:4">
      <c r="D1482" s="240"/>
    </row>
    <row r="1483" spans="4:4">
      <c r="D1483" s="240"/>
    </row>
    <row r="1484" spans="4:4">
      <c r="D1484" s="240"/>
    </row>
    <row r="1485" spans="4:4">
      <c r="D1485" s="240"/>
    </row>
    <row r="1486" spans="4:4">
      <c r="D1486" s="240"/>
    </row>
    <row r="1487" spans="4:4">
      <c r="D1487" s="240"/>
    </row>
    <row r="1488" spans="4:4">
      <c r="D1488" s="240"/>
    </row>
    <row r="1489" spans="4:4">
      <c r="D1489" s="240"/>
    </row>
    <row r="1490" spans="4:4">
      <c r="D1490" s="240"/>
    </row>
    <row r="1491" spans="4:4">
      <c r="D1491" s="240"/>
    </row>
    <row r="1492" spans="4:4">
      <c r="D1492" s="240"/>
    </row>
    <row r="1493" spans="4:4">
      <c r="D1493" s="240"/>
    </row>
    <row r="1494" spans="4:4">
      <c r="D1494" s="240"/>
    </row>
    <row r="1495" spans="4:4">
      <c r="D1495" s="240"/>
    </row>
    <row r="1496" spans="4:4">
      <c r="D1496" s="240"/>
    </row>
    <row r="1497" spans="4:4">
      <c r="D1497" s="240"/>
    </row>
    <row r="1498" spans="4:4">
      <c r="D1498" s="240"/>
    </row>
    <row r="1499" spans="4:4">
      <c r="D1499" s="240"/>
    </row>
    <row r="1500" spans="4:4">
      <c r="D1500" s="240"/>
    </row>
    <row r="1501" spans="4:4">
      <c r="D1501" s="240"/>
    </row>
    <row r="1502" spans="4:4">
      <c r="D1502" s="240"/>
    </row>
    <row r="1503" spans="4:4">
      <c r="D1503" s="240"/>
    </row>
    <row r="1504" spans="4:4">
      <c r="D1504" s="240"/>
    </row>
    <row r="1505" spans="4:4">
      <c r="D1505" s="240"/>
    </row>
    <row r="1506" spans="4:4">
      <c r="D1506" s="240"/>
    </row>
    <row r="1507" spans="4:4">
      <c r="D1507" s="240"/>
    </row>
    <row r="1508" spans="4:4">
      <c r="D1508" s="240"/>
    </row>
    <row r="1509" spans="4:4">
      <c r="D1509" s="240"/>
    </row>
    <row r="1510" spans="4:4">
      <c r="D1510" s="240"/>
    </row>
    <row r="1511" spans="4:4">
      <c r="D1511" s="240"/>
    </row>
    <row r="1512" spans="4:4">
      <c r="D1512" s="240"/>
    </row>
    <row r="1513" spans="4:4">
      <c r="D1513" s="240"/>
    </row>
    <row r="1514" spans="4:4">
      <c r="D1514" s="240"/>
    </row>
    <row r="1515" spans="4:4">
      <c r="D1515" s="240"/>
    </row>
    <row r="1516" spans="4:4">
      <c r="D1516" s="240"/>
    </row>
    <row r="1517" spans="4:4">
      <c r="D1517" s="240"/>
    </row>
    <row r="1518" spans="4:4">
      <c r="D1518" s="240"/>
    </row>
    <row r="1519" spans="4:4">
      <c r="D1519" s="240"/>
    </row>
    <row r="1520" spans="4:4">
      <c r="D1520" s="240"/>
    </row>
    <row r="1521" spans="4:4">
      <c r="D1521" s="240"/>
    </row>
    <row r="1522" spans="4:4">
      <c r="D1522" s="240"/>
    </row>
    <row r="1523" spans="4:4">
      <c r="D1523" s="240"/>
    </row>
    <row r="1524" spans="4:4">
      <c r="D1524" s="240"/>
    </row>
    <row r="1525" spans="4:4">
      <c r="D1525" s="240"/>
    </row>
    <row r="1526" spans="4:4">
      <c r="D1526" s="240"/>
    </row>
    <row r="1527" spans="4:4">
      <c r="D1527" s="240"/>
    </row>
    <row r="1528" spans="4:4">
      <c r="D1528" s="240"/>
    </row>
    <row r="1529" spans="4:4">
      <c r="D1529" s="240"/>
    </row>
    <row r="1530" spans="4:4">
      <c r="D1530" s="240"/>
    </row>
    <row r="1531" spans="4:4">
      <c r="D1531" s="240"/>
    </row>
    <row r="1532" spans="4:4">
      <c r="D1532" s="240"/>
    </row>
    <row r="1533" spans="4:4">
      <c r="D1533" s="240"/>
    </row>
    <row r="1534" spans="4:4">
      <c r="D1534" s="240"/>
    </row>
    <row r="1535" spans="4:4">
      <c r="D1535" s="240"/>
    </row>
    <row r="1536" spans="4:4">
      <c r="D1536" s="240"/>
    </row>
    <row r="1537" spans="4:4">
      <c r="D1537" s="240"/>
    </row>
    <row r="1538" spans="4:4">
      <c r="D1538" s="240"/>
    </row>
    <row r="1539" spans="4:4">
      <c r="D1539" s="240"/>
    </row>
    <row r="1540" spans="4:4">
      <c r="D1540" s="240"/>
    </row>
    <row r="1541" spans="4:4">
      <c r="D1541" s="240"/>
    </row>
    <row r="1542" spans="4:4">
      <c r="D1542" s="240"/>
    </row>
    <row r="1543" spans="4:4">
      <c r="D1543" s="240"/>
    </row>
    <row r="1544" spans="4:4">
      <c r="D1544" s="240"/>
    </row>
    <row r="1545" spans="4:4">
      <c r="D1545" s="240"/>
    </row>
    <row r="1546" spans="4:4">
      <c r="D1546" s="240"/>
    </row>
    <row r="1547" spans="4:4">
      <c r="D1547" s="240"/>
    </row>
    <row r="1548" spans="4:4">
      <c r="D1548" s="240"/>
    </row>
    <row r="1549" spans="4:4">
      <c r="D1549" s="240"/>
    </row>
    <row r="1550" spans="4:4">
      <c r="D1550" s="240"/>
    </row>
    <row r="1551" spans="4:4">
      <c r="D1551" s="240"/>
    </row>
    <row r="1552" spans="4:4">
      <c r="D1552" s="240"/>
    </row>
    <row r="1553" spans="4:4">
      <c r="D1553" s="240"/>
    </row>
    <row r="1554" spans="4:4">
      <c r="D1554" s="240"/>
    </row>
    <row r="1555" spans="4:4">
      <c r="D1555" s="240"/>
    </row>
    <row r="1556" spans="4:4">
      <c r="D1556" s="240"/>
    </row>
    <row r="1557" spans="4:4">
      <c r="D1557" s="240"/>
    </row>
    <row r="1558" spans="4:4">
      <c r="D1558" s="240"/>
    </row>
    <row r="1559" spans="4:4">
      <c r="D1559" s="240"/>
    </row>
    <row r="1560" spans="4:4">
      <c r="D1560" s="240"/>
    </row>
    <row r="1561" spans="4:4">
      <c r="D1561" s="240"/>
    </row>
    <row r="1562" spans="4:4">
      <c r="D1562" s="240"/>
    </row>
    <row r="1563" spans="4:4">
      <c r="D1563" s="240"/>
    </row>
    <row r="1564" spans="4:4">
      <c r="D1564" s="240"/>
    </row>
    <row r="1565" spans="4:4">
      <c r="D1565" s="240"/>
    </row>
    <row r="1566" spans="4:4">
      <c r="D1566" s="240"/>
    </row>
    <row r="1567" spans="4:4">
      <c r="D1567" s="240"/>
    </row>
    <row r="1568" spans="4:4">
      <c r="D1568" s="240"/>
    </row>
    <row r="1569" spans="4:4">
      <c r="D1569" s="240"/>
    </row>
    <row r="1570" spans="4:4">
      <c r="D1570" s="240"/>
    </row>
    <row r="1571" spans="4:4">
      <c r="D1571" s="240"/>
    </row>
    <row r="1572" spans="4:4">
      <c r="D1572" s="240"/>
    </row>
    <row r="1573" spans="4:4">
      <c r="D1573" s="240"/>
    </row>
    <row r="1574" spans="4:4">
      <c r="D1574" s="240"/>
    </row>
    <row r="1575" spans="4:4">
      <c r="D1575" s="240"/>
    </row>
    <row r="1576" spans="4:4">
      <c r="D1576" s="240"/>
    </row>
    <row r="1577" spans="4:4">
      <c r="D1577" s="240"/>
    </row>
    <row r="1578" spans="4:4">
      <c r="D1578" s="240"/>
    </row>
    <row r="1579" spans="4:4">
      <c r="D1579" s="240"/>
    </row>
    <row r="1580" spans="4:4">
      <c r="D1580" s="240"/>
    </row>
    <row r="1581" spans="4:4">
      <c r="D1581" s="240"/>
    </row>
    <row r="1582" spans="4:4">
      <c r="D1582" s="240"/>
    </row>
    <row r="1583" spans="4:4">
      <c r="D1583" s="240"/>
    </row>
    <row r="1584" spans="4:4">
      <c r="D1584" s="240"/>
    </row>
    <row r="1585" spans="4:4">
      <c r="D1585" s="240"/>
    </row>
    <row r="1586" spans="4:4">
      <c r="D1586" s="240"/>
    </row>
    <row r="1587" spans="4:4">
      <c r="D1587" s="240"/>
    </row>
    <row r="1588" spans="4:4">
      <c r="D1588" s="240"/>
    </row>
    <row r="1589" spans="4:4">
      <c r="D1589" s="240"/>
    </row>
    <row r="1590" spans="4:4">
      <c r="D1590" s="240"/>
    </row>
    <row r="1591" spans="4:4">
      <c r="D1591" s="240"/>
    </row>
    <row r="1592" spans="4:4">
      <c r="D1592" s="240"/>
    </row>
    <row r="1593" spans="4:4">
      <c r="D1593" s="240"/>
    </row>
    <row r="1594" spans="4:4">
      <c r="D1594" s="240"/>
    </row>
    <row r="1595" spans="4:4">
      <c r="D1595" s="240"/>
    </row>
    <row r="1596" spans="4:4">
      <c r="D1596" s="240"/>
    </row>
    <row r="1597" spans="4:4">
      <c r="D1597" s="240"/>
    </row>
    <row r="1598" spans="4:4">
      <c r="D1598" s="240"/>
    </row>
    <row r="1599" spans="4:4">
      <c r="D1599" s="240"/>
    </row>
    <row r="1600" spans="4:4">
      <c r="D1600" s="240"/>
    </row>
    <row r="1601" spans="4:4">
      <c r="D1601" s="240"/>
    </row>
    <row r="1602" spans="4:4">
      <c r="D1602" s="240"/>
    </row>
    <row r="1603" spans="4:4">
      <c r="D1603" s="240"/>
    </row>
    <row r="1604" spans="4:4">
      <c r="D1604" s="240"/>
    </row>
    <row r="1605" spans="4:4">
      <c r="D1605" s="240"/>
    </row>
    <row r="1606" spans="4:4">
      <c r="D1606" s="240"/>
    </row>
    <row r="1607" spans="4:4">
      <c r="D1607" s="240"/>
    </row>
    <row r="1608" spans="4:4">
      <c r="D1608" s="240"/>
    </row>
    <row r="1609" spans="4:4">
      <c r="D1609" s="240"/>
    </row>
    <row r="1610" spans="4:4">
      <c r="D1610" s="240"/>
    </row>
    <row r="1611" spans="4:4">
      <c r="D1611" s="240"/>
    </row>
    <row r="1612" spans="4:4">
      <c r="D1612" s="240"/>
    </row>
    <row r="1613" spans="4:4">
      <c r="D1613" s="240"/>
    </row>
    <row r="1614" spans="4:4">
      <c r="D1614" s="240"/>
    </row>
    <row r="1615" spans="4:4">
      <c r="D1615" s="240"/>
    </row>
    <row r="1616" spans="4:4">
      <c r="D1616" s="240"/>
    </row>
    <row r="1617" spans="4:4">
      <c r="D1617" s="240"/>
    </row>
    <row r="1618" spans="4:4">
      <c r="D1618" s="240"/>
    </row>
    <row r="1619" spans="4:4">
      <c r="D1619" s="240"/>
    </row>
    <row r="1620" spans="4:4">
      <c r="D1620" s="240"/>
    </row>
    <row r="1621" spans="4:4">
      <c r="D1621" s="240"/>
    </row>
    <row r="1622" spans="4:4">
      <c r="D1622" s="240"/>
    </row>
    <row r="1623" spans="4:4">
      <c r="D1623" s="240"/>
    </row>
    <row r="1624" spans="4:4">
      <c r="D1624" s="240"/>
    </row>
    <row r="1625" spans="4:4">
      <c r="D1625" s="240"/>
    </row>
    <row r="1626" spans="4:4">
      <c r="D1626" s="240"/>
    </row>
    <row r="1627" spans="4:4">
      <c r="D1627" s="240"/>
    </row>
    <row r="1628" spans="4:4">
      <c r="D1628" s="240"/>
    </row>
    <row r="1629" spans="4:4">
      <c r="D1629" s="240"/>
    </row>
    <row r="1630" spans="4:4">
      <c r="D1630" s="240"/>
    </row>
    <row r="1631" spans="4:4">
      <c r="D1631" s="240"/>
    </row>
    <row r="1632" spans="4:4">
      <c r="D1632" s="240"/>
    </row>
    <row r="1633" spans="4:4">
      <c r="D1633" s="240"/>
    </row>
    <row r="1634" spans="4:4">
      <c r="D1634" s="240"/>
    </row>
    <row r="1635" spans="4:4">
      <c r="D1635" s="240"/>
    </row>
    <row r="1636" spans="4:4">
      <c r="D1636" s="240"/>
    </row>
    <row r="1637" spans="4:4">
      <c r="D1637" s="240"/>
    </row>
    <row r="1638" spans="4:4">
      <c r="D1638" s="240"/>
    </row>
    <row r="1639" spans="4:4">
      <c r="D1639" s="240"/>
    </row>
    <row r="1640" spans="4:4">
      <c r="D1640" s="240"/>
    </row>
    <row r="1641" spans="4:4">
      <c r="D1641" s="240"/>
    </row>
    <row r="1642" spans="4:4">
      <c r="D1642" s="240"/>
    </row>
    <row r="1643" spans="4:4">
      <c r="D1643" s="240"/>
    </row>
    <row r="1644" spans="4:4">
      <c r="D1644" s="240"/>
    </row>
    <row r="1645" spans="4:4">
      <c r="D1645" s="240"/>
    </row>
    <row r="1646" spans="4:4">
      <c r="D1646" s="240"/>
    </row>
    <row r="1647" spans="4:4">
      <c r="D1647" s="240"/>
    </row>
    <row r="1648" spans="4:4">
      <c r="D1648" s="240"/>
    </row>
    <row r="1649" spans="4:4">
      <c r="D1649" s="240"/>
    </row>
    <row r="1650" spans="4:4">
      <c r="D1650" s="240"/>
    </row>
    <row r="1651" spans="4:4">
      <c r="D1651" s="240"/>
    </row>
    <row r="1652" spans="4:4">
      <c r="D1652" s="240"/>
    </row>
    <row r="1653" spans="4:4">
      <c r="D1653" s="240"/>
    </row>
    <row r="1654" spans="4:4">
      <c r="D1654" s="240"/>
    </row>
    <row r="1655" spans="4:4">
      <c r="D1655" s="240"/>
    </row>
    <row r="1656" spans="4:4">
      <c r="D1656" s="240"/>
    </row>
    <row r="1657" spans="4:4">
      <c r="D1657" s="240"/>
    </row>
    <row r="1658" spans="4:4">
      <c r="D1658" s="240"/>
    </row>
    <row r="1659" spans="4:4">
      <c r="D1659" s="240"/>
    </row>
    <row r="1660" spans="4:4">
      <c r="D1660" s="240"/>
    </row>
    <row r="1661" spans="4:4">
      <c r="D1661" s="240"/>
    </row>
    <row r="1662" spans="4:4">
      <c r="D1662" s="240"/>
    </row>
    <row r="1663" spans="4:4">
      <c r="D1663" s="240"/>
    </row>
    <row r="1664" spans="4:4">
      <c r="D1664" s="240"/>
    </row>
    <row r="1665" spans="4:4">
      <c r="D1665" s="240"/>
    </row>
    <row r="1666" spans="4:4">
      <c r="D1666" s="240"/>
    </row>
    <row r="1667" spans="4:4">
      <c r="D1667" s="240"/>
    </row>
    <row r="1668" spans="4:4">
      <c r="D1668" s="240"/>
    </row>
    <row r="1669" spans="4:4">
      <c r="D1669" s="240"/>
    </row>
    <row r="1670" spans="4:4">
      <c r="D1670" s="240"/>
    </row>
    <row r="1671" spans="4:4">
      <c r="D1671" s="240"/>
    </row>
    <row r="1672" spans="4:4">
      <c r="D1672" s="240"/>
    </row>
    <row r="1673" spans="4:4">
      <c r="D1673" s="240"/>
    </row>
    <row r="1674" spans="4:4">
      <c r="D1674" s="240"/>
    </row>
    <row r="1675" spans="4:4">
      <c r="D1675" s="240"/>
    </row>
    <row r="1676" spans="4:4">
      <c r="D1676" s="240"/>
    </row>
    <row r="1677" spans="4:4">
      <c r="D1677" s="240"/>
    </row>
    <row r="1678" spans="4:4">
      <c r="D1678" s="240"/>
    </row>
    <row r="1679" spans="4:4">
      <c r="D1679" s="240"/>
    </row>
    <row r="1680" spans="4:4">
      <c r="D1680" s="240"/>
    </row>
    <row r="1681" spans="4:4">
      <c r="D1681" s="240"/>
    </row>
    <row r="1682" spans="4:4">
      <c r="D1682" s="240"/>
    </row>
    <row r="1683" spans="4:4">
      <c r="D1683" s="240"/>
    </row>
    <row r="1684" spans="4:4">
      <c r="D1684" s="240"/>
    </row>
    <row r="1685" spans="4:4">
      <c r="D1685" s="240"/>
    </row>
    <row r="1686" spans="4:4">
      <c r="D1686" s="240"/>
    </row>
    <row r="1687" spans="4:4">
      <c r="D1687" s="240"/>
    </row>
    <row r="1688" spans="4:4">
      <c r="D1688" s="240"/>
    </row>
    <row r="1689" spans="4:4">
      <c r="D1689" s="240"/>
    </row>
    <row r="1690" spans="4:4">
      <c r="D1690" s="240"/>
    </row>
    <row r="1691" spans="4:4">
      <c r="D1691" s="240"/>
    </row>
    <row r="1692" spans="4:4">
      <c r="D1692" s="240"/>
    </row>
    <row r="1693" spans="4:4">
      <c r="D1693" s="240"/>
    </row>
    <row r="1694" spans="4:4">
      <c r="D1694" s="240"/>
    </row>
    <row r="1695" spans="4:4">
      <c r="D1695" s="240"/>
    </row>
    <row r="1696" spans="4:4">
      <c r="D1696" s="240"/>
    </row>
    <row r="1697" spans="4:4">
      <c r="D1697" s="240"/>
    </row>
    <row r="1698" spans="4:4">
      <c r="D1698" s="240"/>
    </row>
    <row r="1699" spans="4:4">
      <c r="D1699" s="240"/>
    </row>
    <row r="1700" spans="4:4">
      <c r="D1700" s="240"/>
    </row>
    <row r="1701" spans="4:4">
      <c r="D1701" s="240"/>
    </row>
    <row r="1702" spans="4:4">
      <c r="D1702" s="240"/>
    </row>
    <row r="1703" spans="4:4">
      <c r="D1703" s="240"/>
    </row>
    <row r="1704" spans="4:4">
      <c r="D1704" s="240"/>
    </row>
    <row r="1705" spans="4:4">
      <c r="D1705" s="240"/>
    </row>
    <row r="1706" spans="4:4">
      <c r="D1706" s="240"/>
    </row>
    <row r="1707" spans="4:4">
      <c r="D1707" s="240"/>
    </row>
    <row r="1708" spans="4:4">
      <c r="D1708" s="240"/>
    </row>
    <row r="1709" spans="4:4">
      <c r="D1709" s="240"/>
    </row>
    <row r="1710" spans="4:4">
      <c r="D1710" s="240"/>
    </row>
    <row r="1711" spans="4:4">
      <c r="D1711" s="240"/>
    </row>
    <row r="1712" spans="4:4">
      <c r="D1712" s="240"/>
    </row>
    <row r="1713" spans="4:4">
      <c r="D1713" s="240"/>
    </row>
    <row r="1714" spans="4:4">
      <c r="D1714" s="240"/>
    </row>
    <row r="1715" spans="4:4">
      <c r="D1715" s="240"/>
    </row>
    <row r="1716" spans="4:4">
      <c r="D1716" s="240"/>
    </row>
    <row r="1717" spans="4:4">
      <c r="D1717" s="240"/>
    </row>
    <row r="1718" spans="4:4">
      <c r="D1718" s="240"/>
    </row>
    <row r="1719" spans="4:4">
      <c r="D1719" s="240"/>
    </row>
    <row r="1720" spans="4:4">
      <c r="D1720" s="240"/>
    </row>
    <row r="1721" spans="4:4">
      <c r="D1721" s="240"/>
    </row>
    <row r="1722" spans="4:4">
      <c r="D1722" s="240"/>
    </row>
    <row r="1723" spans="4:4">
      <c r="D1723" s="240"/>
    </row>
    <row r="1724" spans="4:4">
      <c r="D1724" s="240"/>
    </row>
    <row r="1725" spans="4:4">
      <c r="D1725" s="240"/>
    </row>
    <row r="1726" spans="4:4">
      <c r="D1726" s="240"/>
    </row>
    <row r="1727" spans="4:4">
      <c r="D1727" s="240"/>
    </row>
    <row r="1728" spans="4:4">
      <c r="D1728" s="240"/>
    </row>
    <row r="1729" spans="4:4">
      <c r="D1729" s="240"/>
    </row>
    <row r="1730" spans="4:4">
      <c r="D1730" s="240"/>
    </row>
    <row r="1731" spans="4:4">
      <c r="D1731" s="240"/>
    </row>
    <row r="1732" spans="4:4">
      <c r="D1732" s="240"/>
    </row>
    <row r="1733" spans="4:4">
      <c r="D1733" s="240"/>
    </row>
    <row r="1734" spans="4:4">
      <c r="D1734" s="240"/>
    </row>
    <row r="1735" spans="4:4">
      <c r="D1735" s="240"/>
    </row>
    <row r="1736" spans="4:4">
      <c r="D1736" s="240"/>
    </row>
    <row r="1737" spans="4:4">
      <c r="D1737" s="240"/>
    </row>
    <row r="1738" spans="4:4">
      <c r="D1738" s="240"/>
    </row>
    <row r="1739" spans="4:4">
      <c r="D1739" s="240"/>
    </row>
    <row r="1740" spans="4:4">
      <c r="D1740" s="240"/>
    </row>
    <row r="1741" spans="4:4">
      <c r="D1741" s="240"/>
    </row>
    <row r="1742" spans="4:4">
      <c r="D1742" s="240"/>
    </row>
    <row r="1743" spans="4:4">
      <c r="D1743" s="240"/>
    </row>
    <row r="1744" spans="4:4">
      <c r="D1744" s="240"/>
    </row>
    <row r="1745" spans="4:4">
      <c r="D1745" s="240"/>
    </row>
    <row r="1746" spans="4:4">
      <c r="D1746" s="240"/>
    </row>
    <row r="1747" spans="4:4">
      <c r="D1747" s="240"/>
    </row>
    <row r="1748" spans="4:4">
      <c r="D1748" s="240"/>
    </row>
    <row r="1749" spans="4:4">
      <c r="D1749" s="240"/>
    </row>
    <row r="1750" spans="4:4">
      <c r="D1750" s="240"/>
    </row>
    <row r="1751" spans="4:4">
      <c r="D1751" s="240"/>
    </row>
    <row r="1752" spans="4:4">
      <c r="D1752" s="240"/>
    </row>
    <row r="1753" spans="4:4">
      <c r="D1753" s="240"/>
    </row>
    <row r="1754" spans="4:4">
      <c r="D1754" s="240"/>
    </row>
    <row r="1755" spans="4:4">
      <c r="D1755" s="240"/>
    </row>
    <row r="1756" spans="4:4">
      <c r="D1756" s="240"/>
    </row>
    <row r="1757" spans="4:4">
      <c r="D1757" s="240"/>
    </row>
    <row r="1758" spans="4:4">
      <c r="D1758" s="240"/>
    </row>
    <row r="1759" spans="4:4">
      <c r="D1759" s="240"/>
    </row>
    <row r="1760" spans="4:4">
      <c r="D1760" s="240"/>
    </row>
    <row r="1761" spans="4:4">
      <c r="D1761" s="240"/>
    </row>
    <row r="1762" spans="4:4">
      <c r="D1762" s="240"/>
    </row>
    <row r="1763" spans="4:4">
      <c r="D1763" s="240"/>
    </row>
    <row r="1764" spans="4:4">
      <c r="D1764" s="240"/>
    </row>
    <row r="1765" spans="4:4">
      <c r="D1765" s="240"/>
    </row>
    <row r="1766" spans="4:4">
      <c r="D1766" s="240"/>
    </row>
    <row r="1767" spans="4:4">
      <c r="D1767" s="240"/>
    </row>
    <row r="1768" spans="4:4">
      <c r="D1768" s="240"/>
    </row>
    <row r="1769" spans="4:4">
      <c r="D1769" s="240"/>
    </row>
    <row r="1770" spans="4:4">
      <c r="D1770" s="240"/>
    </row>
    <row r="1771" spans="4:4">
      <c r="D1771" s="240"/>
    </row>
    <row r="1772" spans="4:4">
      <c r="D1772" s="240"/>
    </row>
    <row r="1773" spans="4:4">
      <c r="D1773" s="240"/>
    </row>
    <row r="1774" spans="4:4">
      <c r="D1774" s="240"/>
    </row>
    <row r="1775" spans="4:4">
      <c r="D1775" s="240"/>
    </row>
    <row r="1776" spans="4:4">
      <c r="D1776" s="240"/>
    </row>
    <row r="1777" spans="4:4">
      <c r="D1777" s="240"/>
    </row>
    <row r="1778" spans="4:4">
      <c r="D1778" s="240"/>
    </row>
    <row r="1779" spans="4:4">
      <c r="D1779" s="240"/>
    </row>
    <row r="1780" spans="4:4">
      <c r="D1780" s="240"/>
    </row>
    <row r="1781" spans="4:4">
      <c r="D1781" s="240"/>
    </row>
    <row r="1782" spans="4:4">
      <c r="D1782" s="240"/>
    </row>
    <row r="1783" spans="4:4">
      <c r="D1783" s="240"/>
    </row>
    <row r="1784" spans="4:4">
      <c r="D1784" s="240"/>
    </row>
    <row r="1785" spans="4:4">
      <c r="D1785" s="240"/>
    </row>
    <row r="1786" spans="4:4">
      <c r="D1786" s="240"/>
    </row>
    <row r="1787" spans="4:4">
      <c r="D1787" s="240"/>
    </row>
    <row r="1788" spans="4:4">
      <c r="D1788" s="240"/>
    </row>
    <row r="1789" spans="4:4">
      <c r="D1789" s="240"/>
    </row>
    <row r="1790" spans="4:4">
      <c r="D1790" s="240"/>
    </row>
    <row r="1791" spans="4:4">
      <c r="D1791" s="240"/>
    </row>
    <row r="1792" spans="4:4">
      <c r="D1792" s="240"/>
    </row>
    <row r="1793" spans="4:4">
      <c r="D1793" s="240"/>
    </row>
    <row r="1794" spans="4:4">
      <c r="D1794" s="240"/>
    </row>
    <row r="1795" spans="4:4">
      <c r="D1795" s="240"/>
    </row>
    <row r="1796" spans="4:4">
      <c r="D1796" s="240"/>
    </row>
    <row r="1797" spans="4:4">
      <c r="D1797" s="240"/>
    </row>
    <row r="1798" spans="4:4">
      <c r="D1798" s="240"/>
    </row>
    <row r="1799" spans="4:4">
      <c r="D1799" s="240"/>
    </row>
    <row r="1800" spans="4:4">
      <c r="D1800" s="240"/>
    </row>
    <row r="1801" spans="4:4">
      <c r="D1801" s="240"/>
    </row>
    <row r="1802" spans="4:4">
      <c r="D1802" s="240"/>
    </row>
    <row r="1803" spans="4:4">
      <c r="D1803" s="240"/>
    </row>
    <row r="1804" spans="4:4">
      <c r="D1804" s="240"/>
    </row>
    <row r="1805" spans="4:4">
      <c r="D1805" s="240"/>
    </row>
    <row r="1806" spans="4:4">
      <c r="D1806" s="240"/>
    </row>
    <row r="1807" spans="4:4">
      <c r="D1807" s="240"/>
    </row>
    <row r="1808" spans="4:4">
      <c r="D1808" s="240"/>
    </row>
    <row r="1809" spans="4:4">
      <c r="D1809" s="240"/>
    </row>
    <row r="1810" spans="4:4">
      <c r="D1810" s="240"/>
    </row>
    <row r="1811" spans="4:4">
      <c r="D1811" s="240"/>
    </row>
    <row r="1812" spans="4:4">
      <c r="D1812" s="240"/>
    </row>
    <row r="1813" spans="4:4">
      <c r="D1813" s="240"/>
    </row>
    <row r="1814" spans="4:4">
      <c r="D1814" s="240"/>
    </row>
    <row r="1815" spans="4:4">
      <c r="D1815" s="240"/>
    </row>
    <row r="1816" spans="4:4">
      <c r="D1816" s="240"/>
    </row>
    <row r="1817" spans="4:4">
      <c r="D1817" s="240"/>
    </row>
    <row r="1818" spans="4:4">
      <c r="D1818" s="240"/>
    </row>
    <row r="1819" spans="4:4">
      <c r="D1819" s="240"/>
    </row>
    <row r="1820" spans="4:4">
      <c r="D1820" s="240"/>
    </row>
    <row r="1821" spans="4:4">
      <c r="D1821" s="240"/>
    </row>
    <row r="1822" spans="4:4">
      <c r="D1822" s="240"/>
    </row>
    <row r="1823" spans="4:4">
      <c r="D1823" s="240"/>
    </row>
    <row r="1824" spans="4:4">
      <c r="D1824" s="240"/>
    </row>
    <row r="1825" spans="4:4">
      <c r="D1825" s="240"/>
    </row>
    <row r="1826" spans="4:4">
      <c r="D1826" s="240"/>
    </row>
    <row r="1827" spans="4:4">
      <c r="D1827" s="240"/>
    </row>
    <row r="1828" spans="4:4">
      <c r="D1828" s="240"/>
    </row>
    <row r="1829" spans="4:4">
      <c r="D1829" s="240"/>
    </row>
    <row r="1830" spans="4:4">
      <c r="D1830" s="240"/>
    </row>
    <row r="1831" spans="4:4">
      <c r="D1831" s="240"/>
    </row>
    <row r="1832" spans="4:4">
      <c r="D1832" s="240"/>
    </row>
    <row r="1833" spans="4:4">
      <c r="D1833" s="240"/>
    </row>
    <row r="1834" spans="4:4">
      <c r="D1834" s="240"/>
    </row>
    <row r="1835" spans="4:4">
      <c r="D1835" s="240"/>
    </row>
    <row r="1836" spans="4:4">
      <c r="D1836" s="240"/>
    </row>
    <row r="1837" spans="4:4">
      <c r="D1837" s="240"/>
    </row>
    <row r="1838" spans="4:4">
      <c r="D1838" s="240"/>
    </row>
    <row r="1839" spans="4:4">
      <c r="D1839" s="240"/>
    </row>
    <row r="1840" spans="4:4">
      <c r="D1840" s="240"/>
    </row>
    <row r="1841" spans="4:4">
      <c r="D1841" s="240"/>
    </row>
    <row r="1842" spans="4:4">
      <c r="D1842" s="240"/>
    </row>
    <row r="1843" spans="4:4">
      <c r="D1843" s="240"/>
    </row>
    <row r="1844" spans="4:4">
      <c r="D1844" s="240"/>
    </row>
    <row r="1845" spans="4:4">
      <c r="D1845" s="240"/>
    </row>
    <row r="1846" spans="4:4">
      <c r="D1846" s="240"/>
    </row>
    <row r="1847" spans="4:4">
      <c r="D1847" s="240"/>
    </row>
    <row r="1848" spans="4:4">
      <c r="D1848" s="240"/>
    </row>
    <row r="1849" spans="4:4">
      <c r="D1849" s="240"/>
    </row>
    <row r="1850" spans="4:4">
      <c r="D1850" s="240"/>
    </row>
    <row r="1851" spans="4:4">
      <c r="D1851" s="240"/>
    </row>
    <row r="1852" spans="4:4">
      <c r="D1852" s="240"/>
    </row>
    <row r="1853" spans="4:4">
      <c r="D1853" s="240"/>
    </row>
    <row r="1854" spans="4:4">
      <c r="D1854" s="240"/>
    </row>
    <row r="1855" spans="4:4">
      <c r="D1855" s="240"/>
    </row>
    <row r="1856" spans="4:4">
      <c r="D1856" s="240"/>
    </row>
    <row r="1857" spans="4:4">
      <c r="D1857" s="240"/>
    </row>
    <row r="1858" spans="4:4">
      <c r="D1858" s="240"/>
    </row>
    <row r="1859" spans="4:4">
      <c r="D1859" s="240"/>
    </row>
    <row r="1860" spans="4:4">
      <c r="D1860" s="240"/>
    </row>
    <row r="1861" spans="4:4">
      <c r="D1861" s="240"/>
    </row>
    <row r="1862" spans="4:4">
      <c r="D1862" s="240"/>
    </row>
    <row r="1863" spans="4:4">
      <c r="D1863" s="240"/>
    </row>
    <row r="1864" spans="4:4">
      <c r="D1864" s="240"/>
    </row>
    <row r="1865" spans="4:4">
      <c r="D1865" s="240"/>
    </row>
    <row r="1866" spans="4:4">
      <c r="D1866" s="240"/>
    </row>
    <row r="1867" spans="4:4">
      <c r="D1867" s="240"/>
    </row>
    <row r="1868" spans="4:4">
      <c r="D1868" s="240"/>
    </row>
    <row r="1869" spans="4:4">
      <c r="D1869" s="240"/>
    </row>
    <row r="1870" spans="4:4">
      <c r="D1870" s="240"/>
    </row>
    <row r="1871" spans="4:4">
      <c r="D1871" s="240"/>
    </row>
    <row r="1872" spans="4:4">
      <c r="D1872" s="240"/>
    </row>
    <row r="1873" spans="4:4">
      <c r="D1873" s="240"/>
    </row>
    <row r="1874" spans="4:4">
      <c r="D1874" s="240"/>
    </row>
    <row r="1875" spans="4:4">
      <c r="D1875" s="240"/>
    </row>
    <row r="1876" spans="4:4">
      <c r="D1876" s="240"/>
    </row>
    <row r="1877" spans="4:4">
      <c r="D1877" s="240"/>
    </row>
    <row r="1878" spans="4:4">
      <c r="D1878" s="240"/>
    </row>
    <row r="1879" spans="4:4">
      <c r="D1879" s="240"/>
    </row>
    <row r="1880" spans="4:4">
      <c r="D1880" s="240"/>
    </row>
    <row r="1881" spans="4:4">
      <c r="D1881" s="240"/>
    </row>
    <row r="1882" spans="4:4">
      <c r="D1882" s="240"/>
    </row>
    <row r="1883" spans="4:4">
      <c r="D1883" s="240"/>
    </row>
    <row r="1884" spans="4:4">
      <c r="D1884" s="240"/>
    </row>
    <row r="1885" spans="4:4">
      <c r="D1885" s="240"/>
    </row>
    <row r="1886" spans="4:4">
      <c r="D1886" s="240"/>
    </row>
    <row r="1887" spans="4:4">
      <c r="D1887" s="240"/>
    </row>
    <row r="1888" spans="4:4">
      <c r="D1888" s="240"/>
    </row>
    <row r="1889" spans="4:4">
      <c r="D1889" s="240"/>
    </row>
    <row r="1890" spans="4:4">
      <c r="D1890" s="240"/>
    </row>
    <row r="1891" spans="4:4">
      <c r="D1891" s="240"/>
    </row>
    <row r="1892" spans="4:4">
      <c r="D1892" s="240"/>
    </row>
    <row r="1893" spans="4:4">
      <c r="D1893" s="240"/>
    </row>
    <row r="1894" spans="4:4">
      <c r="D1894" s="240"/>
    </row>
    <row r="1895" spans="4:4">
      <c r="D1895" s="240"/>
    </row>
    <row r="1896" spans="4:4">
      <c r="D1896" s="240"/>
    </row>
    <row r="1897" spans="4:4">
      <c r="D1897" s="240"/>
    </row>
    <row r="1898" spans="4:4">
      <c r="D1898" s="240"/>
    </row>
    <row r="1899" spans="4:4">
      <c r="D1899" s="240"/>
    </row>
    <row r="1900" spans="4:4">
      <c r="D1900" s="240"/>
    </row>
    <row r="1901" spans="4:4">
      <c r="D1901" s="240"/>
    </row>
    <row r="1902" spans="4:4">
      <c r="D1902" s="240"/>
    </row>
    <row r="1903" spans="4:4">
      <c r="D1903" s="240"/>
    </row>
    <row r="1904" spans="4:4">
      <c r="D1904" s="240"/>
    </row>
    <row r="1905" spans="4:4">
      <c r="D1905" s="240"/>
    </row>
    <row r="1906" spans="4:4">
      <c r="D1906" s="240"/>
    </row>
    <row r="1907" spans="4:4">
      <c r="D1907" s="240"/>
    </row>
    <row r="1908" spans="4:4">
      <c r="D1908" s="240"/>
    </row>
    <row r="1909" spans="4:4">
      <c r="D1909" s="240"/>
    </row>
    <row r="1910" spans="4:4">
      <c r="D1910" s="240"/>
    </row>
    <row r="1911" spans="4:4">
      <c r="D1911" s="240"/>
    </row>
    <row r="1912" spans="4:4">
      <c r="D1912" s="240"/>
    </row>
    <row r="1913" spans="4:4">
      <c r="D1913" s="240"/>
    </row>
    <row r="1914" spans="4:4">
      <c r="D1914" s="240"/>
    </row>
    <row r="1915" spans="4:4">
      <c r="D1915" s="240"/>
    </row>
    <row r="1916" spans="4:4">
      <c r="D1916" s="240"/>
    </row>
    <row r="1917" spans="4:4">
      <c r="D1917" s="240"/>
    </row>
    <row r="1918" spans="4:4">
      <c r="D1918" s="240"/>
    </row>
    <row r="1919" spans="4:4">
      <c r="D1919" s="240"/>
    </row>
    <row r="1920" spans="4:4">
      <c r="D1920" s="240"/>
    </row>
    <row r="1921" spans="4:4">
      <c r="D1921" s="240"/>
    </row>
    <row r="1922" spans="4:4">
      <c r="D1922" s="240"/>
    </row>
    <row r="1923" spans="4:4">
      <c r="D1923" s="240"/>
    </row>
    <row r="1924" spans="4:4">
      <c r="D1924" s="240"/>
    </row>
    <row r="1925" spans="4:4">
      <c r="D1925" s="240"/>
    </row>
    <row r="1926" spans="4:4">
      <c r="D1926" s="240"/>
    </row>
    <row r="1927" spans="4:4">
      <c r="D1927" s="240"/>
    </row>
    <row r="1928" spans="4:4">
      <c r="D1928" s="240"/>
    </row>
    <row r="1929" spans="4:4">
      <c r="D1929" s="240"/>
    </row>
    <row r="1930" spans="4:4">
      <c r="D1930" s="240"/>
    </row>
    <row r="1931" spans="4:4">
      <c r="D1931" s="240"/>
    </row>
    <row r="1932" spans="4:4">
      <c r="D1932" s="240"/>
    </row>
    <row r="1933" spans="4:4">
      <c r="D1933" s="240"/>
    </row>
    <row r="1934" spans="4:4">
      <c r="D1934" s="240"/>
    </row>
    <row r="1935" spans="4:4">
      <c r="D1935" s="240"/>
    </row>
    <row r="1936" spans="4:4">
      <c r="D1936" s="240"/>
    </row>
    <row r="1937" spans="4:4">
      <c r="D1937" s="240"/>
    </row>
    <row r="1938" spans="4:4">
      <c r="D1938" s="240"/>
    </row>
    <row r="1939" spans="4:4">
      <c r="D1939" s="240"/>
    </row>
    <row r="1940" spans="4:4">
      <c r="D1940" s="240"/>
    </row>
    <row r="1941" spans="4:4">
      <c r="D1941" s="240"/>
    </row>
    <row r="1942" spans="4:4">
      <c r="D1942" s="240"/>
    </row>
    <row r="1943" spans="4:4">
      <c r="D1943" s="240"/>
    </row>
    <row r="1944" spans="4:4">
      <c r="D1944" s="240"/>
    </row>
    <row r="1945" spans="4:4">
      <c r="D1945" s="240"/>
    </row>
    <row r="1946" spans="4:4">
      <c r="D1946" s="240"/>
    </row>
    <row r="1947" spans="4:4">
      <c r="D1947" s="240"/>
    </row>
    <row r="1948" spans="4:4">
      <c r="D1948" s="240"/>
    </row>
    <row r="1949" spans="4:4">
      <c r="D1949" s="240"/>
    </row>
    <row r="1950" spans="4:4">
      <c r="D1950" s="240"/>
    </row>
    <row r="1951" spans="4:4">
      <c r="D1951" s="240"/>
    </row>
    <row r="1952" spans="4:4">
      <c r="D1952" s="240"/>
    </row>
    <row r="1953" spans="4:4">
      <c r="D1953" s="240"/>
    </row>
    <row r="1954" spans="4:4">
      <c r="D1954" s="240"/>
    </row>
    <row r="1955" spans="4:4">
      <c r="D1955" s="240"/>
    </row>
    <row r="1956" spans="4:4">
      <c r="D1956" s="240"/>
    </row>
    <row r="1957" spans="4:4">
      <c r="D1957" s="240"/>
    </row>
    <row r="1958" spans="4:4">
      <c r="D1958" s="240"/>
    </row>
    <row r="1959" spans="4:4">
      <c r="D1959" s="240"/>
    </row>
    <row r="1960" spans="4:4">
      <c r="D1960" s="240"/>
    </row>
    <row r="1961" spans="4:4">
      <c r="D1961" s="240"/>
    </row>
    <row r="1962" spans="4:4">
      <c r="D1962" s="240"/>
    </row>
    <row r="1963" spans="4:4">
      <c r="D1963" s="240"/>
    </row>
    <row r="1964" spans="4:4">
      <c r="D1964" s="240"/>
    </row>
    <row r="1965" spans="4:4">
      <c r="D1965" s="240"/>
    </row>
    <row r="1966" spans="4:4">
      <c r="D1966" s="240"/>
    </row>
    <row r="1967" spans="4:4">
      <c r="D1967" s="240"/>
    </row>
    <row r="1968" spans="4:4">
      <c r="D1968" s="240"/>
    </row>
    <row r="1969" spans="4:4">
      <c r="D1969" s="240"/>
    </row>
    <row r="1970" spans="4:4">
      <c r="D1970" s="240"/>
    </row>
    <row r="1971" spans="4:4">
      <c r="D1971" s="240"/>
    </row>
    <row r="1972" spans="4:4">
      <c r="D1972" s="240"/>
    </row>
    <row r="1973" spans="4:4">
      <c r="D1973" s="240"/>
    </row>
    <row r="1974" spans="4:4">
      <c r="D1974" s="240"/>
    </row>
    <row r="1975" spans="4:4">
      <c r="D1975" s="240"/>
    </row>
    <row r="1976" spans="4:4">
      <c r="D1976" s="240"/>
    </row>
    <row r="1977" spans="4:4">
      <c r="D1977" s="240"/>
    </row>
    <row r="1978" spans="4:4">
      <c r="D1978" s="240"/>
    </row>
    <row r="1979" spans="4:4">
      <c r="D1979" s="240"/>
    </row>
    <row r="1980" spans="4:4">
      <c r="D1980" s="240"/>
    </row>
    <row r="1981" spans="4:4">
      <c r="D1981" s="240"/>
    </row>
    <row r="1982" spans="4:4">
      <c r="D1982" s="240"/>
    </row>
    <row r="1983" spans="4:4">
      <c r="D1983" s="240"/>
    </row>
    <row r="1984" spans="4:4">
      <c r="D1984" s="240"/>
    </row>
    <row r="1985" spans="4:4">
      <c r="D1985" s="240"/>
    </row>
    <row r="1986" spans="4:4">
      <c r="D1986" s="240"/>
    </row>
    <row r="1987" spans="4:4">
      <c r="D1987" s="240"/>
    </row>
    <row r="1988" spans="4:4">
      <c r="D1988" s="240"/>
    </row>
    <row r="1989" spans="4:4">
      <c r="D1989" s="240"/>
    </row>
    <row r="1990" spans="4:4">
      <c r="D1990" s="240"/>
    </row>
    <row r="1991" spans="4:4">
      <c r="D1991" s="240"/>
    </row>
    <row r="1992" spans="4:4">
      <c r="D1992" s="240"/>
    </row>
    <row r="1993" spans="4:4">
      <c r="D1993" s="240"/>
    </row>
    <row r="1994" spans="4:4">
      <c r="D1994" s="240"/>
    </row>
    <row r="1995" spans="4:4">
      <c r="D1995" s="240"/>
    </row>
    <row r="1996" spans="4:4">
      <c r="D1996" s="240"/>
    </row>
    <row r="1997" spans="4:4">
      <c r="D1997" s="240"/>
    </row>
    <row r="1998" spans="4:4">
      <c r="D1998" s="240"/>
    </row>
    <row r="1999" spans="4:4">
      <c r="D1999" s="240"/>
    </row>
    <row r="2000" spans="4:4">
      <c r="D2000" s="240"/>
    </row>
    <row r="2001" spans="4:4">
      <c r="D2001" s="240"/>
    </row>
    <row r="2002" spans="4:4">
      <c r="D2002" s="240"/>
    </row>
    <row r="2003" spans="4:4">
      <c r="D2003" s="240"/>
    </row>
    <row r="2004" spans="4:4">
      <c r="D2004" s="240"/>
    </row>
    <row r="2005" spans="4:4">
      <c r="D2005" s="240"/>
    </row>
    <row r="2006" spans="4:4">
      <c r="D2006" s="240"/>
    </row>
    <row r="2007" spans="4:4">
      <c r="D2007" s="240"/>
    </row>
    <row r="2008" spans="4:4">
      <c r="D2008" s="240"/>
    </row>
    <row r="2009" spans="4:4">
      <c r="D2009" s="240"/>
    </row>
    <row r="2010" spans="4:4">
      <c r="D2010" s="240"/>
    </row>
    <row r="2011" spans="4:4">
      <c r="D2011" s="240"/>
    </row>
    <row r="2012" spans="4:4">
      <c r="D2012" s="240"/>
    </row>
    <row r="2013" spans="4:4">
      <c r="D2013" s="240"/>
    </row>
    <row r="2014" spans="4:4">
      <c r="D2014" s="240"/>
    </row>
    <row r="2015" spans="4:4">
      <c r="D2015" s="240"/>
    </row>
    <row r="2016" spans="4:4">
      <c r="D2016" s="240"/>
    </row>
    <row r="2017" spans="4:4">
      <c r="D2017" s="240"/>
    </row>
    <row r="2018" spans="4:4">
      <c r="D2018" s="240"/>
    </row>
    <row r="2019" spans="4:4">
      <c r="D2019" s="240"/>
    </row>
    <row r="2020" spans="4:4">
      <c r="D2020" s="240"/>
    </row>
    <row r="2021" spans="4:4">
      <c r="D2021" s="240"/>
    </row>
    <row r="2022" spans="4:4">
      <c r="D2022" s="240"/>
    </row>
    <row r="2023" spans="4:4">
      <c r="D2023" s="240"/>
    </row>
    <row r="2024" spans="4:4">
      <c r="D2024" s="240"/>
    </row>
    <row r="2025" spans="4:4">
      <c r="D2025" s="240"/>
    </row>
    <row r="2026" spans="4:4">
      <c r="D2026" s="240"/>
    </row>
    <row r="2027" spans="4:4">
      <c r="D2027" s="240"/>
    </row>
    <row r="2028" spans="4:4">
      <c r="D2028" s="240"/>
    </row>
    <row r="2029" spans="4:4">
      <c r="D2029" s="240"/>
    </row>
    <row r="2030" spans="4:4">
      <c r="D2030" s="240"/>
    </row>
    <row r="2031" spans="4:4">
      <c r="D2031" s="240"/>
    </row>
    <row r="2032" spans="4:4">
      <c r="D2032" s="240"/>
    </row>
    <row r="2033" spans="4:4">
      <c r="D2033" s="240"/>
    </row>
    <row r="2034" spans="4:4">
      <c r="D2034" s="240"/>
    </row>
    <row r="2035" spans="4:4">
      <c r="D2035" s="240"/>
    </row>
    <row r="2036" spans="4:4">
      <c r="D2036" s="240"/>
    </row>
    <row r="2037" spans="4:4">
      <c r="D2037" s="240"/>
    </row>
    <row r="2038" spans="4:4">
      <c r="D2038" s="240"/>
    </row>
    <row r="2039" spans="4:4">
      <c r="D2039" s="240"/>
    </row>
    <row r="2040" spans="4:4">
      <c r="D2040" s="240"/>
    </row>
    <row r="2041" spans="4:4">
      <c r="D2041" s="240"/>
    </row>
    <row r="2042" spans="4:4">
      <c r="D2042" s="240"/>
    </row>
    <row r="2043" spans="4:4">
      <c r="D2043" s="240"/>
    </row>
    <row r="2044" spans="4:4">
      <c r="D2044" s="240"/>
    </row>
    <row r="2045" spans="4:4">
      <c r="D2045" s="240"/>
    </row>
    <row r="2046" spans="4:4">
      <c r="D2046" s="240"/>
    </row>
    <row r="2047" spans="4:4">
      <c r="D2047" s="240"/>
    </row>
    <row r="2048" spans="4:4">
      <c r="D2048" s="240"/>
    </row>
    <row r="2049" spans="4:4">
      <c r="D2049" s="240"/>
    </row>
    <row r="2050" spans="4:4">
      <c r="D2050" s="240"/>
    </row>
    <row r="2051" spans="4:4">
      <c r="D2051" s="240"/>
    </row>
    <row r="2052" spans="4:4">
      <c r="D2052" s="240"/>
    </row>
    <row r="2053" spans="4:4">
      <c r="D2053" s="240"/>
    </row>
    <row r="2054" spans="4:4">
      <c r="D2054" s="240"/>
    </row>
    <row r="2055" spans="4:4">
      <c r="D2055" s="240"/>
    </row>
    <row r="2056" spans="4:4">
      <c r="D2056" s="240"/>
    </row>
    <row r="2057" spans="4:4">
      <c r="D2057" s="240"/>
    </row>
    <row r="2058" spans="4:4">
      <c r="D2058" s="240"/>
    </row>
    <row r="2059" spans="4:4">
      <c r="D2059" s="240"/>
    </row>
    <row r="2060" spans="4:4">
      <c r="D2060" s="240"/>
    </row>
    <row r="2061" spans="4:4">
      <c r="D2061" s="240"/>
    </row>
    <row r="2062" spans="4:4">
      <c r="D2062" s="240"/>
    </row>
    <row r="2063" spans="4:4">
      <c r="D2063" s="240"/>
    </row>
    <row r="2064" spans="4:4">
      <c r="D2064" s="240"/>
    </row>
    <row r="2065" spans="4:4">
      <c r="D2065" s="240"/>
    </row>
    <row r="2066" spans="4:4">
      <c r="D2066" s="240"/>
    </row>
    <row r="2067" spans="4:4">
      <c r="D2067" s="240"/>
    </row>
    <row r="2068" spans="4:4">
      <c r="D2068" s="240"/>
    </row>
    <row r="2069" spans="4:4">
      <c r="D2069" s="240"/>
    </row>
    <row r="2070" spans="4:4">
      <c r="D2070" s="240"/>
    </row>
    <row r="2071" spans="4:4">
      <c r="D2071" s="240"/>
    </row>
    <row r="2072" spans="4:4">
      <c r="D2072" s="240"/>
    </row>
    <row r="2073" spans="4:4">
      <c r="D2073" s="240"/>
    </row>
    <row r="2074" spans="4:4">
      <c r="D2074" s="240"/>
    </row>
    <row r="2075" spans="4:4">
      <c r="D2075" s="240"/>
    </row>
    <row r="2076" spans="4:4">
      <c r="D2076" s="240"/>
    </row>
    <row r="2077" spans="4:4">
      <c r="D2077" s="240"/>
    </row>
    <row r="2078" spans="4:4">
      <c r="D2078" s="240"/>
    </row>
    <row r="2079" spans="4:4">
      <c r="D2079" s="240"/>
    </row>
    <row r="2080" spans="4:4">
      <c r="D2080" s="240"/>
    </row>
    <row r="2081" spans="4:4">
      <c r="D2081" s="240"/>
    </row>
    <row r="2082" spans="4:4">
      <c r="D2082" s="240"/>
    </row>
    <row r="2083" spans="4:4">
      <c r="D2083" s="240"/>
    </row>
    <row r="2084" spans="4:4">
      <c r="D2084" s="240"/>
    </row>
    <row r="2085" spans="4:4">
      <c r="D2085" s="240"/>
    </row>
    <row r="2086" spans="4:4">
      <c r="D2086" s="240"/>
    </row>
    <row r="2087" spans="4:4">
      <c r="D2087" s="240"/>
    </row>
    <row r="2088" spans="4:4">
      <c r="D2088" s="240"/>
    </row>
    <row r="2089" spans="4:4">
      <c r="D2089" s="240"/>
    </row>
    <row r="2090" spans="4:4">
      <c r="D2090" s="240"/>
    </row>
    <row r="2091" spans="4:4">
      <c r="D2091" s="240"/>
    </row>
    <row r="2092" spans="4:4">
      <c r="D2092" s="240"/>
    </row>
    <row r="2093" spans="4:4">
      <c r="D2093" s="240"/>
    </row>
    <row r="2094" spans="4:4">
      <c r="D2094" s="240"/>
    </row>
    <row r="2095" spans="4:4">
      <c r="D2095" s="240"/>
    </row>
    <row r="2096" spans="4:4">
      <c r="D2096" s="240"/>
    </row>
    <row r="2097" spans="4:4">
      <c r="D2097" s="240"/>
    </row>
    <row r="2098" spans="4:4">
      <c r="D2098" s="240"/>
    </row>
    <row r="2099" spans="4:4">
      <c r="D2099" s="240"/>
    </row>
    <row r="2100" spans="4:4">
      <c r="D2100" s="240"/>
    </row>
    <row r="2101" spans="4:4">
      <c r="D2101" s="240"/>
    </row>
    <row r="2102" spans="4:4">
      <c r="D2102" s="240"/>
    </row>
    <row r="2103" spans="4:4">
      <c r="D2103" s="240"/>
    </row>
    <row r="2104" spans="4:4">
      <c r="D2104" s="240"/>
    </row>
    <row r="2105" spans="4:4">
      <c r="D2105" s="240"/>
    </row>
    <row r="2106" spans="4:4">
      <c r="D2106" s="240"/>
    </row>
    <row r="2107" spans="4:4">
      <c r="D2107" s="240"/>
    </row>
    <row r="2108" spans="4:4">
      <c r="D2108" s="240"/>
    </row>
    <row r="2109" spans="4:4">
      <c r="D2109" s="240"/>
    </row>
    <row r="2110" spans="4:4">
      <c r="D2110" s="240"/>
    </row>
    <row r="2111" spans="4:4">
      <c r="D2111" s="240"/>
    </row>
    <row r="2112" spans="4:4">
      <c r="D2112" s="240"/>
    </row>
    <row r="2113" spans="4:4">
      <c r="D2113" s="240"/>
    </row>
    <row r="2114" spans="4:4">
      <c r="D2114" s="240"/>
    </row>
    <row r="2115" spans="4:4">
      <c r="D2115" s="240"/>
    </row>
    <row r="2116" spans="4:4">
      <c r="D2116" s="240"/>
    </row>
    <row r="2117" spans="4:4">
      <c r="D2117" s="240"/>
    </row>
    <row r="2118" spans="4:4">
      <c r="D2118" s="240"/>
    </row>
    <row r="2119" spans="4:4">
      <c r="D2119" s="240"/>
    </row>
    <row r="2120" spans="4:4">
      <c r="D2120" s="240"/>
    </row>
    <row r="2121" spans="4:4">
      <c r="D2121" s="240"/>
    </row>
    <row r="2122" spans="4:4">
      <c r="D2122" s="240"/>
    </row>
    <row r="2123" spans="4:4">
      <c r="D2123" s="240"/>
    </row>
    <row r="2124" spans="4:4">
      <c r="D2124" s="240"/>
    </row>
    <row r="2125" spans="4:4">
      <c r="D2125" s="240"/>
    </row>
    <row r="2126" spans="4:4">
      <c r="D2126" s="240"/>
    </row>
    <row r="2127" spans="4:4">
      <c r="D2127" s="240"/>
    </row>
    <row r="2128" spans="4:4">
      <c r="D2128" s="240"/>
    </row>
    <row r="2129" spans="4:4">
      <c r="D2129" s="240"/>
    </row>
    <row r="2130" spans="4:4">
      <c r="D2130" s="240"/>
    </row>
    <row r="2131" spans="4:4">
      <c r="D2131" s="240"/>
    </row>
    <row r="2132" spans="4:4">
      <c r="D2132" s="240"/>
    </row>
    <row r="2133" spans="4:4">
      <c r="D2133" s="240"/>
    </row>
    <row r="2134" spans="4:4">
      <c r="D2134" s="240"/>
    </row>
    <row r="2135" spans="4:4">
      <c r="D2135" s="240"/>
    </row>
    <row r="2136" spans="4:4">
      <c r="D2136" s="240"/>
    </row>
    <row r="2137" spans="4:4">
      <c r="D2137" s="240"/>
    </row>
    <row r="2138" spans="4:4">
      <c r="D2138" s="240"/>
    </row>
    <row r="2139" spans="4:4">
      <c r="D2139" s="240"/>
    </row>
    <row r="2140" spans="4:4">
      <c r="D2140" s="240"/>
    </row>
    <row r="2141" spans="4:4">
      <c r="D2141" s="240"/>
    </row>
    <row r="2142" spans="4:4">
      <c r="D2142" s="240"/>
    </row>
    <row r="2143" spans="4:4">
      <c r="D2143" s="240"/>
    </row>
    <row r="2144" spans="4:4">
      <c r="D2144" s="240"/>
    </row>
    <row r="2145" spans="4:4">
      <c r="D2145" s="240"/>
    </row>
    <row r="2146" spans="4:4">
      <c r="D2146" s="240"/>
    </row>
    <row r="2147" spans="4:4">
      <c r="D2147" s="240"/>
    </row>
    <row r="2148" spans="4:4">
      <c r="D2148" s="240"/>
    </row>
    <row r="2149" spans="4:4">
      <c r="D2149" s="240"/>
    </row>
    <row r="2150" spans="4:4">
      <c r="D2150" s="240"/>
    </row>
    <row r="2151" spans="4:4">
      <c r="D2151" s="240"/>
    </row>
    <row r="2152" spans="4:4">
      <c r="D2152" s="240"/>
    </row>
    <row r="2153" spans="4:4">
      <c r="D2153" s="240"/>
    </row>
    <row r="2154" spans="4:4">
      <c r="D2154" s="240"/>
    </row>
    <row r="2155" spans="4:4">
      <c r="D2155" s="240"/>
    </row>
    <row r="2156" spans="4:4">
      <c r="D2156" s="240"/>
    </row>
    <row r="2157" spans="4:4">
      <c r="D2157" s="240"/>
    </row>
    <row r="2158" spans="4:4">
      <c r="D2158" s="240"/>
    </row>
    <row r="2159" spans="4:4">
      <c r="D2159" s="240"/>
    </row>
    <row r="2160" spans="4:4">
      <c r="D2160" s="240"/>
    </row>
    <row r="2161" spans="4:4">
      <c r="D2161" s="240"/>
    </row>
    <row r="2162" spans="4:4">
      <c r="D2162" s="240"/>
    </row>
    <row r="2163" spans="4:4">
      <c r="D2163" s="240"/>
    </row>
    <row r="2164" spans="4:4">
      <c r="D2164" s="240"/>
    </row>
    <row r="2165" spans="4:4">
      <c r="D2165" s="240"/>
    </row>
    <row r="2166" spans="4:4">
      <c r="D2166" s="240"/>
    </row>
    <row r="2167" spans="4:4">
      <c r="D2167" s="240"/>
    </row>
    <row r="2168" spans="4:4">
      <c r="D2168" s="240"/>
    </row>
    <row r="2169" spans="4:4">
      <c r="D2169" s="240"/>
    </row>
    <row r="2170" spans="4:4">
      <c r="D2170" s="240"/>
    </row>
    <row r="2171" spans="4:4">
      <c r="D2171" s="240"/>
    </row>
    <row r="2172" spans="4:4">
      <c r="D2172" s="240"/>
    </row>
    <row r="2173" spans="4:4">
      <c r="D2173" s="240"/>
    </row>
    <row r="2174" spans="4:4">
      <c r="D2174" s="240"/>
    </row>
    <row r="2175" spans="4:4">
      <c r="D2175" s="240"/>
    </row>
    <row r="2176" spans="4:4">
      <c r="D2176" s="240"/>
    </row>
    <row r="2177" spans="4:4">
      <c r="D2177" s="240"/>
    </row>
    <row r="2178" spans="4:4">
      <c r="D2178" s="240"/>
    </row>
    <row r="2179" spans="4:4">
      <c r="D2179" s="240"/>
    </row>
    <row r="2180" spans="4:4">
      <c r="D2180" s="240"/>
    </row>
    <row r="2181" spans="4:4">
      <c r="D2181" s="240"/>
    </row>
    <row r="2182" spans="4:4">
      <c r="D2182" s="240"/>
    </row>
    <row r="2183" spans="4:4">
      <c r="D2183" s="240"/>
    </row>
    <row r="2184" spans="4:4">
      <c r="D2184" s="240"/>
    </row>
    <row r="2185" spans="4:4">
      <c r="D2185" s="240"/>
    </row>
    <row r="2186" spans="4:4">
      <c r="D2186" s="240"/>
    </row>
    <row r="2187" spans="4:4">
      <c r="D2187" s="240"/>
    </row>
    <row r="2188" spans="4:4">
      <c r="D2188" s="240"/>
    </row>
    <row r="2189" spans="4:4">
      <c r="D2189" s="240"/>
    </row>
    <row r="2190" spans="4:4">
      <c r="D2190" s="240"/>
    </row>
    <row r="2191" spans="4:4">
      <c r="D2191" s="240"/>
    </row>
    <row r="2192" spans="4:4">
      <c r="D2192" s="240"/>
    </row>
    <row r="2193" spans="4:4">
      <c r="D2193" s="240"/>
    </row>
    <row r="2194" spans="4:4">
      <c r="D2194" s="240"/>
    </row>
    <row r="2195" spans="4:4">
      <c r="D2195" s="240"/>
    </row>
    <row r="2196" spans="4:4">
      <c r="D2196" s="240"/>
    </row>
    <row r="2197" spans="4:4">
      <c r="D2197" s="240"/>
    </row>
    <row r="2198" spans="4:4">
      <c r="D2198" s="240"/>
    </row>
    <row r="2199" spans="4:4">
      <c r="D2199" s="240"/>
    </row>
    <row r="2200" spans="4:4">
      <c r="D2200" s="240"/>
    </row>
    <row r="2201" spans="4:4">
      <c r="D2201" s="240"/>
    </row>
    <row r="2202" spans="4:4">
      <c r="D2202" s="240"/>
    </row>
    <row r="2203" spans="4:4">
      <c r="D2203" s="240"/>
    </row>
    <row r="2204" spans="4:4">
      <c r="D2204" s="240"/>
    </row>
    <row r="2205" spans="4:4">
      <c r="D2205" s="240"/>
    </row>
    <row r="2206" spans="4:4">
      <c r="D2206" s="240"/>
    </row>
    <row r="2207" spans="4:4">
      <c r="D2207" s="240"/>
    </row>
    <row r="2208" spans="4:4">
      <c r="D2208" s="240"/>
    </row>
    <row r="2209" spans="4:4">
      <c r="D2209" s="240"/>
    </row>
    <row r="2210" spans="4:4">
      <c r="D2210" s="240"/>
    </row>
    <row r="2211" spans="4:4">
      <c r="D2211" s="240"/>
    </row>
    <row r="2212" spans="4:4">
      <c r="D2212" s="240"/>
    </row>
    <row r="2213" spans="4:4">
      <c r="D2213" s="240"/>
    </row>
    <row r="2214" spans="4:4">
      <c r="D2214" s="240"/>
    </row>
    <row r="2215" spans="4:4">
      <c r="D2215" s="240"/>
    </row>
    <row r="2216" spans="4:4">
      <c r="D2216" s="240"/>
    </row>
    <row r="2217" spans="4:4">
      <c r="D2217" s="240"/>
    </row>
    <row r="2218" spans="4:4">
      <c r="D2218" s="240"/>
    </row>
    <row r="2219" spans="4:4">
      <c r="D2219" s="240"/>
    </row>
    <row r="2220" spans="4:4">
      <c r="D2220" s="240"/>
    </row>
    <row r="2221" spans="4:4">
      <c r="D2221" s="240"/>
    </row>
    <row r="2222" spans="4:4">
      <c r="D2222" s="240"/>
    </row>
    <row r="2223" spans="4:4">
      <c r="D2223" s="240"/>
    </row>
    <row r="2224" spans="4:4">
      <c r="D2224" s="240"/>
    </row>
    <row r="2225" spans="4:4">
      <c r="D2225" s="240"/>
    </row>
    <row r="2226" spans="4:4">
      <c r="D2226" s="240"/>
    </row>
    <row r="2227" spans="4:4">
      <c r="D2227" s="240"/>
    </row>
    <row r="2228" spans="4:4">
      <c r="D2228" s="240"/>
    </row>
    <row r="2229" spans="4:4">
      <c r="D2229" s="240"/>
    </row>
    <row r="2230" spans="4:4">
      <c r="D2230" s="240"/>
    </row>
    <row r="2231" spans="4:4">
      <c r="D2231" s="240"/>
    </row>
    <row r="2232" spans="4:4">
      <c r="D2232" s="240"/>
    </row>
    <row r="2233" spans="4:4">
      <c r="D2233" s="240"/>
    </row>
    <row r="2234" spans="4:4">
      <c r="D2234" s="240"/>
    </row>
    <row r="2235" spans="4:4">
      <c r="D2235" s="240"/>
    </row>
    <row r="2236" spans="4:4">
      <c r="D2236" s="240"/>
    </row>
    <row r="2237" spans="4:4">
      <c r="D2237" s="240"/>
    </row>
    <row r="2238" spans="4:4">
      <c r="D2238" s="240"/>
    </row>
    <row r="2239" spans="4:4">
      <c r="D2239" s="240"/>
    </row>
    <row r="2240" spans="4:4">
      <c r="D2240" s="240"/>
    </row>
    <row r="2241" spans="4:4">
      <c r="D2241" s="240"/>
    </row>
    <row r="2242" spans="4:4">
      <c r="D2242" s="240"/>
    </row>
    <row r="2243" spans="4:4">
      <c r="D2243" s="240"/>
    </row>
    <row r="2244" spans="4:4">
      <c r="D2244" s="240"/>
    </row>
    <row r="2245" spans="4:4">
      <c r="D2245" s="240"/>
    </row>
    <row r="2246" spans="4:4">
      <c r="D2246" s="240"/>
    </row>
    <row r="2247" spans="4:4">
      <c r="D2247" s="240"/>
    </row>
    <row r="2248" spans="4:4">
      <c r="D2248" s="240"/>
    </row>
    <row r="2249" spans="4:4">
      <c r="D2249" s="240"/>
    </row>
    <row r="2250" spans="4:4">
      <c r="D2250" s="240"/>
    </row>
    <row r="2251" spans="4:4">
      <c r="D2251" s="240"/>
    </row>
    <row r="2252" spans="4:4">
      <c r="D2252" s="240"/>
    </row>
    <row r="2253" spans="4:4">
      <c r="D2253" s="240"/>
    </row>
    <row r="2254" spans="4:4">
      <c r="D2254" s="240"/>
    </row>
    <row r="2255" spans="4:4">
      <c r="D2255" s="240"/>
    </row>
    <row r="2256" spans="4:4">
      <c r="D2256" s="240"/>
    </row>
    <row r="2257" spans="4:4">
      <c r="D2257" s="240"/>
    </row>
    <row r="2258" spans="4:4">
      <c r="D2258" s="240"/>
    </row>
    <row r="2259" spans="4:4">
      <c r="D2259" s="240"/>
    </row>
    <row r="2260" spans="4:4">
      <c r="D2260" s="240"/>
    </row>
    <row r="2261" spans="4:4">
      <c r="D2261" s="240"/>
    </row>
    <row r="2262" spans="4:4">
      <c r="D2262" s="240"/>
    </row>
    <row r="2263" spans="4:4">
      <c r="D2263" s="240"/>
    </row>
    <row r="2264" spans="4:4">
      <c r="D2264" s="240"/>
    </row>
    <row r="2265" spans="4:4">
      <c r="D2265" s="240"/>
    </row>
    <row r="2266" spans="4:4">
      <c r="D2266" s="240"/>
    </row>
    <row r="2267" spans="4:4">
      <c r="D2267" s="240"/>
    </row>
    <row r="2268" spans="4:4">
      <c r="D2268" s="240"/>
    </row>
    <row r="2269" spans="4:4">
      <c r="D2269" s="240"/>
    </row>
    <row r="2270" spans="4:4">
      <c r="D2270" s="240"/>
    </row>
    <row r="2271" spans="4:4">
      <c r="D2271" s="240"/>
    </row>
    <row r="2272" spans="4:4">
      <c r="D2272" s="240"/>
    </row>
    <row r="2273" spans="4:4">
      <c r="D2273" s="240"/>
    </row>
    <row r="2274" spans="4:4">
      <c r="D2274" s="240"/>
    </row>
    <row r="2275" spans="4:4">
      <c r="D2275" s="240"/>
    </row>
    <row r="2276" spans="4:4">
      <c r="D2276" s="240"/>
    </row>
    <row r="2277" spans="4:4">
      <c r="D2277" s="240"/>
    </row>
    <row r="2278" spans="4:4">
      <c r="D2278" s="240"/>
    </row>
    <row r="2279" spans="4:4">
      <c r="D2279" s="240"/>
    </row>
    <row r="2280" spans="4:4">
      <c r="D2280" s="240"/>
    </row>
    <row r="2281" spans="4:4">
      <c r="D2281" s="240"/>
    </row>
    <row r="2282" spans="4:4">
      <c r="D2282" s="240"/>
    </row>
    <row r="2283" spans="4:4">
      <c r="D2283" s="240"/>
    </row>
    <row r="2284" spans="4:4">
      <c r="D2284" s="240"/>
    </row>
    <row r="2285" spans="4:4">
      <c r="D2285" s="240"/>
    </row>
    <row r="2286" spans="4:4">
      <c r="D2286" s="240"/>
    </row>
    <row r="2287" spans="4:4">
      <c r="D2287" s="240"/>
    </row>
    <row r="2288" spans="4:4">
      <c r="D2288" s="240"/>
    </row>
    <row r="2289" spans="4:4">
      <c r="D2289" s="240"/>
    </row>
    <row r="2290" spans="4:4">
      <c r="D2290" s="240"/>
    </row>
    <row r="2291" spans="4:4">
      <c r="D2291" s="240"/>
    </row>
    <row r="2292" spans="4:4">
      <c r="D2292" s="240"/>
    </row>
    <row r="2293" spans="4:4">
      <c r="D2293" s="240"/>
    </row>
    <row r="2294" spans="4:4">
      <c r="D2294" s="240"/>
    </row>
    <row r="2295" spans="4:4">
      <c r="D2295" s="240"/>
    </row>
    <row r="2296" spans="4:4">
      <c r="D2296" s="240"/>
    </row>
    <row r="2297" spans="4:4">
      <c r="D2297" s="240"/>
    </row>
    <row r="2298" spans="4:4">
      <c r="D2298" s="240"/>
    </row>
    <row r="2299" spans="4:4">
      <c r="D2299" s="240"/>
    </row>
    <row r="2300" spans="4:4">
      <c r="D2300" s="240"/>
    </row>
    <row r="2301" spans="4:4">
      <c r="D2301" s="240"/>
    </row>
    <row r="2302" spans="4:4">
      <c r="D2302" s="240"/>
    </row>
    <row r="2303" spans="4:4">
      <c r="D2303" s="240"/>
    </row>
    <row r="2304" spans="4:4">
      <c r="D2304" s="240"/>
    </row>
    <row r="2305" spans="4:4">
      <c r="D2305" s="240"/>
    </row>
    <row r="2306" spans="4:4">
      <c r="D2306" s="240"/>
    </row>
    <row r="2307" spans="4:4">
      <c r="D2307" s="240"/>
    </row>
    <row r="2308" spans="4:4">
      <c r="D2308" s="240"/>
    </row>
    <row r="2309" spans="4:4">
      <c r="D2309" s="240"/>
    </row>
    <row r="2310" spans="4:4">
      <c r="D2310" s="240"/>
    </row>
    <row r="2311" spans="4:4">
      <c r="D2311" s="240"/>
    </row>
    <row r="2312" spans="4:4">
      <c r="D2312" s="240"/>
    </row>
    <row r="2313" spans="4:4">
      <c r="D2313" s="240"/>
    </row>
    <row r="2314" spans="4:4">
      <c r="D2314" s="240"/>
    </row>
    <row r="2315" spans="4:4">
      <c r="D2315" s="240"/>
    </row>
    <row r="2316" spans="4:4">
      <c r="D2316" s="240"/>
    </row>
    <row r="2317" spans="4:4">
      <c r="D2317" s="240"/>
    </row>
    <row r="2318" spans="4:4">
      <c r="D2318" s="240"/>
    </row>
    <row r="2319" spans="4:4">
      <c r="D2319" s="240"/>
    </row>
    <row r="2320" spans="4:4">
      <c r="D2320" s="240"/>
    </row>
    <row r="2321" spans="4:4">
      <c r="D2321" s="240"/>
    </row>
    <row r="2322" spans="4:4">
      <c r="D2322" s="240"/>
    </row>
    <row r="2323" spans="4:4">
      <c r="D2323" s="240"/>
    </row>
    <row r="2324" spans="4:4">
      <c r="D2324" s="240"/>
    </row>
    <row r="2325" spans="4:4">
      <c r="D2325" s="240"/>
    </row>
    <row r="2326" spans="4:4">
      <c r="D2326" s="240"/>
    </row>
    <row r="2327" spans="4:4">
      <c r="D2327" s="240"/>
    </row>
    <row r="2328" spans="4:4">
      <c r="D2328" s="240"/>
    </row>
    <row r="2329" spans="4:4">
      <c r="D2329" s="240"/>
    </row>
    <row r="2330" spans="4:4">
      <c r="D2330" s="240"/>
    </row>
    <row r="2331" spans="4:4">
      <c r="D2331" s="240"/>
    </row>
    <row r="2332" spans="4:4">
      <c r="D2332" s="240"/>
    </row>
    <row r="2333" spans="4:4">
      <c r="D2333" s="240"/>
    </row>
    <row r="2334" spans="4:4">
      <c r="D2334" s="240"/>
    </row>
    <row r="2335" spans="4:4">
      <c r="D2335" s="240"/>
    </row>
    <row r="2336" spans="4:4">
      <c r="D2336" s="240"/>
    </row>
    <row r="2337" spans="4:4">
      <c r="D2337" s="240"/>
    </row>
    <row r="2338" spans="4:4">
      <c r="D2338" s="240"/>
    </row>
    <row r="2339" spans="4:4">
      <c r="D2339" s="240"/>
    </row>
    <row r="2340" spans="4:4">
      <c r="D2340" s="240"/>
    </row>
    <row r="2341" spans="4:4">
      <c r="D2341" s="240"/>
    </row>
    <row r="2342" spans="4:4">
      <c r="D2342" s="240"/>
    </row>
    <row r="2343" spans="4:4">
      <c r="D2343" s="240"/>
    </row>
    <row r="2344" spans="4:4">
      <c r="D2344" s="240"/>
    </row>
    <row r="2345" spans="4:4">
      <c r="D2345" s="240"/>
    </row>
    <row r="2346" spans="4:4">
      <c r="D2346" s="240"/>
    </row>
    <row r="2347" spans="4:4">
      <c r="D2347" s="240"/>
    </row>
    <row r="2348" spans="4:4">
      <c r="D2348" s="240"/>
    </row>
    <row r="2349" spans="4:4">
      <c r="D2349" s="240"/>
    </row>
    <row r="2350" spans="4:4">
      <c r="D2350" s="240"/>
    </row>
    <row r="2351" spans="4:4">
      <c r="D2351" s="240"/>
    </row>
    <row r="2352" spans="4:4">
      <c r="D2352" s="240"/>
    </row>
    <row r="2353" spans="4:4">
      <c r="D2353" s="240"/>
    </row>
    <row r="2354" spans="4:4">
      <c r="D2354" s="240"/>
    </row>
    <row r="2355" spans="4:4">
      <c r="D2355" s="240"/>
    </row>
    <row r="2356" spans="4:4">
      <c r="D2356" s="240"/>
    </row>
    <row r="2357" spans="4:4">
      <c r="D2357" s="240"/>
    </row>
    <row r="2358" spans="4:4">
      <c r="D2358" s="240"/>
    </row>
    <row r="2359" spans="4:4">
      <c r="D2359" s="240"/>
    </row>
    <row r="2360" spans="4:4">
      <c r="D2360" s="240"/>
    </row>
    <row r="2361" spans="4:4">
      <c r="D2361" s="240"/>
    </row>
    <row r="2362" spans="4:4">
      <c r="D2362" s="240"/>
    </row>
    <row r="2363" spans="4:4">
      <c r="D2363" s="240"/>
    </row>
    <row r="2364" spans="4:4">
      <c r="D2364" s="240"/>
    </row>
    <row r="2365" spans="4:4">
      <c r="D2365" s="240"/>
    </row>
    <row r="2366" spans="4:4">
      <c r="D2366" s="240"/>
    </row>
    <row r="2367" spans="4:4">
      <c r="D2367" s="240"/>
    </row>
    <row r="2368" spans="4:4">
      <c r="D2368" s="240"/>
    </row>
    <row r="2369" spans="4:4">
      <c r="D2369" s="240"/>
    </row>
    <row r="2370" spans="4:4">
      <c r="D2370" s="240"/>
    </row>
    <row r="2371" spans="4:4">
      <c r="D2371" s="240"/>
    </row>
    <row r="2372" spans="4:4">
      <c r="D2372" s="240"/>
    </row>
    <row r="2373" spans="4:4">
      <c r="D2373" s="240"/>
    </row>
    <row r="2374" spans="4:4">
      <c r="D2374" s="240"/>
    </row>
    <row r="2375" spans="4:4">
      <c r="D2375" s="240"/>
    </row>
    <row r="2376" spans="4:4">
      <c r="D2376" s="240"/>
    </row>
    <row r="2377" spans="4:4">
      <c r="D2377" s="240"/>
    </row>
    <row r="2378" spans="4:4">
      <c r="D2378" s="240"/>
    </row>
    <row r="2379" spans="4:4">
      <c r="D2379" s="240"/>
    </row>
    <row r="2380" spans="4:4">
      <c r="D2380" s="240"/>
    </row>
    <row r="2381" spans="4:4">
      <c r="D2381" s="240"/>
    </row>
    <row r="2382" spans="4:4">
      <c r="D2382" s="240"/>
    </row>
    <row r="2383" spans="4:4">
      <c r="D2383" s="240"/>
    </row>
    <row r="2384" spans="4:4">
      <c r="D2384" s="240"/>
    </row>
    <row r="2385" spans="4:4">
      <c r="D2385" s="240"/>
    </row>
    <row r="2386" spans="4:4">
      <c r="D2386" s="240"/>
    </row>
    <row r="2387" spans="4:4">
      <c r="D2387" s="240"/>
    </row>
    <row r="2388" spans="4:4">
      <c r="D2388" s="240"/>
    </row>
    <row r="2389" spans="4:4">
      <c r="D2389" s="240"/>
    </row>
    <row r="2390" spans="4:4">
      <c r="D2390" s="240"/>
    </row>
    <row r="2391" spans="4:4">
      <c r="D2391" s="240"/>
    </row>
    <row r="2392" spans="4:4">
      <c r="D2392" s="240"/>
    </row>
    <row r="2393" spans="4:4">
      <c r="D2393" s="240"/>
    </row>
    <row r="2394" spans="4:4">
      <c r="D2394" s="240"/>
    </row>
    <row r="2395" spans="4:4">
      <c r="D2395" s="240"/>
    </row>
    <row r="2396" spans="4:4">
      <c r="D2396" s="240"/>
    </row>
    <row r="2397" spans="4:4">
      <c r="D2397" s="240"/>
    </row>
    <row r="2398" spans="4:4">
      <c r="D2398" s="240"/>
    </row>
    <row r="2399" spans="4:4">
      <c r="D2399" s="240"/>
    </row>
    <row r="2400" spans="4:4">
      <c r="D2400" s="240"/>
    </row>
    <row r="2401" spans="4:4">
      <c r="D2401" s="240"/>
    </row>
    <row r="2402" spans="4:4">
      <c r="D2402" s="240"/>
    </row>
    <row r="2403" spans="4:4">
      <c r="D2403" s="240"/>
    </row>
    <row r="2404" spans="4:4">
      <c r="D2404" s="240"/>
    </row>
    <row r="2405" spans="4:4">
      <c r="D2405" s="240"/>
    </row>
    <row r="2406" spans="4:4">
      <c r="D2406" s="240"/>
    </row>
    <row r="2407" spans="4:4">
      <c r="D2407" s="240"/>
    </row>
    <row r="2408" spans="4:4">
      <c r="D2408" s="240"/>
    </row>
    <row r="2409" spans="4:4">
      <c r="D2409" s="240"/>
    </row>
    <row r="2410" spans="4:4">
      <c r="D2410" s="240"/>
    </row>
    <row r="2411" spans="4:4">
      <c r="D2411" s="240"/>
    </row>
    <row r="2412" spans="4:4">
      <c r="D2412" s="240"/>
    </row>
    <row r="2413" spans="4:4">
      <c r="D2413" s="240"/>
    </row>
    <row r="2414" spans="4:4">
      <c r="D2414" s="240"/>
    </row>
    <row r="2415" spans="4:4">
      <c r="D2415" s="240"/>
    </row>
    <row r="2416" spans="4:4">
      <c r="D2416" s="240"/>
    </row>
    <row r="2417" spans="4:4">
      <c r="D2417" s="240"/>
    </row>
    <row r="2418" spans="4:4">
      <c r="D2418" s="240"/>
    </row>
    <row r="2419" spans="4:4">
      <c r="D2419" s="240"/>
    </row>
    <row r="2420" spans="4:4">
      <c r="D2420" s="240"/>
    </row>
    <row r="2421" spans="4:4">
      <c r="D2421" s="240"/>
    </row>
    <row r="2422" spans="4:4">
      <c r="D2422" s="240"/>
    </row>
    <row r="2423" spans="4:4">
      <c r="D2423" s="240"/>
    </row>
    <row r="2424" spans="4:4">
      <c r="D2424" s="240"/>
    </row>
    <row r="2425" spans="4:4">
      <c r="D2425" s="240"/>
    </row>
    <row r="2426" spans="4:4">
      <c r="D2426" s="240"/>
    </row>
    <row r="2427" spans="4:4">
      <c r="D2427" s="240"/>
    </row>
    <row r="2428" spans="4:4">
      <c r="D2428" s="240"/>
    </row>
    <row r="2429" spans="4:4">
      <c r="D2429" s="240"/>
    </row>
    <row r="2430" spans="4:4">
      <c r="D2430" s="240"/>
    </row>
    <row r="2431" spans="4:4">
      <c r="D2431" s="240"/>
    </row>
    <row r="2432" spans="4:4">
      <c r="D2432" s="240"/>
    </row>
    <row r="2433" spans="4:4">
      <c r="D2433" s="240"/>
    </row>
    <row r="2434" spans="4:4">
      <c r="D2434" s="240"/>
    </row>
    <row r="2435" spans="4:4">
      <c r="D2435" s="240"/>
    </row>
    <row r="2436" spans="4:4">
      <c r="D2436" s="240"/>
    </row>
    <row r="2437" spans="4:4">
      <c r="D2437" s="240"/>
    </row>
    <row r="2438" spans="4:4">
      <c r="D2438" s="240"/>
    </row>
    <row r="2439" spans="4:4">
      <c r="D2439" s="240"/>
    </row>
    <row r="2440" spans="4:4">
      <c r="D2440" s="240"/>
    </row>
    <row r="2441" spans="4:4">
      <c r="D2441" s="240"/>
    </row>
    <row r="2442" spans="4:4">
      <c r="D2442" s="240"/>
    </row>
    <row r="2443" spans="4:4">
      <c r="D2443" s="240"/>
    </row>
    <row r="2444" spans="4:4">
      <c r="D2444" s="240"/>
    </row>
    <row r="2445" spans="4:4">
      <c r="D2445" s="240"/>
    </row>
    <row r="2446" spans="4:4">
      <c r="D2446" s="240"/>
    </row>
    <row r="2447" spans="4:4">
      <c r="D2447" s="240"/>
    </row>
    <row r="2448" spans="4:4">
      <c r="D2448" s="240"/>
    </row>
    <row r="2449" spans="4:4">
      <c r="D2449" s="240"/>
    </row>
    <row r="2450" spans="4:4">
      <c r="D2450" s="240"/>
    </row>
    <row r="2451" spans="4:4">
      <c r="D2451" s="240"/>
    </row>
    <row r="2452" spans="4:4">
      <c r="D2452" s="240"/>
    </row>
    <row r="2453" spans="4:4">
      <c r="D2453" s="240"/>
    </row>
    <row r="2454" spans="4:4">
      <c r="D2454" s="240"/>
    </row>
    <row r="2455" spans="4:4">
      <c r="D2455" s="240"/>
    </row>
    <row r="2456" spans="4:4">
      <c r="D2456" s="240"/>
    </row>
    <row r="2457" spans="4:4">
      <c r="D2457" s="240"/>
    </row>
    <row r="2458" spans="4:4">
      <c r="D2458" s="240"/>
    </row>
    <row r="2459" spans="4:4">
      <c r="D2459" s="240"/>
    </row>
    <row r="2460" spans="4:4">
      <c r="D2460" s="240"/>
    </row>
    <row r="2461" spans="4:4">
      <c r="D2461" s="240"/>
    </row>
    <row r="2462" spans="4:4">
      <c r="D2462" s="240"/>
    </row>
    <row r="2463" spans="4:4">
      <c r="D2463" s="240"/>
    </row>
    <row r="2464" spans="4:4">
      <c r="D2464" s="240"/>
    </row>
    <row r="2465" spans="4:4">
      <c r="D2465" s="240"/>
    </row>
    <row r="2466" spans="4:4">
      <c r="D2466" s="240"/>
    </row>
    <row r="2467" spans="4:4">
      <c r="D2467" s="240"/>
    </row>
    <row r="2468" spans="4:4">
      <c r="D2468" s="240"/>
    </row>
    <row r="2469" spans="4:4">
      <c r="D2469" s="240"/>
    </row>
    <row r="2470" spans="4:4">
      <c r="D2470" s="240"/>
    </row>
    <row r="2471" spans="4:4">
      <c r="D2471" s="240"/>
    </row>
    <row r="2472" spans="4:4">
      <c r="D2472" s="240"/>
    </row>
    <row r="2473" spans="4:4">
      <c r="D2473" s="240"/>
    </row>
    <row r="2474" spans="4:4">
      <c r="D2474" s="240"/>
    </row>
    <row r="2475" spans="4:4">
      <c r="D2475" s="240"/>
    </row>
    <row r="2476" spans="4:4">
      <c r="D2476" s="240"/>
    </row>
    <row r="2477" spans="4:4">
      <c r="D2477" s="240"/>
    </row>
    <row r="2478" spans="4:4">
      <c r="D2478" s="240"/>
    </row>
    <row r="2479" spans="4:4">
      <c r="D2479" s="240"/>
    </row>
    <row r="2480" spans="4:4">
      <c r="D2480" s="240"/>
    </row>
    <row r="2481" spans="4:4">
      <c r="D2481" s="240"/>
    </row>
    <row r="2482" spans="4:4">
      <c r="D2482" s="240"/>
    </row>
    <row r="2483" spans="4:4">
      <c r="D2483" s="240"/>
    </row>
    <row r="2484" spans="4:4">
      <c r="D2484" s="240"/>
    </row>
    <row r="2485" spans="4:4">
      <c r="D2485" s="240"/>
    </row>
    <row r="2486" spans="4:4">
      <c r="D2486" s="240"/>
    </row>
    <row r="2487" spans="4:4">
      <c r="D2487" s="240"/>
    </row>
    <row r="2488" spans="4:4">
      <c r="D2488" s="240"/>
    </row>
    <row r="2489" spans="4:4">
      <c r="D2489" s="240"/>
    </row>
    <row r="2490" spans="4:4">
      <c r="D2490" s="240"/>
    </row>
    <row r="2491" spans="4:4">
      <c r="D2491" s="240"/>
    </row>
    <row r="2492" spans="4:4">
      <c r="D2492" s="240"/>
    </row>
    <row r="2493" spans="4:4">
      <c r="D2493" s="240"/>
    </row>
    <row r="2494" spans="4:4">
      <c r="D2494" s="240"/>
    </row>
    <row r="2495" spans="4:4">
      <c r="D2495" s="240"/>
    </row>
    <row r="2496" spans="4:4">
      <c r="D2496" s="240"/>
    </row>
    <row r="2497" spans="4:4">
      <c r="D2497" s="240"/>
    </row>
    <row r="2498" spans="4:4">
      <c r="D2498" s="240"/>
    </row>
    <row r="2499" spans="4:4">
      <c r="D2499" s="240"/>
    </row>
    <row r="2500" spans="4:4">
      <c r="D2500" s="240"/>
    </row>
    <row r="2501" spans="4:4">
      <c r="D2501" s="240"/>
    </row>
    <row r="2502" spans="4:4">
      <c r="D2502" s="240"/>
    </row>
    <row r="2503" spans="4:4">
      <c r="D2503" s="240"/>
    </row>
    <row r="2504" spans="4:4">
      <c r="D2504" s="240"/>
    </row>
    <row r="2505" spans="4:4">
      <c r="D2505" s="240"/>
    </row>
    <row r="2506" spans="4:4">
      <c r="D2506" s="240"/>
    </row>
    <row r="2507" spans="4:4">
      <c r="D2507" s="240"/>
    </row>
    <row r="2508" spans="4:4">
      <c r="D2508" s="240"/>
    </row>
    <row r="2509" spans="4:4">
      <c r="D2509" s="240"/>
    </row>
    <row r="2510" spans="4:4">
      <c r="D2510" s="240"/>
    </row>
    <row r="2511" spans="4:4">
      <c r="D2511" s="240"/>
    </row>
    <row r="2512" spans="4:4">
      <c r="D2512" s="240"/>
    </row>
    <row r="2513" spans="4:4">
      <c r="D2513" s="240"/>
    </row>
    <row r="2514" spans="4:4">
      <c r="D2514" s="240"/>
    </row>
    <row r="2515" spans="4:4">
      <c r="D2515" s="240"/>
    </row>
    <row r="2516" spans="4:4">
      <c r="D2516" s="240"/>
    </row>
    <row r="2517" spans="4:4">
      <c r="D2517" s="240"/>
    </row>
    <row r="2518" spans="4:4">
      <c r="D2518" s="240"/>
    </row>
    <row r="2519" spans="4:4">
      <c r="D2519" s="240"/>
    </row>
    <row r="2520" spans="4:4">
      <c r="D2520" s="240"/>
    </row>
    <row r="2521" spans="4:4">
      <c r="D2521" s="240"/>
    </row>
    <row r="2522" spans="4:4">
      <c r="D2522" s="240"/>
    </row>
    <row r="2523" spans="4:4">
      <c r="D2523" s="240"/>
    </row>
    <row r="2524" spans="4:4">
      <c r="D2524" s="240"/>
    </row>
    <row r="2525" spans="4:4">
      <c r="D2525" s="240"/>
    </row>
    <row r="2526" spans="4:4">
      <c r="D2526" s="240"/>
    </row>
    <row r="2527" spans="4:4">
      <c r="D2527" s="240"/>
    </row>
    <row r="2528" spans="4:4">
      <c r="D2528" s="240"/>
    </row>
    <row r="2529" spans="4:4">
      <c r="D2529" s="240"/>
    </row>
    <row r="2530" spans="4:4">
      <c r="D2530" s="240"/>
    </row>
    <row r="2531" spans="4:4">
      <c r="D2531" s="240"/>
    </row>
    <row r="2532" spans="4:4">
      <c r="D2532" s="240"/>
    </row>
    <row r="2533" spans="4:4">
      <c r="D2533" s="240"/>
    </row>
    <row r="2534" spans="4:4">
      <c r="D2534" s="240"/>
    </row>
    <row r="2535" spans="4:4">
      <c r="D2535" s="240"/>
    </row>
    <row r="2536" spans="4:4">
      <c r="D2536" s="240"/>
    </row>
    <row r="2537" spans="4:4">
      <c r="D2537" s="240"/>
    </row>
    <row r="2538" spans="4:4">
      <c r="D2538" s="240"/>
    </row>
    <row r="2539" spans="4:4">
      <c r="D2539" s="240"/>
    </row>
    <row r="2540" spans="4:4">
      <c r="D2540" s="240"/>
    </row>
    <row r="2541" spans="4:4">
      <c r="D2541" s="240"/>
    </row>
    <row r="2542" spans="4:4">
      <c r="D2542" s="240"/>
    </row>
    <row r="2543" spans="4:4">
      <c r="D2543" s="240"/>
    </row>
    <row r="2544" spans="4:4">
      <c r="D2544" s="240"/>
    </row>
    <row r="2545" spans="4:4">
      <c r="D2545" s="240"/>
    </row>
    <row r="2546" spans="4:4">
      <c r="D2546" s="240"/>
    </row>
    <row r="2547" spans="4:4">
      <c r="D2547" s="240"/>
    </row>
    <row r="2548" spans="4:4">
      <c r="D2548" s="240"/>
    </row>
    <row r="2549" spans="4:4">
      <c r="D2549" s="240"/>
    </row>
    <row r="2550" spans="4:4">
      <c r="D2550" s="240"/>
    </row>
    <row r="2551" spans="4:4">
      <c r="D2551" s="240"/>
    </row>
    <row r="2552" spans="4:4">
      <c r="D2552" s="240"/>
    </row>
    <row r="2553" spans="4:4">
      <c r="D2553" s="240"/>
    </row>
    <row r="2554" spans="4:4">
      <c r="D2554" s="240"/>
    </row>
    <row r="2555" spans="4:4">
      <c r="D2555" s="240"/>
    </row>
    <row r="2556" spans="4:4">
      <c r="D2556" s="240"/>
    </row>
    <row r="2557" spans="4:4">
      <c r="D2557" s="240"/>
    </row>
    <row r="2558" spans="4:4">
      <c r="D2558" s="240"/>
    </row>
    <row r="2559" spans="4:4">
      <c r="D2559" s="240"/>
    </row>
    <row r="2560" spans="4:4">
      <c r="D2560" s="240"/>
    </row>
    <row r="2561" spans="4:4">
      <c r="D2561" s="240"/>
    </row>
    <row r="2562" spans="4:4">
      <c r="D2562" s="240"/>
    </row>
    <row r="2563" spans="4:4">
      <c r="D2563" s="240"/>
    </row>
    <row r="2564" spans="4:4">
      <c r="D2564" s="240"/>
    </row>
    <row r="2565" spans="4:4">
      <c r="D2565" s="240"/>
    </row>
    <row r="2566" spans="4:4">
      <c r="D2566" s="240"/>
    </row>
    <row r="2567" spans="4:4">
      <c r="D2567" s="240"/>
    </row>
    <row r="2568" spans="4:4">
      <c r="D2568" s="240"/>
    </row>
    <row r="2569" spans="4:4">
      <c r="D2569" s="240"/>
    </row>
    <row r="2570" spans="4:4">
      <c r="D2570" s="240"/>
    </row>
    <row r="2571" spans="4:4">
      <c r="D2571" s="240"/>
    </row>
    <row r="2572" spans="4:4">
      <c r="D2572" s="240"/>
    </row>
    <row r="2573" spans="4:4">
      <c r="D2573" s="240"/>
    </row>
    <row r="2574" spans="4:4">
      <c r="D2574" s="240"/>
    </row>
    <row r="2575" spans="4:4">
      <c r="D2575" s="240"/>
    </row>
    <row r="2576" spans="4:4">
      <c r="D2576" s="240"/>
    </row>
    <row r="2577" spans="4:4">
      <c r="D2577" s="240"/>
    </row>
    <row r="2578" spans="4:4">
      <c r="D2578" s="240"/>
    </row>
    <row r="2579" spans="4:4">
      <c r="D2579" s="240"/>
    </row>
    <row r="2580" spans="4:4">
      <c r="D2580" s="240"/>
    </row>
    <row r="2581" spans="4:4">
      <c r="D2581" s="240"/>
    </row>
    <row r="2582" spans="4:4">
      <c r="D2582" s="240"/>
    </row>
    <row r="2583" spans="4:4">
      <c r="D2583" s="240"/>
    </row>
    <row r="2584" spans="4:4">
      <c r="D2584" s="240"/>
    </row>
    <row r="2585" spans="4:4">
      <c r="D2585" s="240"/>
    </row>
    <row r="2586" spans="4:4">
      <c r="D2586" s="240"/>
    </row>
    <row r="2587" spans="4:4">
      <c r="D2587" s="240"/>
    </row>
    <row r="2588" spans="4:4">
      <c r="D2588" s="240"/>
    </row>
    <row r="2589" spans="4:4">
      <c r="D2589" s="240"/>
    </row>
    <row r="2590" spans="4:4">
      <c r="D2590" s="240"/>
    </row>
    <row r="2591" spans="4:4">
      <c r="D2591" s="240"/>
    </row>
    <row r="2592" spans="4:4">
      <c r="D2592" s="240"/>
    </row>
    <row r="2593" spans="4:4">
      <c r="D2593" s="240"/>
    </row>
    <row r="2594" spans="4:4">
      <c r="D2594" s="240"/>
    </row>
    <row r="2595" spans="4:4">
      <c r="D2595" s="240"/>
    </row>
    <row r="2596" spans="4:4">
      <c r="D2596" s="240"/>
    </row>
    <row r="2597" spans="4:4">
      <c r="D2597" s="240"/>
    </row>
    <row r="2598" spans="4:4">
      <c r="D2598" s="240"/>
    </row>
    <row r="2599" spans="4:4">
      <c r="D2599" s="240"/>
    </row>
    <row r="2600" spans="4:4">
      <c r="D2600" s="240"/>
    </row>
    <row r="2601" spans="4:4">
      <c r="D2601" s="240"/>
    </row>
    <row r="2602" spans="4:4">
      <c r="D2602" s="240"/>
    </row>
    <row r="2603" spans="4:4">
      <c r="D2603" s="240"/>
    </row>
    <row r="2604" spans="4:4">
      <c r="D2604" s="240"/>
    </row>
    <row r="2605" spans="4:4">
      <c r="D2605" s="240"/>
    </row>
    <row r="2606" spans="4:4">
      <c r="D2606" s="240"/>
    </row>
    <row r="2607" spans="4:4">
      <c r="D2607" s="240"/>
    </row>
    <row r="2608" spans="4:4">
      <c r="D2608" s="240"/>
    </row>
    <row r="2609" spans="4:4">
      <c r="D2609" s="240"/>
    </row>
    <row r="2610" spans="4:4">
      <c r="D2610" s="240"/>
    </row>
    <row r="2611" spans="4:4">
      <c r="D2611" s="240"/>
    </row>
    <row r="2612" spans="4:4">
      <c r="D2612" s="240"/>
    </row>
    <row r="2613" spans="4:4">
      <c r="D2613" s="240"/>
    </row>
    <row r="2614" spans="4:4">
      <c r="D2614" s="240"/>
    </row>
    <row r="2615" spans="4:4">
      <c r="D2615" s="240"/>
    </row>
    <row r="2616" spans="4:4">
      <c r="D2616" s="240"/>
    </row>
    <row r="2617" spans="4:4">
      <c r="D2617" s="240"/>
    </row>
    <row r="2618" spans="4:4">
      <c r="D2618" s="240"/>
    </row>
    <row r="2619" spans="4:4">
      <c r="D2619" s="240"/>
    </row>
    <row r="2620" spans="4:4">
      <c r="D2620" s="240"/>
    </row>
    <row r="2621" spans="4:4">
      <c r="D2621" s="240"/>
    </row>
    <row r="2622" spans="4:4">
      <c r="D2622" s="240"/>
    </row>
    <row r="2623" spans="4:4">
      <c r="D2623" s="240"/>
    </row>
    <row r="2624" spans="4:4">
      <c r="D2624" s="240"/>
    </row>
    <row r="2625" spans="4:4">
      <c r="D2625" s="240"/>
    </row>
    <row r="2626" spans="4:4">
      <c r="D2626" s="240"/>
    </row>
    <row r="2627" spans="4:4">
      <c r="D2627" s="240"/>
    </row>
    <row r="2628" spans="4:4">
      <c r="D2628" s="240"/>
    </row>
    <row r="2629" spans="4:4">
      <c r="D2629" s="240"/>
    </row>
    <row r="2630" spans="4:4">
      <c r="D2630" s="240"/>
    </row>
    <row r="2631" spans="4:4">
      <c r="D2631" s="240"/>
    </row>
    <row r="2632" spans="4:4">
      <c r="D2632" s="240"/>
    </row>
    <row r="2633" spans="4:4">
      <c r="D2633" s="240"/>
    </row>
    <row r="2634" spans="4:4">
      <c r="D2634" s="240"/>
    </row>
    <row r="2635" spans="4:4">
      <c r="D2635" s="240"/>
    </row>
    <row r="2636" spans="4:4">
      <c r="D2636" s="240"/>
    </row>
    <row r="2637" spans="4:4">
      <c r="D2637" s="240"/>
    </row>
    <row r="2638" spans="4:4">
      <c r="D2638" s="240"/>
    </row>
    <row r="2639" spans="4:4">
      <c r="D2639" s="240"/>
    </row>
    <row r="2640" spans="4:4">
      <c r="D2640" s="240"/>
    </row>
    <row r="2641" spans="4:4">
      <c r="D2641" s="240"/>
    </row>
    <row r="2642" spans="4:4">
      <c r="D2642" s="240"/>
    </row>
    <row r="2643" spans="4:4">
      <c r="D2643" s="240"/>
    </row>
    <row r="2644" spans="4:4">
      <c r="D2644" s="240"/>
    </row>
    <row r="2645" spans="4:4">
      <c r="D2645" s="240"/>
    </row>
    <row r="2646" spans="4:4">
      <c r="D2646" s="240"/>
    </row>
    <row r="2647" spans="4:4">
      <c r="D2647" s="240"/>
    </row>
    <row r="2648" spans="4:4">
      <c r="D2648" s="240"/>
    </row>
    <row r="2649" spans="4:4">
      <c r="D2649" s="240"/>
    </row>
    <row r="2650" spans="4:4">
      <c r="D2650" s="240"/>
    </row>
    <row r="2651" spans="4:4">
      <c r="D2651" s="240"/>
    </row>
    <row r="2652" spans="4:4">
      <c r="D2652" s="240"/>
    </row>
    <row r="2653" spans="4:4">
      <c r="D2653" s="240"/>
    </row>
    <row r="2654" spans="4:4">
      <c r="D2654" s="240"/>
    </row>
    <row r="2655" spans="4:4">
      <c r="D2655" s="240"/>
    </row>
    <row r="2656" spans="4:4">
      <c r="D2656" s="240"/>
    </row>
    <row r="2657" spans="4:4">
      <c r="D2657" s="240"/>
    </row>
    <row r="2658" spans="4:4">
      <c r="D2658" s="240"/>
    </row>
    <row r="2659" spans="4:4">
      <c r="D2659" s="240"/>
    </row>
    <row r="2660" spans="4:4">
      <c r="D2660" s="240"/>
    </row>
    <row r="2661" spans="4:4">
      <c r="D2661" s="240"/>
    </row>
    <row r="2662" spans="4:4">
      <c r="D2662" s="240"/>
    </row>
    <row r="2663" spans="4:4">
      <c r="D2663" s="240"/>
    </row>
    <row r="2664" spans="4:4">
      <c r="D2664" s="240"/>
    </row>
    <row r="2665" spans="4:4">
      <c r="D2665" s="240"/>
    </row>
    <row r="2666" spans="4:4">
      <c r="D2666" s="240"/>
    </row>
    <row r="2667" spans="4:4">
      <c r="D2667" s="240"/>
    </row>
    <row r="2668" spans="4:4">
      <c r="D2668" s="240"/>
    </row>
    <row r="2669" spans="4:4">
      <c r="D2669" s="240"/>
    </row>
    <row r="2670" spans="4:4">
      <c r="D2670" s="240"/>
    </row>
    <row r="2671" spans="4:4">
      <c r="D2671" s="240"/>
    </row>
    <row r="2672" spans="4:4">
      <c r="D2672" s="240"/>
    </row>
    <row r="2673" spans="4:4">
      <c r="D2673" s="240"/>
    </row>
    <row r="2674" spans="4:4">
      <c r="D2674" s="240"/>
    </row>
    <row r="2675" spans="4:4">
      <c r="D2675" s="240"/>
    </row>
    <row r="2676" spans="4:4">
      <c r="D2676" s="240"/>
    </row>
    <row r="2677" spans="4:4">
      <c r="D2677" s="240"/>
    </row>
    <row r="2678" spans="4:4">
      <c r="D2678" s="240"/>
    </row>
    <row r="2679" spans="4:4">
      <c r="D2679" s="240"/>
    </row>
    <row r="2680" spans="4:4">
      <c r="D2680" s="240"/>
    </row>
    <row r="2681" spans="4:4">
      <c r="D2681" s="240"/>
    </row>
    <row r="2682" spans="4:4">
      <c r="D2682" s="240"/>
    </row>
    <row r="2683" spans="4:4">
      <c r="D2683" s="240"/>
    </row>
    <row r="2684" spans="4:4">
      <c r="D2684" s="240"/>
    </row>
    <row r="2685" spans="4:4">
      <c r="D2685" s="240"/>
    </row>
    <row r="2686" spans="4:4">
      <c r="D2686" s="240"/>
    </row>
    <row r="2687" spans="4:4">
      <c r="D2687" s="240"/>
    </row>
    <row r="2688" spans="4:4">
      <c r="D2688" s="240"/>
    </row>
    <row r="2689" spans="4:4">
      <c r="D2689" s="240"/>
    </row>
    <row r="2690" spans="4:4">
      <c r="D2690" s="240"/>
    </row>
    <row r="2691" spans="4:4">
      <c r="D2691" s="240"/>
    </row>
    <row r="2692" spans="4:4">
      <c r="D2692" s="240"/>
    </row>
    <row r="2693" spans="4:4">
      <c r="D2693" s="240"/>
    </row>
    <row r="2694" spans="4:4">
      <c r="D2694" s="240"/>
    </row>
    <row r="2695" spans="4:4">
      <c r="D2695" s="240"/>
    </row>
    <row r="2696" spans="4:4">
      <c r="D2696" s="240"/>
    </row>
    <row r="2697" spans="4:4">
      <c r="D2697" s="240"/>
    </row>
    <row r="2698" spans="4:4">
      <c r="D2698" s="240"/>
    </row>
    <row r="2699" spans="4:4">
      <c r="D2699" s="240"/>
    </row>
    <row r="2700" spans="4:4">
      <c r="D2700" s="240"/>
    </row>
    <row r="2701" spans="4:4">
      <c r="D2701" s="240"/>
    </row>
    <row r="2702" spans="4:4">
      <c r="D2702" s="240"/>
    </row>
    <row r="2703" spans="4:4">
      <c r="D2703" s="240"/>
    </row>
    <row r="2704" spans="4:4">
      <c r="D2704" s="240"/>
    </row>
    <row r="2705" spans="4:4">
      <c r="D2705" s="240"/>
    </row>
    <row r="2706" spans="4:4">
      <c r="D2706" s="240"/>
    </row>
    <row r="2707" spans="4:4">
      <c r="D2707" s="240"/>
    </row>
    <row r="2708" spans="4:4">
      <c r="D2708" s="240"/>
    </row>
    <row r="2709" spans="4:4">
      <c r="D2709" s="240"/>
    </row>
    <row r="2710" spans="4:4">
      <c r="D2710" s="240"/>
    </row>
    <row r="2711" spans="4:4">
      <c r="D2711" s="240"/>
    </row>
    <row r="2712" spans="4:4">
      <c r="D2712" s="240"/>
    </row>
    <row r="2713" spans="4:4">
      <c r="D2713" s="240"/>
    </row>
    <row r="2714" spans="4:4">
      <c r="D2714" s="240"/>
    </row>
    <row r="2715" spans="4:4">
      <c r="D2715" s="240"/>
    </row>
    <row r="2716" spans="4:4">
      <c r="D2716" s="240"/>
    </row>
    <row r="2717" spans="4:4">
      <c r="D2717" s="240"/>
    </row>
    <row r="2718" spans="4:4">
      <c r="D2718" s="240"/>
    </row>
    <row r="2719" spans="4:4">
      <c r="D2719" s="240"/>
    </row>
    <row r="2720" spans="4:4">
      <c r="D2720" s="240"/>
    </row>
    <row r="2721" spans="4:4">
      <c r="D2721" s="240"/>
    </row>
    <row r="2722" spans="4:4">
      <c r="D2722" s="240"/>
    </row>
    <row r="2723" spans="4:4">
      <c r="D2723" s="240"/>
    </row>
    <row r="2724" spans="4:4">
      <c r="D2724" s="240"/>
    </row>
    <row r="2725" spans="4:4">
      <c r="D2725" s="240"/>
    </row>
    <row r="2726" spans="4:4">
      <c r="D2726" s="240"/>
    </row>
    <row r="2727" spans="4:4">
      <c r="D2727" s="240"/>
    </row>
    <row r="2728" spans="4:4">
      <c r="D2728" s="240"/>
    </row>
    <row r="2729" spans="4:4">
      <c r="D2729" s="240"/>
    </row>
    <row r="2730" spans="4:4">
      <c r="D2730" s="240"/>
    </row>
    <row r="2731" spans="4:4">
      <c r="D2731" s="240"/>
    </row>
    <row r="2732" spans="4:4">
      <c r="D2732" s="240"/>
    </row>
    <row r="2733" spans="4:4">
      <c r="D2733" s="240"/>
    </row>
    <row r="2734" spans="4:4">
      <c r="D2734" s="240"/>
    </row>
    <row r="2735" spans="4:4">
      <c r="D2735" s="240"/>
    </row>
    <row r="2736" spans="4:4">
      <c r="D2736" s="240"/>
    </row>
    <row r="2737" spans="4:4">
      <c r="D2737" s="240"/>
    </row>
    <row r="2738" spans="4:4">
      <c r="D2738" s="240"/>
    </row>
    <row r="2739" spans="4:4">
      <c r="D2739" s="240"/>
    </row>
    <row r="2740" spans="4:4">
      <c r="D2740" s="240"/>
    </row>
    <row r="2741" spans="4:4">
      <c r="D2741" s="240"/>
    </row>
    <row r="2742" spans="4:4">
      <c r="D2742" s="240"/>
    </row>
    <row r="2743" spans="4:4">
      <c r="D2743" s="240"/>
    </row>
    <row r="2744" spans="4:4">
      <c r="D2744" s="240"/>
    </row>
    <row r="2745" spans="4:4">
      <c r="D2745" s="240"/>
    </row>
    <row r="2746" spans="4:4">
      <c r="D2746" s="240"/>
    </row>
    <row r="2747" spans="4:4">
      <c r="D2747" s="240"/>
    </row>
    <row r="2748" spans="4:4">
      <c r="D2748" s="240"/>
    </row>
    <row r="2749" spans="4:4">
      <c r="D2749" s="240"/>
    </row>
    <row r="2750" spans="4:4">
      <c r="D2750" s="240"/>
    </row>
    <row r="2751" spans="4:4">
      <c r="D2751" s="240"/>
    </row>
    <row r="2752" spans="4:4">
      <c r="D2752" s="240"/>
    </row>
    <row r="2753" spans="4:4">
      <c r="D2753" s="240"/>
    </row>
    <row r="2754" spans="4:4">
      <c r="D2754" s="240"/>
    </row>
    <row r="2755" spans="4:4">
      <c r="D2755" s="240"/>
    </row>
    <row r="2756" spans="4:4">
      <c r="D2756" s="240"/>
    </row>
    <row r="2757" spans="4:4">
      <c r="D2757" s="240"/>
    </row>
    <row r="2758" spans="4:4">
      <c r="D2758" s="240"/>
    </row>
    <row r="2759" spans="4:4">
      <c r="D2759" s="240"/>
    </row>
    <row r="2760" spans="4:4">
      <c r="D2760" s="240"/>
    </row>
    <row r="2761" spans="4:4">
      <c r="D2761" s="240"/>
    </row>
    <row r="2762" spans="4:4">
      <c r="D2762" s="240"/>
    </row>
    <row r="2763" spans="4:4">
      <c r="D2763" s="240"/>
    </row>
    <row r="2764" spans="4:4">
      <c r="D2764" s="240"/>
    </row>
    <row r="2765" spans="4:4">
      <c r="D2765" s="240"/>
    </row>
    <row r="2766" spans="4:4">
      <c r="D2766" s="240"/>
    </row>
    <row r="2767" spans="4:4">
      <c r="D2767" s="240"/>
    </row>
    <row r="2768" spans="4:4">
      <c r="D2768" s="240"/>
    </row>
    <row r="2769" spans="4:4">
      <c r="D2769" s="240"/>
    </row>
    <row r="2770" spans="4:4">
      <c r="D2770" s="240"/>
    </row>
    <row r="2771" spans="4:4">
      <c r="D2771" s="240"/>
    </row>
    <row r="2772" spans="4:4">
      <c r="D2772" s="240"/>
    </row>
    <row r="2773" spans="4:4">
      <c r="D2773" s="240"/>
    </row>
    <row r="2774" spans="4:4">
      <c r="D2774" s="240"/>
    </row>
    <row r="2775" spans="4:4">
      <c r="D2775" s="240"/>
    </row>
    <row r="2776" spans="4:4">
      <c r="D2776" s="240"/>
    </row>
    <row r="2777" spans="4:4">
      <c r="D2777" s="240"/>
    </row>
    <row r="2778" spans="4:4">
      <c r="D2778" s="240"/>
    </row>
    <row r="2779" spans="4:4">
      <c r="D2779" s="240"/>
    </row>
    <row r="2780" spans="4:4">
      <c r="D2780" s="240"/>
    </row>
    <row r="2781" spans="4:4">
      <c r="D2781" s="240"/>
    </row>
    <row r="2782" spans="4:4">
      <c r="D2782" s="240"/>
    </row>
    <row r="2783" spans="4:4">
      <c r="D2783" s="240"/>
    </row>
    <row r="2784" spans="4:4">
      <c r="D2784" s="240"/>
    </row>
    <row r="2785" spans="4:4">
      <c r="D2785" s="240"/>
    </row>
    <row r="2786" spans="4:4">
      <c r="D2786" s="240"/>
    </row>
    <row r="2787" spans="4:4">
      <c r="D2787" s="240"/>
    </row>
    <row r="2788" spans="4:4">
      <c r="D2788" s="240"/>
    </row>
    <row r="2789" spans="4:4">
      <c r="D2789" s="240"/>
    </row>
    <row r="2790" spans="4:4">
      <c r="D2790" s="240"/>
    </row>
    <row r="2791" spans="4:4">
      <c r="D2791" s="240"/>
    </row>
    <row r="2792" spans="4:4">
      <c r="D2792" s="240"/>
    </row>
    <row r="2793" spans="4:4">
      <c r="D2793" s="240"/>
    </row>
    <row r="2794" spans="4:4">
      <c r="D2794" s="240"/>
    </row>
    <row r="2795" spans="4:4">
      <c r="D2795" s="240"/>
    </row>
    <row r="2796" spans="4:4">
      <c r="D2796" s="240"/>
    </row>
    <row r="2797" spans="4:4">
      <c r="D2797" s="240"/>
    </row>
    <row r="2798" spans="4:4">
      <c r="D2798" s="240"/>
    </row>
    <row r="2799" spans="4:4">
      <c r="D2799" s="240"/>
    </row>
    <row r="2800" spans="4:4">
      <c r="D2800" s="240"/>
    </row>
    <row r="2801" spans="4:4">
      <c r="D2801" s="240"/>
    </row>
    <row r="2802" spans="4:4">
      <c r="D2802" s="240"/>
    </row>
    <row r="2803" spans="4:4">
      <c r="D2803" s="240"/>
    </row>
    <row r="2804" spans="4:4">
      <c r="D2804" s="240"/>
    </row>
    <row r="2805" spans="4:4">
      <c r="D2805" s="240"/>
    </row>
    <row r="2806" spans="4:4">
      <c r="D2806" s="240"/>
    </row>
    <row r="2807" spans="4:4">
      <c r="D2807" s="240"/>
    </row>
    <row r="2808" spans="4:4">
      <c r="D2808" s="240"/>
    </row>
    <row r="2809" spans="4:4">
      <c r="D2809" s="240"/>
    </row>
    <row r="2810" spans="4:4">
      <c r="D2810" s="240"/>
    </row>
    <row r="2811" spans="4:4">
      <c r="D2811" s="240"/>
    </row>
    <row r="2812" spans="4:4">
      <c r="D2812" s="240"/>
    </row>
    <row r="2813" spans="4:4">
      <c r="D2813" s="240"/>
    </row>
    <row r="2814" spans="4:4">
      <c r="D2814" s="240"/>
    </row>
    <row r="2815" spans="4:4">
      <c r="D2815" s="240"/>
    </row>
    <row r="2816" spans="4:4">
      <c r="D2816" s="240"/>
    </row>
    <row r="2817" spans="4:4">
      <c r="D2817" s="240"/>
    </row>
    <row r="2818" spans="4:4">
      <c r="D2818" s="240"/>
    </row>
    <row r="2819" spans="4:4">
      <c r="D2819" s="240"/>
    </row>
    <row r="2820" spans="4:4">
      <c r="D2820" s="240"/>
    </row>
    <row r="2821" spans="4:4">
      <c r="D2821" s="240"/>
    </row>
    <row r="2822" spans="4:4">
      <c r="D2822" s="240"/>
    </row>
    <row r="2823" spans="4:4">
      <c r="D2823" s="240"/>
    </row>
    <row r="2824" spans="4:4">
      <c r="D2824" s="240"/>
    </row>
    <row r="2825" spans="4:4">
      <c r="D2825" s="240"/>
    </row>
    <row r="2826" spans="4:4">
      <c r="D2826" s="240"/>
    </row>
    <row r="2827" spans="4:4">
      <c r="D2827" s="240"/>
    </row>
    <row r="2828" spans="4:4">
      <c r="D2828" s="240"/>
    </row>
    <row r="2829" spans="4:4">
      <c r="D2829" s="240"/>
    </row>
    <row r="2830" spans="4:4">
      <c r="D2830" s="240"/>
    </row>
    <row r="2831" spans="4:4">
      <c r="D2831" s="240"/>
    </row>
    <row r="2832" spans="4:4">
      <c r="D2832" s="240"/>
    </row>
    <row r="2833" spans="4:4">
      <c r="D2833" s="240"/>
    </row>
    <row r="2834" spans="4:4">
      <c r="D2834" s="240"/>
    </row>
    <row r="2835" spans="4:4">
      <c r="D2835" s="240"/>
    </row>
    <row r="2836" spans="4:4">
      <c r="D2836" s="240"/>
    </row>
    <row r="2837" spans="4:4">
      <c r="D2837" s="240"/>
    </row>
    <row r="2838" spans="4:4">
      <c r="D2838" s="240"/>
    </row>
    <row r="2839" spans="4:4">
      <c r="D2839" s="240"/>
    </row>
    <row r="2840" spans="4:4">
      <c r="D2840" s="240"/>
    </row>
    <row r="2841" spans="4:4">
      <c r="D2841" s="240"/>
    </row>
    <row r="2842" spans="4:4">
      <c r="D2842" s="240"/>
    </row>
    <row r="2843" spans="4:4">
      <c r="D2843" s="240"/>
    </row>
    <row r="2844" spans="4:4">
      <c r="D2844" s="240"/>
    </row>
    <row r="2845" spans="4:4">
      <c r="D2845" s="240"/>
    </row>
    <row r="2846" spans="4:4">
      <c r="D2846" s="240"/>
    </row>
    <row r="2847" spans="4:4">
      <c r="D2847" s="240"/>
    </row>
    <row r="2848" spans="4:4">
      <c r="D2848" s="240"/>
    </row>
    <row r="2849" spans="4:4">
      <c r="D2849" s="240"/>
    </row>
    <row r="2850" spans="4:4">
      <c r="D2850" s="240"/>
    </row>
    <row r="2851" spans="4:4">
      <c r="D2851" s="240"/>
    </row>
    <row r="2852" spans="4:4">
      <c r="D2852" s="240"/>
    </row>
    <row r="2853" spans="4:4">
      <c r="D2853" s="240"/>
    </row>
    <row r="2854" spans="4:4">
      <c r="D2854" s="240"/>
    </row>
    <row r="2855" spans="4:4">
      <c r="D2855" s="240"/>
    </row>
    <row r="2856" spans="4:4">
      <c r="D2856" s="240"/>
    </row>
    <row r="2857" spans="4:4">
      <c r="D2857" s="240"/>
    </row>
    <row r="2858" spans="4:4">
      <c r="D2858" s="240"/>
    </row>
    <row r="2859" spans="4:4">
      <c r="D2859" s="240"/>
    </row>
    <row r="2860" spans="4:4">
      <c r="D2860" s="240"/>
    </row>
    <row r="2861" spans="4:4">
      <c r="D2861" s="240"/>
    </row>
    <row r="2862" spans="4:4">
      <c r="D2862" s="240"/>
    </row>
    <row r="2863" spans="4:4">
      <c r="D2863" s="240"/>
    </row>
    <row r="2864" spans="4:4">
      <c r="D2864" s="240"/>
    </row>
    <row r="2865" spans="4:4">
      <c r="D2865" s="240"/>
    </row>
    <row r="2866" spans="4:4">
      <c r="D2866" s="240"/>
    </row>
    <row r="2867" spans="4:4">
      <c r="D2867" s="240"/>
    </row>
    <row r="2868" spans="4:4">
      <c r="D2868" s="240"/>
    </row>
    <row r="2869" spans="4:4">
      <c r="D2869" s="240"/>
    </row>
    <row r="2870" spans="4:4">
      <c r="D2870" s="240"/>
    </row>
    <row r="2871" spans="4:4">
      <c r="D2871" s="240"/>
    </row>
    <row r="2872" spans="4:4">
      <c r="D2872" s="240"/>
    </row>
    <row r="2873" spans="4:4">
      <c r="D2873" s="240"/>
    </row>
    <row r="2874" spans="4:4">
      <c r="D2874" s="240"/>
    </row>
    <row r="2875" spans="4:4">
      <c r="D2875" s="240"/>
    </row>
    <row r="2876" spans="4:4">
      <c r="D2876" s="240"/>
    </row>
    <row r="2877" spans="4:4">
      <c r="D2877" s="240"/>
    </row>
    <row r="2878" spans="4:4">
      <c r="D2878" s="240"/>
    </row>
    <row r="2879" spans="4:4">
      <c r="D2879" s="240"/>
    </row>
    <row r="2880" spans="4:4">
      <c r="D2880" s="240"/>
    </row>
    <row r="2881" spans="4:4">
      <c r="D2881" s="240"/>
    </row>
    <row r="2882" spans="4:4">
      <c r="D2882" s="240"/>
    </row>
    <row r="2883" spans="4:4">
      <c r="D2883" s="240"/>
    </row>
    <row r="2884" spans="4:4">
      <c r="D2884" s="240"/>
    </row>
    <row r="2885" spans="4:4">
      <c r="D2885" s="240"/>
    </row>
    <row r="2886" spans="4:4">
      <c r="D2886" s="240"/>
    </row>
    <row r="2887" spans="4:4">
      <c r="D2887" s="240"/>
    </row>
    <row r="2888" spans="4:4">
      <c r="D2888" s="240"/>
    </row>
    <row r="2889" spans="4:4">
      <c r="D2889" s="240"/>
    </row>
    <row r="2890" spans="4:4">
      <c r="D2890" s="240"/>
    </row>
    <row r="2891" spans="4:4">
      <c r="D2891" s="240"/>
    </row>
    <row r="2892" spans="4:4">
      <c r="D2892" s="240"/>
    </row>
    <row r="2893" spans="4:4">
      <c r="D2893" s="240"/>
    </row>
    <row r="2894" spans="4:4">
      <c r="D2894" s="240"/>
    </row>
    <row r="2895" spans="4:4">
      <c r="D2895" s="240"/>
    </row>
    <row r="2896" spans="4:4">
      <c r="D2896" s="240"/>
    </row>
    <row r="2897" spans="4:4">
      <c r="D2897" s="240"/>
    </row>
    <row r="2898" spans="4:4">
      <c r="D2898" s="240"/>
    </row>
    <row r="2899" spans="4:4">
      <c r="D2899" s="240"/>
    </row>
    <row r="2900" spans="4:4">
      <c r="D2900" s="240"/>
    </row>
    <row r="2901" spans="4:4">
      <c r="D2901" s="240"/>
    </row>
    <row r="2902" spans="4:4">
      <c r="D2902" s="240"/>
    </row>
    <row r="2903" spans="4:4">
      <c r="D2903" s="240"/>
    </row>
    <row r="2904" spans="4:4">
      <c r="D2904" s="240"/>
    </row>
    <row r="2905" spans="4:4">
      <c r="D2905" s="240"/>
    </row>
    <row r="2906" spans="4:4">
      <c r="D2906" s="240"/>
    </row>
    <row r="2907" spans="4:4">
      <c r="D2907" s="240"/>
    </row>
    <row r="2908" spans="4:4">
      <c r="D2908" s="240"/>
    </row>
    <row r="2909" spans="4:4">
      <c r="D2909" s="240"/>
    </row>
    <row r="2910" spans="4:4">
      <c r="D2910" s="240"/>
    </row>
    <row r="2911" spans="4:4">
      <c r="D2911" s="240"/>
    </row>
    <row r="2912" spans="4:4">
      <c r="D2912" s="240"/>
    </row>
    <row r="2913" spans="4:4">
      <c r="D2913" s="240"/>
    </row>
    <row r="2914" spans="4:4">
      <c r="D2914" s="240"/>
    </row>
    <row r="2915" spans="4:4">
      <c r="D2915" s="240"/>
    </row>
    <row r="2916" spans="4:4">
      <c r="D2916" s="240"/>
    </row>
    <row r="2917" spans="4:4">
      <c r="D2917" s="240"/>
    </row>
    <row r="2918" spans="4:4">
      <c r="D2918" s="240"/>
    </row>
    <row r="2919" spans="4:4">
      <c r="D2919" s="240"/>
    </row>
    <row r="2920" spans="4:4">
      <c r="D2920" s="240"/>
    </row>
    <row r="2921" spans="4:4">
      <c r="D2921" s="240"/>
    </row>
    <row r="2922" spans="4:4">
      <c r="D2922" s="240"/>
    </row>
    <row r="2923" spans="4:4">
      <c r="D2923" s="240"/>
    </row>
    <row r="2924" spans="4:4">
      <c r="D2924" s="240"/>
    </row>
    <row r="2925" spans="4:4">
      <c r="D2925" s="240"/>
    </row>
    <row r="2926" spans="4:4">
      <c r="D2926" s="240"/>
    </row>
    <row r="2927" spans="4:4">
      <c r="D2927" s="240"/>
    </row>
    <row r="2928" spans="4:4">
      <c r="D2928" s="240"/>
    </row>
    <row r="2929" spans="4:4">
      <c r="D2929" s="240"/>
    </row>
    <row r="2930" spans="4:4">
      <c r="D2930" s="240"/>
    </row>
    <row r="2931" spans="4:4">
      <c r="D2931" s="240"/>
    </row>
    <row r="2932" spans="4:4">
      <c r="D2932" s="240"/>
    </row>
    <row r="2933" spans="4:4">
      <c r="D2933" s="240"/>
    </row>
    <row r="2934" spans="4:4">
      <c r="D2934" s="240"/>
    </row>
    <row r="2935" spans="4:4">
      <c r="D2935" s="240"/>
    </row>
    <row r="2936" spans="4:4">
      <c r="D2936" s="240"/>
    </row>
    <row r="2937" spans="4:4">
      <c r="D2937" s="240"/>
    </row>
    <row r="2938" spans="4:4">
      <c r="D2938" s="240"/>
    </row>
    <row r="2939" spans="4:4">
      <c r="D2939" s="240"/>
    </row>
    <row r="2940" spans="4:4">
      <c r="D2940" s="240"/>
    </row>
    <row r="2941" spans="4:4">
      <c r="D2941" s="240"/>
    </row>
    <row r="2942" spans="4:4">
      <c r="D2942" s="240"/>
    </row>
    <row r="2943" spans="4:4">
      <c r="D2943" s="240"/>
    </row>
    <row r="2944" spans="4:4">
      <c r="D2944" s="240"/>
    </row>
    <row r="2945" spans="4:4">
      <c r="D2945" s="240"/>
    </row>
    <row r="2946" spans="4:4">
      <c r="D2946" s="240"/>
    </row>
    <row r="2947" spans="4:4">
      <c r="D2947" s="240"/>
    </row>
    <row r="2948" spans="4:4">
      <c r="D2948" s="240"/>
    </row>
    <row r="2949" spans="4:4">
      <c r="D2949" s="240"/>
    </row>
    <row r="2950" spans="4:4">
      <c r="D2950" s="240"/>
    </row>
    <row r="2951" spans="4:4">
      <c r="D2951" s="240"/>
    </row>
    <row r="2952" spans="4:4">
      <c r="D2952" s="240"/>
    </row>
    <row r="2953" spans="4:4">
      <c r="D2953" s="240"/>
    </row>
    <row r="2954" spans="4:4">
      <c r="D2954" s="240"/>
    </row>
    <row r="2955" spans="4:4">
      <c r="D2955" s="240"/>
    </row>
    <row r="2956" spans="4:4">
      <c r="D2956" s="240"/>
    </row>
    <row r="2957" spans="4:4">
      <c r="D2957" s="240"/>
    </row>
    <row r="2958" spans="4:4">
      <c r="D2958" s="240"/>
    </row>
    <row r="2959" spans="4:4">
      <c r="D2959" s="240"/>
    </row>
    <row r="2960" spans="4:4">
      <c r="D2960" s="240"/>
    </row>
    <row r="2961" spans="4:4">
      <c r="D2961" s="240"/>
    </row>
    <row r="2962" spans="4:4">
      <c r="D2962" s="240"/>
    </row>
    <row r="2963" spans="4:4">
      <c r="D2963" s="240"/>
    </row>
    <row r="2964" spans="4:4">
      <c r="D2964" s="240"/>
    </row>
    <row r="2965" spans="4:4">
      <c r="D2965" s="240"/>
    </row>
    <row r="2966" spans="4:4">
      <c r="D2966" s="240"/>
    </row>
    <row r="2967" spans="4:4">
      <c r="D2967" s="240"/>
    </row>
    <row r="2968" spans="4:4">
      <c r="D2968" s="240"/>
    </row>
    <row r="2969" spans="4:4">
      <c r="D2969" s="240"/>
    </row>
    <row r="2970" spans="4:4">
      <c r="D2970" s="240"/>
    </row>
    <row r="2971" spans="4:4">
      <c r="D2971" s="240"/>
    </row>
    <row r="2972" spans="4:4">
      <c r="D2972" s="240"/>
    </row>
    <row r="2973" spans="4:4">
      <c r="D2973" s="240"/>
    </row>
    <row r="2974" spans="4:4">
      <c r="D2974" s="240"/>
    </row>
    <row r="2975" spans="4:4">
      <c r="D2975" s="240"/>
    </row>
    <row r="2976" spans="4:4">
      <c r="D2976" s="240"/>
    </row>
    <row r="2977" spans="4:4">
      <c r="D2977" s="240"/>
    </row>
    <row r="2978" spans="4:4">
      <c r="D2978" s="240"/>
    </row>
    <row r="2979" spans="4:4">
      <c r="D2979" s="240"/>
    </row>
    <row r="2980" spans="4:4">
      <c r="D2980" s="240"/>
    </row>
    <row r="2981" spans="4:4">
      <c r="D2981" s="240"/>
    </row>
    <row r="2982" spans="4:4">
      <c r="D2982" s="240"/>
    </row>
    <row r="2983" spans="4:4">
      <c r="D2983" s="240"/>
    </row>
    <row r="2984" spans="4:4">
      <c r="D2984" s="240"/>
    </row>
    <row r="2985" spans="4:4">
      <c r="D2985" s="240"/>
    </row>
    <row r="2986" spans="4:4">
      <c r="D2986" s="240"/>
    </row>
    <row r="2987" spans="4:4">
      <c r="D2987" s="240"/>
    </row>
    <row r="2988" spans="4:4">
      <c r="D2988" s="240"/>
    </row>
    <row r="2989" spans="4:4">
      <c r="D2989" s="240"/>
    </row>
    <row r="2990" spans="4:4">
      <c r="D2990" s="240"/>
    </row>
    <row r="2991" spans="4:4">
      <c r="D2991" s="240"/>
    </row>
    <row r="2992" spans="4:4">
      <c r="D2992" s="240"/>
    </row>
    <row r="2993" spans="4:4">
      <c r="D2993" s="240"/>
    </row>
    <row r="2994" spans="4:4">
      <c r="D2994" s="240"/>
    </row>
    <row r="2995" spans="4:4">
      <c r="D2995" s="240"/>
    </row>
    <row r="2996" spans="4:4">
      <c r="D2996" s="240"/>
    </row>
    <row r="2997" spans="4:4">
      <c r="D2997" s="240"/>
    </row>
    <row r="2998" spans="4:4">
      <c r="D2998" s="240"/>
    </row>
    <row r="2999" spans="4:4">
      <c r="D2999" s="240"/>
    </row>
    <row r="3000" spans="4:4">
      <c r="D3000" s="240"/>
    </row>
    <row r="3001" spans="4:4">
      <c r="D3001" s="240"/>
    </row>
    <row r="3002" spans="4:4">
      <c r="D3002" s="240"/>
    </row>
    <row r="3003" spans="4:4">
      <c r="D3003" s="240"/>
    </row>
    <row r="3004" spans="4:4">
      <c r="D3004" s="240"/>
    </row>
    <row r="3005" spans="4:4">
      <c r="D3005" s="240"/>
    </row>
    <row r="3006" spans="4:4">
      <c r="D3006" s="240"/>
    </row>
    <row r="3007" spans="4:4">
      <c r="D3007" s="240"/>
    </row>
    <row r="3008" spans="4:4">
      <c r="D3008" s="240"/>
    </row>
    <row r="3009" spans="4:4">
      <c r="D3009" s="240"/>
    </row>
    <row r="3010" spans="4:4">
      <c r="D3010" s="240"/>
    </row>
    <row r="3011" spans="4:4">
      <c r="D3011" s="240"/>
    </row>
    <row r="3012" spans="4:4">
      <c r="D3012" s="240"/>
    </row>
    <row r="3013" spans="4:4">
      <c r="D3013" s="240"/>
    </row>
    <row r="3014" spans="4:4">
      <c r="D3014" s="240"/>
    </row>
    <row r="3015" spans="4:4">
      <c r="D3015" s="240"/>
    </row>
    <row r="3016" spans="4:4">
      <c r="D3016" s="240"/>
    </row>
    <row r="3017" spans="4:4">
      <c r="D3017" s="240"/>
    </row>
    <row r="3018" spans="4:4">
      <c r="D3018" s="240"/>
    </row>
    <row r="3019" spans="4:4">
      <c r="D3019" s="240"/>
    </row>
    <row r="3020" spans="4:4">
      <c r="D3020" s="240"/>
    </row>
    <row r="3021" spans="4:4">
      <c r="D3021" s="240"/>
    </row>
    <row r="3022" spans="4:4">
      <c r="D3022" s="240"/>
    </row>
    <row r="3023" spans="4:4">
      <c r="D3023" s="240"/>
    </row>
    <row r="3024" spans="4:4">
      <c r="D3024" s="240"/>
    </row>
    <row r="3025" spans="4:4">
      <c r="D3025" s="240"/>
    </row>
    <row r="3026" spans="4:4">
      <c r="D3026" s="240"/>
    </row>
    <row r="3027" spans="4:4">
      <c r="D3027" s="240"/>
    </row>
    <row r="3028" spans="4:4">
      <c r="D3028" s="240"/>
    </row>
    <row r="3029" spans="4:4">
      <c r="D3029" s="240"/>
    </row>
    <row r="3030" spans="4:4">
      <c r="D3030" s="240"/>
    </row>
    <row r="3031" spans="4:4">
      <c r="D3031" s="240"/>
    </row>
    <row r="3032" spans="4:4">
      <c r="D3032" s="240"/>
    </row>
    <row r="3033" spans="4:4">
      <c r="D3033" s="240"/>
    </row>
    <row r="3034" spans="4:4">
      <c r="D3034" s="240"/>
    </row>
    <row r="3035" spans="4:4">
      <c r="D3035" s="240"/>
    </row>
    <row r="3036" spans="4:4">
      <c r="D3036" s="240"/>
    </row>
    <row r="3037" spans="4:4">
      <c r="D3037" s="240"/>
    </row>
    <row r="3038" spans="4:4">
      <c r="D3038" s="240"/>
    </row>
    <row r="3039" spans="4:4">
      <c r="D3039" s="240"/>
    </row>
    <row r="3040" spans="4:4">
      <c r="D3040" s="240"/>
    </row>
    <row r="3041" spans="4:4">
      <c r="D3041" s="240"/>
    </row>
    <row r="3042" spans="4:4">
      <c r="D3042" s="240"/>
    </row>
    <row r="3043" spans="4:4">
      <c r="D3043" s="240"/>
    </row>
    <row r="3044" spans="4:4">
      <c r="D3044" s="240"/>
    </row>
    <row r="3045" spans="4:4">
      <c r="D3045" s="240"/>
    </row>
    <row r="3046" spans="4:4">
      <c r="D3046" s="240"/>
    </row>
    <row r="3047" spans="4:4">
      <c r="D3047" s="240"/>
    </row>
    <row r="3048" spans="4:4">
      <c r="D3048" s="240"/>
    </row>
    <row r="3049" spans="4:4">
      <c r="D3049" s="240"/>
    </row>
    <row r="3050" spans="4:4">
      <c r="D3050" s="240"/>
    </row>
    <row r="3051" spans="4:4">
      <c r="D3051" s="240"/>
    </row>
    <row r="3052" spans="4:4">
      <c r="D3052" s="240"/>
    </row>
    <row r="3053" spans="4:4">
      <c r="D3053" s="240"/>
    </row>
    <row r="3054" spans="4:4">
      <c r="D3054" s="240"/>
    </row>
    <row r="3055" spans="4:4">
      <c r="D3055" s="240"/>
    </row>
    <row r="3056" spans="4:4">
      <c r="D3056" s="240"/>
    </row>
    <row r="3057" spans="4:4">
      <c r="D3057" s="240"/>
    </row>
    <row r="3058" spans="4:4">
      <c r="D3058" s="240"/>
    </row>
    <row r="3059" spans="4:4">
      <c r="D3059" s="240"/>
    </row>
    <row r="3060" spans="4:4">
      <c r="D3060" s="240"/>
    </row>
    <row r="3061" spans="4:4">
      <c r="D3061" s="240"/>
    </row>
    <row r="3062" spans="4:4">
      <c r="D3062" s="240"/>
    </row>
    <row r="3063" spans="4:4">
      <c r="D3063" s="240"/>
    </row>
    <row r="3064" spans="4:4">
      <c r="D3064" s="240"/>
    </row>
    <row r="3065" spans="4:4">
      <c r="D3065" s="240"/>
    </row>
    <row r="3066" spans="4:4">
      <c r="D3066" s="240"/>
    </row>
    <row r="3067" spans="4:4">
      <c r="D3067" s="240"/>
    </row>
    <row r="3068" spans="4:4">
      <c r="D3068" s="240"/>
    </row>
    <row r="3069" spans="4:4">
      <c r="D3069" s="240"/>
    </row>
    <row r="3070" spans="4:4">
      <c r="D3070" s="240"/>
    </row>
    <row r="3071" spans="4:4">
      <c r="D3071" s="240"/>
    </row>
    <row r="3072" spans="4:4">
      <c r="D3072" s="240"/>
    </row>
    <row r="3073" spans="4:4">
      <c r="D3073" s="240"/>
    </row>
    <row r="3074" spans="4:4">
      <c r="D3074" s="240"/>
    </row>
    <row r="3075" spans="4:4">
      <c r="D3075" s="240"/>
    </row>
    <row r="3076" spans="4:4">
      <c r="D3076" s="240"/>
    </row>
    <row r="3077" spans="4:4">
      <c r="D3077" s="240"/>
    </row>
    <row r="3078" spans="4:4">
      <c r="D3078" s="240"/>
    </row>
    <row r="3079" spans="4:4">
      <c r="D3079" s="240"/>
    </row>
    <row r="3080" spans="4:4">
      <c r="D3080" s="240"/>
    </row>
    <row r="3081" spans="4:4">
      <c r="D3081" s="240"/>
    </row>
    <row r="3082" spans="4:4">
      <c r="D3082" s="240"/>
    </row>
    <row r="3083" spans="4:4">
      <c r="D3083" s="240"/>
    </row>
    <row r="3084" spans="4:4">
      <c r="D3084" s="240"/>
    </row>
    <row r="3085" spans="4:4">
      <c r="D3085" s="240"/>
    </row>
    <row r="3086" spans="4:4">
      <c r="D3086" s="240"/>
    </row>
    <row r="3087" spans="4:4">
      <c r="D3087" s="240"/>
    </row>
    <row r="3088" spans="4:4">
      <c r="D3088" s="240"/>
    </row>
    <row r="3089" spans="4:4">
      <c r="D3089" s="240"/>
    </row>
    <row r="3090" spans="4:4">
      <c r="D3090" s="240"/>
    </row>
    <row r="3091" spans="4:4">
      <c r="D3091" s="240"/>
    </row>
    <row r="3092" spans="4:4">
      <c r="D3092" s="240"/>
    </row>
    <row r="3093" spans="4:4">
      <c r="D3093" s="240"/>
    </row>
    <row r="3094" spans="4:4">
      <c r="D3094" s="240"/>
    </row>
    <row r="3095" spans="4:4">
      <c r="D3095" s="240"/>
    </row>
    <row r="3096" spans="4:4">
      <c r="D3096" s="240"/>
    </row>
    <row r="3097" spans="4:4">
      <c r="D3097" s="240"/>
    </row>
    <row r="3098" spans="4:4">
      <c r="D3098" s="240"/>
    </row>
    <row r="3099" spans="4:4">
      <c r="D3099" s="240"/>
    </row>
    <row r="3100" spans="4:4">
      <c r="D3100" s="240"/>
    </row>
    <row r="3101" spans="4:4">
      <c r="D3101" s="240"/>
    </row>
    <row r="3102" spans="4:4">
      <c r="D3102" s="240"/>
    </row>
    <row r="3103" spans="4:4">
      <c r="D3103" s="240"/>
    </row>
    <row r="3104" spans="4:4">
      <c r="D3104" s="240"/>
    </row>
    <row r="3105" spans="4:4">
      <c r="D3105" s="240"/>
    </row>
    <row r="3106" spans="4:4">
      <c r="D3106" s="240"/>
    </row>
    <row r="3107" spans="4:4">
      <c r="D3107" s="240"/>
    </row>
    <row r="3108" spans="4:4">
      <c r="D3108" s="240"/>
    </row>
    <row r="3109" spans="4:4">
      <c r="D3109" s="240"/>
    </row>
    <row r="3110" spans="4:4">
      <c r="D3110" s="240"/>
    </row>
    <row r="3111" spans="4:4">
      <c r="D3111" s="240"/>
    </row>
    <row r="3112" spans="4:4">
      <c r="D3112" s="240"/>
    </row>
    <row r="3113" spans="4:4">
      <c r="D3113" s="240"/>
    </row>
    <row r="3114" spans="4:4">
      <c r="D3114" s="240"/>
    </row>
    <row r="3115" spans="4:4">
      <c r="D3115" s="240"/>
    </row>
    <row r="3116" spans="4:4">
      <c r="D3116" s="240"/>
    </row>
    <row r="3117" spans="4:4">
      <c r="D3117" s="240"/>
    </row>
    <row r="3118" spans="4:4">
      <c r="D3118" s="240"/>
    </row>
    <row r="3119" spans="4:4">
      <c r="D3119" s="240"/>
    </row>
    <row r="3120" spans="4:4">
      <c r="D3120" s="240"/>
    </row>
    <row r="3121" spans="4:4">
      <c r="D3121" s="240"/>
    </row>
    <row r="3122" spans="4:4">
      <c r="D3122" s="240"/>
    </row>
    <row r="3123" spans="4:4">
      <c r="D3123" s="240"/>
    </row>
    <row r="3124" spans="4:4">
      <c r="D3124" s="240"/>
    </row>
    <row r="3125" spans="4:4">
      <c r="D3125" s="240"/>
    </row>
    <row r="3126" spans="4:4">
      <c r="D3126" s="240"/>
    </row>
    <row r="3127" spans="4:4">
      <c r="D3127" s="240"/>
    </row>
    <row r="3128" spans="4:4">
      <c r="D3128" s="240"/>
    </row>
    <row r="3129" spans="4:4">
      <c r="D3129" s="240"/>
    </row>
    <row r="3130" spans="4:4">
      <c r="D3130" s="240"/>
    </row>
    <row r="3131" spans="4:4">
      <c r="D3131" s="240"/>
    </row>
    <row r="3132" spans="4:4">
      <c r="D3132" s="240"/>
    </row>
    <row r="3133" spans="4:4">
      <c r="D3133" s="240"/>
    </row>
    <row r="3134" spans="4:4">
      <c r="D3134" s="240"/>
    </row>
    <row r="3135" spans="4:4">
      <c r="D3135" s="240"/>
    </row>
    <row r="3136" spans="4:4">
      <c r="D3136" s="240"/>
    </row>
    <row r="3137" spans="4:4">
      <c r="D3137" s="240"/>
    </row>
    <row r="3138" spans="4:4">
      <c r="D3138" s="240"/>
    </row>
    <row r="3139" spans="4:4">
      <c r="D3139" s="240"/>
    </row>
    <row r="3140" spans="4:4">
      <c r="D3140" s="240"/>
    </row>
    <row r="3141" spans="4:4">
      <c r="D3141" s="240"/>
    </row>
    <row r="3142" spans="4:4">
      <c r="D3142" s="240"/>
    </row>
    <row r="3143" spans="4:4">
      <c r="D3143" s="240"/>
    </row>
    <row r="3144" spans="4:4">
      <c r="D3144" s="240"/>
    </row>
    <row r="3145" spans="4:4">
      <c r="D3145" s="240"/>
    </row>
    <row r="3146" spans="4:4">
      <c r="D3146" s="240"/>
    </row>
    <row r="3147" spans="4:4">
      <c r="D3147" s="240"/>
    </row>
    <row r="3148" spans="4:4">
      <c r="D3148" s="240"/>
    </row>
    <row r="3149" spans="4:4">
      <c r="D3149" s="240"/>
    </row>
    <row r="3150" spans="4:4">
      <c r="D3150" s="240"/>
    </row>
    <row r="3151" spans="4:4">
      <c r="D3151" s="240"/>
    </row>
    <row r="3152" spans="4:4">
      <c r="D3152" s="240"/>
    </row>
    <row r="3153" spans="4:4">
      <c r="D3153" s="240"/>
    </row>
    <row r="3154" spans="4:4">
      <c r="D3154" s="240"/>
    </row>
    <row r="3155" spans="4:4">
      <c r="D3155" s="240"/>
    </row>
    <row r="3156" spans="4:4">
      <c r="D3156" s="240"/>
    </row>
    <row r="3157" spans="4:4">
      <c r="D3157" s="240"/>
    </row>
    <row r="3158" spans="4:4">
      <c r="D3158" s="240"/>
    </row>
    <row r="3159" spans="4:4">
      <c r="D3159" s="240"/>
    </row>
    <row r="3160" spans="4:4">
      <c r="D3160" s="240"/>
    </row>
    <row r="3161" spans="4:4">
      <c r="D3161" s="240"/>
    </row>
    <row r="3162" spans="4:4">
      <c r="D3162" s="240"/>
    </row>
    <row r="3163" spans="4:4">
      <c r="D3163" s="240"/>
    </row>
    <row r="3164" spans="4:4">
      <c r="D3164" s="240"/>
    </row>
    <row r="3165" spans="4:4">
      <c r="D3165" s="240"/>
    </row>
    <row r="3166" spans="4:4">
      <c r="D3166" s="240"/>
    </row>
    <row r="3167" spans="4:4">
      <c r="D3167" s="240"/>
    </row>
    <row r="3168" spans="4:4">
      <c r="D3168" s="240"/>
    </row>
    <row r="3169" spans="4:4">
      <c r="D3169" s="240"/>
    </row>
    <row r="3170" spans="4:4">
      <c r="D3170" s="240"/>
    </row>
    <row r="3171" spans="4:4">
      <c r="D3171" s="240"/>
    </row>
    <row r="3172" spans="4:4">
      <c r="D3172" s="240"/>
    </row>
    <row r="3173" spans="4:4">
      <c r="D3173" s="240"/>
    </row>
    <row r="3174" spans="4:4">
      <c r="D3174" s="240"/>
    </row>
    <row r="3175" spans="4:4">
      <c r="D3175" s="240"/>
    </row>
    <row r="3176" spans="4:4">
      <c r="D3176" s="240"/>
    </row>
    <row r="3177" spans="4:4">
      <c r="D3177" s="240"/>
    </row>
    <row r="3178" spans="4:4">
      <c r="D3178" s="240"/>
    </row>
    <row r="3179" spans="4:4">
      <c r="D3179" s="240"/>
    </row>
    <row r="3180" spans="4:4">
      <c r="D3180" s="240"/>
    </row>
    <row r="3181" spans="4:4">
      <c r="D3181" s="240"/>
    </row>
    <row r="3182" spans="4:4">
      <c r="D3182" s="240"/>
    </row>
    <row r="3183" spans="4:4">
      <c r="D3183" s="240"/>
    </row>
    <row r="3184" spans="4:4">
      <c r="D3184" s="240"/>
    </row>
    <row r="3185" spans="4:4">
      <c r="D3185" s="240"/>
    </row>
    <row r="3186" spans="4:4">
      <c r="D3186" s="240"/>
    </row>
    <row r="3187" spans="4:4">
      <c r="D3187" s="240"/>
    </row>
    <row r="3188" spans="4:4">
      <c r="D3188" s="240"/>
    </row>
    <row r="3189" spans="4:4">
      <c r="D3189" s="240"/>
    </row>
    <row r="3190" spans="4:4">
      <c r="D3190" s="240"/>
    </row>
    <row r="3191" spans="4:4">
      <c r="D3191" s="240"/>
    </row>
    <row r="3192" spans="4:4">
      <c r="D3192" s="240"/>
    </row>
    <row r="3193" spans="4:4">
      <c r="D3193" s="240"/>
    </row>
    <row r="3194" spans="4:4">
      <c r="D3194" s="240"/>
    </row>
    <row r="3195" spans="4:4">
      <c r="D3195" s="240"/>
    </row>
    <row r="3196" spans="4:4">
      <c r="D3196" s="240"/>
    </row>
    <row r="3197" spans="4:4">
      <c r="D3197" s="240"/>
    </row>
    <row r="3198" spans="4:4">
      <c r="D3198" s="240"/>
    </row>
    <row r="3199" spans="4:4">
      <c r="D3199" s="240"/>
    </row>
    <row r="3200" spans="4:4">
      <c r="D3200" s="240"/>
    </row>
    <row r="3201" spans="4:4">
      <c r="D3201" s="240"/>
    </row>
    <row r="3202" spans="4:4">
      <c r="D3202" s="240"/>
    </row>
    <row r="3203" spans="4:4">
      <c r="D3203" s="240"/>
    </row>
    <row r="3204" spans="4:4">
      <c r="D3204" s="240"/>
    </row>
    <row r="3205" spans="4:4">
      <c r="D3205" s="240"/>
    </row>
    <row r="3206" spans="4:4">
      <c r="D3206" s="240"/>
    </row>
    <row r="3207" spans="4:4">
      <c r="D3207" s="240"/>
    </row>
    <row r="3208" spans="4:4">
      <c r="D3208" s="240"/>
    </row>
    <row r="3209" spans="4:4">
      <c r="D3209" s="240"/>
    </row>
    <row r="3210" spans="4:4">
      <c r="D3210" s="240"/>
    </row>
    <row r="3211" spans="4:4">
      <c r="D3211" s="240"/>
    </row>
    <row r="3212" spans="4:4">
      <c r="D3212" s="240"/>
    </row>
    <row r="3213" spans="4:4">
      <c r="D3213" s="240"/>
    </row>
    <row r="3214" spans="4:4">
      <c r="D3214" s="240"/>
    </row>
    <row r="3215" spans="4:4">
      <c r="D3215" s="240"/>
    </row>
    <row r="3216" spans="4:4">
      <c r="D3216" s="240"/>
    </row>
    <row r="3217" spans="4:4">
      <c r="D3217" s="240"/>
    </row>
    <row r="3218" spans="4:4">
      <c r="D3218" s="240"/>
    </row>
    <row r="3219" spans="4:4">
      <c r="D3219" s="240"/>
    </row>
    <row r="3220" spans="4:4">
      <c r="D3220" s="240"/>
    </row>
    <row r="3221" spans="4:4">
      <c r="D3221" s="240"/>
    </row>
    <row r="3222" spans="4:4">
      <c r="D3222" s="240"/>
    </row>
    <row r="3223" spans="4:4">
      <c r="D3223" s="240"/>
    </row>
    <row r="3224" spans="4:4">
      <c r="D3224" s="240"/>
    </row>
    <row r="3225" spans="4:4">
      <c r="D3225" s="240"/>
    </row>
    <row r="3226" spans="4:4">
      <c r="D3226" s="240"/>
    </row>
    <row r="3227" spans="4:4">
      <c r="D3227" s="240"/>
    </row>
    <row r="3228" spans="4:4">
      <c r="D3228" s="240"/>
    </row>
    <row r="3229" spans="4:4">
      <c r="D3229" s="240"/>
    </row>
    <row r="3230" spans="4:4">
      <c r="D3230" s="240"/>
    </row>
    <row r="3231" spans="4:4">
      <c r="D3231" s="240"/>
    </row>
    <row r="3232" spans="4:4">
      <c r="D3232" s="240"/>
    </row>
    <row r="3233" spans="4:4">
      <c r="D3233" s="240"/>
    </row>
    <row r="3234" spans="4:4">
      <c r="D3234" s="240"/>
    </row>
    <row r="3235" spans="4:4">
      <c r="D3235" s="240"/>
    </row>
    <row r="3236" spans="4:4">
      <c r="D3236" s="240"/>
    </row>
    <row r="3237" spans="4:4">
      <c r="D3237" s="240"/>
    </row>
    <row r="3238" spans="4:4">
      <c r="D3238" s="240"/>
    </row>
    <row r="3239" spans="4:4">
      <c r="D3239" s="240"/>
    </row>
    <row r="3240" spans="4:4">
      <c r="D3240" s="240"/>
    </row>
    <row r="3241" spans="4:4">
      <c r="D3241" s="240"/>
    </row>
    <row r="3242" spans="4:4">
      <c r="D3242" s="240"/>
    </row>
    <row r="3243" spans="4:4">
      <c r="D3243" s="240"/>
    </row>
    <row r="3244" spans="4:4">
      <c r="D3244" s="240"/>
    </row>
    <row r="3245" spans="4:4">
      <c r="D3245" s="240"/>
    </row>
    <row r="3246" spans="4:4">
      <c r="D3246" s="240"/>
    </row>
    <row r="3247" spans="4:4">
      <c r="D3247" s="240"/>
    </row>
    <row r="3248" spans="4:4">
      <c r="D3248" s="240"/>
    </row>
    <row r="3249" spans="4:4">
      <c r="D3249" s="240"/>
    </row>
    <row r="3250" spans="4:4">
      <c r="D3250" s="240"/>
    </row>
    <row r="3251" spans="4:4">
      <c r="D3251" s="240"/>
    </row>
    <row r="3252" spans="4:4">
      <c r="D3252" s="240"/>
    </row>
    <row r="3253" spans="4:4">
      <c r="D3253" s="240"/>
    </row>
    <row r="3254" spans="4:4">
      <c r="D3254" s="240"/>
    </row>
    <row r="3255" spans="4:4">
      <c r="D3255" s="240"/>
    </row>
    <row r="3256" spans="4:4">
      <c r="D3256" s="240"/>
    </row>
    <row r="3257" spans="4:4">
      <c r="D3257" s="240"/>
    </row>
    <row r="3258" spans="4:4">
      <c r="D3258" s="240"/>
    </row>
    <row r="3259" spans="4:4">
      <c r="D3259" s="240"/>
    </row>
    <row r="3260" spans="4:4">
      <c r="D3260" s="240"/>
    </row>
    <row r="3261" spans="4:4">
      <c r="D3261" s="240"/>
    </row>
    <row r="3262" spans="4:4">
      <c r="D3262" s="240"/>
    </row>
    <row r="3263" spans="4:4">
      <c r="D3263" s="240"/>
    </row>
    <row r="3264" spans="4:4">
      <c r="D3264" s="240"/>
    </row>
    <row r="3265" spans="4:4">
      <c r="D3265" s="240"/>
    </row>
    <row r="3266" spans="4:4">
      <c r="D3266" s="240"/>
    </row>
    <row r="3267" spans="4:4">
      <c r="D3267" s="240"/>
    </row>
    <row r="3268" spans="4:4">
      <c r="D3268" s="240"/>
    </row>
    <row r="3269" spans="4:4">
      <c r="D3269" s="240"/>
    </row>
    <row r="3270" spans="4:4">
      <c r="D3270" s="240"/>
    </row>
    <row r="3271" spans="4:4">
      <c r="D3271" s="240"/>
    </row>
    <row r="3272" spans="4:4">
      <c r="D3272" s="240"/>
    </row>
    <row r="3273" spans="4:4">
      <c r="D3273" s="240"/>
    </row>
    <row r="3274" spans="4:4">
      <c r="D3274" s="240"/>
    </row>
    <row r="3275" spans="4:4">
      <c r="D3275" s="240"/>
    </row>
    <row r="3276" spans="4:4">
      <c r="D3276" s="240"/>
    </row>
    <row r="3277" spans="4:4">
      <c r="D3277" s="240"/>
    </row>
    <row r="3278" spans="4:4">
      <c r="D3278" s="240"/>
    </row>
    <row r="3279" spans="4:4">
      <c r="D3279" s="240"/>
    </row>
    <row r="3280" spans="4:4">
      <c r="D3280" s="240"/>
    </row>
    <row r="3281" spans="4:4">
      <c r="D3281" s="240"/>
    </row>
    <row r="3282" spans="4:4">
      <c r="D3282" s="240"/>
    </row>
    <row r="3283" spans="4:4">
      <c r="D3283" s="240"/>
    </row>
    <row r="3284" spans="4:4">
      <c r="D3284" s="240"/>
    </row>
    <row r="3285" spans="4:4">
      <c r="D3285" s="240"/>
    </row>
    <row r="3286" spans="4:4">
      <c r="D3286" s="240"/>
    </row>
    <row r="3287" spans="4:4">
      <c r="D3287" s="240"/>
    </row>
    <row r="3288" spans="4:4">
      <c r="D3288" s="240"/>
    </row>
    <row r="3289" spans="4:4">
      <c r="D3289" s="240"/>
    </row>
    <row r="3290" spans="4:4">
      <c r="D3290" s="240"/>
    </row>
    <row r="3291" spans="4:4">
      <c r="D3291" s="240"/>
    </row>
    <row r="3292" spans="4:4">
      <c r="D3292" s="240"/>
    </row>
    <row r="3293" spans="4:4">
      <c r="D3293" s="240"/>
    </row>
    <row r="3294" spans="4:4">
      <c r="D3294" s="240"/>
    </row>
    <row r="3295" spans="4:4">
      <c r="D3295" s="240"/>
    </row>
    <row r="3296" spans="4:4">
      <c r="D3296" s="240"/>
    </row>
    <row r="3297" spans="4:4">
      <c r="D3297" s="240"/>
    </row>
    <row r="3298" spans="4:4">
      <c r="D3298" s="240"/>
    </row>
    <row r="3299" spans="4:4">
      <c r="D3299" s="240"/>
    </row>
    <row r="3300" spans="4:4">
      <c r="D3300" s="240"/>
    </row>
    <row r="3301" spans="4:4">
      <c r="D3301" s="240"/>
    </row>
    <row r="3302" spans="4:4">
      <c r="D3302" s="240"/>
    </row>
    <row r="3303" spans="4:4">
      <c r="D3303" s="240"/>
    </row>
    <row r="3304" spans="4:4">
      <c r="D3304" s="240"/>
    </row>
    <row r="3305" spans="4:4">
      <c r="D3305" s="240"/>
    </row>
    <row r="3306" spans="4:4">
      <c r="D3306" s="240"/>
    </row>
    <row r="3307" spans="4:4">
      <c r="D3307" s="240"/>
    </row>
    <row r="3308" spans="4:4">
      <c r="D3308" s="240"/>
    </row>
    <row r="3309" spans="4:4">
      <c r="D3309" s="240"/>
    </row>
    <row r="3310" spans="4:4">
      <c r="D3310" s="240"/>
    </row>
    <row r="3311" spans="4:4">
      <c r="D3311" s="240"/>
    </row>
    <row r="3312" spans="4:4">
      <c r="D3312" s="240"/>
    </row>
    <row r="3313" spans="4:4">
      <c r="D3313" s="240"/>
    </row>
    <row r="3314" spans="4:4">
      <c r="D3314" s="240"/>
    </row>
    <row r="3315" spans="4:4">
      <c r="D3315" s="240"/>
    </row>
    <row r="3316" spans="4:4">
      <c r="D3316" s="240"/>
    </row>
    <row r="3317" spans="4:4">
      <c r="D3317" s="240"/>
    </row>
    <row r="3318" spans="4:4">
      <c r="D3318" s="240"/>
    </row>
    <row r="3319" spans="4:4">
      <c r="D3319" s="240"/>
    </row>
    <row r="3320" spans="4:4">
      <c r="D3320" s="240"/>
    </row>
    <row r="3321" spans="4:4">
      <c r="D3321" s="240"/>
    </row>
    <row r="3322" spans="4:4">
      <c r="D3322" s="240"/>
    </row>
    <row r="3323" spans="4:4">
      <c r="D3323" s="240"/>
    </row>
    <row r="3324" spans="4:4">
      <c r="D3324" s="240"/>
    </row>
    <row r="3325" spans="4:4">
      <c r="D3325" s="240"/>
    </row>
    <row r="3326" spans="4:4">
      <c r="D3326" s="240"/>
    </row>
    <row r="3327" spans="4:4">
      <c r="D3327" s="240"/>
    </row>
    <row r="3328" spans="4:4">
      <c r="D3328" s="240"/>
    </row>
    <row r="3329" spans="4:4">
      <c r="D3329" s="240"/>
    </row>
    <row r="3330" spans="4:4">
      <c r="D3330" s="240"/>
    </row>
    <row r="3331" spans="4:4">
      <c r="D3331" s="240"/>
    </row>
    <row r="3332" spans="4:4">
      <c r="D3332" s="240"/>
    </row>
    <row r="3333" spans="4:4">
      <c r="D3333" s="240"/>
    </row>
    <row r="3334" spans="4:4">
      <c r="D3334" s="240"/>
    </row>
    <row r="3335" spans="4:4">
      <c r="D3335" s="240"/>
    </row>
    <row r="3336" spans="4:4">
      <c r="D3336" s="240"/>
    </row>
    <row r="3337" spans="4:4">
      <c r="D3337" s="240"/>
    </row>
    <row r="3338" spans="4:4">
      <c r="D3338" s="240"/>
    </row>
    <row r="3339" spans="4:4">
      <c r="D3339" s="240"/>
    </row>
    <row r="3340" spans="4:4">
      <c r="D3340" s="240"/>
    </row>
    <row r="3341" spans="4:4">
      <c r="D3341" s="240"/>
    </row>
    <row r="3342" spans="4:4">
      <c r="D3342" s="240"/>
    </row>
    <row r="3343" spans="4:4">
      <c r="D3343" s="240"/>
    </row>
    <row r="3344" spans="4:4">
      <c r="D3344" s="240"/>
    </row>
    <row r="3345" spans="4:4">
      <c r="D3345" s="240"/>
    </row>
    <row r="3346" spans="4:4">
      <c r="D3346" s="240"/>
    </row>
    <row r="3347" spans="4:4">
      <c r="D3347" s="240"/>
    </row>
    <row r="3348" spans="4:4">
      <c r="D3348" s="240"/>
    </row>
    <row r="3349" spans="4:4">
      <c r="D3349" s="240"/>
    </row>
    <row r="3350" spans="4:4">
      <c r="D3350" s="240"/>
    </row>
    <row r="3351" spans="4:4">
      <c r="D3351" s="240"/>
    </row>
    <row r="3352" spans="4:4">
      <c r="D3352" s="240"/>
    </row>
    <row r="3353" spans="4:4">
      <c r="D3353" s="240"/>
    </row>
    <row r="3354" spans="4:4">
      <c r="D3354" s="240"/>
    </row>
    <row r="3355" spans="4:4">
      <c r="D3355" s="240"/>
    </row>
    <row r="3356" spans="4:4">
      <c r="D3356" s="240"/>
    </row>
    <row r="3357" spans="4:4">
      <c r="D3357" s="240"/>
    </row>
    <row r="3358" spans="4:4">
      <c r="D3358" s="240"/>
    </row>
    <row r="3359" spans="4:4">
      <c r="D3359" s="240"/>
    </row>
    <row r="3360" spans="4:4">
      <c r="D3360" s="240"/>
    </row>
    <row r="3361" spans="4:4">
      <c r="D3361" s="240"/>
    </row>
    <row r="3362" spans="4:4">
      <c r="D3362" s="240"/>
    </row>
    <row r="3363" spans="4:4">
      <c r="D3363" s="240"/>
    </row>
    <row r="3364" spans="4:4">
      <c r="D3364" s="240"/>
    </row>
    <row r="3365" spans="4:4">
      <c r="D3365" s="240"/>
    </row>
    <row r="3366" spans="4:4">
      <c r="D3366" s="240"/>
    </row>
    <row r="3367" spans="4:4">
      <c r="D3367" s="240"/>
    </row>
    <row r="3368" spans="4:4">
      <c r="D3368" s="240"/>
    </row>
    <row r="3369" spans="4:4">
      <c r="D3369" s="240"/>
    </row>
    <row r="3370" spans="4:4">
      <c r="D3370" s="240"/>
    </row>
    <row r="3371" spans="4:4">
      <c r="D3371" s="240"/>
    </row>
    <row r="3372" spans="4:4">
      <c r="D3372" s="240"/>
    </row>
    <row r="3373" spans="4:4">
      <c r="D3373" s="240"/>
    </row>
    <row r="3374" spans="4:4">
      <c r="D3374" s="240"/>
    </row>
    <row r="3375" spans="4:4">
      <c r="D3375" s="240"/>
    </row>
    <row r="3376" spans="4:4">
      <c r="D3376" s="240"/>
    </row>
    <row r="3377" spans="4:4">
      <c r="D3377" s="240"/>
    </row>
    <row r="3378" spans="4:4">
      <c r="D3378" s="240"/>
    </row>
    <row r="3379" spans="4:4">
      <c r="D3379" s="240"/>
    </row>
    <row r="3380" spans="4:4">
      <c r="D3380" s="240"/>
    </row>
    <row r="3381" spans="4:4">
      <c r="D3381" s="240"/>
    </row>
    <row r="3382" spans="4:4">
      <c r="D3382" s="240"/>
    </row>
    <row r="3383" spans="4:4">
      <c r="D3383" s="240"/>
    </row>
    <row r="3384" spans="4:4">
      <c r="D3384" s="240"/>
    </row>
    <row r="3385" spans="4:4">
      <c r="D3385" s="240"/>
    </row>
    <row r="3386" spans="4:4">
      <c r="D3386" s="240"/>
    </row>
    <row r="3387" spans="4:4">
      <c r="D3387" s="240"/>
    </row>
    <row r="3388" spans="4:4">
      <c r="D3388" s="240"/>
    </row>
    <row r="3389" spans="4:4">
      <c r="D3389" s="240"/>
    </row>
    <row r="3390" spans="4:4">
      <c r="D3390" s="240"/>
    </row>
    <row r="3391" spans="4:4">
      <c r="D3391" s="240"/>
    </row>
    <row r="3392" spans="4:4">
      <c r="D3392" s="240"/>
    </row>
    <row r="3393" spans="4:4">
      <c r="D3393" s="240"/>
    </row>
    <row r="3394" spans="4:4">
      <c r="D3394" s="240"/>
    </row>
    <row r="3395" spans="4:4">
      <c r="D3395" s="240"/>
    </row>
    <row r="3396" spans="4:4">
      <c r="D3396" s="240"/>
    </row>
    <row r="3397" spans="4:4">
      <c r="D3397" s="240"/>
    </row>
    <row r="3398" spans="4:4">
      <c r="D3398" s="240"/>
    </row>
    <row r="3399" spans="4:4">
      <c r="D3399" s="240"/>
    </row>
    <row r="3400" spans="4:4">
      <c r="D3400" s="240"/>
    </row>
    <row r="3401" spans="4:4">
      <c r="D3401" s="240"/>
    </row>
    <row r="3402" spans="4:4">
      <c r="D3402" s="240"/>
    </row>
    <row r="3403" spans="4:4">
      <c r="D3403" s="240"/>
    </row>
    <row r="3404" spans="4:4">
      <c r="D3404" s="240"/>
    </row>
    <row r="3405" spans="4:4">
      <c r="D3405" s="240"/>
    </row>
    <row r="3406" spans="4:4">
      <c r="D3406" s="240"/>
    </row>
    <row r="3407" spans="4:4">
      <c r="D3407" s="240"/>
    </row>
    <row r="3408" spans="4:4">
      <c r="D3408" s="240"/>
    </row>
    <row r="3409" spans="4:4">
      <c r="D3409" s="240"/>
    </row>
    <row r="3410" spans="4:4">
      <c r="D3410" s="240"/>
    </row>
    <row r="3411" spans="4:4">
      <c r="D3411" s="240"/>
    </row>
    <row r="3412" spans="4:4">
      <c r="D3412" s="240"/>
    </row>
    <row r="3413" spans="4:4">
      <c r="D3413" s="240"/>
    </row>
    <row r="3414" spans="4:4">
      <c r="D3414" s="240"/>
    </row>
    <row r="3415" spans="4:4">
      <c r="D3415" s="240"/>
    </row>
    <row r="3416" spans="4:4">
      <c r="D3416" s="240"/>
    </row>
    <row r="3417" spans="4:4">
      <c r="D3417" s="240"/>
    </row>
    <row r="3418" spans="4:4">
      <c r="D3418" s="240"/>
    </row>
    <row r="3419" spans="4:4">
      <c r="D3419" s="240"/>
    </row>
    <row r="3420" spans="4:4">
      <c r="D3420" s="240"/>
    </row>
    <row r="3421" spans="4:4">
      <c r="D3421" s="240"/>
    </row>
    <row r="3422" spans="4:4">
      <c r="D3422" s="240"/>
    </row>
    <row r="3423" spans="4:4">
      <c r="D3423" s="240"/>
    </row>
    <row r="3424" spans="4:4">
      <c r="D3424" s="240"/>
    </row>
    <row r="3425" spans="4:4">
      <c r="D3425" s="240"/>
    </row>
    <row r="3426" spans="4:4">
      <c r="D3426" s="240"/>
    </row>
    <row r="3427" spans="4:4">
      <c r="D3427" s="240"/>
    </row>
    <row r="3428" spans="4:4">
      <c r="D3428" s="240"/>
    </row>
    <row r="3429" spans="4:4">
      <c r="D3429" s="240"/>
    </row>
    <row r="3430" spans="4:4">
      <c r="D3430" s="240"/>
    </row>
    <row r="3431" spans="4:4">
      <c r="D3431" s="240"/>
    </row>
    <row r="3432" spans="4:4">
      <c r="D3432" s="240"/>
    </row>
    <row r="3433" spans="4:4">
      <c r="D3433" s="240"/>
    </row>
    <row r="3434" spans="4:4">
      <c r="D3434" s="240"/>
    </row>
    <row r="3435" spans="4:4">
      <c r="D3435" s="240"/>
    </row>
    <row r="3436" spans="4:4">
      <c r="D3436" s="240"/>
    </row>
    <row r="3437" spans="4:4">
      <c r="D3437" s="240"/>
    </row>
    <row r="3438" spans="4:4">
      <c r="D3438" s="240"/>
    </row>
    <row r="3439" spans="4:4">
      <c r="D3439" s="240"/>
    </row>
    <row r="3440" spans="4:4">
      <c r="D3440" s="240"/>
    </row>
    <row r="3441" spans="4:4">
      <c r="D3441" s="240"/>
    </row>
    <row r="3442" spans="4:4">
      <c r="D3442" s="240"/>
    </row>
    <row r="3443" spans="4:4">
      <c r="D3443" s="240"/>
    </row>
    <row r="3444" spans="4:4">
      <c r="D3444" s="240"/>
    </row>
    <row r="3445" spans="4:4">
      <c r="D3445" s="240"/>
    </row>
    <row r="3446" spans="4:4">
      <c r="D3446" s="240"/>
    </row>
    <row r="3447" spans="4:4">
      <c r="D3447" s="240"/>
    </row>
    <row r="3448" spans="4:4">
      <c r="D3448" s="240"/>
    </row>
    <row r="3449" spans="4:4">
      <c r="D3449" s="240"/>
    </row>
    <row r="3450" spans="4:4">
      <c r="D3450" s="240"/>
    </row>
    <row r="3451" spans="4:4">
      <c r="D3451" s="240"/>
    </row>
    <row r="3452" spans="4:4">
      <c r="D3452" s="240"/>
    </row>
    <row r="3453" spans="4:4">
      <c r="D3453" s="240"/>
    </row>
    <row r="3454" spans="4:4">
      <c r="D3454" s="240"/>
    </row>
    <row r="3455" spans="4:4">
      <c r="D3455" s="240"/>
    </row>
    <row r="3456" spans="4:4">
      <c r="D3456" s="240"/>
    </row>
    <row r="3457" spans="4:4">
      <c r="D3457" s="240"/>
    </row>
    <row r="3458" spans="4:4">
      <c r="D3458" s="240"/>
    </row>
    <row r="3459" spans="4:4">
      <c r="D3459" s="240"/>
    </row>
    <row r="3460" spans="4:4">
      <c r="D3460" s="240"/>
    </row>
    <row r="3461" spans="4:4">
      <c r="D3461" s="240"/>
    </row>
    <row r="3462" spans="4:4">
      <c r="D3462" s="240"/>
    </row>
    <row r="3463" spans="4:4">
      <c r="D3463" s="240"/>
    </row>
    <row r="3464" spans="4:4">
      <c r="D3464" s="240"/>
    </row>
    <row r="3465" spans="4:4">
      <c r="D3465" s="240"/>
    </row>
    <row r="3466" spans="4:4">
      <c r="D3466" s="240"/>
    </row>
    <row r="3467" spans="4:4">
      <c r="D3467" s="240"/>
    </row>
    <row r="3468" spans="4:4">
      <c r="D3468" s="240"/>
    </row>
    <row r="3469" spans="4:4">
      <c r="D3469" s="240"/>
    </row>
    <row r="3470" spans="4:4">
      <c r="D3470" s="240"/>
    </row>
    <row r="3471" spans="4:4">
      <c r="D3471" s="240"/>
    </row>
    <row r="3472" spans="4:4">
      <c r="D3472" s="240"/>
    </row>
    <row r="3473" spans="4:4">
      <c r="D3473" s="240"/>
    </row>
    <row r="3474" spans="4:4">
      <c r="D3474" s="240"/>
    </row>
    <row r="3475" spans="4:4">
      <c r="D3475" s="240"/>
    </row>
    <row r="3476" spans="4:4">
      <c r="D3476" s="240"/>
    </row>
    <row r="3477" spans="4:4">
      <c r="D3477" s="240"/>
    </row>
    <row r="3478" spans="4:4">
      <c r="D3478" s="240"/>
    </row>
    <row r="3479" spans="4:4">
      <c r="D3479" s="240"/>
    </row>
    <row r="3480" spans="4:4">
      <c r="D3480" s="240"/>
    </row>
    <row r="3481" spans="4:4">
      <c r="D3481" s="240"/>
    </row>
    <row r="3482" spans="4:4">
      <c r="D3482" s="240"/>
    </row>
    <row r="3483" spans="4:4">
      <c r="D3483" s="240"/>
    </row>
    <row r="3484" spans="4:4">
      <c r="D3484" s="240"/>
    </row>
    <row r="3485" spans="4:4">
      <c r="D3485" s="240"/>
    </row>
    <row r="3486" spans="4:4">
      <c r="D3486" s="240"/>
    </row>
    <row r="3487" spans="4:4">
      <c r="D3487" s="240"/>
    </row>
    <row r="3488" spans="4:4">
      <c r="D3488" s="240"/>
    </row>
    <row r="3489" spans="4:4">
      <c r="D3489" s="240"/>
    </row>
    <row r="3490" spans="4:4">
      <c r="D3490" s="240"/>
    </row>
    <row r="3491" spans="4:4">
      <c r="D3491" s="240"/>
    </row>
    <row r="3492" spans="4:4">
      <c r="D3492" s="240"/>
    </row>
    <row r="3493" spans="4:4">
      <c r="D3493" s="240"/>
    </row>
    <row r="3494" spans="4:4">
      <c r="D3494" s="240"/>
    </row>
    <row r="3495" spans="4:4">
      <c r="D3495" s="240"/>
    </row>
    <row r="3496" spans="4:4">
      <c r="D3496" s="240"/>
    </row>
    <row r="3497" spans="4:4">
      <c r="D3497" s="240"/>
    </row>
    <row r="3498" spans="4:4">
      <c r="D3498" s="240"/>
    </row>
    <row r="3499" spans="4:4">
      <c r="D3499" s="240"/>
    </row>
    <row r="3500" spans="4:4">
      <c r="D3500" s="240"/>
    </row>
    <row r="3501" spans="4:4">
      <c r="D3501" s="240"/>
    </row>
    <row r="3502" spans="4:4">
      <c r="D3502" s="240"/>
    </row>
    <row r="3503" spans="4:4">
      <c r="D3503" s="240"/>
    </row>
    <row r="3504" spans="4:4">
      <c r="D3504" s="240"/>
    </row>
    <row r="3505" spans="4:4">
      <c r="D3505" s="240"/>
    </row>
    <row r="3506" spans="4:4">
      <c r="D3506" s="240"/>
    </row>
    <row r="3507" spans="4:4">
      <c r="D3507" s="240"/>
    </row>
    <row r="3508" spans="4:4">
      <c r="D3508" s="240"/>
    </row>
    <row r="3509" spans="4:4">
      <c r="D3509" s="240"/>
    </row>
    <row r="3510" spans="4:4">
      <c r="D3510" s="240"/>
    </row>
    <row r="3511" spans="4:4">
      <c r="D3511" s="240"/>
    </row>
    <row r="3512" spans="4:4">
      <c r="D3512" s="240"/>
    </row>
    <row r="3513" spans="4:4">
      <c r="D3513" s="240"/>
    </row>
    <row r="3514" spans="4:4">
      <c r="D3514" s="240"/>
    </row>
    <row r="3515" spans="4:4">
      <c r="D3515" s="240"/>
    </row>
    <row r="3516" spans="4:4">
      <c r="D3516" s="240"/>
    </row>
    <row r="3517" spans="4:4">
      <c r="D3517" s="240"/>
    </row>
    <row r="3518" spans="4:4">
      <c r="D3518" s="240"/>
    </row>
    <row r="3519" spans="4:4">
      <c r="D3519" s="240"/>
    </row>
    <row r="3520" spans="4:4">
      <c r="D3520" s="240"/>
    </row>
    <row r="3521" spans="4:4">
      <c r="D3521" s="240"/>
    </row>
    <row r="3522" spans="4:4">
      <c r="D3522" s="240"/>
    </row>
    <row r="3523" spans="4:4">
      <c r="D3523" s="240"/>
    </row>
    <row r="3524" spans="4:4">
      <c r="D3524" s="240"/>
    </row>
    <row r="3525" spans="4:4">
      <c r="D3525" s="240"/>
    </row>
    <row r="3526" spans="4:4">
      <c r="D3526" s="240"/>
    </row>
    <row r="3527" spans="4:4">
      <c r="D3527" s="240"/>
    </row>
    <row r="3528" spans="4:4">
      <c r="D3528" s="240"/>
    </row>
    <row r="3529" spans="4:4">
      <c r="D3529" s="240"/>
    </row>
    <row r="3530" spans="4:4">
      <c r="D3530" s="240"/>
    </row>
    <row r="3531" spans="4:4">
      <c r="D3531" s="240"/>
    </row>
    <row r="3532" spans="4:4">
      <c r="D3532" s="240"/>
    </row>
    <row r="3533" spans="4:4">
      <c r="D3533" s="240"/>
    </row>
    <row r="3534" spans="4:4">
      <c r="D3534" s="240"/>
    </row>
    <row r="3535" spans="4:4">
      <c r="D3535" s="240"/>
    </row>
    <row r="3536" spans="4:4">
      <c r="D3536" s="240"/>
    </row>
    <row r="3537" spans="4:4">
      <c r="D3537" s="240"/>
    </row>
    <row r="3538" spans="4:4">
      <c r="D3538" s="240"/>
    </row>
    <row r="3539" spans="4:4">
      <c r="D3539" s="240"/>
    </row>
    <row r="3540" spans="4:4">
      <c r="D3540" s="240"/>
    </row>
    <row r="3541" spans="4:4">
      <c r="D3541" s="240"/>
    </row>
    <row r="3542" spans="4:4">
      <c r="D3542" s="240"/>
    </row>
    <row r="3543" spans="4:4">
      <c r="D3543" s="240"/>
    </row>
    <row r="3544" spans="4:4">
      <c r="D3544" s="240"/>
    </row>
    <row r="3545" spans="4:4">
      <c r="D3545" s="240"/>
    </row>
    <row r="3546" spans="4:4">
      <c r="D3546" s="240"/>
    </row>
    <row r="3547" spans="4:4">
      <c r="D3547" s="240"/>
    </row>
    <row r="3548" spans="4:4">
      <c r="D3548" s="240"/>
    </row>
    <row r="3549" spans="4:4">
      <c r="D3549" s="240"/>
    </row>
    <row r="3550" spans="4:4">
      <c r="D3550" s="240"/>
    </row>
    <row r="3551" spans="4:4">
      <c r="D3551" s="240"/>
    </row>
    <row r="3552" spans="4:4">
      <c r="D3552" s="240"/>
    </row>
    <row r="3553" spans="4:4">
      <c r="D3553" s="240"/>
    </row>
    <row r="3554" spans="4:4">
      <c r="D3554" s="240"/>
    </row>
    <row r="3555" spans="4:4">
      <c r="D3555" s="240"/>
    </row>
    <row r="3556" spans="4:4">
      <c r="D3556" s="240"/>
    </row>
    <row r="3557" spans="4:4">
      <c r="D3557" s="240"/>
    </row>
    <row r="3558" spans="4:4">
      <c r="D3558" s="240"/>
    </row>
    <row r="3559" spans="4:4">
      <c r="D3559" s="240"/>
    </row>
    <row r="3560" spans="4:4">
      <c r="D3560" s="240"/>
    </row>
    <row r="3561" spans="4:4">
      <c r="D3561" s="240"/>
    </row>
    <row r="3562" spans="4:4">
      <c r="D3562" s="240"/>
    </row>
    <row r="3563" spans="4:4">
      <c r="D3563" s="240"/>
    </row>
    <row r="3564" spans="4:4">
      <c r="D3564" s="240"/>
    </row>
    <row r="3565" spans="4:4">
      <c r="D3565" s="240"/>
    </row>
    <row r="3566" spans="4:4">
      <c r="D3566" s="240"/>
    </row>
    <row r="3567" spans="4:4">
      <c r="D3567" s="240"/>
    </row>
    <row r="3568" spans="4:4">
      <c r="D3568" s="240"/>
    </row>
    <row r="3569" spans="4:4">
      <c r="D3569" s="240"/>
    </row>
    <row r="3570" spans="4:4">
      <c r="D3570" s="240"/>
    </row>
    <row r="3571" spans="4:4">
      <c r="D3571" s="240"/>
    </row>
    <row r="3572" spans="4:4">
      <c r="D3572" s="240"/>
    </row>
    <row r="3573" spans="4:4">
      <c r="D3573" s="240"/>
    </row>
    <row r="3574" spans="4:4">
      <c r="D3574" s="240"/>
    </row>
    <row r="3575" spans="4:4">
      <c r="D3575" s="240"/>
    </row>
    <row r="3576" spans="4:4">
      <c r="D3576" s="240"/>
    </row>
    <row r="3577" spans="4:4">
      <c r="D3577" s="240"/>
    </row>
    <row r="3578" spans="4:4">
      <c r="D3578" s="240"/>
    </row>
    <row r="3579" spans="4:4">
      <c r="D3579" s="240"/>
    </row>
    <row r="3580" spans="4:4">
      <c r="D3580" s="240"/>
    </row>
    <row r="3581" spans="4:4">
      <c r="D3581" s="240"/>
    </row>
    <row r="3582" spans="4:4">
      <c r="D3582" s="240"/>
    </row>
    <row r="3583" spans="4:4">
      <c r="D3583" s="240"/>
    </row>
    <row r="3584" spans="4:4">
      <c r="D3584" s="240"/>
    </row>
    <row r="3585" spans="4:4">
      <c r="D3585" s="240"/>
    </row>
    <row r="3586" spans="4:4">
      <c r="D3586" s="240"/>
    </row>
    <row r="3587" spans="4:4">
      <c r="D3587" s="240"/>
    </row>
    <row r="3588" spans="4:4">
      <c r="D3588" s="240"/>
    </row>
    <row r="3589" spans="4:4">
      <c r="D3589" s="240"/>
    </row>
    <row r="3590" spans="4:4">
      <c r="D3590" s="240"/>
    </row>
    <row r="3591" spans="4:4">
      <c r="D3591" s="240"/>
    </row>
    <row r="3592" spans="4:4">
      <c r="D3592" s="240"/>
    </row>
    <row r="3593" spans="4:4">
      <c r="D3593" s="240"/>
    </row>
    <row r="3594" spans="4:4">
      <c r="D3594" s="240"/>
    </row>
    <row r="3595" spans="4:4">
      <c r="D3595" s="240"/>
    </row>
    <row r="3596" spans="4:4">
      <c r="D3596" s="240"/>
    </row>
    <row r="3597" spans="4:4">
      <c r="D3597" s="240"/>
    </row>
    <row r="3598" spans="4:4">
      <c r="D3598" s="240"/>
    </row>
    <row r="3599" spans="4:4">
      <c r="D3599" s="240"/>
    </row>
    <row r="3600" spans="4:4">
      <c r="D3600" s="240"/>
    </row>
    <row r="3601" spans="4:4">
      <c r="D3601" s="240"/>
    </row>
    <row r="3602" spans="4:4">
      <c r="D3602" s="240"/>
    </row>
    <row r="3603" spans="4:4">
      <c r="D3603" s="240"/>
    </row>
    <row r="3604" spans="4:4">
      <c r="D3604" s="240"/>
    </row>
    <row r="3605" spans="4:4">
      <c r="D3605" s="240"/>
    </row>
    <row r="3606" spans="4:4">
      <c r="D3606" s="240"/>
    </row>
    <row r="3607" spans="4:4">
      <c r="D3607" s="240"/>
    </row>
    <row r="3608" spans="4:4">
      <c r="D3608" s="240"/>
    </row>
    <row r="3609" spans="4:4">
      <c r="D3609" s="240"/>
    </row>
    <row r="3610" spans="4:4">
      <c r="D3610" s="240"/>
    </row>
    <row r="3611" spans="4:4">
      <c r="D3611" s="240"/>
    </row>
    <row r="3612" spans="4:4">
      <c r="D3612" s="240"/>
    </row>
    <row r="3613" spans="4:4">
      <c r="D3613" s="240"/>
    </row>
    <row r="3614" spans="4:4">
      <c r="D3614" s="240"/>
    </row>
    <row r="3615" spans="4:4">
      <c r="D3615" s="240"/>
    </row>
    <row r="3616" spans="4:4">
      <c r="D3616" s="240"/>
    </row>
    <row r="3617" spans="4:4">
      <c r="D3617" s="240"/>
    </row>
    <row r="3618" spans="4:4">
      <c r="D3618" s="240"/>
    </row>
    <row r="3619" spans="4:4">
      <c r="D3619" s="240"/>
    </row>
    <row r="3620" spans="4:4">
      <c r="D3620" s="240"/>
    </row>
    <row r="3621" spans="4:4">
      <c r="D3621" s="240"/>
    </row>
    <row r="3622" spans="4:4">
      <c r="D3622" s="240"/>
    </row>
    <row r="3623" spans="4:4">
      <c r="D3623" s="240"/>
    </row>
    <row r="3624" spans="4:4">
      <c r="D3624" s="240"/>
    </row>
    <row r="3625" spans="4:4">
      <c r="D3625" s="240"/>
    </row>
    <row r="3626" spans="4:4">
      <c r="D3626" s="240"/>
    </row>
    <row r="3627" spans="4:4">
      <c r="D3627" s="240"/>
    </row>
    <row r="3628" spans="4:4">
      <c r="D3628" s="240"/>
    </row>
    <row r="3629" spans="4:4">
      <c r="D3629" s="240"/>
    </row>
    <row r="3630" spans="4:4">
      <c r="D3630" s="240"/>
    </row>
    <row r="3631" spans="4:4">
      <c r="D3631" s="240"/>
    </row>
    <row r="3632" spans="4:4">
      <c r="D3632" s="240"/>
    </row>
    <row r="3633" spans="4:4">
      <c r="D3633" s="240"/>
    </row>
    <row r="3634" spans="4:4">
      <c r="D3634" s="240"/>
    </row>
    <row r="3635" spans="4:4">
      <c r="D3635" s="240"/>
    </row>
    <row r="3636" spans="4:4">
      <c r="D3636" s="240"/>
    </row>
    <row r="3637" spans="4:4">
      <c r="D3637" s="240"/>
    </row>
    <row r="3638" spans="4:4">
      <c r="D3638" s="240"/>
    </row>
    <row r="3639" spans="4:4">
      <c r="D3639" s="240"/>
    </row>
    <row r="3640" spans="4:4">
      <c r="D3640" s="240"/>
    </row>
    <row r="3641" spans="4:4">
      <c r="D3641" s="240"/>
    </row>
    <row r="3642" spans="4:4">
      <c r="D3642" s="240"/>
    </row>
    <row r="3643" spans="4:4">
      <c r="D3643" s="240"/>
    </row>
    <row r="3644" spans="4:4">
      <c r="D3644" s="240"/>
    </row>
    <row r="3645" spans="4:4">
      <c r="D3645" s="240"/>
    </row>
    <row r="3646" spans="4:4">
      <c r="D3646" s="240"/>
    </row>
    <row r="3647" spans="4:4">
      <c r="D3647" s="240"/>
    </row>
    <row r="3648" spans="4:4">
      <c r="D3648" s="240"/>
    </row>
    <row r="3649" spans="4:4">
      <c r="D3649" s="240"/>
    </row>
    <row r="3650" spans="4:4">
      <c r="D3650" s="240"/>
    </row>
    <row r="3651" spans="4:4">
      <c r="D3651" s="240"/>
    </row>
    <row r="3652" spans="4:4">
      <c r="D3652" s="240"/>
    </row>
    <row r="3653" spans="4:4">
      <c r="D3653" s="240"/>
    </row>
    <row r="3654" spans="4:4">
      <c r="D3654" s="240"/>
    </row>
    <row r="3655" spans="4:4">
      <c r="D3655" s="240"/>
    </row>
    <row r="3656" spans="4:4">
      <c r="D3656" s="240"/>
    </row>
    <row r="3657" spans="4:4">
      <c r="D3657" s="240"/>
    </row>
    <row r="3658" spans="4:4">
      <c r="D3658" s="240"/>
    </row>
    <row r="3659" spans="4:4">
      <c r="D3659" s="240"/>
    </row>
    <row r="3660" spans="4:4">
      <c r="D3660" s="240"/>
    </row>
    <row r="3661" spans="4:4">
      <c r="D3661" s="240"/>
    </row>
    <row r="3662" spans="4:4">
      <c r="D3662" s="240"/>
    </row>
    <row r="3663" spans="4:4">
      <c r="D3663" s="240"/>
    </row>
    <row r="3664" spans="4:4">
      <c r="D3664" s="240"/>
    </row>
    <row r="3665" spans="4:4">
      <c r="D3665" s="240"/>
    </row>
    <row r="3666" spans="4:4">
      <c r="D3666" s="240"/>
    </row>
    <row r="3667" spans="4:4">
      <c r="D3667" s="240"/>
    </row>
    <row r="3668" spans="4:4">
      <c r="D3668" s="240"/>
    </row>
    <row r="3669" spans="4:4">
      <c r="D3669" s="240"/>
    </row>
    <row r="3670" spans="4:4">
      <c r="D3670" s="240"/>
    </row>
    <row r="3671" spans="4:4">
      <c r="D3671" s="240"/>
    </row>
    <row r="3672" spans="4:4">
      <c r="D3672" s="240"/>
    </row>
    <row r="3673" spans="4:4">
      <c r="D3673" s="240"/>
    </row>
    <row r="3674" spans="4:4">
      <c r="D3674" s="240"/>
    </row>
    <row r="3675" spans="4:4">
      <c r="D3675" s="240"/>
    </row>
    <row r="3676" spans="4:4">
      <c r="D3676" s="240"/>
    </row>
    <row r="3677" spans="4:4">
      <c r="D3677" s="240"/>
    </row>
    <row r="3678" spans="4:4">
      <c r="D3678" s="240"/>
    </row>
    <row r="3679" spans="4:4">
      <c r="D3679" s="240"/>
    </row>
    <row r="3680" spans="4:4">
      <c r="D3680" s="240"/>
    </row>
    <row r="3681" spans="4:4">
      <c r="D3681" s="240"/>
    </row>
    <row r="3682" spans="4:4">
      <c r="D3682" s="240"/>
    </row>
    <row r="3683" spans="4:4">
      <c r="D3683" s="240"/>
    </row>
    <row r="3684" spans="4:4">
      <c r="D3684" s="240"/>
    </row>
    <row r="3685" spans="4:4">
      <c r="D3685" s="240"/>
    </row>
    <row r="3686" spans="4:4">
      <c r="D3686" s="240"/>
    </row>
    <row r="3687" spans="4:4">
      <c r="D3687" s="240"/>
    </row>
    <row r="3688" spans="4:4">
      <c r="D3688" s="240"/>
    </row>
    <row r="3689" spans="4:4">
      <c r="D3689" s="240"/>
    </row>
    <row r="3690" spans="4:4">
      <c r="D3690" s="240"/>
    </row>
    <row r="3691" spans="4:4">
      <c r="D3691" s="240"/>
    </row>
    <row r="3692" spans="4:4">
      <c r="D3692" s="240"/>
    </row>
    <row r="3693" spans="4:4">
      <c r="D3693" s="240"/>
    </row>
    <row r="3694" spans="4:4">
      <c r="D3694" s="240"/>
    </row>
    <row r="3695" spans="4:4">
      <c r="D3695" s="240"/>
    </row>
    <row r="3696" spans="4:4">
      <c r="D3696" s="240"/>
    </row>
    <row r="3697" spans="4:4">
      <c r="D3697" s="240"/>
    </row>
    <row r="3698" spans="4:4">
      <c r="D3698" s="240"/>
    </row>
    <row r="3699" spans="4:4">
      <c r="D3699" s="240"/>
    </row>
    <row r="3700" spans="4:4">
      <c r="D3700" s="240"/>
    </row>
    <row r="3701" spans="4:4">
      <c r="D3701" s="240"/>
    </row>
    <row r="3702" spans="4:4">
      <c r="D3702" s="240"/>
    </row>
    <row r="3703" spans="4:4">
      <c r="D3703" s="240"/>
    </row>
    <row r="3704" spans="4:4">
      <c r="D3704" s="240"/>
    </row>
    <row r="3705" spans="4:4">
      <c r="D3705" s="240"/>
    </row>
    <row r="3706" spans="4:4">
      <c r="D3706" s="240"/>
    </row>
    <row r="3707" spans="4:4">
      <c r="D3707" s="240"/>
    </row>
    <row r="3708" spans="4:4">
      <c r="D3708" s="240"/>
    </row>
    <row r="3709" spans="4:4">
      <c r="D3709" s="240"/>
    </row>
    <row r="3710" spans="4:4">
      <c r="D3710" s="240"/>
    </row>
    <row r="3711" spans="4:4">
      <c r="D3711" s="240"/>
    </row>
    <row r="3712" spans="4:4">
      <c r="D3712" s="240"/>
    </row>
    <row r="3713" spans="4:4">
      <c r="D3713" s="240"/>
    </row>
    <row r="3714" spans="4:4">
      <c r="D3714" s="240"/>
    </row>
    <row r="3715" spans="4:4">
      <c r="D3715" s="240"/>
    </row>
    <row r="3716" spans="4:4">
      <c r="D3716" s="240"/>
    </row>
    <row r="3717" spans="4:4">
      <c r="D3717" s="240"/>
    </row>
    <row r="3718" spans="4:4">
      <c r="D3718" s="240"/>
    </row>
    <row r="3719" spans="4:4">
      <c r="D3719" s="240"/>
    </row>
    <row r="3720" spans="4:4">
      <c r="D3720" s="240"/>
    </row>
    <row r="3721" spans="4:4">
      <c r="D3721" s="240"/>
    </row>
    <row r="3722" spans="4:4">
      <c r="D3722" s="240"/>
    </row>
    <row r="3723" spans="4:4">
      <c r="D3723" s="240"/>
    </row>
    <row r="3724" spans="4:4">
      <c r="D3724" s="240"/>
    </row>
    <row r="3725" spans="4:4">
      <c r="D3725" s="240"/>
    </row>
    <row r="3726" spans="4:4">
      <c r="D3726" s="240"/>
    </row>
    <row r="3727" spans="4:4">
      <c r="D3727" s="240"/>
    </row>
    <row r="3728" spans="4:4">
      <c r="D3728" s="240"/>
    </row>
    <row r="3729" spans="4:4">
      <c r="D3729" s="240"/>
    </row>
    <row r="3730" spans="4:4">
      <c r="D3730" s="240"/>
    </row>
    <row r="3731" spans="4:4">
      <c r="D3731" s="240"/>
    </row>
    <row r="3732" spans="4:4">
      <c r="D3732" s="240"/>
    </row>
    <row r="3733" spans="4:4">
      <c r="D3733" s="240"/>
    </row>
    <row r="3734" spans="4:4">
      <c r="D3734" s="240"/>
    </row>
    <row r="3735" spans="4:4">
      <c r="D3735" s="240"/>
    </row>
    <row r="3736" spans="4:4">
      <c r="D3736" s="240"/>
    </row>
    <row r="3737" spans="4:4">
      <c r="D3737" s="240"/>
    </row>
    <row r="3738" spans="4:4">
      <c r="D3738" s="240"/>
    </row>
    <row r="3739" spans="4:4">
      <c r="D3739" s="240"/>
    </row>
    <row r="3740" spans="4:4">
      <c r="D3740" s="240"/>
    </row>
    <row r="3741" spans="4:4">
      <c r="D3741" s="240"/>
    </row>
    <row r="3742" spans="4:4">
      <c r="D3742" s="240"/>
    </row>
    <row r="3743" spans="4:4">
      <c r="D3743" s="240"/>
    </row>
    <row r="3744" spans="4:4">
      <c r="D3744" s="240"/>
    </row>
    <row r="3745" spans="4:4">
      <c r="D3745" s="240"/>
    </row>
    <row r="3746" spans="4:4">
      <c r="D3746" s="240"/>
    </row>
    <row r="3747" spans="4:4">
      <c r="D3747" s="240"/>
    </row>
    <row r="3748" spans="4:4">
      <c r="D3748" s="240"/>
    </row>
    <row r="3749" spans="4:4">
      <c r="D3749" s="240"/>
    </row>
    <row r="3750" spans="4:4">
      <c r="D3750" s="240"/>
    </row>
    <row r="3751" spans="4:4">
      <c r="D3751" s="240"/>
    </row>
    <row r="3752" spans="4:4">
      <c r="D3752" s="240"/>
    </row>
    <row r="3753" spans="4:4">
      <c r="D3753" s="240"/>
    </row>
    <row r="3754" spans="4:4">
      <c r="D3754" s="240"/>
    </row>
    <row r="3755" spans="4:4">
      <c r="D3755" s="240"/>
    </row>
    <row r="3756" spans="4:4">
      <c r="D3756" s="240"/>
    </row>
    <row r="3757" spans="4:4">
      <c r="D3757" s="240"/>
    </row>
    <row r="3758" spans="4:4">
      <c r="D3758" s="240"/>
    </row>
    <row r="3759" spans="4:4">
      <c r="D3759" s="240"/>
    </row>
    <row r="3760" spans="4:4">
      <c r="D3760" s="240"/>
    </row>
    <row r="3761" spans="4:4">
      <c r="D3761" s="240"/>
    </row>
    <row r="3762" spans="4:4">
      <c r="D3762" s="240"/>
    </row>
    <row r="3763" spans="4:4">
      <c r="D3763" s="240"/>
    </row>
    <row r="3764" spans="4:4">
      <c r="D3764" s="240"/>
    </row>
    <row r="3765" spans="4:4">
      <c r="D3765" s="240"/>
    </row>
    <row r="3766" spans="4:4">
      <c r="D3766" s="240"/>
    </row>
    <row r="3767" spans="4:4">
      <c r="D3767" s="240"/>
    </row>
    <row r="3768" spans="4:4">
      <c r="D3768" s="240"/>
    </row>
    <row r="3769" spans="4:4">
      <c r="D3769" s="240"/>
    </row>
    <row r="3770" spans="4:4">
      <c r="D3770" s="240"/>
    </row>
    <row r="3771" spans="4:4">
      <c r="D3771" s="240"/>
    </row>
    <row r="3772" spans="4:4">
      <c r="D3772" s="240"/>
    </row>
    <row r="3773" spans="4:4">
      <c r="D3773" s="240"/>
    </row>
    <row r="3774" spans="4:4">
      <c r="D3774" s="240"/>
    </row>
    <row r="3775" spans="4:4">
      <c r="D3775" s="240"/>
    </row>
    <row r="3776" spans="4:4">
      <c r="D3776" s="240"/>
    </row>
    <row r="3777" spans="4:4">
      <c r="D3777" s="240"/>
    </row>
    <row r="3778" spans="4:4">
      <c r="D3778" s="240"/>
    </row>
    <row r="3779" spans="4:4">
      <c r="D3779" s="240"/>
    </row>
    <row r="3780" spans="4:4">
      <c r="D3780" s="240"/>
    </row>
    <row r="3781" spans="4:4">
      <c r="D3781" s="240"/>
    </row>
    <row r="3782" spans="4:4">
      <c r="D3782" s="240"/>
    </row>
    <row r="3783" spans="4:4">
      <c r="D3783" s="240"/>
    </row>
    <row r="3784" spans="4:4">
      <c r="D3784" s="240"/>
    </row>
    <row r="3785" spans="4:4">
      <c r="D3785" s="240"/>
    </row>
    <row r="3786" spans="4:4">
      <c r="D3786" s="240"/>
    </row>
    <row r="3787" spans="4:4">
      <c r="D3787" s="240"/>
    </row>
    <row r="3788" spans="4:4">
      <c r="D3788" s="240"/>
    </row>
    <row r="3789" spans="4:4">
      <c r="D3789" s="240"/>
    </row>
    <row r="3790" spans="4:4">
      <c r="D3790" s="240"/>
    </row>
    <row r="3791" spans="4:4">
      <c r="D3791" s="240"/>
    </row>
    <row r="3792" spans="4:4">
      <c r="D3792" s="240"/>
    </row>
    <row r="3793" spans="4:4">
      <c r="D3793" s="240"/>
    </row>
    <row r="3794" spans="4:4">
      <c r="D3794" s="240"/>
    </row>
    <row r="3795" spans="4:4">
      <c r="D3795" s="240"/>
    </row>
    <row r="3796" spans="4:4">
      <c r="D3796" s="240"/>
    </row>
    <row r="3797" spans="4:4">
      <c r="D3797" s="240"/>
    </row>
    <row r="3798" spans="4:4">
      <c r="D3798" s="240"/>
    </row>
    <row r="3799" spans="4:4">
      <c r="D3799" s="240"/>
    </row>
    <row r="3800" spans="4:4">
      <c r="D3800" s="240"/>
    </row>
    <row r="3801" spans="4:4">
      <c r="D3801" s="240"/>
    </row>
    <row r="3802" spans="4:4">
      <c r="D3802" s="240"/>
    </row>
    <row r="3803" spans="4:4">
      <c r="D3803" s="240"/>
    </row>
    <row r="3804" spans="4:4">
      <c r="D3804" s="240"/>
    </row>
    <row r="3805" spans="4:4">
      <c r="D3805" s="240"/>
    </row>
    <row r="3806" spans="4:4">
      <c r="D3806" s="240"/>
    </row>
    <row r="3807" spans="4:4">
      <c r="D3807" s="240"/>
    </row>
    <row r="3808" spans="4:4">
      <c r="D3808" s="240"/>
    </row>
    <row r="3809" spans="4:4">
      <c r="D3809" s="240"/>
    </row>
    <row r="3810" spans="4:4">
      <c r="D3810" s="240"/>
    </row>
    <row r="3811" spans="4:4">
      <c r="D3811" s="240"/>
    </row>
    <row r="3812" spans="4:4">
      <c r="D3812" s="240"/>
    </row>
    <row r="3813" spans="4:4">
      <c r="D3813" s="240"/>
    </row>
    <row r="3814" spans="4:4">
      <c r="D3814" s="240"/>
    </row>
    <row r="3815" spans="4:4">
      <c r="D3815" s="240"/>
    </row>
    <row r="3816" spans="4:4">
      <c r="D3816" s="240"/>
    </row>
    <row r="3817" spans="4:4">
      <c r="D3817" s="240"/>
    </row>
    <row r="3818" spans="4:4">
      <c r="D3818" s="240"/>
    </row>
    <row r="3819" spans="4:4">
      <c r="D3819" s="240"/>
    </row>
    <row r="3820" spans="4:4">
      <c r="D3820" s="240"/>
    </row>
    <row r="3821" spans="4:4">
      <c r="D3821" s="240"/>
    </row>
    <row r="3822" spans="4:4">
      <c r="D3822" s="240"/>
    </row>
    <row r="3823" spans="4:4">
      <c r="D3823" s="240"/>
    </row>
    <row r="3824" spans="4:4">
      <c r="D3824" s="240"/>
    </row>
    <row r="3825" spans="4:4">
      <c r="D3825" s="240"/>
    </row>
    <row r="3826" spans="4:4">
      <c r="D3826" s="240"/>
    </row>
    <row r="3827" spans="4:4">
      <c r="D3827" s="240"/>
    </row>
    <row r="3828" spans="4:4">
      <c r="D3828" s="240"/>
    </row>
    <row r="3829" spans="4:4">
      <c r="D3829" s="240"/>
    </row>
    <row r="3830" spans="4:4">
      <c r="D3830" s="240"/>
    </row>
    <row r="3831" spans="4:4">
      <c r="D3831" s="240"/>
    </row>
    <row r="3832" spans="4:4">
      <c r="D3832" s="240"/>
    </row>
    <row r="3833" spans="4:4">
      <c r="D3833" s="240"/>
    </row>
    <row r="3834" spans="4:4">
      <c r="D3834" s="240"/>
    </row>
    <row r="3835" spans="4:4">
      <c r="D3835" s="240"/>
    </row>
    <row r="3836" spans="4:4">
      <c r="D3836" s="240"/>
    </row>
    <row r="3837" spans="4:4">
      <c r="D3837" s="240"/>
    </row>
    <row r="3838" spans="4:4">
      <c r="D3838" s="240"/>
    </row>
    <row r="3839" spans="4:4">
      <c r="D3839" s="240"/>
    </row>
    <row r="3840" spans="4:4">
      <c r="D3840" s="240"/>
    </row>
    <row r="3841" spans="4:4">
      <c r="D3841" s="240"/>
    </row>
    <row r="3842" spans="4:4">
      <c r="D3842" s="240"/>
    </row>
    <row r="3843" spans="4:4">
      <c r="D3843" s="240"/>
    </row>
    <row r="3844" spans="4:4">
      <c r="D3844" s="240"/>
    </row>
    <row r="3845" spans="4:4">
      <c r="D3845" s="240"/>
    </row>
    <row r="3846" spans="4:4">
      <c r="D3846" s="240"/>
    </row>
    <row r="3847" spans="4:4">
      <c r="D3847" s="240"/>
    </row>
    <row r="3848" spans="4:4">
      <c r="D3848" s="240"/>
    </row>
    <row r="3849" spans="4:4">
      <c r="D3849" s="240"/>
    </row>
    <row r="3850" spans="4:4">
      <c r="D3850" s="240"/>
    </row>
    <row r="3851" spans="4:4">
      <c r="D3851" s="240"/>
    </row>
    <row r="3852" spans="4:4">
      <c r="D3852" s="240"/>
    </row>
    <row r="3853" spans="4:4">
      <c r="D3853" s="240"/>
    </row>
    <row r="3854" spans="4:4">
      <c r="D3854" s="240"/>
    </row>
    <row r="3855" spans="4:4">
      <c r="D3855" s="240"/>
    </row>
    <row r="3856" spans="4:4">
      <c r="D3856" s="240"/>
    </row>
    <row r="3857" spans="4:4">
      <c r="D3857" s="240"/>
    </row>
    <row r="3858" spans="4:4">
      <c r="D3858" s="240"/>
    </row>
    <row r="3859" spans="4:4">
      <c r="D3859" s="240"/>
    </row>
    <row r="3860" spans="4:4">
      <c r="D3860" s="240"/>
    </row>
    <row r="3861" spans="4:4">
      <c r="D3861" s="240"/>
    </row>
    <row r="3862" spans="4:4">
      <c r="D3862" s="240"/>
    </row>
    <row r="3863" spans="4:4">
      <c r="D3863" s="240"/>
    </row>
    <row r="3864" spans="4:4">
      <c r="D3864" s="240"/>
    </row>
    <row r="3865" spans="4:4">
      <c r="D3865" s="240"/>
    </row>
    <row r="3866" spans="4:4">
      <c r="D3866" s="240"/>
    </row>
    <row r="3867" spans="4:4">
      <c r="D3867" s="240"/>
    </row>
    <row r="3868" spans="4:4">
      <c r="D3868" s="240"/>
    </row>
    <row r="3869" spans="4:4">
      <c r="D3869" s="240"/>
    </row>
    <row r="3870" spans="4:4">
      <c r="D3870" s="240"/>
    </row>
    <row r="3871" spans="4:4">
      <c r="D3871" s="240"/>
    </row>
    <row r="3872" spans="4:4">
      <c r="D3872" s="240"/>
    </row>
    <row r="3873" spans="4:4">
      <c r="D3873" s="240"/>
    </row>
    <row r="3874" spans="4:4">
      <c r="D3874" s="240"/>
    </row>
    <row r="3875" spans="4:4">
      <c r="D3875" s="240"/>
    </row>
    <row r="3876" spans="4:4">
      <c r="D3876" s="240"/>
    </row>
    <row r="3877" spans="4:4">
      <c r="D3877" s="240"/>
    </row>
    <row r="3878" spans="4:4">
      <c r="D3878" s="240"/>
    </row>
    <row r="3879" spans="4:4">
      <c r="D3879" s="240"/>
    </row>
    <row r="3880" spans="4:4">
      <c r="D3880" s="240"/>
    </row>
    <row r="3881" spans="4:4">
      <c r="D3881" s="240"/>
    </row>
    <row r="3882" spans="4:4">
      <c r="D3882" s="240"/>
    </row>
    <row r="3883" spans="4:4">
      <c r="D3883" s="240"/>
    </row>
    <row r="3884" spans="4:4">
      <c r="D3884" s="240"/>
    </row>
    <row r="3885" spans="4:4">
      <c r="D3885" s="240"/>
    </row>
    <row r="3886" spans="4:4">
      <c r="D3886" s="240"/>
    </row>
    <row r="3887" spans="4:4">
      <c r="D3887" s="240"/>
    </row>
    <row r="3888" spans="4:4">
      <c r="D3888" s="240"/>
    </row>
    <row r="3889" spans="4:4">
      <c r="D3889" s="240"/>
    </row>
    <row r="3890" spans="4:4">
      <c r="D3890" s="240"/>
    </row>
    <row r="3891" spans="4:4">
      <c r="D3891" s="240"/>
    </row>
    <row r="3892" spans="4:4">
      <c r="D3892" s="240"/>
    </row>
    <row r="3893" spans="4:4">
      <c r="D3893" s="240"/>
    </row>
    <row r="3894" spans="4:4">
      <c r="D3894" s="240"/>
    </row>
    <row r="3895" spans="4:4">
      <c r="D3895" s="240"/>
    </row>
    <row r="3896" spans="4:4">
      <c r="D3896" s="240"/>
    </row>
    <row r="3897" spans="4:4">
      <c r="D3897" s="240"/>
    </row>
    <row r="3898" spans="4:4">
      <c r="D3898" s="240"/>
    </row>
    <row r="3899" spans="4:4">
      <c r="D3899" s="240"/>
    </row>
    <row r="3900" spans="4:4">
      <c r="D3900" s="240"/>
    </row>
    <row r="3901" spans="4:4">
      <c r="D3901" s="240"/>
    </row>
    <row r="3902" spans="4:4">
      <c r="D3902" s="240"/>
    </row>
    <row r="3903" spans="4:4">
      <c r="D3903" s="240"/>
    </row>
    <row r="3904" spans="4:4">
      <c r="D3904" s="240"/>
    </row>
    <row r="3905" spans="4:4">
      <c r="D3905" s="240"/>
    </row>
    <row r="3906" spans="4:4">
      <c r="D3906" s="240"/>
    </row>
    <row r="3907" spans="4:4">
      <c r="D3907" s="240"/>
    </row>
    <row r="3908" spans="4:4">
      <c r="D3908" s="240"/>
    </row>
    <row r="3909" spans="4:4">
      <c r="D3909" s="240"/>
    </row>
    <row r="3910" spans="4:4">
      <c r="D3910" s="240"/>
    </row>
    <row r="3911" spans="4:4">
      <c r="D3911" s="240"/>
    </row>
    <row r="3912" spans="4:4">
      <c r="D3912" s="240"/>
    </row>
    <row r="3913" spans="4:4">
      <c r="D3913" s="240"/>
    </row>
    <row r="3914" spans="4:4">
      <c r="D3914" s="240"/>
    </row>
    <row r="3915" spans="4:4">
      <c r="D3915" s="240"/>
    </row>
    <row r="3916" spans="4:4">
      <c r="D3916" s="240"/>
    </row>
    <row r="3917" spans="4:4">
      <c r="D3917" s="240"/>
    </row>
    <row r="3918" spans="4:4">
      <c r="D3918" s="240"/>
    </row>
    <row r="3919" spans="4:4">
      <c r="D3919" s="240"/>
    </row>
    <row r="3920" spans="4:4">
      <c r="D3920" s="240"/>
    </row>
    <row r="3921" spans="4:4">
      <c r="D3921" s="240"/>
    </row>
    <row r="3922" spans="4:4">
      <c r="D3922" s="240"/>
    </row>
    <row r="3923" spans="4:4">
      <c r="D3923" s="240"/>
    </row>
    <row r="3924" spans="4:4">
      <c r="D3924" s="240"/>
    </row>
    <row r="3925" spans="4:4">
      <c r="D3925" s="240"/>
    </row>
    <row r="3926" spans="4:4">
      <c r="D3926" s="240"/>
    </row>
    <row r="3927" spans="4:4">
      <c r="D3927" s="240"/>
    </row>
    <row r="3928" spans="4:4">
      <c r="D3928" s="240"/>
    </row>
    <row r="3929" spans="4:4">
      <c r="D3929" s="240"/>
    </row>
    <row r="3930" spans="4:4">
      <c r="D3930" s="240"/>
    </row>
    <row r="3931" spans="4:4">
      <c r="D3931" s="240"/>
    </row>
    <row r="3932" spans="4:4">
      <c r="D3932" s="240"/>
    </row>
    <row r="3933" spans="4:4">
      <c r="D3933" s="240"/>
    </row>
    <row r="3934" spans="4:4">
      <c r="D3934" s="240"/>
    </row>
    <row r="3935" spans="4:4">
      <c r="D3935" s="240"/>
    </row>
    <row r="3936" spans="4:4">
      <c r="D3936" s="240"/>
    </row>
    <row r="3937" spans="4:4">
      <c r="D3937" s="240"/>
    </row>
    <row r="3938" spans="4:4">
      <c r="D3938" s="240"/>
    </row>
    <row r="3939" spans="4:4">
      <c r="D3939" s="240"/>
    </row>
    <row r="3940" spans="4:4">
      <c r="D3940" s="240"/>
    </row>
    <row r="3941" spans="4:4">
      <c r="D3941" s="240"/>
    </row>
    <row r="3942" spans="4:4">
      <c r="D3942" s="240"/>
    </row>
    <row r="3943" spans="4:4">
      <c r="D3943" s="240"/>
    </row>
    <row r="3944" spans="4:4">
      <c r="D3944" s="240"/>
    </row>
    <row r="3945" spans="4:4">
      <c r="D3945" s="240"/>
    </row>
    <row r="3946" spans="4:4">
      <c r="D3946" s="240"/>
    </row>
    <row r="3947" spans="4:4">
      <c r="D3947" s="240"/>
    </row>
    <row r="3948" spans="4:4">
      <c r="D3948" s="240"/>
    </row>
    <row r="3949" spans="4:4">
      <c r="D3949" s="240"/>
    </row>
    <row r="3950" spans="4:4">
      <c r="D3950" s="240"/>
    </row>
    <row r="3951" spans="4:4">
      <c r="D3951" s="240"/>
    </row>
    <row r="3952" spans="4:4">
      <c r="D3952" s="240"/>
    </row>
    <row r="3953" spans="4:4">
      <c r="D3953" s="240"/>
    </row>
    <row r="3954" spans="4:4">
      <c r="D3954" s="240"/>
    </row>
    <row r="3955" spans="4:4">
      <c r="D3955" s="240"/>
    </row>
    <row r="3956" spans="4:4">
      <c r="D3956" s="240"/>
    </row>
    <row r="3957" spans="4:4">
      <c r="D3957" s="240"/>
    </row>
    <row r="3958" spans="4:4">
      <c r="D3958" s="240"/>
    </row>
    <row r="3959" spans="4:4">
      <c r="D3959" s="240"/>
    </row>
    <row r="3960" spans="4:4">
      <c r="D3960" s="240"/>
    </row>
    <row r="3961" spans="4:4">
      <c r="D3961" s="240"/>
    </row>
    <row r="3962" spans="4:4">
      <c r="D3962" s="240"/>
    </row>
    <row r="3963" spans="4:4">
      <c r="D3963" s="240"/>
    </row>
    <row r="3964" spans="4:4">
      <c r="D3964" s="240"/>
    </row>
    <row r="3965" spans="4:4">
      <c r="D3965" s="240"/>
    </row>
    <row r="3966" spans="4:4">
      <c r="D3966" s="240"/>
    </row>
    <row r="3967" spans="4:4">
      <c r="D3967" s="240"/>
    </row>
    <row r="3968" spans="4:4">
      <c r="D3968" s="240"/>
    </row>
    <row r="3969" spans="4:4">
      <c r="D3969" s="240"/>
    </row>
    <row r="3970" spans="4:4">
      <c r="D3970" s="240"/>
    </row>
    <row r="3971" spans="4:4">
      <c r="D3971" s="240"/>
    </row>
    <row r="3972" spans="4:4">
      <c r="D3972" s="240"/>
    </row>
    <row r="3973" spans="4:4">
      <c r="D3973" s="240"/>
    </row>
    <row r="3974" spans="4:4">
      <c r="D3974" s="240"/>
    </row>
    <row r="3975" spans="4:4">
      <c r="D3975" s="240"/>
    </row>
    <row r="3976" spans="4:4">
      <c r="D3976" s="240"/>
    </row>
    <row r="3977" spans="4:4">
      <c r="D3977" s="240"/>
    </row>
    <row r="3978" spans="4:4">
      <c r="D3978" s="240"/>
    </row>
    <row r="3979" spans="4:4">
      <c r="D3979" s="240"/>
    </row>
    <row r="3980" spans="4:4">
      <c r="D3980" s="240"/>
    </row>
    <row r="3981" spans="4:4">
      <c r="D3981" s="240"/>
    </row>
    <row r="3982" spans="4:4">
      <c r="D3982" s="240"/>
    </row>
    <row r="3983" spans="4:4">
      <c r="D3983" s="240"/>
    </row>
    <row r="3984" spans="4:4">
      <c r="D3984" s="240"/>
    </row>
    <row r="3985" spans="4:4">
      <c r="D3985" s="240"/>
    </row>
    <row r="3986" spans="4:4">
      <c r="D3986" s="240"/>
    </row>
    <row r="3987" spans="4:4">
      <c r="D3987" s="240"/>
    </row>
    <row r="3988" spans="4:4">
      <c r="D3988" s="240"/>
    </row>
    <row r="3989" spans="4:4">
      <c r="D3989" s="240"/>
    </row>
    <row r="3990" spans="4:4">
      <c r="D3990" s="240"/>
    </row>
    <row r="3991" spans="4:4">
      <c r="D3991" s="240"/>
    </row>
    <row r="3992" spans="4:4">
      <c r="D3992" s="240"/>
    </row>
    <row r="3993" spans="4:4">
      <c r="D3993" s="240"/>
    </row>
    <row r="3994" spans="4:4">
      <c r="D3994" s="240"/>
    </row>
    <row r="3995" spans="4:4">
      <c r="D3995" s="240"/>
    </row>
    <row r="3996" spans="4:4">
      <c r="D3996" s="240"/>
    </row>
    <row r="3997" spans="4:4">
      <c r="D3997" s="240"/>
    </row>
    <row r="3998" spans="4:4">
      <c r="D3998" s="240"/>
    </row>
    <row r="3999" spans="4:4">
      <c r="D3999" s="240"/>
    </row>
    <row r="4000" spans="4:4">
      <c r="D4000" s="240"/>
    </row>
    <row r="4001" spans="4:4">
      <c r="D4001" s="240"/>
    </row>
    <row r="4002" spans="4:4">
      <c r="D4002" s="240"/>
    </row>
    <row r="4003" spans="4:4">
      <c r="D4003" s="240"/>
    </row>
    <row r="4004" spans="4:4">
      <c r="D4004" s="240"/>
    </row>
    <row r="4005" spans="4:4">
      <c r="D4005" s="240"/>
    </row>
    <row r="4006" spans="4:4">
      <c r="D4006" s="240"/>
    </row>
    <row r="4007" spans="4:4">
      <c r="D4007" s="240"/>
    </row>
    <row r="4008" spans="4:4">
      <c r="D4008" s="240"/>
    </row>
    <row r="4009" spans="4:4">
      <c r="D4009" s="240"/>
    </row>
    <row r="4010" spans="4:4">
      <c r="D4010" s="240"/>
    </row>
    <row r="4011" spans="4:4">
      <c r="D4011" s="240"/>
    </row>
    <row r="4012" spans="4:4">
      <c r="D4012" s="240"/>
    </row>
    <row r="4013" spans="4:4">
      <c r="D4013" s="240"/>
    </row>
    <row r="4014" spans="4:4">
      <c r="D4014" s="240"/>
    </row>
    <row r="4015" spans="4:4">
      <c r="D4015" s="240"/>
    </row>
    <row r="4016" spans="4:4">
      <c r="D4016" s="240"/>
    </row>
    <row r="4017" spans="4:4">
      <c r="D4017" s="240"/>
    </row>
    <row r="4018" spans="4:4">
      <c r="D4018" s="240"/>
    </row>
    <row r="4019" spans="4:4">
      <c r="D4019" s="240"/>
    </row>
    <row r="4020" spans="4:4">
      <c r="D4020" s="240"/>
    </row>
    <row r="4021" spans="4:4">
      <c r="D4021" s="240"/>
    </row>
    <row r="4022" spans="4:4">
      <c r="D4022" s="240"/>
    </row>
    <row r="4023" spans="4:4">
      <c r="D4023" s="240"/>
    </row>
    <row r="4024" spans="4:4">
      <c r="D4024" s="240"/>
    </row>
    <row r="4025" spans="4:4">
      <c r="D4025" s="240"/>
    </row>
    <row r="4026" spans="4:4">
      <c r="D4026" s="240"/>
    </row>
    <row r="4027" spans="4:4">
      <c r="D4027" s="240"/>
    </row>
    <row r="4028" spans="4:4">
      <c r="D4028" s="240"/>
    </row>
    <row r="4029" spans="4:4">
      <c r="D4029" s="240"/>
    </row>
    <row r="4030" spans="4:4">
      <c r="D4030" s="240"/>
    </row>
    <row r="4031" spans="4:4">
      <c r="D4031" s="240"/>
    </row>
    <row r="4032" spans="4:4">
      <c r="D4032" s="240"/>
    </row>
    <row r="4033" spans="4:4">
      <c r="D4033" s="240"/>
    </row>
    <row r="4034" spans="4:4">
      <c r="D4034" s="240"/>
    </row>
    <row r="4035" spans="4:4">
      <c r="D4035" s="240"/>
    </row>
    <row r="4036" spans="4:4">
      <c r="D4036" s="240"/>
    </row>
    <row r="4037" spans="4:4">
      <c r="D4037" s="240"/>
    </row>
    <row r="4038" spans="4:4">
      <c r="D4038" s="240"/>
    </row>
    <row r="4039" spans="4:4">
      <c r="D4039" s="240"/>
    </row>
    <row r="4040" spans="4:4">
      <c r="D4040" s="240"/>
    </row>
    <row r="4041" spans="4:4">
      <c r="D4041" s="240"/>
    </row>
    <row r="4042" spans="4:4">
      <c r="D4042" s="240"/>
    </row>
    <row r="4043" spans="4:4">
      <c r="D4043" s="240"/>
    </row>
    <row r="4044" spans="4:4">
      <c r="D4044" s="240"/>
    </row>
    <row r="4045" spans="4:4">
      <c r="D4045" s="240"/>
    </row>
    <row r="4046" spans="4:4">
      <c r="D4046" s="240"/>
    </row>
    <row r="4047" spans="4:4">
      <c r="D4047" s="240"/>
    </row>
    <row r="4048" spans="4:4">
      <c r="D4048" s="240"/>
    </row>
    <row r="4049" spans="4:4">
      <c r="D4049" s="240"/>
    </row>
    <row r="4050" spans="4:4">
      <c r="D4050" s="240"/>
    </row>
    <row r="4051" spans="4:4">
      <c r="D4051" s="240"/>
    </row>
    <row r="4052" spans="4:4">
      <c r="D4052" s="240"/>
    </row>
    <row r="4053" spans="4:4">
      <c r="D4053" s="240"/>
    </row>
    <row r="4054" spans="4:4">
      <c r="D4054" s="240"/>
    </row>
    <row r="4055" spans="4:4">
      <c r="D4055" s="240"/>
    </row>
    <row r="4056" spans="4:4">
      <c r="D4056" s="240"/>
    </row>
    <row r="4057" spans="4:4">
      <c r="D4057" s="240"/>
    </row>
    <row r="4058" spans="4:4">
      <c r="D4058" s="240"/>
    </row>
    <row r="4059" spans="4:4">
      <c r="D4059" s="240"/>
    </row>
    <row r="4060" spans="4:4">
      <c r="D4060" s="240"/>
    </row>
    <row r="4061" spans="4:4">
      <c r="D4061" s="240"/>
    </row>
    <row r="4062" spans="4:4">
      <c r="D4062" s="240"/>
    </row>
    <row r="4063" spans="4:4">
      <c r="D4063" s="240"/>
    </row>
    <row r="4064" spans="4:4">
      <c r="D4064" s="240"/>
    </row>
    <row r="4065" spans="4:4">
      <c r="D4065" s="240"/>
    </row>
    <row r="4066" spans="4:4">
      <c r="D4066" s="240"/>
    </row>
    <row r="4067" spans="4:4">
      <c r="D4067" s="240"/>
    </row>
    <row r="4068" spans="4:4">
      <c r="D4068" s="240"/>
    </row>
    <row r="4069" spans="4:4">
      <c r="D4069" s="240"/>
    </row>
    <row r="4070" spans="4:4">
      <c r="D4070" s="240"/>
    </row>
    <row r="4071" spans="4:4">
      <c r="D4071" s="240"/>
    </row>
    <row r="4072" spans="4:4">
      <c r="D4072" s="240"/>
    </row>
    <row r="4073" spans="4:4">
      <c r="D4073" s="240"/>
    </row>
    <row r="4074" spans="4:4">
      <c r="D4074" s="240"/>
    </row>
    <row r="4075" spans="4:4">
      <c r="D4075" s="240"/>
    </row>
    <row r="4076" spans="4:4">
      <c r="D4076" s="240"/>
    </row>
    <row r="4077" spans="4:4">
      <c r="D4077" s="240"/>
    </row>
    <row r="4078" spans="4:4">
      <c r="D4078" s="240"/>
    </row>
    <row r="4079" spans="4:4">
      <c r="D4079" s="240"/>
    </row>
    <row r="4080" spans="4:4">
      <c r="D4080" s="240"/>
    </row>
    <row r="4081" spans="4:4">
      <c r="D4081" s="240"/>
    </row>
    <row r="4082" spans="4:4">
      <c r="D4082" s="240"/>
    </row>
    <row r="4083" spans="4:4">
      <c r="D4083" s="240"/>
    </row>
    <row r="4084" spans="4:4">
      <c r="D4084" s="240"/>
    </row>
    <row r="4085" spans="4:4">
      <c r="D4085" s="240"/>
    </row>
    <row r="4086" spans="4:4">
      <c r="D4086" s="240"/>
    </row>
    <row r="4087" spans="4:4">
      <c r="D4087" s="240"/>
    </row>
    <row r="4088" spans="4:4">
      <c r="D4088" s="240"/>
    </row>
    <row r="4089" spans="4:4">
      <c r="D4089" s="240"/>
    </row>
    <row r="4090" spans="4:4">
      <c r="D4090" s="240"/>
    </row>
    <row r="4091" spans="4:4">
      <c r="D4091" s="240"/>
    </row>
    <row r="4092" spans="4:4">
      <c r="D4092" s="240"/>
    </row>
    <row r="4093" spans="4:4">
      <c r="D4093" s="240"/>
    </row>
    <row r="4094" spans="4:4">
      <c r="D4094" s="240"/>
    </row>
    <row r="4095" spans="4:4">
      <c r="D4095" s="240"/>
    </row>
    <row r="4096" spans="4:4">
      <c r="D4096" s="240"/>
    </row>
    <row r="4097" spans="4:4">
      <c r="D4097" s="240"/>
    </row>
    <row r="4098" spans="4:4">
      <c r="D4098" s="240"/>
    </row>
    <row r="4099" spans="4:4">
      <c r="D4099" s="240"/>
    </row>
    <row r="4100" spans="4:4">
      <c r="D4100" s="240"/>
    </row>
    <row r="4101" spans="4:4">
      <c r="D4101" s="240"/>
    </row>
    <row r="4102" spans="4:4">
      <c r="D4102" s="240"/>
    </row>
    <row r="4103" spans="4:4">
      <c r="D4103" s="240"/>
    </row>
    <row r="4104" spans="4:4">
      <c r="D4104" s="240"/>
    </row>
    <row r="4105" spans="4:4">
      <c r="D4105" s="240"/>
    </row>
    <row r="4106" spans="4:4">
      <c r="D4106" s="240"/>
    </row>
    <row r="4107" spans="4:4">
      <c r="D4107" s="240"/>
    </row>
    <row r="4108" spans="4:4">
      <c r="D4108" s="240"/>
    </row>
    <row r="4109" spans="4:4">
      <c r="D4109" s="240"/>
    </row>
    <row r="4110" spans="4:4">
      <c r="D4110" s="240"/>
    </row>
    <row r="4111" spans="4:4">
      <c r="D4111" s="240"/>
    </row>
    <row r="4112" spans="4:4">
      <c r="D4112" s="240"/>
    </row>
    <row r="4113" spans="4:4">
      <c r="D4113" s="240"/>
    </row>
    <row r="4114" spans="4:4">
      <c r="D4114" s="240"/>
    </row>
    <row r="4115" spans="4:4">
      <c r="D4115" s="240"/>
    </row>
    <row r="4116" spans="4:4">
      <c r="D4116" s="240"/>
    </row>
    <row r="4117" spans="4:4">
      <c r="D4117" s="240"/>
    </row>
    <row r="4118" spans="4:4">
      <c r="D4118" s="240"/>
    </row>
    <row r="4119" spans="4:4">
      <c r="D4119" s="240"/>
    </row>
    <row r="4120" spans="4:4">
      <c r="D4120" s="240"/>
    </row>
    <row r="4121" spans="4:4">
      <c r="D4121" s="240"/>
    </row>
    <row r="4122" spans="4:4">
      <c r="D4122" s="240"/>
    </row>
    <row r="4123" spans="4:4">
      <c r="D4123" s="240"/>
    </row>
    <row r="4124" spans="4:4">
      <c r="D4124" s="240"/>
    </row>
    <row r="4125" spans="4:4">
      <c r="D4125" s="240"/>
    </row>
    <row r="4126" spans="4:4">
      <c r="D4126" s="240"/>
    </row>
    <row r="4127" spans="4:4">
      <c r="D4127" s="240"/>
    </row>
    <row r="4128" spans="4:4">
      <c r="D4128" s="240"/>
    </row>
    <row r="4129" spans="4:4">
      <c r="D4129" s="240"/>
    </row>
    <row r="4130" spans="4:4">
      <c r="D4130" s="240"/>
    </row>
    <row r="4131" spans="4:4">
      <c r="D4131" s="240"/>
    </row>
    <row r="4132" spans="4:4">
      <c r="D4132" s="240"/>
    </row>
    <row r="4133" spans="4:4">
      <c r="D4133" s="240"/>
    </row>
    <row r="4134" spans="4:4">
      <c r="D4134" s="240"/>
    </row>
    <row r="4135" spans="4:4">
      <c r="D4135" s="240"/>
    </row>
    <row r="4136" spans="4:4">
      <c r="D4136" s="240"/>
    </row>
    <row r="4137" spans="4:4">
      <c r="D4137" s="240"/>
    </row>
    <row r="4138" spans="4:4">
      <c r="D4138" s="240"/>
    </row>
    <row r="4139" spans="4:4">
      <c r="D4139" s="240"/>
    </row>
    <row r="4140" spans="4:4">
      <c r="D4140" s="240"/>
    </row>
    <row r="4141" spans="4:4">
      <c r="D4141" s="240"/>
    </row>
    <row r="4142" spans="4:4">
      <c r="D4142" s="240"/>
    </row>
    <row r="4143" spans="4:4">
      <c r="D4143" s="240"/>
    </row>
    <row r="4144" spans="4:4">
      <c r="D4144" s="240"/>
    </row>
    <row r="4145" spans="4:4">
      <c r="D4145" s="240"/>
    </row>
    <row r="4146" spans="4:4">
      <c r="D4146" s="240"/>
    </row>
    <row r="4147" spans="4:4">
      <c r="D4147" s="240"/>
    </row>
    <row r="4148" spans="4:4">
      <c r="D4148" s="240"/>
    </row>
    <row r="4149" spans="4:4">
      <c r="D4149" s="240"/>
    </row>
    <row r="4150" spans="4:4">
      <c r="D4150" s="240"/>
    </row>
    <row r="4151" spans="4:4">
      <c r="D4151" s="240"/>
    </row>
    <row r="4152" spans="4:4">
      <c r="D4152" s="240"/>
    </row>
    <row r="4153" spans="4:4">
      <c r="D4153" s="240"/>
    </row>
    <row r="4154" spans="4:4">
      <c r="D4154" s="240"/>
    </row>
    <row r="4155" spans="4:4">
      <c r="D4155" s="240"/>
    </row>
    <row r="4156" spans="4:4">
      <c r="D4156" s="240"/>
    </row>
    <row r="4157" spans="4:4">
      <c r="D4157" s="240"/>
    </row>
    <row r="4158" spans="4:4">
      <c r="D4158" s="240"/>
    </row>
    <row r="4159" spans="4:4">
      <c r="D4159" s="240"/>
    </row>
    <row r="4160" spans="4:4">
      <c r="D4160" s="240"/>
    </row>
    <row r="4161" spans="4:4">
      <c r="D4161" s="240"/>
    </row>
    <row r="4162" spans="4:4">
      <c r="D4162" s="240"/>
    </row>
    <row r="4163" spans="4:4">
      <c r="D4163" s="240"/>
    </row>
    <row r="4164" spans="4:4">
      <c r="D4164" s="240"/>
    </row>
    <row r="4165" spans="4:4">
      <c r="D4165" s="240"/>
    </row>
    <row r="4166" spans="4:4">
      <c r="D4166" s="240"/>
    </row>
    <row r="4167" spans="4:4">
      <c r="D4167" s="240"/>
    </row>
    <row r="4168" spans="4:4">
      <c r="D4168" s="240"/>
    </row>
    <row r="4169" spans="4:4">
      <c r="D4169" s="240"/>
    </row>
    <row r="4170" spans="4:4">
      <c r="D4170" s="240"/>
    </row>
    <row r="4171" spans="4:4">
      <c r="D4171" s="240"/>
    </row>
    <row r="4172" spans="4:4">
      <c r="D4172" s="240"/>
    </row>
    <row r="4173" spans="4:4">
      <c r="D4173" s="240"/>
    </row>
    <row r="4174" spans="4:4">
      <c r="D4174" s="240"/>
    </row>
    <row r="4175" spans="4:4">
      <c r="D4175" s="240"/>
    </row>
    <row r="4176" spans="4:4">
      <c r="D4176" s="240"/>
    </row>
    <row r="4177" spans="4:4">
      <c r="D4177" s="240"/>
    </row>
    <row r="4178" spans="4:4">
      <c r="D4178" s="240"/>
    </row>
    <row r="4179" spans="4:4">
      <c r="D4179" s="240"/>
    </row>
    <row r="4180" spans="4:4">
      <c r="D4180" s="240"/>
    </row>
    <row r="4181" spans="4:4">
      <c r="D4181" s="240"/>
    </row>
    <row r="4182" spans="4:4">
      <c r="D4182" s="240"/>
    </row>
    <row r="4183" spans="4:4">
      <c r="D4183" s="240"/>
    </row>
    <row r="4184" spans="4:4">
      <c r="D4184" s="240"/>
    </row>
    <row r="4185" spans="4:4">
      <c r="D4185" s="240"/>
    </row>
    <row r="4186" spans="4:4">
      <c r="D4186" s="240"/>
    </row>
    <row r="4187" spans="4:4">
      <c r="D4187" s="240"/>
    </row>
    <row r="4188" spans="4:4">
      <c r="D4188" s="240"/>
    </row>
    <row r="4189" spans="4:4">
      <c r="D4189" s="240"/>
    </row>
    <row r="4190" spans="4:4">
      <c r="D4190" s="240"/>
    </row>
    <row r="4191" spans="4:4">
      <c r="D4191" s="240"/>
    </row>
    <row r="4192" spans="4:4">
      <c r="D4192" s="240"/>
    </row>
    <row r="4193" spans="4:4">
      <c r="D4193" s="240"/>
    </row>
    <row r="4194" spans="4:4">
      <c r="D4194" s="240"/>
    </row>
    <row r="4195" spans="4:4">
      <c r="D4195" s="240"/>
    </row>
    <row r="4196" spans="4:4">
      <c r="D4196" s="240"/>
    </row>
    <row r="4197" spans="4:4">
      <c r="D4197" s="240"/>
    </row>
    <row r="4198" spans="4:4">
      <c r="D4198" s="240"/>
    </row>
    <row r="4199" spans="4:4">
      <c r="D4199" s="240"/>
    </row>
    <row r="4200" spans="4:4">
      <c r="D4200" s="240"/>
    </row>
    <row r="4201" spans="4:4">
      <c r="D4201" s="240"/>
    </row>
    <row r="4202" spans="4:4">
      <c r="D4202" s="240"/>
    </row>
    <row r="4203" spans="4:4">
      <c r="D4203" s="240"/>
    </row>
    <row r="4204" spans="4:4">
      <c r="D4204" s="240"/>
    </row>
    <row r="4205" spans="4:4">
      <c r="D4205" s="240"/>
    </row>
    <row r="4206" spans="4:4">
      <c r="D4206" s="240"/>
    </row>
    <row r="4207" spans="4:4">
      <c r="D4207" s="240"/>
    </row>
    <row r="4208" spans="4:4">
      <c r="D4208" s="240"/>
    </row>
    <row r="4209" spans="4:4">
      <c r="D4209" s="240"/>
    </row>
    <row r="4210" spans="4:4">
      <c r="D4210" s="240"/>
    </row>
    <row r="4211" spans="4:4">
      <c r="D4211" s="240"/>
    </row>
    <row r="4212" spans="4:4">
      <c r="D4212" s="240"/>
    </row>
    <row r="4213" spans="4:4">
      <c r="D4213" s="240"/>
    </row>
    <row r="4214" spans="4:4">
      <c r="D4214" s="240"/>
    </row>
    <row r="4215" spans="4:4">
      <c r="D4215" s="240"/>
    </row>
    <row r="4216" spans="4:4">
      <c r="D4216" s="240"/>
    </row>
    <row r="4217" spans="4:4">
      <c r="D4217" s="240"/>
    </row>
    <row r="4218" spans="4:4">
      <c r="D4218" s="240"/>
    </row>
    <row r="4219" spans="4:4">
      <c r="D4219" s="240"/>
    </row>
    <row r="4220" spans="4:4">
      <c r="D4220" s="240"/>
    </row>
    <row r="4221" spans="4:4">
      <c r="D4221" s="240"/>
    </row>
    <row r="4222" spans="4:4">
      <c r="D4222" s="240"/>
    </row>
    <row r="4223" spans="4:4">
      <c r="D4223" s="240"/>
    </row>
    <row r="4224" spans="4:4">
      <c r="D4224" s="240"/>
    </row>
    <row r="4225" spans="4:4">
      <c r="D4225" s="240"/>
    </row>
    <row r="4226" spans="4:4">
      <c r="D4226" s="240"/>
    </row>
    <row r="4227" spans="4:4">
      <c r="D4227" s="240"/>
    </row>
    <row r="4228" spans="4:4">
      <c r="D4228" s="240"/>
    </row>
    <row r="4229" spans="4:4">
      <c r="D4229" s="240"/>
    </row>
    <row r="4230" spans="4:4">
      <c r="D4230" s="240"/>
    </row>
    <row r="4231" spans="4:4">
      <c r="D4231" s="240"/>
    </row>
    <row r="4232" spans="4:4">
      <c r="D4232" s="240"/>
    </row>
    <row r="4233" spans="4:4">
      <c r="D4233" s="240"/>
    </row>
    <row r="4234" spans="4:4">
      <c r="D4234" s="240"/>
    </row>
    <row r="4235" spans="4:4">
      <c r="D4235" s="240"/>
    </row>
    <row r="4236" spans="4:4">
      <c r="D4236" s="240"/>
    </row>
    <row r="4237" spans="4:4">
      <c r="D4237" s="240"/>
    </row>
    <row r="4238" spans="4:4">
      <c r="D4238" s="240"/>
    </row>
    <row r="4239" spans="4:4">
      <c r="D4239" s="240"/>
    </row>
    <row r="4240" spans="4:4">
      <c r="D4240" s="240"/>
    </row>
    <row r="4241" spans="4:4">
      <c r="D4241" s="240"/>
    </row>
    <row r="4242" spans="4:4">
      <c r="D4242" s="240"/>
    </row>
    <row r="4243" spans="4:4">
      <c r="D4243" s="240"/>
    </row>
    <row r="4244" spans="4:4">
      <c r="D4244" s="240"/>
    </row>
    <row r="4245" spans="4:4">
      <c r="D4245" s="240"/>
    </row>
    <row r="4246" spans="4:4">
      <c r="D4246" s="240"/>
    </row>
    <row r="4247" spans="4:4">
      <c r="D4247" s="240"/>
    </row>
    <row r="4248" spans="4:4">
      <c r="D4248" s="240"/>
    </row>
    <row r="4249" spans="4:4">
      <c r="D4249" s="240"/>
    </row>
    <row r="4250" spans="4:4">
      <c r="D4250" s="240"/>
    </row>
    <row r="4251" spans="4:4">
      <c r="D4251" s="240"/>
    </row>
    <row r="4252" spans="4:4">
      <c r="D4252" s="240"/>
    </row>
    <row r="4253" spans="4:4">
      <c r="D4253" s="240"/>
    </row>
    <row r="4254" spans="4:4">
      <c r="D4254" s="240"/>
    </row>
    <row r="4255" spans="4:4">
      <c r="D4255" s="240"/>
    </row>
    <row r="4256" spans="4:4">
      <c r="D4256" s="240"/>
    </row>
    <row r="4257" spans="4:4">
      <c r="D4257" s="240"/>
    </row>
    <row r="4258" spans="4:4">
      <c r="D4258" s="240"/>
    </row>
    <row r="4259" spans="4:4">
      <c r="D4259" s="240"/>
    </row>
    <row r="4260" spans="4:4">
      <c r="D4260" s="240"/>
    </row>
    <row r="4261" spans="4:4">
      <c r="D4261" s="240"/>
    </row>
    <row r="4262" spans="4:4">
      <c r="D4262" s="240"/>
    </row>
    <row r="4263" spans="4:4">
      <c r="D4263" s="240"/>
    </row>
    <row r="4264" spans="4:4">
      <c r="D4264" s="240"/>
    </row>
    <row r="4265" spans="4:4">
      <c r="D4265" s="240"/>
    </row>
    <row r="4266" spans="4:4">
      <c r="D4266" s="240"/>
    </row>
    <row r="4267" spans="4:4">
      <c r="D4267" s="240"/>
    </row>
    <row r="4268" spans="4:4">
      <c r="D4268" s="240"/>
    </row>
    <row r="4269" spans="4:4">
      <c r="D4269" s="240"/>
    </row>
    <row r="4270" spans="4:4">
      <c r="D4270" s="240"/>
    </row>
    <row r="4271" spans="4:4">
      <c r="D4271" s="240"/>
    </row>
    <row r="4272" spans="4:4">
      <c r="D4272" s="240"/>
    </row>
    <row r="4273" spans="4:4">
      <c r="D4273" s="240"/>
    </row>
    <row r="4274" spans="4:4">
      <c r="D4274" s="240"/>
    </row>
    <row r="4275" spans="4:4">
      <c r="D4275" s="240"/>
    </row>
    <row r="4276" spans="4:4">
      <c r="D4276" s="240"/>
    </row>
    <row r="4277" spans="4:4">
      <c r="D4277" s="240"/>
    </row>
    <row r="4278" spans="4:4">
      <c r="D4278" s="240"/>
    </row>
    <row r="4279" spans="4:4">
      <c r="D4279" s="240"/>
    </row>
    <row r="4280" spans="4:4">
      <c r="D4280" s="240"/>
    </row>
    <row r="4281" spans="4:4">
      <c r="D4281" s="240"/>
    </row>
    <row r="4282" spans="4:4">
      <c r="D4282" s="240"/>
    </row>
    <row r="4283" spans="4:4">
      <c r="D4283" s="240"/>
    </row>
    <row r="4284" spans="4:4">
      <c r="D4284" s="240"/>
    </row>
    <row r="4285" spans="4:4">
      <c r="D4285" s="240"/>
    </row>
    <row r="4286" spans="4:4">
      <c r="D4286" s="240"/>
    </row>
    <row r="4287" spans="4:4">
      <c r="D4287" s="240"/>
    </row>
    <row r="4288" spans="4:4">
      <c r="D4288" s="240"/>
    </row>
    <row r="4289" spans="4:4">
      <c r="D4289" s="240"/>
    </row>
    <row r="4290" spans="4:4">
      <c r="D4290" s="240"/>
    </row>
    <row r="4291" spans="4:4">
      <c r="D4291" s="240"/>
    </row>
    <row r="4292" spans="4:4">
      <c r="D4292" s="240"/>
    </row>
    <row r="4293" spans="4:4">
      <c r="D4293" s="240"/>
    </row>
    <row r="4294" spans="4:4">
      <c r="D4294" s="240"/>
    </row>
    <row r="4295" spans="4:4">
      <c r="D4295" s="240"/>
    </row>
    <row r="4296" spans="4:4">
      <c r="D4296" s="240"/>
    </row>
    <row r="4297" spans="4:4">
      <c r="D4297" s="240"/>
    </row>
    <row r="4298" spans="4:4">
      <c r="D4298" s="240"/>
    </row>
    <row r="4299" spans="4:4">
      <c r="D4299" s="240"/>
    </row>
    <row r="4300" spans="4:4">
      <c r="D4300" s="240"/>
    </row>
    <row r="4301" spans="4:4">
      <c r="D4301" s="240"/>
    </row>
    <row r="4302" spans="4:4">
      <c r="D4302" s="240"/>
    </row>
    <row r="4303" spans="4:4">
      <c r="D4303" s="240"/>
    </row>
    <row r="4304" spans="4:4">
      <c r="D4304" s="240"/>
    </row>
    <row r="4305" spans="4:4">
      <c r="D4305" s="240"/>
    </row>
    <row r="4306" spans="4:4">
      <c r="D4306" s="240"/>
    </row>
    <row r="4307" spans="4:4">
      <c r="D4307" s="240"/>
    </row>
    <row r="4308" spans="4:4">
      <c r="D4308" s="240"/>
    </row>
    <row r="4309" spans="4:4">
      <c r="D4309" s="240"/>
    </row>
    <row r="4310" spans="4:4">
      <c r="D4310" s="240"/>
    </row>
    <row r="4311" spans="4:4">
      <c r="D4311" s="240"/>
    </row>
    <row r="4312" spans="4:4">
      <c r="D4312" s="240"/>
    </row>
    <row r="4313" spans="4:4">
      <c r="D4313" s="240"/>
    </row>
    <row r="4314" spans="4:4">
      <c r="D4314" s="240"/>
    </row>
    <row r="4315" spans="4:4">
      <c r="D4315" s="240"/>
    </row>
    <row r="4316" spans="4:4">
      <c r="D4316" s="240"/>
    </row>
    <row r="4317" spans="4:4">
      <c r="D4317" s="240"/>
    </row>
    <row r="4318" spans="4:4">
      <c r="D4318" s="240"/>
    </row>
    <row r="4319" spans="4:4">
      <c r="D4319" s="240"/>
    </row>
    <row r="4320" spans="4:4">
      <c r="D4320" s="240"/>
    </row>
    <row r="4321" spans="4:4">
      <c r="D4321" s="240"/>
    </row>
    <row r="4322" spans="4:4">
      <c r="D4322" s="240"/>
    </row>
    <row r="4323" spans="4:4">
      <c r="D4323" s="240"/>
    </row>
    <row r="4324" spans="4:4">
      <c r="D4324" s="240"/>
    </row>
    <row r="4325" spans="4:4">
      <c r="D4325" s="240"/>
    </row>
    <row r="4326" spans="4:4">
      <c r="D4326" s="240"/>
    </row>
    <row r="4327" spans="4:4">
      <c r="D4327" s="240"/>
    </row>
    <row r="4328" spans="4:4">
      <c r="D4328" s="240"/>
    </row>
    <row r="4329" spans="4:4">
      <c r="D4329" s="240"/>
    </row>
    <row r="4330" spans="4:4">
      <c r="D4330" s="240"/>
    </row>
    <row r="4331" spans="4:4">
      <c r="D4331" s="240"/>
    </row>
    <row r="4332" spans="4:4">
      <c r="D4332" s="240"/>
    </row>
    <row r="4333" spans="4:4">
      <c r="D4333" s="240"/>
    </row>
    <row r="4334" spans="4:4">
      <c r="D4334" s="240"/>
    </row>
    <row r="4335" spans="4:4">
      <c r="D4335" s="240"/>
    </row>
    <row r="4336" spans="4:4">
      <c r="D4336" s="240"/>
    </row>
    <row r="4337" spans="4:4">
      <c r="D4337" s="240"/>
    </row>
    <row r="4338" spans="4:4">
      <c r="D4338" s="240"/>
    </row>
    <row r="4339" spans="4:4">
      <c r="D4339" s="240"/>
    </row>
    <row r="4340" spans="4:4">
      <c r="D4340" s="240"/>
    </row>
    <row r="4341" spans="4:4">
      <c r="D4341" s="240"/>
    </row>
    <row r="4342" spans="4:4">
      <c r="D4342" s="240"/>
    </row>
    <row r="4343" spans="4:4">
      <c r="D4343" s="240"/>
    </row>
    <row r="4344" spans="4:4">
      <c r="D4344" s="240"/>
    </row>
    <row r="4345" spans="4:4">
      <c r="D4345" s="240"/>
    </row>
    <row r="4346" spans="4:4">
      <c r="D4346" s="240"/>
    </row>
    <row r="4347" spans="4:4">
      <c r="D4347" s="240"/>
    </row>
    <row r="4348" spans="4:4">
      <c r="D4348" s="240"/>
    </row>
    <row r="4349" spans="4:4">
      <c r="D4349" s="240"/>
    </row>
    <row r="4350" spans="4:4">
      <c r="D4350" s="240"/>
    </row>
    <row r="4351" spans="4:4">
      <c r="D4351" s="240"/>
    </row>
    <row r="4352" spans="4:4">
      <c r="D4352" s="240"/>
    </row>
    <row r="4353" spans="4:4">
      <c r="D4353" s="240"/>
    </row>
    <row r="4354" spans="4:4">
      <c r="D4354" s="240"/>
    </row>
    <row r="4355" spans="4:4">
      <c r="D4355" s="240"/>
    </row>
    <row r="4356" spans="4:4">
      <c r="D4356" s="240"/>
    </row>
    <row r="4357" spans="4:4">
      <c r="D4357" s="240"/>
    </row>
    <row r="4358" spans="4:4">
      <c r="D4358" s="240"/>
    </row>
    <row r="4359" spans="4:4">
      <c r="D4359" s="240"/>
    </row>
    <row r="4360" spans="4:4">
      <c r="D4360" s="240"/>
    </row>
    <row r="4361" spans="4:4">
      <c r="D4361" s="240"/>
    </row>
    <row r="4362" spans="4:4">
      <c r="D4362" s="240"/>
    </row>
    <row r="4363" spans="4:4">
      <c r="D4363" s="240"/>
    </row>
    <row r="4364" spans="4:4">
      <c r="D4364" s="240"/>
    </row>
    <row r="4365" spans="4:4">
      <c r="D4365" s="240"/>
    </row>
    <row r="4366" spans="4:4">
      <c r="D4366" s="240"/>
    </row>
    <row r="4367" spans="4:4">
      <c r="D4367" s="240"/>
    </row>
    <row r="4368" spans="4:4">
      <c r="D4368" s="240"/>
    </row>
    <row r="4369" spans="4:4">
      <c r="D4369" s="240"/>
    </row>
    <row r="4370" spans="4:4">
      <c r="D4370" s="240"/>
    </row>
    <row r="4371" spans="4:4">
      <c r="D4371" s="240"/>
    </row>
    <row r="4372" spans="4:4">
      <c r="D4372" s="240"/>
    </row>
    <row r="4373" spans="4:4">
      <c r="D4373" s="240"/>
    </row>
    <row r="4374" spans="4:4">
      <c r="D4374" s="240"/>
    </row>
    <row r="4375" spans="4:4">
      <c r="D4375" s="240"/>
    </row>
    <row r="4376" spans="4:4">
      <c r="D4376" s="240"/>
    </row>
    <row r="4377" spans="4:4">
      <c r="D4377" s="240"/>
    </row>
    <row r="4378" spans="4:4">
      <c r="D4378" s="240"/>
    </row>
    <row r="4379" spans="4:4">
      <c r="D4379" s="240"/>
    </row>
    <row r="4380" spans="4:4">
      <c r="D4380" s="240"/>
    </row>
    <row r="4381" spans="4:4">
      <c r="D4381" s="240"/>
    </row>
    <row r="4382" spans="4:4">
      <c r="D4382" s="240"/>
    </row>
    <row r="4383" spans="4:4">
      <c r="D4383" s="240"/>
    </row>
    <row r="4384" spans="4:4">
      <c r="D4384" s="240"/>
    </row>
    <row r="4385" spans="4:4">
      <c r="D4385" s="240"/>
    </row>
    <row r="4386" spans="4:4">
      <c r="D4386" s="240"/>
    </row>
    <row r="4387" spans="4:4">
      <c r="D4387" s="240"/>
    </row>
    <row r="4388" spans="4:4">
      <c r="D4388" s="240"/>
    </row>
    <row r="4389" spans="4:4">
      <c r="D4389" s="240"/>
    </row>
    <row r="4390" spans="4:4">
      <c r="D4390" s="240"/>
    </row>
    <row r="4391" spans="4:4">
      <c r="D4391" s="240"/>
    </row>
    <row r="4392" spans="4:4">
      <c r="D4392" s="240"/>
    </row>
    <row r="4393" spans="4:4">
      <c r="D4393" s="240"/>
    </row>
    <row r="4394" spans="4:4">
      <c r="D4394" s="240"/>
    </row>
    <row r="4395" spans="4:4">
      <c r="D4395" s="240"/>
    </row>
    <row r="4396" spans="4:4">
      <c r="D4396" s="240"/>
    </row>
    <row r="4397" spans="4:4">
      <c r="D4397" s="240"/>
    </row>
    <row r="4398" spans="4:4">
      <c r="D4398" s="240"/>
    </row>
    <row r="4399" spans="4:4">
      <c r="D4399" s="240"/>
    </row>
    <row r="4400" spans="4:4">
      <c r="D4400" s="240"/>
    </row>
    <row r="4401" spans="4:4">
      <c r="D4401" s="240"/>
    </row>
    <row r="4402" spans="4:4">
      <c r="D4402" s="240"/>
    </row>
    <row r="4403" spans="4:4">
      <c r="D4403" s="240"/>
    </row>
    <row r="4404" spans="4:4">
      <c r="D4404" s="240"/>
    </row>
    <row r="4405" spans="4:4">
      <c r="D4405" s="240"/>
    </row>
    <row r="4406" spans="4:4">
      <c r="D4406" s="240"/>
    </row>
    <row r="4407" spans="4:4">
      <c r="D4407" s="240"/>
    </row>
    <row r="4408" spans="4:4">
      <c r="D4408" s="240"/>
    </row>
    <row r="4409" spans="4:4">
      <c r="D4409" s="240"/>
    </row>
    <row r="4410" spans="4:4">
      <c r="D4410" s="240"/>
    </row>
    <row r="4411" spans="4:4">
      <c r="D4411" s="240"/>
    </row>
    <row r="4412" spans="4:4">
      <c r="D4412" s="240"/>
    </row>
    <row r="4413" spans="4:4">
      <c r="D4413" s="240"/>
    </row>
    <row r="4414" spans="4:4">
      <c r="D4414" s="240"/>
    </row>
    <row r="4415" spans="4:4">
      <c r="D4415" s="240"/>
    </row>
    <row r="4416" spans="4:4">
      <c r="D4416" s="240"/>
    </row>
    <row r="4417" spans="4:4">
      <c r="D4417" s="240"/>
    </row>
    <row r="4418" spans="4:4">
      <c r="D4418" s="240"/>
    </row>
    <row r="4419" spans="4:4">
      <c r="D4419" s="240"/>
    </row>
    <row r="4420" spans="4:4">
      <c r="D4420" s="240"/>
    </row>
    <row r="4421" spans="4:4">
      <c r="D4421" s="240"/>
    </row>
    <row r="4422" spans="4:4">
      <c r="D4422" s="240"/>
    </row>
    <row r="4423" spans="4:4">
      <c r="D4423" s="240"/>
    </row>
    <row r="4424" spans="4:4">
      <c r="D4424" s="240"/>
    </row>
    <row r="4425" spans="4:4">
      <c r="D4425" s="240"/>
    </row>
    <row r="4426" spans="4:4">
      <c r="D4426" s="240"/>
    </row>
    <row r="4427" spans="4:4">
      <c r="D4427" s="240"/>
    </row>
    <row r="4428" spans="4:4">
      <c r="D4428" s="240"/>
    </row>
    <row r="4429" spans="4:4">
      <c r="D4429" s="240"/>
    </row>
    <row r="4430" spans="4:4">
      <c r="D4430" s="240"/>
    </row>
    <row r="4431" spans="4:4">
      <c r="D4431" s="240"/>
    </row>
    <row r="4432" spans="4:4">
      <c r="D4432" s="240"/>
    </row>
    <row r="4433" spans="4:4">
      <c r="D4433" s="240"/>
    </row>
    <row r="4434" spans="4:4">
      <c r="D4434" s="240"/>
    </row>
    <row r="4435" spans="4:4">
      <c r="D4435" s="240"/>
    </row>
    <row r="4436" spans="4:4">
      <c r="D4436" s="240"/>
    </row>
    <row r="4437" spans="4:4">
      <c r="D4437" s="240"/>
    </row>
    <row r="4438" spans="4:4">
      <c r="D4438" s="240"/>
    </row>
    <row r="4439" spans="4:4">
      <c r="D4439" s="240"/>
    </row>
    <row r="4440" spans="4:4">
      <c r="D4440" s="240"/>
    </row>
    <row r="4441" spans="4:4">
      <c r="D4441" s="240"/>
    </row>
    <row r="4442" spans="4:4">
      <c r="D4442" s="240"/>
    </row>
    <row r="4443" spans="4:4">
      <c r="D4443" s="240"/>
    </row>
    <row r="4444" spans="4:4">
      <c r="D4444" s="240"/>
    </row>
    <row r="4445" spans="4:4">
      <c r="D4445" s="240"/>
    </row>
    <row r="4446" spans="4:4">
      <c r="D4446" s="240"/>
    </row>
    <row r="4447" spans="4:4">
      <c r="D4447" s="240"/>
    </row>
    <row r="4448" spans="4:4">
      <c r="D4448" s="240"/>
    </row>
    <row r="4449" spans="4:4">
      <c r="D4449" s="240"/>
    </row>
    <row r="4450" spans="4:4">
      <c r="D4450" s="240"/>
    </row>
    <row r="4451" spans="4:4">
      <c r="D4451" s="240"/>
    </row>
    <row r="4452" spans="4:4">
      <c r="D4452" s="240"/>
    </row>
    <row r="4453" spans="4:4">
      <c r="D4453" s="240"/>
    </row>
    <row r="4454" spans="4:4">
      <c r="D4454" s="240"/>
    </row>
    <row r="4455" spans="4:4">
      <c r="D4455" s="240"/>
    </row>
    <row r="4456" spans="4:4">
      <c r="D4456" s="240"/>
    </row>
    <row r="4457" spans="4:4">
      <c r="D4457" s="240"/>
    </row>
    <row r="4458" spans="4:4">
      <c r="D4458" s="240"/>
    </row>
    <row r="4459" spans="4:4">
      <c r="D4459" s="240"/>
    </row>
    <row r="4460" spans="4:4">
      <c r="D4460" s="240"/>
    </row>
    <row r="4461" spans="4:4">
      <c r="D4461" s="240"/>
    </row>
    <row r="4462" spans="4:4">
      <c r="D4462" s="240"/>
    </row>
    <row r="4463" spans="4:4">
      <c r="D4463" s="240"/>
    </row>
    <row r="4464" spans="4:4">
      <c r="D4464" s="240"/>
    </row>
    <row r="4465" spans="4:4">
      <c r="D4465" s="240"/>
    </row>
    <row r="4466" spans="4:4">
      <c r="D4466" s="240"/>
    </row>
    <row r="4467" spans="4:4">
      <c r="D4467" s="240"/>
    </row>
    <row r="4468" spans="4:4">
      <c r="D4468" s="240"/>
    </row>
    <row r="4469" spans="4:4">
      <c r="D4469" s="240"/>
    </row>
    <row r="4470" spans="4:4">
      <c r="D4470" s="240"/>
    </row>
    <row r="4471" spans="4:4">
      <c r="D4471" s="240"/>
    </row>
    <row r="4472" spans="4:4">
      <c r="D4472" s="240"/>
    </row>
    <row r="4473" spans="4:4">
      <c r="D4473" s="240"/>
    </row>
    <row r="4474" spans="4:4">
      <c r="D4474" s="240"/>
    </row>
    <row r="4475" spans="4:4">
      <c r="D4475" s="240"/>
    </row>
    <row r="4476" spans="4:4">
      <c r="D4476" s="240"/>
    </row>
    <row r="4477" spans="4:4">
      <c r="D4477" s="240"/>
    </row>
    <row r="4478" spans="4:4">
      <c r="D4478" s="240"/>
    </row>
    <row r="4479" spans="4:4">
      <c r="D4479" s="240"/>
    </row>
    <row r="4480" spans="4:4">
      <c r="D4480" s="240"/>
    </row>
    <row r="4481" spans="4:4">
      <c r="D4481" s="240"/>
    </row>
    <row r="4482" spans="4:4">
      <c r="D4482" s="240"/>
    </row>
    <row r="4483" spans="4:4">
      <c r="D4483" s="240"/>
    </row>
    <row r="4484" spans="4:4">
      <c r="D4484" s="240"/>
    </row>
    <row r="4485" spans="4:4">
      <c r="D4485" s="240"/>
    </row>
    <row r="4486" spans="4:4">
      <c r="D4486" s="240"/>
    </row>
    <row r="4487" spans="4:4">
      <c r="D4487" s="240"/>
    </row>
    <row r="4488" spans="4:4">
      <c r="D4488" s="240"/>
    </row>
    <row r="4489" spans="4:4">
      <c r="D4489" s="240"/>
    </row>
    <row r="4490" spans="4:4">
      <c r="D4490" s="240"/>
    </row>
    <row r="4491" spans="4:4">
      <c r="D4491" s="240"/>
    </row>
    <row r="4492" spans="4:4">
      <c r="D4492" s="240"/>
    </row>
    <row r="4493" spans="4:4">
      <c r="D4493" s="240"/>
    </row>
    <row r="4494" spans="4:4">
      <c r="D4494" s="240"/>
    </row>
    <row r="4495" spans="4:4">
      <c r="D4495" s="240"/>
    </row>
    <row r="4496" spans="4:4">
      <c r="D4496" s="240"/>
    </row>
    <row r="4497" spans="4:4">
      <c r="D4497" s="240"/>
    </row>
    <row r="4498" spans="4:4">
      <c r="D4498" s="240"/>
    </row>
    <row r="4499" spans="4:4">
      <c r="D4499" s="240"/>
    </row>
    <row r="4500" spans="4:4">
      <c r="D4500" s="240"/>
    </row>
    <row r="4501" spans="4:4">
      <c r="D4501" s="240"/>
    </row>
    <row r="4502" spans="4:4">
      <c r="D4502" s="240"/>
    </row>
    <row r="4503" spans="4:4">
      <c r="D4503" s="240"/>
    </row>
    <row r="4504" spans="4:4">
      <c r="D4504" s="240"/>
    </row>
    <row r="4505" spans="4:4">
      <c r="D4505" s="240"/>
    </row>
    <row r="4506" spans="4:4">
      <c r="D4506" s="240"/>
    </row>
    <row r="4507" spans="4:4">
      <c r="D4507" s="240"/>
    </row>
    <row r="4508" spans="4:4">
      <c r="D4508" s="240"/>
    </row>
    <row r="4509" spans="4:4">
      <c r="D4509" s="240"/>
    </row>
    <row r="4510" spans="4:4">
      <c r="D4510" s="240"/>
    </row>
    <row r="4511" spans="4:4">
      <c r="D4511" s="240"/>
    </row>
    <row r="4512" spans="4:4">
      <c r="D4512" s="240"/>
    </row>
    <row r="4513" spans="4:4">
      <c r="D4513" s="240"/>
    </row>
    <row r="4514" spans="4:4">
      <c r="D4514" s="240"/>
    </row>
    <row r="4515" spans="4:4">
      <c r="D4515" s="240"/>
    </row>
    <row r="4516" spans="4:4">
      <c r="D4516" s="240"/>
    </row>
    <row r="4517" spans="4:4">
      <c r="D4517" s="240"/>
    </row>
    <row r="4518" spans="4:4">
      <c r="D4518" s="240"/>
    </row>
    <row r="4519" spans="4:4">
      <c r="D4519" s="240"/>
    </row>
    <row r="4520" spans="4:4">
      <c r="D4520" s="240"/>
    </row>
    <row r="4521" spans="4:4">
      <c r="D4521" s="240"/>
    </row>
    <row r="4522" spans="4:4">
      <c r="D4522" s="240"/>
    </row>
    <row r="4523" spans="4:4">
      <c r="D4523" s="240"/>
    </row>
    <row r="4524" spans="4:4">
      <c r="D4524" s="240"/>
    </row>
    <row r="4525" spans="4:4">
      <c r="D4525" s="240"/>
    </row>
    <row r="4526" spans="4:4">
      <c r="D4526" s="240"/>
    </row>
    <row r="4527" spans="4:4">
      <c r="D4527" s="240"/>
    </row>
    <row r="4528" spans="4:4">
      <c r="D4528" s="240"/>
    </row>
    <row r="4529" spans="4:4">
      <c r="D4529" s="240"/>
    </row>
    <row r="4530" spans="4:4">
      <c r="D4530" s="240"/>
    </row>
    <row r="4531" spans="4:4">
      <c r="D4531" s="240"/>
    </row>
    <row r="4532" spans="4:4">
      <c r="D4532" s="240"/>
    </row>
    <row r="4533" spans="4:4">
      <c r="D4533" s="240"/>
    </row>
    <row r="4534" spans="4:4">
      <c r="D4534" s="240"/>
    </row>
    <row r="4535" spans="4:4">
      <c r="D4535" s="240"/>
    </row>
    <row r="4536" spans="4:4">
      <c r="D4536" s="240"/>
    </row>
    <row r="4537" spans="4:4">
      <c r="D4537" s="240"/>
    </row>
    <row r="4538" spans="4:4">
      <c r="D4538" s="240"/>
    </row>
    <row r="4539" spans="4:4">
      <c r="D4539" s="240"/>
    </row>
    <row r="4540" spans="4:4">
      <c r="D4540" s="240"/>
    </row>
    <row r="4541" spans="4:4">
      <c r="D4541" s="240"/>
    </row>
    <row r="4542" spans="4:4">
      <c r="D4542" s="240"/>
    </row>
    <row r="4543" spans="4:4">
      <c r="D4543" s="240"/>
    </row>
    <row r="4544" spans="4:4">
      <c r="D4544" s="240"/>
    </row>
    <row r="4545" spans="4:4">
      <c r="D4545" s="240"/>
    </row>
    <row r="4546" spans="4:4">
      <c r="D4546" s="240"/>
    </row>
    <row r="4547" spans="4:4">
      <c r="D4547" s="240"/>
    </row>
    <row r="4548" spans="4:4">
      <c r="D4548" s="240"/>
    </row>
    <row r="4549" spans="4:4">
      <c r="D4549" s="240"/>
    </row>
    <row r="4550" spans="4:4">
      <c r="D4550" s="240"/>
    </row>
    <row r="4551" spans="4:4">
      <c r="D4551" s="240"/>
    </row>
    <row r="4552" spans="4:4">
      <c r="D4552" s="240"/>
    </row>
    <row r="4553" spans="4:4">
      <c r="D4553" s="240"/>
    </row>
    <row r="4554" spans="4:4">
      <c r="D4554" s="240"/>
    </row>
    <row r="4555" spans="4:4">
      <c r="D4555" s="240"/>
    </row>
    <row r="4556" spans="4:4">
      <c r="D4556" s="240"/>
    </row>
    <row r="4557" spans="4:4">
      <c r="D4557" s="240"/>
    </row>
    <row r="4558" spans="4:4">
      <c r="D4558" s="240"/>
    </row>
    <row r="4559" spans="4:4">
      <c r="D4559" s="240"/>
    </row>
    <row r="4560" spans="4:4">
      <c r="D4560" s="240"/>
    </row>
    <row r="4561" spans="4:4">
      <c r="D4561" s="240"/>
    </row>
    <row r="4562" spans="4:4">
      <c r="D4562" s="240"/>
    </row>
    <row r="4563" spans="4:4">
      <c r="D4563" s="240"/>
    </row>
    <row r="4564" spans="4:4">
      <c r="D4564" s="240"/>
    </row>
    <row r="4565" spans="4:4">
      <c r="D4565" s="240"/>
    </row>
    <row r="4566" spans="4:4">
      <c r="D4566" s="240"/>
    </row>
    <row r="4567" spans="4:4">
      <c r="D4567" s="240"/>
    </row>
    <row r="4568" spans="4:4">
      <c r="D4568" s="240"/>
    </row>
    <row r="4569" spans="4:4">
      <c r="D4569" s="240"/>
    </row>
    <row r="4570" spans="4:4">
      <c r="D4570" s="240"/>
    </row>
    <row r="4571" spans="4:4">
      <c r="D4571" s="240"/>
    </row>
    <row r="4572" spans="4:4">
      <c r="D4572" s="240"/>
    </row>
    <row r="4573" spans="4:4">
      <c r="D4573" s="240"/>
    </row>
    <row r="4574" spans="4:4">
      <c r="D4574" s="240"/>
    </row>
    <row r="4575" spans="4:4">
      <c r="D4575" s="240"/>
    </row>
    <row r="4576" spans="4:4">
      <c r="D4576" s="240"/>
    </row>
    <row r="4577" spans="4:4">
      <c r="D4577" s="240"/>
    </row>
    <row r="4578" spans="4:4">
      <c r="D4578" s="240"/>
    </row>
    <row r="4579" spans="4:4">
      <c r="D4579" s="240"/>
    </row>
    <row r="4580" spans="4:4">
      <c r="D4580" s="240"/>
    </row>
    <row r="4581" spans="4:4">
      <c r="D4581" s="240"/>
    </row>
    <row r="4582" spans="4:4">
      <c r="D4582" s="240"/>
    </row>
    <row r="4583" spans="4:4">
      <c r="D4583" s="240"/>
    </row>
    <row r="4584" spans="4:4">
      <c r="D4584" s="240"/>
    </row>
    <row r="4585" spans="4:4">
      <c r="D4585" s="240"/>
    </row>
    <row r="4586" spans="4:4">
      <c r="D4586" s="240"/>
    </row>
    <row r="4587" spans="4:4">
      <c r="D4587" s="240"/>
    </row>
    <row r="4588" spans="4:4">
      <c r="D4588" s="240"/>
    </row>
    <row r="4589" spans="4:4">
      <c r="D4589" s="240"/>
    </row>
    <row r="4590" spans="4:4">
      <c r="D4590" s="240"/>
    </row>
    <row r="4591" spans="4:4">
      <c r="D4591" s="240"/>
    </row>
    <row r="4592" spans="4:4">
      <c r="D4592" s="240"/>
    </row>
    <row r="4593" spans="4:4">
      <c r="D4593" s="240"/>
    </row>
    <row r="4594" spans="4:4">
      <c r="D4594" s="240"/>
    </row>
    <row r="4595" spans="4:4">
      <c r="D4595" s="240"/>
    </row>
    <row r="4596" spans="4:4">
      <c r="D4596" s="240"/>
    </row>
    <row r="4597" spans="4:4">
      <c r="D4597" s="240"/>
    </row>
    <row r="4598" spans="4:4">
      <c r="D4598" s="240"/>
    </row>
    <row r="4599" spans="4:4">
      <c r="D4599" s="240"/>
    </row>
    <row r="4600" spans="4:4">
      <c r="D4600" s="240"/>
    </row>
    <row r="4601" spans="4:4">
      <c r="D4601" s="240"/>
    </row>
    <row r="4602" spans="4:4">
      <c r="D4602" s="240"/>
    </row>
    <row r="4603" spans="4:4">
      <c r="D4603" s="240"/>
    </row>
    <row r="4604" spans="4:4">
      <c r="D4604" s="240"/>
    </row>
    <row r="4605" spans="4:4">
      <c r="D4605" s="240"/>
    </row>
    <row r="4606" spans="4:4">
      <c r="D4606" s="240"/>
    </row>
    <row r="4607" spans="4:4">
      <c r="D4607" s="240"/>
    </row>
    <row r="4608" spans="4:4">
      <c r="D4608" s="240"/>
    </row>
    <row r="4609" spans="4:4">
      <c r="D4609" s="240"/>
    </row>
    <row r="4610" spans="4:4">
      <c r="D4610" s="240"/>
    </row>
    <row r="4611" spans="4:4">
      <c r="D4611" s="240"/>
    </row>
    <row r="4612" spans="4:4">
      <c r="D4612" s="240"/>
    </row>
    <row r="4613" spans="4:4">
      <c r="D4613" s="240"/>
    </row>
    <row r="4614" spans="4:4">
      <c r="D4614" s="240"/>
    </row>
    <row r="4615" spans="4:4">
      <c r="D4615" s="240"/>
    </row>
    <row r="4616" spans="4:4">
      <c r="D4616" s="240"/>
    </row>
    <row r="4617" spans="4:4">
      <c r="D4617" s="240"/>
    </row>
    <row r="4618" spans="4:4">
      <c r="D4618" s="240"/>
    </row>
    <row r="4619" spans="4:4">
      <c r="D4619" s="240"/>
    </row>
    <row r="4620" spans="4:4">
      <c r="D4620" s="240"/>
    </row>
    <row r="4621" spans="4:4">
      <c r="D4621" s="240"/>
    </row>
    <row r="4622" spans="4:4">
      <c r="D4622" s="240"/>
    </row>
    <row r="4623" spans="4:4">
      <c r="D4623" s="240"/>
    </row>
    <row r="4624" spans="4:4">
      <c r="D4624" s="240"/>
    </row>
    <row r="4625" spans="4:4">
      <c r="D4625" s="240"/>
    </row>
    <row r="4626" spans="4:4">
      <c r="D4626" s="240"/>
    </row>
    <row r="4627" spans="4:4">
      <c r="D4627" s="240"/>
    </row>
    <row r="4628" spans="4:4">
      <c r="D4628" s="240"/>
    </row>
    <row r="4629" spans="4:4">
      <c r="D4629" s="240"/>
    </row>
    <row r="4630" spans="4:4">
      <c r="D4630" s="240"/>
    </row>
    <row r="4631" spans="4:4">
      <c r="D4631" s="240"/>
    </row>
    <row r="4632" spans="4:4">
      <c r="D4632" s="240"/>
    </row>
    <row r="4633" spans="4:4">
      <c r="D4633" s="240"/>
    </row>
    <row r="4634" spans="4:4">
      <c r="D4634" s="240"/>
    </row>
    <row r="4635" spans="4:4">
      <c r="D4635" s="240"/>
    </row>
    <row r="4636" spans="4:4">
      <c r="D4636" s="240"/>
    </row>
    <row r="4637" spans="4:4">
      <c r="D4637" s="240"/>
    </row>
    <row r="4638" spans="4:4">
      <c r="D4638" s="240"/>
    </row>
    <row r="4639" spans="4:4">
      <c r="D4639" s="240"/>
    </row>
    <row r="4640" spans="4:4">
      <c r="D4640" s="240"/>
    </row>
    <row r="4641" spans="4:4">
      <c r="D4641" s="240"/>
    </row>
    <row r="4642" spans="4:4">
      <c r="D4642" s="240"/>
    </row>
    <row r="4643" spans="4:4">
      <c r="D4643" s="240"/>
    </row>
    <row r="4644" spans="4:4">
      <c r="D4644" s="240"/>
    </row>
    <row r="4645" spans="4:4">
      <c r="D4645" s="240"/>
    </row>
    <row r="4646" spans="4:4">
      <c r="D4646" s="240"/>
    </row>
    <row r="4647" spans="4:4">
      <c r="D4647" s="240"/>
    </row>
    <row r="4648" spans="4:4">
      <c r="D4648" s="240"/>
    </row>
    <row r="4649" spans="4:4">
      <c r="D4649" s="240"/>
    </row>
    <row r="4650" spans="4:4">
      <c r="D4650" s="240"/>
    </row>
    <row r="4651" spans="4:4">
      <c r="D4651" s="240"/>
    </row>
    <row r="4652" spans="4:4">
      <c r="D4652" s="240"/>
    </row>
    <row r="4653" spans="4:4">
      <c r="D4653" s="240"/>
    </row>
    <row r="4654" spans="4:4">
      <c r="D4654" s="240"/>
    </row>
    <row r="4655" spans="4:4">
      <c r="D4655" s="240"/>
    </row>
    <row r="4656" spans="4:4">
      <c r="D4656" s="240"/>
    </row>
    <row r="4657" spans="4:4">
      <c r="D4657" s="240"/>
    </row>
    <row r="4658" spans="4:4">
      <c r="D4658" s="240"/>
    </row>
    <row r="4659" spans="4:4">
      <c r="D4659" s="240"/>
    </row>
    <row r="4660" spans="4:4">
      <c r="D4660" s="240"/>
    </row>
    <row r="4661" spans="4:4">
      <c r="D4661" s="240"/>
    </row>
    <row r="4662" spans="4:4">
      <c r="D4662" s="240"/>
    </row>
    <row r="4663" spans="4:4">
      <c r="D4663" s="240"/>
    </row>
    <row r="4664" spans="4:4">
      <c r="D4664" s="240"/>
    </row>
    <row r="4665" spans="4:4">
      <c r="D4665" s="240"/>
    </row>
    <row r="4666" spans="4:4">
      <c r="D4666" s="240"/>
    </row>
    <row r="4667" spans="4:4">
      <c r="D4667" s="240"/>
    </row>
    <row r="4668" spans="4:4">
      <c r="D4668" s="240"/>
    </row>
    <row r="4669" spans="4:4">
      <c r="D4669" s="240"/>
    </row>
    <row r="4670" spans="4:4">
      <c r="D4670" s="240"/>
    </row>
    <row r="4671" spans="4:4">
      <c r="D4671" s="240"/>
    </row>
    <row r="4672" spans="4:4">
      <c r="D4672" s="240"/>
    </row>
    <row r="4673" spans="4:4">
      <c r="D4673" s="240"/>
    </row>
    <row r="4674" spans="4:4">
      <c r="D4674" s="240"/>
    </row>
    <row r="4675" spans="4:4">
      <c r="D4675" s="240"/>
    </row>
    <row r="4676" spans="4:4">
      <c r="D4676" s="240"/>
    </row>
    <row r="4677" spans="4:4">
      <c r="D4677" s="240"/>
    </row>
    <row r="4678" spans="4:4">
      <c r="D4678" s="240"/>
    </row>
    <row r="4679" spans="4:4">
      <c r="D4679" s="240"/>
    </row>
    <row r="4680" spans="4:4">
      <c r="D4680" s="240"/>
    </row>
    <row r="4681" spans="4:4">
      <c r="D4681" s="240"/>
    </row>
    <row r="4682" spans="4:4">
      <c r="D4682" s="240"/>
    </row>
    <row r="4683" spans="4:4">
      <c r="D4683" s="240"/>
    </row>
    <row r="4684" spans="4:4">
      <c r="D4684" s="240"/>
    </row>
    <row r="4685" spans="4:4">
      <c r="D4685" s="240"/>
    </row>
    <row r="4686" spans="4:4">
      <c r="D4686" s="240"/>
    </row>
    <row r="4687" spans="4:4">
      <c r="D4687" s="240"/>
    </row>
    <row r="4688" spans="4:4">
      <c r="D4688" s="240"/>
    </row>
    <row r="4689" spans="4:4">
      <c r="D4689" s="240"/>
    </row>
    <row r="4690" spans="4:4">
      <c r="D4690" s="240"/>
    </row>
    <row r="4691" spans="4:4">
      <c r="D4691" s="240"/>
    </row>
    <row r="4692" spans="4:4">
      <c r="D4692" s="240"/>
    </row>
    <row r="4693" spans="4:4">
      <c r="D4693" s="240"/>
    </row>
    <row r="4694" spans="4:4">
      <c r="D4694" s="240"/>
    </row>
    <row r="4695" spans="4:4">
      <c r="D4695" s="240"/>
    </row>
    <row r="4696" spans="4:4">
      <c r="D4696" s="240"/>
    </row>
    <row r="4697" spans="4:4">
      <c r="D4697" s="240"/>
    </row>
    <row r="4698" spans="4:4">
      <c r="D4698" s="240"/>
    </row>
    <row r="4699" spans="4:4">
      <c r="D4699" s="240"/>
    </row>
    <row r="4700" spans="4:4">
      <c r="D4700" s="240"/>
    </row>
    <row r="4701" spans="4:4">
      <c r="D4701" s="240"/>
    </row>
    <row r="4702" spans="4:4">
      <c r="D4702" s="240"/>
    </row>
    <row r="4703" spans="4:4">
      <c r="D4703" s="240"/>
    </row>
    <row r="4704" spans="4:4">
      <c r="D4704" s="240"/>
    </row>
    <row r="4705" spans="4:4">
      <c r="D4705" s="240"/>
    </row>
    <row r="4706" spans="4:4">
      <c r="D4706" s="240"/>
    </row>
    <row r="4707" spans="4:4">
      <c r="D4707" s="240"/>
    </row>
    <row r="4708" spans="4:4">
      <c r="D4708" s="240"/>
    </row>
    <row r="4709" spans="4:4">
      <c r="D4709" s="240"/>
    </row>
    <row r="4710" spans="4:4">
      <c r="D4710" s="240"/>
    </row>
    <row r="4711" spans="4:4">
      <c r="D4711" s="240"/>
    </row>
    <row r="4712" spans="4:4">
      <c r="D4712" s="240"/>
    </row>
    <row r="4713" spans="4:4">
      <c r="D4713" s="240"/>
    </row>
    <row r="4714" spans="4:4">
      <c r="D4714" s="240"/>
    </row>
    <row r="4715" spans="4:4">
      <c r="D4715" s="240"/>
    </row>
    <row r="4716" spans="4:4">
      <c r="D4716" s="240"/>
    </row>
    <row r="4717" spans="4:4">
      <c r="D4717" s="240"/>
    </row>
    <row r="4718" spans="4:4">
      <c r="D4718" s="240"/>
    </row>
    <row r="4719" spans="4:4">
      <c r="D4719" s="240"/>
    </row>
    <row r="4720" spans="4:4">
      <c r="D4720" s="240"/>
    </row>
    <row r="4721" spans="4:4">
      <c r="D4721" s="240"/>
    </row>
    <row r="4722" spans="4:4">
      <c r="D4722" s="240"/>
    </row>
    <row r="4723" spans="4:4">
      <c r="D4723" s="240"/>
    </row>
    <row r="4724" spans="4:4">
      <c r="D4724" s="240"/>
    </row>
    <row r="4725" spans="4:4">
      <c r="D4725" s="240"/>
    </row>
    <row r="4726" spans="4:4">
      <c r="D4726" s="240"/>
    </row>
    <row r="4727" spans="4:4">
      <c r="D4727" s="240"/>
    </row>
    <row r="4728" spans="4:4">
      <c r="D4728" s="240"/>
    </row>
    <row r="4729" spans="4:4">
      <c r="D4729" s="240"/>
    </row>
    <row r="4730" spans="4:4">
      <c r="D4730" s="240"/>
    </row>
    <row r="4731" spans="4:4">
      <c r="D4731" s="240"/>
    </row>
    <row r="4732" spans="4:4">
      <c r="D4732" s="240"/>
    </row>
    <row r="4733" spans="4:4">
      <c r="D4733" s="240"/>
    </row>
    <row r="4734" spans="4:4">
      <c r="D4734" s="240"/>
    </row>
    <row r="4735" spans="4:4">
      <c r="D4735" s="240"/>
    </row>
    <row r="4736" spans="4:4">
      <c r="D4736" s="240"/>
    </row>
    <row r="4737" spans="4:4">
      <c r="D4737" s="240"/>
    </row>
    <row r="4738" spans="4:4">
      <c r="D4738" s="240"/>
    </row>
    <row r="4739" spans="4:4">
      <c r="D4739" s="240"/>
    </row>
    <row r="4740" spans="4:4">
      <c r="D4740" s="240"/>
    </row>
    <row r="4741" spans="4:4">
      <c r="D4741" s="240"/>
    </row>
    <row r="4742" spans="4:4">
      <c r="D4742" s="240"/>
    </row>
    <row r="4743" spans="4:4">
      <c r="D4743" s="240"/>
    </row>
    <row r="4744" spans="4:4">
      <c r="D4744" s="240"/>
    </row>
    <row r="4745" spans="4:4">
      <c r="D4745" s="240"/>
    </row>
    <row r="4746" spans="4:4">
      <c r="D4746" s="240"/>
    </row>
    <row r="4747" spans="4:4">
      <c r="D4747" s="240"/>
    </row>
    <row r="4748" spans="4:4">
      <c r="D4748" s="240"/>
    </row>
    <row r="4749" spans="4:4">
      <c r="D4749" s="240"/>
    </row>
    <row r="4750" spans="4:4">
      <c r="D4750" s="240"/>
    </row>
    <row r="4751" spans="4:4">
      <c r="D4751" s="240"/>
    </row>
    <row r="4752" spans="4:4">
      <c r="D4752" s="240"/>
    </row>
    <row r="4753" spans="4:4">
      <c r="D4753" s="240"/>
    </row>
    <row r="4754" spans="4:4">
      <c r="D4754" s="240"/>
    </row>
    <row r="4755" spans="4:4">
      <c r="D4755" s="240"/>
    </row>
    <row r="4756" spans="4:4">
      <c r="D4756" s="240"/>
    </row>
    <row r="4757" spans="4:4">
      <c r="D4757" s="240"/>
    </row>
    <row r="4758" spans="4:4">
      <c r="D4758" s="240"/>
    </row>
    <row r="4759" spans="4:4">
      <c r="D4759" s="240"/>
    </row>
    <row r="4760" spans="4:4">
      <c r="D4760" s="240"/>
    </row>
    <row r="4761" spans="4:4">
      <c r="D4761" s="240"/>
    </row>
    <row r="4762" spans="4:4">
      <c r="D4762" s="240"/>
    </row>
    <row r="4763" spans="4:4">
      <c r="D4763" s="240"/>
    </row>
    <row r="4764" spans="4:4">
      <c r="D4764" s="240"/>
    </row>
    <row r="4765" spans="4:4">
      <c r="D4765" s="240"/>
    </row>
    <row r="4766" spans="4:4">
      <c r="D4766" s="240"/>
    </row>
    <row r="4767" spans="4:4">
      <c r="D4767" s="240"/>
    </row>
    <row r="4768" spans="4:4">
      <c r="D4768" s="240"/>
    </row>
    <row r="4769" spans="4:4">
      <c r="D4769" s="240"/>
    </row>
    <row r="4770" spans="4:4">
      <c r="D4770" s="240"/>
    </row>
    <row r="4771" spans="4:4">
      <c r="D4771" s="240"/>
    </row>
    <row r="4772" spans="4:4">
      <c r="D4772" s="240"/>
    </row>
    <row r="4773" spans="4:4">
      <c r="D4773" s="240"/>
    </row>
    <row r="4774" spans="4:4">
      <c r="D4774" s="240"/>
    </row>
    <row r="4775" spans="4:4">
      <c r="D4775" s="240"/>
    </row>
    <row r="4776" spans="4:4">
      <c r="D4776" s="240"/>
    </row>
    <row r="4777" spans="4:4">
      <c r="D4777" s="240"/>
    </row>
    <row r="4778" spans="4:4">
      <c r="D4778" s="240"/>
    </row>
    <row r="4779" spans="4:4">
      <c r="D4779" s="240"/>
    </row>
    <row r="4780" spans="4:4">
      <c r="D4780" s="240"/>
    </row>
    <row r="4781" spans="4:4">
      <c r="D4781" s="240"/>
    </row>
    <row r="4782" spans="4:4">
      <c r="D4782" s="240"/>
    </row>
    <row r="4783" spans="4:4">
      <c r="D4783" s="240"/>
    </row>
    <row r="4784" spans="4:4">
      <c r="D4784" s="240"/>
    </row>
    <row r="4785" spans="4:4">
      <c r="D4785" s="240"/>
    </row>
    <row r="4786" spans="4:4">
      <c r="D4786" s="240"/>
    </row>
    <row r="4787" spans="4:4">
      <c r="D4787" s="240"/>
    </row>
    <row r="4788" spans="4:4">
      <c r="D4788" s="240"/>
    </row>
    <row r="4789" spans="4:4">
      <c r="D4789" s="240"/>
    </row>
    <row r="4790" spans="4:4">
      <c r="D4790" s="240"/>
    </row>
    <row r="4791" spans="4:4">
      <c r="D4791" s="240"/>
    </row>
    <row r="4792" spans="4:4">
      <c r="D4792" s="240"/>
    </row>
    <row r="4793" spans="4:4">
      <c r="D4793" s="240"/>
    </row>
    <row r="4794" spans="4:4">
      <c r="D4794" s="240"/>
    </row>
    <row r="4795" spans="4:4">
      <c r="D4795" s="240"/>
    </row>
    <row r="4796" spans="4:4">
      <c r="D4796" s="240"/>
    </row>
    <row r="4797" spans="4:4">
      <c r="D4797" s="240"/>
    </row>
    <row r="4798" spans="4:4">
      <c r="D4798" s="240"/>
    </row>
    <row r="4799" spans="4:4">
      <c r="D4799" s="240"/>
    </row>
    <row r="4800" spans="4:4">
      <c r="D4800" s="240"/>
    </row>
    <row r="4801" spans="4:4">
      <c r="D4801" s="240"/>
    </row>
    <row r="4802" spans="4:4">
      <c r="D4802" s="240"/>
    </row>
    <row r="4803" spans="4:4">
      <c r="D4803" s="240"/>
    </row>
    <row r="4804" spans="4:4">
      <c r="D4804" s="240"/>
    </row>
    <row r="4805" spans="4:4">
      <c r="D4805" s="240"/>
    </row>
    <row r="4806" spans="4:4">
      <c r="D4806" s="240"/>
    </row>
    <row r="4807" spans="4:4">
      <c r="D4807" s="240"/>
    </row>
    <row r="4808" spans="4:4">
      <c r="D4808" s="240"/>
    </row>
    <row r="4809" spans="4:4">
      <c r="D4809" s="240"/>
    </row>
    <row r="4810" spans="4:4">
      <c r="D4810" s="240"/>
    </row>
    <row r="4811" spans="4:4">
      <c r="D4811" s="240"/>
    </row>
    <row r="4812" spans="4:4">
      <c r="D4812" s="240"/>
    </row>
    <row r="4813" spans="4:4">
      <c r="D4813" s="240"/>
    </row>
    <row r="4814" spans="4:4">
      <c r="D4814" s="240"/>
    </row>
    <row r="4815" spans="4:4">
      <c r="D4815" s="240"/>
    </row>
    <row r="4816" spans="4:4">
      <c r="D4816" s="240"/>
    </row>
    <row r="4817" spans="4:4">
      <c r="D4817" s="240"/>
    </row>
    <row r="4818" spans="4:4">
      <c r="D4818" s="240"/>
    </row>
    <row r="4819" spans="4:4">
      <c r="D4819" s="240"/>
    </row>
    <row r="4820" spans="4:4">
      <c r="D4820" s="240"/>
    </row>
    <row r="4821" spans="4:4">
      <c r="D4821" s="240"/>
    </row>
    <row r="4822" spans="4:4">
      <c r="D4822" s="240"/>
    </row>
    <row r="4823" spans="4:4">
      <c r="D4823" s="240"/>
    </row>
    <row r="4824" spans="4:4">
      <c r="D4824" s="240"/>
    </row>
    <row r="4825" spans="4:4">
      <c r="D4825" s="240"/>
    </row>
    <row r="4826" spans="4:4">
      <c r="D4826" s="240"/>
    </row>
    <row r="4827" spans="4:4">
      <c r="D4827" s="240"/>
    </row>
    <row r="4828" spans="4:4">
      <c r="D4828" s="240"/>
    </row>
    <row r="4829" spans="4:4">
      <c r="D4829" s="240"/>
    </row>
    <row r="4830" spans="4:4">
      <c r="D4830" s="240"/>
    </row>
    <row r="4831" spans="4:4">
      <c r="D4831" s="240"/>
    </row>
    <row r="4832" spans="4:4">
      <c r="D4832" s="240"/>
    </row>
    <row r="4833" spans="4:4">
      <c r="D4833" s="240"/>
    </row>
    <row r="4834" spans="4:4">
      <c r="D4834" s="240"/>
    </row>
    <row r="4835" spans="4:4">
      <c r="D4835" s="240"/>
    </row>
    <row r="4836" spans="4:4">
      <c r="D4836" s="240"/>
    </row>
    <row r="4837" spans="4:4">
      <c r="D4837" s="240"/>
    </row>
    <row r="4838" spans="4:4">
      <c r="D4838" s="240"/>
    </row>
    <row r="4839" spans="4:4">
      <c r="D4839" s="240"/>
    </row>
    <row r="4840" spans="4:4">
      <c r="D4840" s="240"/>
    </row>
    <row r="4841" spans="4:4">
      <c r="D4841" s="240"/>
    </row>
    <row r="4842" spans="4:4">
      <c r="D4842" s="240"/>
    </row>
    <row r="4843" spans="4:4">
      <c r="D4843" s="240"/>
    </row>
    <row r="4844" spans="4:4">
      <c r="D4844" s="240"/>
    </row>
    <row r="4845" spans="4:4">
      <c r="D4845" s="240"/>
    </row>
    <row r="4846" spans="4:4">
      <c r="D4846" s="240"/>
    </row>
    <row r="4847" spans="4:4">
      <c r="D4847" s="240"/>
    </row>
    <row r="4848" spans="4:4">
      <c r="D4848" s="240"/>
    </row>
    <row r="4849" spans="4:4">
      <c r="D4849" s="240"/>
    </row>
    <row r="4850" spans="4:4">
      <c r="D4850" s="240"/>
    </row>
    <row r="4851" spans="4:4">
      <c r="D4851" s="240"/>
    </row>
    <row r="4852" spans="4:4">
      <c r="D4852" s="240"/>
    </row>
    <row r="4853" spans="4:4">
      <c r="D4853" s="240"/>
    </row>
    <row r="4854" spans="4:4">
      <c r="D4854" s="240"/>
    </row>
    <row r="4855" spans="4:4">
      <c r="D4855" s="240"/>
    </row>
    <row r="4856" spans="4:4">
      <c r="D4856" s="240"/>
    </row>
    <row r="4857" spans="4:4">
      <c r="D4857" s="240"/>
    </row>
    <row r="4858" spans="4:4">
      <c r="D4858" s="240"/>
    </row>
    <row r="4859" spans="4:4">
      <c r="D4859" s="240"/>
    </row>
    <row r="4860" spans="4:4">
      <c r="D4860" s="240"/>
    </row>
    <row r="4861" spans="4:4">
      <c r="D4861" s="240"/>
    </row>
    <row r="4862" spans="4:4">
      <c r="D4862" s="240"/>
    </row>
    <row r="4863" spans="4:4">
      <c r="D4863" s="240"/>
    </row>
    <row r="4864" spans="4:4">
      <c r="D4864" s="240"/>
    </row>
    <row r="4865" spans="4:4">
      <c r="D4865" s="240"/>
    </row>
    <row r="4866" spans="4:4">
      <c r="D4866" s="240"/>
    </row>
    <row r="4867" spans="4:4">
      <c r="D4867" s="240"/>
    </row>
    <row r="4868" spans="4:4">
      <c r="D4868" s="240"/>
    </row>
    <row r="4869" spans="4:4">
      <c r="D4869" s="240"/>
    </row>
    <row r="4870" spans="4:4">
      <c r="D4870" s="240"/>
    </row>
    <row r="4871" spans="4:4">
      <c r="D4871" s="240"/>
    </row>
    <row r="4872" spans="4:4">
      <c r="D4872" s="240"/>
    </row>
    <row r="4873" spans="4:4">
      <c r="D4873" s="240"/>
    </row>
    <row r="4874" spans="4:4">
      <c r="D4874" s="240"/>
    </row>
    <row r="4875" spans="4:4">
      <c r="D4875" s="240"/>
    </row>
    <row r="4876" spans="4:4">
      <c r="D4876" s="240"/>
    </row>
    <row r="4877" spans="4:4">
      <c r="D4877" s="240"/>
    </row>
    <row r="4878" spans="4:4">
      <c r="D4878" s="240"/>
    </row>
    <row r="4879" spans="4:4">
      <c r="D4879" s="240"/>
    </row>
    <row r="4880" spans="4:4">
      <c r="D4880" s="240"/>
    </row>
    <row r="4881" spans="4:4">
      <c r="D4881" s="240"/>
    </row>
    <row r="4882" spans="4:4">
      <c r="D4882" s="240"/>
    </row>
    <row r="4883" spans="4:4">
      <c r="D4883" s="240"/>
    </row>
    <row r="4884" spans="4:4">
      <c r="D4884" s="240"/>
    </row>
    <row r="4885" spans="4:4">
      <c r="D4885" s="240"/>
    </row>
    <row r="4886" spans="4:4">
      <c r="D4886" s="240"/>
    </row>
    <row r="4887" spans="4:4">
      <c r="D4887" s="240"/>
    </row>
    <row r="4888" spans="4:4">
      <c r="D4888" s="240"/>
    </row>
    <row r="4889" spans="4:4">
      <c r="D4889" s="240"/>
    </row>
    <row r="4890" spans="4:4">
      <c r="D4890" s="240"/>
    </row>
    <row r="4891" spans="4:4">
      <c r="D4891" s="240"/>
    </row>
    <row r="4892" spans="4:4">
      <c r="D4892" s="240"/>
    </row>
    <row r="4893" spans="4:4">
      <c r="D4893" s="240"/>
    </row>
    <row r="4894" spans="4:4">
      <c r="D4894" s="240"/>
    </row>
    <row r="4895" spans="4:4">
      <c r="D4895" s="240"/>
    </row>
    <row r="4896" spans="4:4">
      <c r="D4896" s="240"/>
    </row>
    <row r="4897" spans="4:4">
      <c r="D4897" s="240"/>
    </row>
    <row r="4898" spans="4:4">
      <c r="D4898" s="240"/>
    </row>
    <row r="4899" spans="4:4">
      <c r="D4899" s="240"/>
    </row>
    <row r="4900" spans="4:4">
      <c r="D4900" s="240"/>
    </row>
    <row r="4901" spans="4:4">
      <c r="D4901" s="240"/>
    </row>
    <row r="4902" spans="4:4">
      <c r="D4902" s="240"/>
    </row>
    <row r="4903" spans="4:4">
      <c r="D4903" s="240"/>
    </row>
    <row r="4904" spans="4:4">
      <c r="D4904" s="240"/>
    </row>
    <row r="4905" spans="4:4">
      <c r="D4905" s="240"/>
    </row>
    <row r="4906" spans="4:4">
      <c r="D4906" s="240"/>
    </row>
    <row r="4907" spans="4:4">
      <c r="D4907" s="240"/>
    </row>
    <row r="4908" spans="4:4">
      <c r="D4908" s="240"/>
    </row>
    <row r="4909" spans="4:4">
      <c r="D4909" s="240"/>
    </row>
    <row r="4910" spans="4:4">
      <c r="D4910" s="240"/>
    </row>
    <row r="4911" spans="4:4">
      <c r="D4911" s="240"/>
    </row>
    <row r="4912" spans="4:4">
      <c r="D4912" s="240"/>
    </row>
    <row r="4913" spans="4:4">
      <c r="D4913" s="240"/>
    </row>
    <row r="4914" spans="4:4">
      <c r="D4914" s="240"/>
    </row>
    <row r="4915" spans="4:4">
      <c r="D4915" s="240"/>
    </row>
    <row r="4916" spans="4:4">
      <c r="D4916" s="240"/>
    </row>
    <row r="4917" spans="4:4">
      <c r="D4917" s="240"/>
    </row>
    <row r="4918" spans="4:4">
      <c r="D4918" s="240"/>
    </row>
    <row r="4919" spans="4:4">
      <c r="D4919" s="240"/>
    </row>
    <row r="4920" spans="4:4">
      <c r="D4920" s="240"/>
    </row>
    <row r="4921" spans="4:4">
      <c r="D4921" s="240"/>
    </row>
    <row r="4922" spans="4:4">
      <c r="D4922" s="240"/>
    </row>
    <row r="4923" spans="4:4">
      <c r="D4923" s="240"/>
    </row>
    <row r="4924" spans="4:4">
      <c r="D4924" s="240"/>
    </row>
    <row r="4925" spans="4:4">
      <c r="D4925" s="240"/>
    </row>
    <row r="4926" spans="4:4">
      <c r="D4926" s="240"/>
    </row>
    <row r="4927" spans="4:4">
      <c r="D4927" s="240"/>
    </row>
    <row r="4928" spans="4:4">
      <c r="D4928" s="240"/>
    </row>
    <row r="4929" spans="4:4">
      <c r="D4929" s="240"/>
    </row>
    <row r="4930" spans="4:4">
      <c r="D4930" s="240"/>
    </row>
    <row r="4931" spans="4:4">
      <c r="D4931" s="240"/>
    </row>
    <row r="4932" spans="4:4">
      <c r="D4932" s="240"/>
    </row>
    <row r="4933" spans="4:4">
      <c r="D4933" s="240"/>
    </row>
    <row r="4934" spans="4:4">
      <c r="D4934" s="240"/>
    </row>
    <row r="4935" spans="4:4">
      <c r="D4935" s="240"/>
    </row>
    <row r="4936" spans="4:4">
      <c r="D4936" s="240"/>
    </row>
    <row r="4937" spans="4:4">
      <c r="D4937" s="240"/>
    </row>
    <row r="4938" spans="4:4">
      <c r="D4938" s="240"/>
    </row>
    <row r="4939" spans="4:4">
      <c r="D4939" s="240"/>
    </row>
    <row r="4940" spans="4:4">
      <c r="D4940" s="240"/>
    </row>
    <row r="4941" spans="4:4">
      <c r="D4941" s="240"/>
    </row>
    <row r="4942" spans="4:4">
      <c r="D4942" s="240"/>
    </row>
    <row r="4943" spans="4:4">
      <c r="D4943" s="240"/>
    </row>
    <row r="4944" spans="4:4">
      <c r="D4944" s="240"/>
    </row>
    <row r="4945" spans="4:4">
      <c r="D4945" s="240"/>
    </row>
    <row r="4946" spans="4:4">
      <c r="D4946" s="240"/>
    </row>
    <row r="4947" spans="4:4">
      <c r="D4947" s="240"/>
    </row>
    <row r="4948" spans="4:4">
      <c r="D4948" s="240"/>
    </row>
    <row r="4949" spans="4:4">
      <c r="D4949" s="240"/>
    </row>
    <row r="4950" spans="4:4">
      <c r="D4950" s="240"/>
    </row>
    <row r="4951" spans="4:4">
      <c r="D4951" s="240"/>
    </row>
    <row r="4952" spans="4:4">
      <c r="D4952" s="240"/>
    </row>
    <row r="4953" spans="4:4">
      <c r="D4953" s="240"/>
    </row>
    <row r="4954" spans="4:4">
      <c r="D4954" s="240"/>
    </row>
    <row r="4955" spans="4:4">
      <c r="D4955" s="240"/>
    </row>
    <row r="4956" spans="4:4">
      <c r="D4956" s="240"/>
    </row>
    <row r="4957" spans="4:4">
      <c r="D4957" s="240"/>
    </row>
    <row r="4958" spans="4:4">
      <c r="D4958" s="240"/>
    </row>
    <row r="4959" spans="4:4">
      <c r="D4959" s="240"/>
    </row>
    <row r="4960" spans="4:4">
      <c r="D4960" s="240"/>
    </row>
    <row r="4961" spans="4:4">
      <c r="D4961" s="240"/>
    </row>
    <row r="4962" spans="4:4">
      <c r="D4962" s="240"/>
    </row>
    <row r="4963" spans="4:4">
      <c r="D4963" s="240"/>
    </row>
    <row r="4964" spans="4:4">
      <c r="D4964" s="240"/>
    </row>
    <row r="4965" spans="4:4">
      <c r="D4965" s="240"/>
    </row>
    <row r="4966" spans="4:4">
      <c r="D4966" s="240"/>
    </row>
    <row r="4967" spans="4:4">
      <c r="D4967" s="240"/>
    </row>
    <row r="4968" spans="4:4">
      <c r="D4968" s="240"/>
    </row>
    <row r="4969" spans="4:4">
      <c r="D4969" s="240"/>
    </row>
    <row r="4970" spans="4:4">
      <c r="D4970" s="240"/>
    </row>
    <row r="4971" spans="4:4">
      <c r="D4971" s="240"/>
    </row>
    <row r="4972" spans="4:4">
      <c r="D4972" s="240"/>
    </row>
    <row r="4973" spans="4:4">
      <c r="D4973" s="240"/>
    </row>
    <row r="4974" spans="4:4">
      <c r="D4974" s="240"/>
    </row>
    <row r="4975" spans="4:4">
      <c r="D4975" s="240"/>
    </row>
    <row r="4976" spans="4:4">
      <c r="D4976" s="240"/>
    </row>
    <row r="4977" spans="4:4">
      <c r="D4977" s="240"/>
    </row>
    <row r="4978" spans="4:4">
      <c r="D4978" s="240"/>
    </row>
    <row r="4979" spans="4:4">
      <c r="D4979" s="240"/>
    </row>
    <row r="4980" spans="4:4">
      <c r="D4980" s="240"/>
    </row>
    <row r="4981" spans="4:4">
      <c r="D4981" s="240"/>
    </row>
    <row r="4982" spans="4:4">
      <c r="D4982" s="240"/>
    </row>
    <row r="4983" spans="4:4">
      <c r="D4983" s="240"/>
    </row>
    <row r="4984" spans="4:4">
      <c r="D4984" s="240"/>
    </row>
    <row r="4985" spans="4:4">
      <c r="D4985" s="240"/>
    </row>
    <row r="4986" spans="4:4">
      <c r="D4986" s="240"/>
    </row>
    <row r="4987" spans="4:4">
      <c r="D4987" s="240"/>
    </row>
    <row r="4988" spans="4:4">
      <c r="D4988" s="240"/>
    </row>
    <row r="4989" spans="4:4">
      <c r="D4989" s="240"/>
    </row>
    <row r="4990" spans="4:4">
      <c r="D4990" s="240"/>
    </row>
    <row r="4991" spans="4:4">
      <c r="D4991" s="240"/>
    </row>
    <row r="4992" spans="4:4">
      <c r="D4992" s="240"/>
    </row>
    <row r="4993" spans="4:4">
      <c r="D4993" s="240"/>
    </row>
    <row r="4994" spans="4:4">
      <c r="D4994" s="240"/>
    </row>
    <row r="4995" spans="4:4">
      <c r="D4995" s="240"/>
    </row>
    <row r="4996" spans="4:4">
      <c r="D4996" s="240"/>
    </row>
    <row r="4997" spans="4:4">
      <c r="D4997" s="240"/>
    </row>
    <row r="4998" spans="4:4">
      <c r="D4998" s="240"/>
    </row>
    <row r="4999" spans="4:4">
      <c r="D4999" s="240"/>
    </row>
  </sheetData>
  <sheetProtection password="C446" sheet="1" objects="1" scenarios="1"/>
  <mergeCells count="16">
    <mergeCell ref="C11:G11"/>
    <mergeCell ref="A1:G1"/>
    <mergeCell ref="C2:G2"/>
    <mergeCell ref="C3:G3"/>
    <mergeCell ref="C4:G4"/>
    <mergeCell ref="C10:G10"/>
    <mergeCell ref="C84:G84"/>
    <mergeCell ref="C119:G119"/>
    <mergeCell ref="C146:G146"/>
    <mergeCell ref="C176:G176"/>
    <mergeCell ref="C13:G13"/>
    <mergeCell ref="C15:G15"/>
    <mergeCell ref="C17:G17"/>
    <mergeCell ref="C19:G19"/>
    <mergeCell ref="C22:G22"/>
    <mergeCell ref="C30:G3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66"/>
    <outlinePr summaryBelow="0"/>
  </sheetPr>
  <dimension ref="A1:BH4864"/>
  <sheetViews>
    <sheetView zoomScale="124" zoomScaleNormal="124" workbookViewId="0">
      <pane ySplit="7" topLeftCell="A8" activePane="bottomLeft" state="frozen"/>
      <selection pane="bottomLeft" activeCell="F21" sqref="F21"/>
    </sheetView>
  </sheetViews>
  <sheetFormatPr defaultRowHeight="12.75" outlineLevelRow="1"/>
  <cols>
    <col min="1" max="1" width="3.42578125" customWidth="1"/>
    <col min="2" max="2" width="12.5703125" style="95" customWidth="1"/>
    <col min="3" max="3" width="38.28515625" style="9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3" width="0" hidden="1" customWidth="1"/>
  </cols>
  <sheetData>
    <row r="1" spans="1:44" ht="15.75" customHeight="1">
      <c r="A1" s="603" t="s">
        <v>6</v>
      </c>
      <c r="B1" s="603"/>
      <c r="C1" s="603"/>
      <c r="D1" s="603"/>
      <c r="E1" s="603"/>
      <c r="F1" s="603"/>
      <c r="G1" s="603"/>
    </row>
    <row r="2" spans="1:44" ht="20.100000000000001" customHeight="1">
      <c r="A2" s="234" t="s">
        <v>83</v>
      </c>
      <c r="B2" s="235" t="s">
        <v>133</v>
      </c>
      <c r="C2" s="604" t="s">
        <v>298</v>
      </c>
      <c r="D2" s="605"/>
      <c r="E2" s="605"/>
      <c r="F2" s="605"/>
      <c r="G2" s="606"/>
    </row>
    <row r="3" spans="1:44" ht="24.95" customHeight="1">
      <c r="A3" s="236" t="s">
        <v>7</v>
      </c>
      <c r="B3" s="237" t="s">
        <v>299</v>
      </c>
      <c r="C3" s="607" t="s">
        <v>299</v>
      </c>
      <c r="D3" s="605"/>
      <c r="E3" s="605"/>
      <c r="F3" s="605"/>
      <c r="G3" s="606"/>
    </row>
    <row r="4" spans="1:44" ht="24.95" customHeight="1">
      <c r="A4" s="238" t="s">
        <v>8</v>
      </c>
      <c r="B4" s="239" t="s">
        <v>300</v>
      </c>
      <c r="C4" s="608" t="s">
        <v>299</v>
      </c>
      <c r="D4" s="609"/>
      <c r="E4" s="609"/>
      <c r="F4" s="609"/>
      <c r="G4" s="610"/>
    </row>
    <row r="5" spans="1:44">
      <c r="D5" s="240"/>
    </row>
    <row r="6" spans="1:44" ht="38.25">
      <c r="A6" s="241" t="s">
        <v>90</v>
      </c>
      <c r="B6" s="242" t="s">
        <v>91</v>
      </c>
      <c r="C6" s="242" t="s">
        <v>92</v>
      </c>
      <c r="D6" s="243" t="s">
        <v>93</v>
      </c>
      <c r="E6" s="241" t="s">
        <v>94</v>
      </c>
      <c r="F6" s="244" t="s">
        <v>95</v>
      </c>
      <c r="G6" s="241" t="s">
        <v>28</v>
      </c>
      <c r="H6" s="245" t="s">
        <v>29</v>
      </c>
      <c r="I6" s="245" t="s">
        <v>96</v>
      </c>
      <c r="J6" s="245" t="s">
        <v>30</v>
      </c>
      <c r="K6" s="245" t="s">
        <v>97</v>
      </c>
      <c r="L6" s="245" t="s">
        <v>98</v>
      </c>
      <c r="M6" s="245" t="s">
        <v>99</v>
      </c>
      <c r="N6" s="245" t="s">
        <v>100</v>
      </c>
      <c r="O6" s="245" t="s">
        <v>101</v>
      </c>
      <c r="P6" s="245" t="s">
        <v>102</v>
      </c>
      <c r="Q6" s="245" t="s">
        <v>103</v>
      </c>
      <c r="R6" s="245" t="s">
        <v>104</v>
      </c>
      <c r="S6" s="245" t="s">
        <v>301</v>
      </c>
      <c r="T6" s="245" t="s">
        <v>302</v>
      </c>
      <c r="U6" s="245" t="s">
        <v>106</v>
      </c>
      <c r="V6" s="245" t="s">
        <v>107</v>
      </c>
      <c r="W6" s="245" t="s">
        <v>303</v>
      </c>
    </row>
    <row r="7" spans="1:44" hidden="1">
      <c r="A7" s="184"/>
      <c r="B7" s="7"/>
      <c r="C7" s="7"/>
      <c r="D7" s="9"/>
      <c r="E7" s="246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</row>
    <row r="8" spans="1:44">
      <c r="A8" s="248" t="s">
        <v>108</v>
      </c>
      <c r="B8" s="249" t="s">
        <v>81</v>
      </c>
      <c r="C8" s="250" t="s">
        <v>26</v>
      </c>
      <c r="D8" s="251"/>
      <c r="E8" s="252"/>
      <c r="F8" s="253"/>
      <c r="G8" s="253">
        <f>SUM(G9:G14)</f>
        <v>0</v>
      </c>
      <c r="H8" s="253"/>
      <c r="I8" s="253">
        <f>SUM(I9:I12)</f>
        <v>75000</v>
      </c>
      <c r="J8" s="253"/>
      <c r="K8" s="253">
        <f>SUM(K9:K12)</f>
        <v>45000</v>
      </c>
      <c r="L8" s="253"/>
      <c r="M8" s="253">
        <f>SUM(M9:M12)</f>
        <v>0</v>
      </c>
      <c r="N8" s="253"/>
      <c r="O8" s="253">
        <f>SUM(O9:O12)</f>
        <v>0</v>
      </c>
      <c r="P8" s="253"/>
      <c r="Q8" s="253">
        <f>SUM(Q9:Q12)</f>
        <v>0</v>
      </c>
      <c r="R8" s="253"/>
      <c r="S8" s="253"/>
      <c r="T8" s="254"/>
      <c r="U8" s="255"/>
      <c r="V8" s="255">
        <f>SUM(V9:V12)</f>
        <v>0</v>
      </c>
      <c r="W8" s="255"/>
    </row>
    <row r="9" spans="1:44" outlineLevel="1">
      <c r="A9" s="256">
        <v>1</v>
      </c>
      <c r="B9" s="257"/>
      <c r="C9" s="258" t="s">
        <v>304</v>
      </c>
      <c r="D9" s="259" t="s">
        <v>305</v>
      </c>
      <c r="E9" s="260">
        <v>1</v>
      </c>
      <c r="F9" s="261"/>
      <c r="G9" s="262">
        <f t="shared" ref="G9:G14" si="0">ROUND(E9*F9,2)</f>
        <v>0</v>
      </c>
      <c r="H9" s="261">
        <v>75000</v>
      </c>
      <c r="I9" s="262">
        <f>ROUND(E9*H9,2)</f>
        <v>75000</v>
      </c>
      <c r="J9" s="261">
        <v>0</v>
      </c>
      <c r="K9" s="262">
        <f>ROUND(E9*J9,2)</f>
        <v>0</v>
      </c>
      <c r="L9" s="262">
        <v>21</v>
      </c>
      <c r="M9" s="262">
        <f>G9*(1+L9/100)</f>
        <v>0</v>
      </c>
      <c r="N9" s="262">
        <v>0</v>
      </c>
      <c r="O9" s="262">
        <f>ROUND(E9*N9,2)</f>
        <v>0</v>
      </c>
      <c r="P9" s="262">
        <v>0</v>
      </c>
      <c r="Q9" s="262">
        <f>ROUND(E9*P9,2)</f>
        <v>0</v>
      </c>
      <c r="R9" s="262"/>
      <c r="S9" s="262" t="s">
        <v>306</v>
      </c>
      <c r="T9" s="263" t="s">
        <v>307</v>
      </c>
      <c r="U9" s="264">
        <v>0</v>
      </c>
      <c r="V9" s="264">
        <f>ROUND(E9*U9,2)</f>
        <v>0</v>
      </c>
      <c r="W9" s="264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</row>
    <row r="10" spans="1:44" outlineLevel="1">
      <c r="A10" s="256">
        <v>2</v>
      </c>
      <c r="B10" s="257"/>
      <c r="C10" s="266" t="s">
        <v>308</v>
      </c>
      <c r="D10" s="259" t="s">
        <v>305</v>
      </c>
      <c r="E10" s="260">
        <v>1</v>
      </c>
      <c r="F10" s="261"/>
      <c r="G10" s="262">
        <f t="shared" si="0"/>
        <v>0</v>
      </c>
      <c r="H10" s="261"/>
      <c r="I10" s="262"/>
      <c r="J10" s="261"/>
      <c r="K10" s="262"/>
      <c r="L10" s="262"/>
      <c r="M10" s="262"/>
      <c r="N10" s="262"/>
      <c r="O10" s="262"/>
      <c r="P10" s="262"/>
      <c r="Q10" s="262"/>
      <c r="R10" s="262"/>
      <c r="S10" s="262" t="s">
        <v>306</v>
      </c>
      <c r="T10" s="263" t="s">
        <v>307</v>
      </c>
      <c r="U10" s="264"/>
      <c r="V10" s="264"/>
      <c r="W10" s="264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</row>
    <row r="11" spans="1:44" outlineLevel="1">
      <c r="A11" s="256">
        <v>3</v>
      </c>
      <c r="B11" s="257"/>
      <c r="C11" s="266" t="s">
        <v>309</v>
      </c>
      <c r="D11" s="259" t="s">
        <v>305</v>
      </c>
      <c r="E11" s="260">
        <v>1</v>
      </c>
      <c r="F11" s="261"/>
      <c r="G11" s="262">
        <f t="shared" si="0"/>
        <v>0</v>
      </c>
      <c r="H11" s="261"/>
      <c r="I11" s="262"/>
      <c r="J11" s="261"/>
      <c r="K11" s="262"/>
      <c r="L11" s="262"/>
      <c r="M11" s="262"/>
      <c r="N11" s="262"/>
      <c r="O11" s="262"/>
      <c r="P11" s="262"/>
      <c r="Q11" s="262"/>
      <c r="R11" s="262"/>
      <c r="S11" s="262" t="s">
        <v>306</v>
      </c>
      <c r="T11" s="263" t="s">
        <v>307</v>
      </c>
      <c r="U11" s="264"/>
      <c r="V11" s="264"/>
      <c r="W11" s="264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</row>
    <row r="12" spans="1:44" outlineLevel="1">
      <c r="A12" s="256">
        <v>4</v>
      </c>
      <c r="B12" s="257"/>
      <c r="C12" s="266" t="s">
        <v>310</v>
      </c>
      <c r="D12" s="259" t="s">
        <v>276</v>
      </c>
      <c r="E12" s="260">
        <v>3</v>
      </c>
      <c r="F12" s="261"/>
      <c r="G12" s="262">
        <f t="shared" si="0"/>
        <v>0</v>
      </c>
      <c r="H12" s="261">
        <v>0</v>
      </c>
      <c r="I12" s="262">
        <f>ROUND(E12*H12,2)</f>
        <v>0</v>
      </c>
      <c r="J12" s="261">
        <v>15000</v>
      </c>
      <c r="K12" s="262">
        <f>ROUND(E12*J12,2)</f>
        <v>45000</v>
      </c>
      <c r="L12" s="262">
        <v>21</v>
      </c>
      <c r="M12" s="262">
        <f>G12*(1+L12/100)</f>
        <v>0</v>
      </c>
      <c r="N12" s="262">
        <v>0</v>
      </c>
      <c r="O12" s="262">
        <f>ROUND(E12*N12,2)</f>
        <v>0</v>
      </c>
      <c r="P12" s="262">
        <v>0</v>
      </c>
      <c r="Q12" s="262">
        <f>ROUND(E12*P12,2)</f>
        <v>0</v>
      </c>
      <c r="R12" s="262"/>
      <c r="S12" s="262" t="s">
        <v>306</v>
      </c>
      <c r="T12" s="263" t="s">
        <v>307</v>
      </c>
      <c r="U12" s="264">
        <v>0</v>
      </c>
      <c r="V12" s="264">
        <f>ROUND(E12*U12,2)</f>
        <v>0</v>
      </c>
      <c r="W12" s="264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</row>
    <row r="13" spans="1:44" outlineLevel="1">
      <c r="A13" s="256">
        <v>5</v>
      </c>
      <c r="B13" s="257"/>
      <c r="C13" s="266" t="s">
        <v>311</v>
      </c>
      <c r="D13" s="259" t="s">
        <v>305</v>
      </c>
      <c r="E13" s="260">
        <v>3</v>
      </c>
      <c r="F13" s="261"/>
      <c r="G13" s="262">
        <f t="shared" si="0"/>
        <v>0</v>
      </c>
      <c r="H13" s="261"/>
      <c r="I13" s="262"/>
      <c r="J13" s="261"/>
      <c r="K13" s="262"/>
      <c r="L13" s="262"/>
      <c r="M13" s="262"/>
      <c r="N13" s="262"/>
      <c r="O13" s="262"/>
      <c r="P13" s="262"/>
      <c r="Q13" s="262"/>
      <c r="R13" s="262"/>
      <c r="S13" s="262" t="s">
        <v>306</v>
      </c>
      <c r="T13" s="263" t="s">
        <v>307</v>
      </c>
      <c r="U13" s="264"/>
      <c r="V13" s="264"/>
      <c r="W13" s="264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</row>
    <row r="14" spans="1:44" outlineLevel="1">
      <c r="A14" s="256">
        <v>6</v>
      </c>
      <c r="B14" s="257"/>
      <c r="C14" s="258" t="s">
        <v>312</v>
      </c>
      <c r="D14" s="259" t="s">
        <v>305</v>
      </c>
      <c r="E14" s="260">
        <v>1</v>
      </c>
      <c r="F14" s="261"/>
      <c r="G14" s="262">
        <f t="shared" si="0"/>
        <v>0</v>
      </c>
      <c r="H14" s="261"/>
      <c r="I14" s="262"/>
      <c r="J14" s="261"/>
      <c r="K14" s="262"/>
      <c r="L14" s="262"/>
      <c r="M14" s="262"/>
      <c r="N14" s="262"/>
      <c r="O14" s="262"/>
      <c r="P14" s="262"/>
      <c r="Q14" s="262"/>
      <c r="R14" s="262"/>
      <c r="S14" s="262" t="s">
        <v>306</v>
      </c>
      <c r="T14" s="263" t="s">
        <v>307</v>
      </c>
      <c r="U14" s="264"/>
      <c r="V14" s="264"/>
      <c r="W14" s="264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</row>
    <row r="15" spans="1:44">
      <c r="A15" s="267" t="s">
        <v>108</v>
      </c>
      <c r="B15" s="249" t="s">
        <v>82</v>
      </c>
      <c r="C15" s="250" t="s">
        <v>27</v>
      </c>
      <c r="D15" s="251"/>
      <c r="E15" s="252"/>
      <c r="F15" s="253"/>
      <c r="G15" s="253">
        <f>SUM(G16:G28)</f>
        <v>0</v>
      </c>
      <c r="H15" s="253"/>
      <c r="I15" s="253">
        <f>SUM(I16:I22)</f>
        <v>50000</v>
      </c>
      <c r="J15" s="253"/>
      <c r="K15" s="253">
        <f>SUM(K16:K22)</f>
        <v>15450</v>
      </c>
      <c r="L15" s="253"/>
      <c r="M15" s="253">
        <f>SUM(M16:M22)</f>
        <v>0</v>
      </c>
      <c r="N15" s="253"/>
      <c r="O15" s="253">
        <f>SUM(O16:O22)</f>
        <v>0</v>
      </c>
      <c r="P15" s="253"/>
      <c r="Q15" s="253">
        <f>SUM(Q16:Q22)</f>
        <v>0</v>
      </c>
      <c r="R15" s="253"/>
      <c r="S15" s="253"/>
      <c r="T15" s="254"/>
      <c r="U15" s="255"/>
      <c r="V15" s="255">
        <f>SUM(V16:V22)</f>
        <v>0</v>
      </c>
      <c r="W15" s="255"/>
    </row>
    <row r="16" spans="1:44" ht="22.5" outlineLevel="1">
      <c r="A16" s="256">
        <v>11</v>
      </c>
      <c r="B16" s="268"/>
      <c r="C16" s="269" t="s">
        <v>313</v>
      </c>
      <c r="D16" s="270" t="s">
        <v>305</v>
      </c>
      <c r="E16" s="260">
        <v>1</v>
      </c>
      <c r="F16" s="261"/>
      <c r="G16" s="262">
        <f t="shared" ref="G16:G28" si="1">ROUND(E16*F16,2)</f>
        <v>0</v>
      </c>
      <c r="H16" s="261">
        <v>50000</v>
      </c>
      <c r="I16" s="262">
        <f t="shared" ref="I16:I22" si="2">ROUND(E16*H16,2)</f>
        <v>50000</v>
      </c>
      <c r="J16" s="261">
        <v>0</v>
      </c>
      <c r="K16" s="262">
        <f t="shared" ref="K16:K22" si="3">ROUND(E16*J16,2)</f>
        <v>0</v>
      </c>
      <c r="L16" s="262">
        <v>21</v>
      </c>
      <c r="M16" s="262">
        <f t="shared" ref="M16:M22" si="4">G16*(1+L16/100)</f>
        <v>0</v>
      </c>
      <c r="N16" s="262">
        <v>0</v>
      </c>
      <c r="O16" s="262">
        <f t="shared" ref="O16:O22" si="5">ROUND(E16*N16,2)</f>
        <v>0</v>
      </c>
      <c r="P16" s="262">
        <v>0</v>
      </c>
      <c r="Q16" s="262">
        <f t="shared" ref="Q16:Q22" si="6">ROUND(E16*P16,2)</f>
        <v>0</v>
      </c>
      <c r="R16" s="262"/>
      <c r="S16" s="262" t="s">
        <v>306</v>
      </c>
      <c r="T16" s="263" t="s">
        <v>307</v>
      </c>
      <c r="U16" s="264">
        <v>0</v>
      </c>
      <c r="V16" s="264">
        <f t="shared" ref="V16:V22" si="7">ROUND(E16*U16,2)</f>
        <v>0</v>
      </c>
      <c r="W16" s="264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</row>
    <row r="17" spans="1:60" outlineLevel="1">
      <c r="A17" s="256">
        <v>12</v>
      </c>
      <c r="B17" s="399"/>
      <c r="C17" s="400" t="s">
        <v>664</v>
      </c>
      <c r="D17" s="401" t="s">
        <v>314</v>
      </c>
      <c r="E17" s="402">
        <v>1</v>
      </c>
      <c r="F17" s="403"/>
      <c r="G17" s="404">
        <f>ROUND(E17*F17,2)</f>
        <v>0</v>
      </c>
      <c r="H17" s="403">
        <v>0</v>
      </c>
      <c r="I17" s="404">
        <f>ROUND(E17*H17,2)</f>
        <v>0</v>
      </c>
      <c r="J17" s="403">
        <v>15000</v>
      </c>
      <c r="K17" s="404">
        <f>ROUND(E17*J17,2)</f>
        <v>15000</v>
      </c>
      <c r="L17" s="404">
        <v>21</v>
      </c>
      <c r="M17" s="404">
        <f>G17*(1+L17/100)</f>
        <v>0</v>
      </c>
      <c r="N17" s="404">
        <v>0</v>
      </c>
      <c r="O17" s="404">
        <f>ROUND(E17*N17,2)</f>
        <v>0</v>
      </c>
      <c r="P17" s="404">
        <v>0</v>
      </c>
      <c r="Q17" s="404">
        <f>ROUND(E17*P17,2)</f>
        <v>0</v>
      </c>
      <c r="R17" s="404"/>
      <c r="S17" s="404" t="s">
        <v>355</v>
      </c>
      <c r="T17" s="405" t="s">
        <v>307</v>
      </c>
      <c r="U17" s="406">
        <v>0</v>
      </c>
      <c r="V17" s="406">
        <f>ROUND(E17*U17,2)</f>
        <v>0</v>
      </c>
      <c r="W17" s="406"/>
      <c r="X17" s="406" t="s">
        <v>665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666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>
      <c r="A18" s="409">
        <v>13</v>
      </c>
      <c r="B18" s="268"/>
      <c r="C18" s="269" t="s">
        <v>315</v>
      </c>
      <c r="D18" s="270" t="s">
        <v>314</v>
      </c>
      <c r="E18" s="260">
        <v>1</v>
      </c>
      <c r="F18" s="261"/>
      <c r="G18" s="262">
        <f t="shared" si="1"/>
        <v>0</v>
      </c>
      <c r="H18" s="261"/>
      <c r="I18" s="262"/>
      <c r="J18" s="261"/>
      <c r="K18" s="262"/>
      <c r="L18" s="262"/>
      <c r="M18" s="262"/>
      <c r="N18" s="262"/>
      <c r="O18" s="262"/>
      <c r="P18" s="262"/>
      <c r="Q18" s="262"/>
      <c r="R18" s="262"/>
      <c r="S18" s="262" t="s">
        <v>306</v>
      </c>
      <c r="T18" s="263" t="s">
        <v>307</v>
      </c>
      <c r="U18" s="264"/>
      <c r="V18" s="264"/>
      <c r="W18" s="264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</row>
    <row r="19" spans="1:60" outlineLevel="1">
      <c r="A19" s="256">
        <v>14</v>
      </c>
      <c r="B19" s="268"/>
      <c r="C19" s="269" t="s">
        <v>316</v>
      </c>
      <c r="D19" s="270" t="s">
        <v>314</v>
      </c>
      <c r="E19" s="260">
        <v>1</v>
      </c>
      <c r="F19" s="261"/>
      <c r="G19" s="262">
        <f t="shared" si="1"/>
        <v>0</v>
      </c>
      <c r="H19" s="261"/>
      <c r="I19" s="262"/>
      <c r="J19" s="261"/>
      <c r="K19" s="262"/>
      <c r="L19" s="262"/>
      <c r="M19" s="262"/>
      <c r="N19" s="262"/>
      <c r="O19" s="262"/>
      <c r="P19" s="262"/>
      <c r="Q19" s="262"/>
      <c r="R19" s="262"/>
      <c r="S19" s="262" t="s">
        <v>306</v>
      </c>
      <c r="T19" s="263" t="s">
        <v>307</v>
      </c>
      <c r="U19" s="264"/>
      <c r="V19" s="264"/>
      <c r="W19" s="264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</row>
    <row r="20" spans="1:60" outlineLevel="1">
      <c r="A20" s="256">
        <v>15</v>
      </c>
      <c r="B20" s="268"/>
      <c r="C20" s="269" t="s">
        <v>317</v>
      </c>
      <c r="D20" s="270" t="s">
        <v>314</v>
      </c>
      <c r="E20" s="260">
        <v>1</v>
      </c>
      <c r="F20" s="261"/>
      <c r="G20" s="262">
        <f t="shared" si="1"/>
        <v>0</v>
      </c>
      <c r="H20" s="261"/>
      <c r="I20" s="262"/>
      <c r="J20" s="261"/>
      <c r="K20" s="262"/>
      <c r="L20" s="262"/>
      <c r="M20" s="262"/>
      <c r="N20" s="262"/>
      <c r="O20" s="262"/>
      <c r="P20" s="262"/>
      <c r="Q20" s="262"/>
      <c r="R20" s="262"/>
      <c r="S20" s="262" t="s">
        <v>306</v>
      </c>
      <c r="T20" s="263" t="s">
        <v>307</v>
      </c>
      <c r="U20" s="264"/>
      <c r="V20" s="264"/>
      <c r="W20" s="264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</row>
    <row r="21" spans="1:60" outlineLevel="1">
      <c r="A21" s="409">
        <v>16</v>
      </c>
      <c r="B21" s="268"/>
      <c r="C21" s="269" t="s">
        <v>318</v>
      </c>
      <c r="D21" s="270" t="s">
        <v>314</v>
      </c>
      <c r="E21" s="260">
        <v>1</v>
      </c>
      <c r="F21" s="261"/>
      <c r="G21" s="262">
        <f t="shared" si="1"/>
        <v>0</v>
      </c>
      <c r="H21" s="261"/>
      <c r="I21" s="262"/>
      <c r="J21" s="261"/>
      <c r="K21" s="262"/>
      <c r="L21" s="262"/>
      <c r="M21" s="262"/>
      <c r="N21" s="262"/>
      <c r="O21" s="262"/>
      <c r="P21" s="262"/>
      <c r="Q21" s="262"/>
      <c r="R21" s="262"/>
      <c r="S21" s="262" t="s">
        <v>306</v>
      </c>
      <c r="T21" s="263" t="s">
        <v>307</v>
      </c>
      <c r="U21" s="264"/>
      <c r="V21" s="264"/>
      <c r="W21" s="264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</row>
    <row r="22" spans="1:60" ht="22.5" outlineLevel="1">
      <c r="A22" s="256">
        <v>17</v>
      </c>
      <c r="B22" s="271"/>
      <c r="C22" s="272" t="s">
        <v>319</v>
      </c>
      <c r="D22" s="273" t="s">
        <v>305</v>
      </c>
      <c r="E22" s="274">
        <v>1</v>
      </c>
      <c r="F22" s="275"/>
      <c r="G22" s="276">
        <f t="shared" si="1"/>
        <v>0</v>
      </c>
      <c r="H22" s="275">
        <v>0</v>
      </c>
      <c r="I22" s="276">
        <f t="shared" si="2"/>
        <v>0</v>
      </c>
      <c r="J22" s="275">
        <v>450</v>
      </c>
      <c r="K22" s="276">
        <f t="shared" si="3"/>
        <v>450</v>
      </c>
      <c r="L22" s="276">
        <v>21</v>
      </c>
      <c r="M22" s="276">
        <f t="shared" si="4"/>
        <v>0</v>
      </c>
      <c r="N22" s="276">
        <v>0</v>
      </c>
      <c r="O22" s="276">
        <f t="shared" si="5"/>
        <v>0</v>
      </c>
      <c r="P22" s="276">
        <v>0</v>
      </c>
      <c r="Q22" s="276">
        <f t="shared" si="6"/>
        <v>0</v>
      </c>
      <c r="R22" s="276"/>
      <c r="S22" s="276" t="s">
        <v>306</v>
      </c>
      <c r="T22" s="277" t="s">
        <v>307</v>
      </c>
      <c r="U22" s="264">
        <v>0</v>
      </c>
      <c r="V22" s="264">
        <f t="shared" si="7"/>
        <v>0</v>
      </c>
      <c r="W22" s="264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</row>
    <row r="23" spans="1:60" outlineLevel="1">
      <c r="A23" s="256">
        <v>18</v>
      </c>
      <c r="B23" s="278"/>
      <c r="C23" s="279" t="s">
        <v>320</v>
      </c>
      <c r="D23" s="273" t="s">
        <v>305</v>
      </c>
      <c r="E23" s="280">
        <v>1</v>
      </c>
      <c r="F23" s="281"/>
      <c r="G23" s="276">
        <f t="shared" si="1"/>
        <v>0</v>
      </c>
      <c r="H23" s="281"/>
      <c r="I23" s="282"/>
      <c r="J23" s="281"/>
      <c r="K23" s="282"/>
      <c r="L23" s="282"/>
      <c r="M23" s="282"/>
      <c r="N23" s="282"/>
      <c r="O23" s="282"/>
      <c r="P23" s="282"/>
      <c r="Q23" s="282"/>
      <c r="R23" s="282"/>
      <c r="S23" s="276" t="s">
        <v>306</v>
      </c>
      <c r="T23" s="277" t="s">
        <v>307</v>
      </c>
      <c r="U23" s="264"/>
      <c r="V23" s="264"/>
      <c r="W23" s="264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</row>
    <row r="24" spans="1:60" outlineLevel="1">
      <c r="A24" s="409">
        <v>19</v>
      </c>
      <c r="B24" s="278"/>
      <c r="C24" s="279" t="s">
        <v>321</v>
      </c>
      <c r="D24" s="273" t="s">
        <v>305</v>
      </c>
      <c r="E24" s="280">
        <v>1</v>
      </c>
      <c r="F24" s="281"/>
      <c r="G24" s="276">
        <f t="shared" si="1"/>
        <v>0</v>
      </c>
      <c r="H24" s="281"/>
      <c r="I24" s="282"/>
      <c r="J24" s="281"/>
      <c r="K24" s="282"/>
      <c r="L24" s="282"/>
      <c r="M24" s="282"/>
      <c r="N24" s="282"/>
      <c r="O24" s="282"/>
      <c r="P24" s="282"/>
      <c r="Q24" s="282"/>
      <c r="R24" s="282"/>
      <c r="S24" s="276" t="s">
        <v>306</v>
      </c>
      <c r="T24" s="277" t="s">
        <v>307</v>
      </c>
      <c r="U24" s="264"/>
      <c r="V24" s="264"/>
      <c r="W24" s="264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</row>
    <row r="25" spans="1:60" ht="22.5">
      <c r="A25" s="256">
        <v>20</v>
      </c>
      <c r="B25" s="278"/>
      <c r="C25" s="279" t="s">
        <v>322</v>
      </c>
      <c r="D25" s="273" t="s">
        <v>305</v>
      </c>
      <c r="E25" s="280">
        <v>1</v>
      </c>
      <c r="F25" s="281"/>
      <c r="G25" s="276">
        <f t="shared" si="1"/>
        <v>0</v>
      </c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76" t="s">
        <v>306</v>
      </c>
      <c r="T25" s="277" t="s">
        <v>307</v>
      </c>
      <c r="U25" s="184"/>
      <c r="V25" s="184"/>
      <c r="W25" s="184"/>
    </row>
    <row r="26" spans="1:60">
      <c r="A26" s="256">
        <v>21</v>
      </c>
      <c r="B26" s="278"/>
      <c r="C26" s="279" t="s">
        <v>323</v>
      </c>
      <c r="D26" s="273" t="s">
        <v>305</v>
      </c>
      <c r="E26" s="280">
        <v>1</v>
      </c>
      <c r="F26" s="281"/>
      <c r="G26" s="276">
        <f t="shared" si="1"/>
        <v>0</v>
      </c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76" t="s">
        <v>306</v>
      </c>
      <c r="T26" s="277" t="s">
        <v>307</v>
      </c>
      <c r="U26" s="184"/>
      <c r="V26" s="184"/>
      <c r="W26" s="184"/>
    </row>
    <row r="27" spans="1:60" ht="22.5">
      <c r="A27" s="409">
        <v>22</v>
      </c>
      <c r="B27" s="278"/>
      <c r="C27" s="279" t="s">
        <v>322</v>
      </c>
      <c r="D27" s="273" t="s">
        <v>305</v>
      </c>
      <c r="E27" s="280">
        <v>1</v>
      </c>
      <c r="F27" s="281"/>
      <c r="G27" s="276">
        <f t="shared" si="1"/>
        <v>0</v>
      </c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76" t="s">
        <v>306</v>
      </c>
      <c r="T27" s="277" t="s">
        <v>307</v>
      </c>
      <c r="U27" s="184"/>
      <c r="V27" s="184"/>
      <c r="W27" s="184"/>
    </row>
    <row r="28" spans="1:60">
      <c r="A28" s="256">
        <v>23</v>
      </c>
      <c r="B28" s="278"/>
      <c r="C28" s="279" t="s">
        <v>324</v>
      </c>
      <c r="D28" s="273" t="s">
        <v>305</v>
      </c>
      <c r="E28" s="280">
        <v>1</v>
      </c>
      <c r="F28" s="281"/>
      <c r="G28" s="276">
        <f t="shared" si="1"/>
        <v>0</v>
      </c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76" t="s">
        <v>306</v>
      </c>
      <c r="T28" s="277" t="s">
        <v>307</v>
      </c>
      <c r="U28" s="184"/>
      <c r="V28" s="184"/>
      <c r="W28" s="184"/>
    </row>
    <row r="29" spans="1:60">
      <c r="A29" s="184"/>
      <c r="B29" s="7"/>
      <c r="C29" s="199"/>
      <c r="D29" s="9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</row>
    <row r="30" spans="1:60">
      <c r="A30" s="284"/>
      <c r="B30" s="285" t="s">
        <v>28</v>
      </c>
      <c r="C30" s="286"/>
      <c r="D30" s="287"/>
      <c r="E30" s="286"/>
      <c r="F30" s="286"/>
      <c r="G30" s="288">
        <f>G8+G15</f>
        <v>0</v>
      </c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</row>
    <row r="31" spans="1:60">
      <c r="A31" s="184"/>
      <c r="B31" s="7"/>
      <c r="C31" s="184"/>
      <c r="D31" s="9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</row>
    <row r="32" spans="1:60">
      <c r="A32" s="184"/>
      <c r="B32" s="7"/>
      <c r="C32" s="184"/>
      <c r="D32" s="9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1:23">
      <c r="A33" s="184" t="s">
        <v>325</v>
      </c>
      <c r="B33" s="184"/>
      <c r="C33" s="184"/>
      <c r="D33" s="9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</row>
    <row r="34" spans="1:23">
      <c r="A34" s="289"/>
      <c r="B34" s="185"/>
      <c r="C34" s="200"/>
      <c r="D34" s="185"/>
      <c r="E34" s="185"/>
      <c r="F34" s="185"/>
      <c r="G34" s="186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</row>
    <row r="35" spans="1:23">
      <c r="A35" s="187"/>
      <c r="B35" s="188"/>
      <c r="C35" s="201"/>
      <c r="D35" s="188"/>
      <c r="E35" s="188"/>
      <c r="F35" s="188"/>
      <c r="G35" s="189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</row>
    <row r="36" spans="1:23">
      <c r="A36" s="187"/>
      <c r="B36" s="188"/>
      <c r="C36" s="201"/>
      <c r="D36" s="188"/>
      <c r="E36" s="188"/>
      <c r="F36" s="188"/>
      <c r="G36" s="189"/>
    </row>
    <row r="37" spans="1:23">
      <c r="A37" s="187"/>
      <c r="B37" s="188"/>
      <c r="C37" s="201"/>
      <c r="D37" s="188"/>
      <c r="E37" s="188"/>
      <c r="F37" s="188"/>
      <c r="G37" s="189"/>
    </row>
    <row r="38" spans="1:23">
      <c r="A38" s="190"/>
      <c r="B38" s="191"/>
      <c r="C38" s="202"/>
      <c r="D38" s="191"/>
      <c r="E38" s="191"/>
      <c r="F38" s="191"/>
      <c r="G38" s="192"/>
    </row>
    <row r="39" spans="1:23">
      <c r="D39" s="240"/>
    </row>
    <row r="40" spans="1:23">
      <c r="D40" s="240"/>
    </row>
    <row r="41" spans="1:23">
      <c r="D41" s="240"/>
    </row>
    <row r="42" spans="1:23">
      <c r="D42" s="240"/>
    </row>
    <row r="43" spans="1:23">
      <c r="D43" s="240"/>
    </row>
    <row r="44" spans="1:23">
      <c r="D44" s="240"/>
    </row>
    <row r="45" spans="1:23">
      <c r="D45" s="240"/>
    </row>
    <row r="46" spans="1:23">
      <c r="D46" s="240"/>
    </row>
    <row r="47" spans="1:23">
      <c r="D47" s="240"/>
    </row>
    <row r="48" spans="1:23">
      <c r="D48" s="240"/>
    </row>
    <row r="49" spans="4:4">
      <c r="D49" s="240"/>
    </row>
    <row r="50" spans="4:4">
      <c r="D50" s="240"/>
    </row>
    <row r="51" spans="4:4">
      <c r="D51" s="240"/>
    </row>
    <row r="52" spans="4:4">
      <c r="D52" s="240"/>
    </row>
    <row r="53" spans="4:4">
      <c r="D53" s="240"/>
    </row>
    <row r="54" spans="4:4">
      <c r="D54" s="240"/>
    </row>
    <row r="55" spans="4:4">
      <c r="D55" s="240"/>
    </row>
    <row r="56" spans="4:4">
      <c r="D56" s="240"/>
    </row>
    <row r="57" spans="4:4">
      <c r="D57" s="240"/>
    </row>
    <row r="58" spans="4:4">
      <c r="D58" s="240"/>
    </row>
    <row r="59" spans="4:4">
      <c r="D59" s="240"/>
    </row>
    <row r="60" spans="4:4">
      <c r="D60" s="240"/>
    </row>
    <row r="61" spans="4:4">
      <c r="D61" s="240"/>
    </row>
    <row r="62" spans="4:4">
      <c r="D62" s="240"/>
    </row>
    <row r="63" spans="4:4">
      <c r="D63" s="240"/>
    </row>
    <row r="64" spans="4:4">
      <c r="D64" s="240"/>
    </row>
    <row r="65" spans="4:4">
      <c r="D65" s="240"/>
    </row>
    <row r="66" spans="4:4">
      <c r="D66" s="240"/>
    </row>
    <row r="67" spans="4:4">
      <c r="D67" s="240"/>
    </row>
    <row r="68" spans="4:4">
      <c r="D68" s="240"/>
    </row>
    <row r="69" spans="4:4">
      <c r="D69" s="240"/>
    </row>
    <row r="70" spans="4:4">
      <c r="D70" s="240"/>
    </row>
    <row r="71" spans="4:4">
      <c r="D71" s="240"/>
    </row>
    <row r="72" spans="4:4">
      <c r="D72" s="240"/>
    </row>
    <row r="73" spans="4:4">
      <c r="D73" s="240"/>
    </row>
    <row r="74" spans="4:4">
      <c r="D74" s="240"/>
    </row>
    <row r="75" spans="4:4">
      <c r="D75" s="240"/>
    </row>
    <row r="76" spans="4:4">
      <c r="D76" s="240"/>
    </row>
    <row r="77" spans="4:4">
      <c r="D77" s="240"/>
    </row>
    <row r="78" spans="4:4">
      <c r="D78" s="240"/>
    </row>
    <row r="79" spans="4:4">
      <c r="D79" s="240"/>
    </row>
    <row r="80" spans="4:4">
      <c r="D80" s="240"/>
    </row>
    <row r="81" spans="4:4">
      <c r="D81" s="240"/>
    </row>
    <row r="82" spans="4:4">
      <c r="D82" s="240"/>
    </row>
    <row r="83" spans="4:4">
      <c r="D83" s="240"/>
    </row>
    <row r="84" spans="4:4">
      <c r="D84" s="240"/>
    </row>
    <row r="85" spans="4:4">
      <c r="D85" s="240"/>
    </row>
    <row r="86" spans="4:4">
      <c r="D86" s="240"/>
    </row>
    <row r="87" spans="4:4">
      <c r="D87" s="240"/>
    </row>
    <row r="88" spans="4:4">
      <c r="D88" s="240"/>
    </row>
    <row r="89" spans="4:4">
      <c r="D89" s="240"/>
    </row>
    <row r="90" spans="4:4">
      <c r="D90" s="240"/>
    </row>
    <row r="91" spans="4:4">
      <c r="D91" s="240"/>
    </row>
    <row r="92" spans="4:4">
      <c r="D92" s="240"/>
    </row>
    <row r="93" spans="4:4">
      <c r="D93" s="240"/>
    </row>
    <row r="94" spans="4:4">
      <c r="D94" s="240"/>
    </row>
    <row r="95" spans="4:4">
      <c r="D95" s="240"/>
    </row>
    <row r="96" spans="4:4">
      <c r="D96" s="240"/>
    </row>
    <row r="97" spans="4:4">
      <c r="D97" s="240"/>
    </row>
    <row r="98" spans="4:4">
      <c r="D98" s="240"/>
    </row>
    <row r="99" spans="4:4">
      <c r="D99" s="240"/>
    </row>
    <row r="100" spans="4:4">
      <c r="D100" s="240"/>
    </row>
    <row r="101" spans="4:4">
      <c r="D101" s="240"/>
    </row>
    <row r="102" spans="4:4">
      <c r="D102" s="240"/>
    </row>
    <row r="103" spans="4:4">
      <c r="D103" s="240"/>
    </row>
    <row r="104" spans="4:4">
      <c r="D104" s="240"/>
    </row>
    <row r="105" spans="4:4">
      <c r="D105" s="240"/>
    </row>
    <row r="106" spans="4:4">
      <c r="D106" s="240"/>
    </row>
    <row r="107" spans="4:4">
      <c r="D107" s="240"/>
    </row>
    <row r="108" spans="4:4">
      <c r="D108" s="240"/>
    </row>
    <row r="109" spans="4:4">
      <c r="D109" s="240"/>
    </row>
    <row r="110" spans="4:4">
      <c r="D110" s="240"/>
    </row>
    <row r="111" spans="4:4">
      <c r="D111" s="240"/>
    </row>
    <row r="112" spans="4:4">
      <c r="D112" s="240"/>
    </row>
    <row r="113" spans="4:4">
      <c r="D113" s="240"/>
    </row>
    <row r="114" spans="4:4">
      <c r="D114" s="240"/>
    </row>
    <row r="115" spans="4:4">
      <c r="D115" s="240"/>
    </row>
    <row r="116" spans="4:4">
      <c r="D116" s="240"/>
    </row>
    <row r="117" spans="4:4">
      <c r="D117" s="240"/>
    </row>
    <row r="118" spans="4:4">
      <c r="D118" s="240"/>
    </row>
    <row r="119" spans="4:4">
      <c r="D119" s="240"/>
    </row>
    <row r="120" spans="4:4">
      <c r="D120" s="240"/>
    </row>
    <row r="121" spans="4:4">
      <c r="D121" s="240"/>
    </row>
    <row r="122" spans="4:4">
      <c r="D122" s="240"/>
    </row>
    <row r="123" spans="4:4">
      <c r="D123" s="240"/>
    </row>
    <row r="124" spans="4:4">
      <c r="D124" s="240"/>
    </row>
    <row r="125" spans="4:4">
      <c r="D125" s="240"/>
    </row>
    <row r="126" spans="4:4">
      <c r="D126" s="240"/>
    </row>
    <row r="127" spans="4:4">
      <c r="D127" s="240"/>
    </row>
    <row r="128" spans="4:4">
      <c r="D128" s="240"/>
    </row>
    <row r="129" spans="4:4">
      <c r="D129" s="240"/>
    </row>
    <row r="130" spans="4:4">
      <c r="D130" s="240"/>
    </row>
    <row r="131" spans="4:4">
      <c r="D131" s="240"/>
    </row>
    <row r="132" spans="4:4">
      <c r="D132" s="240"/>
    </row>
    <row r="133" spans="4:4">
      <c r="D133" s="240"/>
    </row>
    <row r="134" spans="4:4">
      <c r="D134" s="240"/>
    </row>
    <row r="135" spans="4:4">
      <c r="D135" s="240"/>
    </row>
    <row r="136" spans="4:4">
      <c r="D136" s="240"/>
    </row>
    <row r="137" spans="4:4">
      <c r="D137" s="240"/>
    </row>
    <row r="138" spans="4:4">
      <c r="D138" s="240"/>
    </row>
    <row r="139" spans="4:4">
      <c r="D139" s="240"/>
    </row>
    <row r="140" spans="4:4">
      <c r="D140" s="240"/>
    </row>
    <row r="141" spans="4:4">
      <c r="D141" s="240"/>
    </row>
    <row r="142" spans="4:4">
      <c r="D142" s="240"/>
    </row>
    <row r="143" spans="4:4">
      <c r="D143" s="240"/>
    </row>
    <row r="144" spans="4:4">
      <c r="D144" s="240"/>
    </row>
    <row r="145" spans="4:4">
      <c r="D145" s="240"/>
    </row>
    <row r="146" spans="4:4">
      <c r="D146" s="240"/>
    </row>
    <row r="147" spans="4:4">
      <c r="D147" s="240"/>
    </row>
    <row r="148" spans="4:4">
      <c r="D148" s="240"/>
    </row>
    <row r="149" spans="4:4">
      <c r="D149" s="240"/>
    </row>
    <row r="150" spans="4:4">
      <c r="D150" s="240"/>
    </row>
    <row r="151" spans="4:4">
      <c r="D151" s="240"/>
    </row>
    <row r="152" spans="4:4">
      <c r="D152" s="240"/>
    </row>
    <row r="153" spans="4:4">
      <c r="D153" s="240"/>
    </row>
    <row r="154" spans="4:4">
      <c r="D154" s="240"/>
    </row>
    <row r="155" spans="4:4">
      <c r="D155" s="240"/>
    </row>
    <row r="156" spans="4:4">
      <c r="D156" s="240"/>
    </row>
    <row r="157" spans="4:4">
      <c r="D157" s="240"/>
    </row>
    <row r="158" spans="4:4">
      <c r="D158" s="240"/>
    </row>
    <row r="159" spans="4:4">
      <c r="D159" s="240"/>
    </row>
    <row r="160" spans="4:4">
      <c r="D160" s="240"/>
    </row>
    <row r="161" spans="4:4">
      <c r="D161" s="240"/>
    </row>
    <row r="162" spans="4:4">
      <c r="D162" s="240"/>
    </row>
    <row r="163" spans="4:4">
      <c r="D163" s="240"/>
    </row>
    <row r="164" spans="4:4">
      <c r="D164" s="240"/>
    </row>
    <row r="165" spans="4:4">
      <c r="D165" s="240"/>
    </row>
    <row r="166" spans="4:4">
      <c r="D166" s="240"/>
    </row>
    <row r="167" spans="4:4">
      <c r="D167" s="240"/>
    </row>
    <row r="168" spans="4:4">
      <c r="D168" s="240"/>
    </row>
    <row r="169" spans="4:4">
      <c r="D169" s="240"/>
    </row>
    <row r="170" spans="4:4">
      <c r="D170" s="240"/>
    </row>
    <row r="171" spans="4:4">
      <c r="D171" s="240"/>
    </row>
    <row r="172" spans="4:4">
      <c r="D172" s="240"/>
    </row>
    <row r="173" spans="4:4">
      <c r="D173" s="240"/>
    </row>
    <row r="174" spans="4:4">
      <c r="D174" s="240"/>
    </row>
    <row r="175" spans="4:4">
      <c r="D175" s="240"/>
    </row>
    <row r="176" spans="4:4">
      <c r="D176" s="240"/>
    </row>
    <row r="177" spans="4:4">
      <c r="D177" s="240"/>
    </row>
    <row r="178" spans="4:4">
      <c r="D178" s="240"/>
    </row>
    <row r="179" spans="4:4">
      <c r="D179" s="240"/>
    </row>
    <row r="180" spans="4:4">
      <c r="D180" s="240"/>
    </row>
    <row r="181" spans="4:4">
      <c r="D181" s="240"/>
    </row>
    <row r="182" spans="4:4">
      <c r="D182" s="240"/>
    </row>
    <row r="183" spans="4:4">
      <c r="D183" s="240"/>
    </row>
    <row r="184" spans="4:4">
      <c r="D184" s="240"/>
    </row>
    <row r="185" spans="4:4">
      <c r="D185" s="240"/>
    </row>
    <row r="186" spans="4:4">
      <c r="D186" s="240"/>
    </row>
    <row r="187" spans="4:4">
      <c r="D187" s="240"/>
    </row>
    <row r="188" spans="4:4">
      <c r="D188" s="240"/>
    </row>
    <row r="189" spans="4:4">
      <c r="D189" s="240"/>
    </row>
    <row r="190" spans="4:4">
      <c r="D190" s="240"/>
    </row>
    <row r="191" spans="4:4">
      <c r="D191" s="240"/>
    </row>
    <row r="192" spans="4:4">
      <c r="D192" s="240"/>
    </row>
    <row r="193" spans="4:4">
      <c r="D193" s="240"/>
    </row>
    <row r="194" spans="4:4">
      <c r="D194" s="240"/>
    </row>
    <row r="195" spans="4:4">
      <c r="D195" s="240"/>
    </row>
    <row r="196" spans="4:4">
      <c r="D196" s="240"/>
    </row>
    <row r="197" spans="4:4">
      <c r="D197" s="240"/>
    </row>
    <row r="198" spans="4:4">
      <c r="D198" s="240"/>
    </row>
    <row r="199" spans="4:4">
      <c r="D199" s="240"/>
    </row>
    <row r="200" spans="4:4">
      <c r="D200" s="240"/>
    </row>
    <row r="201" spans="4:4">
      <c r="D201" s="240"/>
    </row>
    <row r="202" spans="4:4">
      <c r="D202" s="240"/>
    </row>
    <row r="203" spans="4:4">
      <c r="D203" s="240"/>
    </row>
    <row r="204" spans="4:4">
      <c r="D204" s="240"/>
    </row>
    <row r="205" spans="4:4">
      <c r="D205" s="240"/>
    </row>
    <row r="206" spans="4:4">
      <c r="D206" s="240"/>
    </row>
    <row r="207" spans="4:4">
      <c r="D207" s="240"/>
    </row>
    <row r="208" spans="4:4">
      <c r="D208" s="240"/>
    </row>
    <row r="209" spans="4:4">
      <c r="D209" s="240"/>
    </row>
    <row r="210" spans="4:4">
      <c r="D210" s="240"/>
    </row>
    <row r="211" spans="4:4">
      <c r="D211" s="240"/>
    </row>
    <row r="212" spans="4:4">
      <c r="D212" s="240"/>
    </row>
    <row r="213" spans="4:4">
      <c r="D213" s="240"/>
    </row>
    <row r="214" spans="4:4">
      <c r="D214" s="240"/>
    </row>
    <row r="215" spans="4:4">
      <c r="D215" s="240"/>
    </row>
    <row r="216" spans="4:4">
      <c r="D216" s="240"/>
    </row>
    <row r="217" spans="4:4">
      <c r="D217" s="240"/>
    </row>
    <row r="218" spans="4:4">
      <c r="D218" s="240"/>
    </row>
    <row r="219" spans="4:4">
      <c r="D219" s="240"/>
    </row>
    <row r="220" spans="4:4">
      <c r="D220" s="240"/>
    </row>
    <row r="221" spans="4:4">
      <c r="D221" s="240"/>
    </row>
    <row r="222" spans="4:4">
      <c r="D222" s="240"/>
    </row>
    <row r="223" spans="4:4">
      <c r="D223" s="240"/>
    </row>
    <row r="224" spans="4:4">
      <c r="D224" s="240"/>
    </row>
    <row r="225" spans="4:4">
      <c r="D225" s="240"/>
    </row>
    <row r="226" spans="4:4">
      <c r="D226" s="240"/>
    </row>
    <row r="227" spans="4:4">
      <c r="D227" s="240"/>
    </row>
    <row r="228" spans="4:4">
      <c r="D228" s="240"/>
    </row>
    <row r="229" spans="4:4">
      <c r="D229" s="240"/>
    </row>
    <row r="230" spans="4:4">
      <c r="D230" s="240"/>
    </row>
    <row r="231" spans="4:4">
      <c r="D231" s="240"/>
    </row>
    <row r="232" spans="4:4">
      <c r="D232" s="240"/>
    </row>
    <row r="233" spans="4:4">
      <c r="D233" s="240"/>
    </row>
    <row r="234" spans="4:4">
      <c r="D234" s="240"/>
    </row>
    <row r="235" spans="4:4">
      <c r="D235" s="240"/>
    </row>
    <row r="236" spans="4:4">
      <c r="D236" s="240"/>
    </row>
    <row r="237" spans="4:4">
      <c r="D237" s="240"/>
    </row>
    <row r="238" spans="4:4">
      <c r="D238" s="240"/>
    </row>
    <row r="239" spans="4:4">
      <c r="D239" s="240"/>
    </row>
    <row r="240" spans="4:4">
      <c r="D240" s="240"/>
    </row>
    <row r="241" spans="4:4">
      <c r="D241" s="240"/>
    </row>
    <row r="242" spans="4:4">
      <c r="D242" s="240"/>
    </row>
    <row r="243" spans="4:4">
      <c r="D243" s="240"/>
    </row>
    <row r="244" spans="4:4">
      <c r="D244" s="240"/>
    </row>
    <row r="245" spans="4:4">
      <c r="D245" s="240"/>
    </row>
    <row r="246" spans="4:4">
      <c r="D246" s="240"/>
    </row>
    <row r="247" spans="4:4">
      <c r="D247" s="240"/>
    </row>
    <row r="248" spans="4:4">
      <c r="D248" s="240"/>
    </row>
    <row r="249" spans="4:4">
      <c r="D249" s="240"/>
    </row>
    <row r="250" spans="4:4">
      <c r="D250" s="240"/>
    </row>
    <row r="251" spans="4:4">
      <c r="D251" s="240"/>
    </row>
    <row r="252" spans="4:4">
      <c r="D252" s="240"/>
    </row>
    <row r="253" spans="4:4">
      <c r="D253" s="240"/>
    </row>
    <row r="254" spans="4:4">
      <c r="D254" s="240"/>
    </row>
    <row r="255" spans="4:4">
      <c r="D255" s="240"/>
    </row>
    <row r="256" spans="4:4">
      <c r="D256" s="240"/>
    </row>
    <row r="257" spans="4:4">
      <c r="D257" s="240"/>
    </row>
    <row r="258" spans="4:4">
      <c r="D258" s="240"/>
    </row>
    <row r="259" spans="4:4">
      <c r="D259" s="240"/>
    </row>
    <row r="260" spans="4:4">
      <c r="D260" s="240"/>
    </row>
    <row r="261" spans="4:4">
      <c r="D261" s="240"/>
    </row>
    <row r="262" spans="4:4">
      <c r="D262" s="240"/>
    </row>
    <row r="263" spans="4:4">
      <c r="D263" s="240"/>
    </row>
    <row r="264" spans="4:4">
      <c r="D264" s="240"/>
    </row>
    <row r="265" spans="4:4">
      <c r="D265" s="240"/>
    </row>
    <row r="266" spans="4:4">
      <c r="D266" s="240"/>
    </row>
    <row r="267" spans="4:4">
      <c r="D267" s="240"/>
    </row>
    <row r="268" spans="4:4">
      <c r="D268" s="240"/>
    </row>
    <row r="269" spans="4:4">
      <c r="D269" s="240"/>
    </row>
    <row r="270" spans="4:4">
      <c r="D270" s="240"/>
    </row>
    <row r="271" spans="4:4">
      <c r="D271" s="240"/>
    </row>
    <row r="272" spans="4:4">
      <c r="D272" s="240"/>
    </row>
    <row r="273" spans="4:4">
      <c r="D273" s="240"/>
    </row>
    <row r="274" spans="4:4">
      <c r="D274" s="240"/>
    </row>
    <row r="275" spans="4:4">
      <c r="D275" s="240"/>
    </row>
    <row r="276" spans="4:4">
      <c r="D276" s="240"/>
    </row>
    <row r="277" spans="4:4">
      <c r="D277" s="240"/>
    </row>
    <row r="278" spans="4:4">
      <c r="D278" s="240"/>
    </row>
    <row r="279" spans="4:4">
      <c r="D279" s="240"/>
    </row>
    <row r="280" spans="4:4">
      <c r="D280" s="240"/>
    </row>
    <row r="281" spans="4:4">
      <c r="D281" s="240"/>
    </row>
    <row r="282" spans="4:4">
      <c r="D282" s="240"/>
    </row>
    <row r="283" spans="4:4">
      <c r="D283" s="240"/>
    </row>
    <row r="284" spans="4:4">
      <c r="D284" s="240"/>
    </row>
    <row r="285" spans="4:4">
      <c r="D285" s="240"/>
    </row>
    <row r="286" spans="4:4">
      <c r="D286" s="240"/>
    </row>
    <row r="287" spans="4:4">
      <c r="D287" s="240"/>
    </row>
    <row r="288" spans="4:4">
      <c r="D288" s="240"/>
    </row>
    <row r="289" spans="4:4">
      <c r="D289" s="240"/>
    </row>
    <row r="290" spans="4:4">
      <c r="D290" s="240"/>
    </row>
    <row r="291" spans="4:4">
      <c r="D291" s="240"/>
    </row>
    <row r="292" spans="4:4">
      <c r="D292" s="240"/>
    </row>
    <row r="293" spans="4:4">
      <c r="D293" s="240"/>
    </row>
    <row r="294" spans="4:4">
      <c r="D294" s="240"/>
    </row>
    <row r="295" spans="4:4">
      <c r="D295" s="240"/>
    </row>
    <row r="296" spans="4:4">
      <c r="D296" s="240"/>
    </row>
    <row r="297" spans="4:4">
      <c r="D297" s="240"/>
    </row>
    <row r="298" spans="4:4">
      <c r="D298" s="240"/>
    </row>
    <row r="299" spans="4:4">
      <c r="D299" s="240"/>
    </row>
    <row r="300" spans="4:4">
      <c r="D300" s="240"/>
    </row>
    <row r="301" spans="4:4">
      <c r="D301" s="240"/>
    </row>
    <row r="302" spans="4:4">
      <c r="D302" s="240"/>
    </row>
    <row r="303" spans="4:4">
      <c r="D303" s="240"/>
    </row>
    <row r="304" spans="4:4">
      <c r="D304" s="240"/>
    </row>
    <row r="305" spans="4:4">
      <c r="D305" s="240"/>
    </row>
    <row r="306" spans="4:4">
      <c r="D306" s="240"/>
    </row>
    <row r="307" spans="4:4">
      <c r="D307" s="240"/>
    </row>
    <row r="308" spans="4:4">
      <c r="D308" s="240"/>
    </row>
    <row r="309" spans="4:4">
      <c r="D309" s="240"/>
    </row>
    <row r="310" spans="4:4">
      <c r="D310" s="240"/>
    </row>
    <row r="311" spans="4:4">
      <c r="D311" s="240"/>
    </row>
    <row r="312" spans="4:4">
      <c r="D312" s="240"/>
    </row>
    <row r="313" spans="4:4">
      <c r="D313" s="240"/>
    </row>
    <row r="314" spans="4:4">
      <c r="D314" s="240"/>
    </row>
    <row r="315" spans="4:4">
      <c r="D315" s="240"/>
    </row>
    <row r="316" spans="4:4">
      <c r="D316" s="240"/>
    </row>
    <row r="317" spans="4:4">
      <c r="D317" s="240"/>
    </row>
    <row r="318" spans="4:4">
      <c r="D318" s="240"/>
    </row>
    <row r="319" spans="4:4">
      <c r="D319" s="240"/>
    </row>
    <row r="320" spans="4:4">
      <c r="D320" s="240"/>
    </row>
    <row r="321" spans="4:4">
      <c r="D321" s="240"/>
    </row>
    <row r="322" spans="4:4">
      <c r="D322" s="240"/>
    </row>
    <row r="323" spans="4:4">
      <c r="D323" s="240"/>
    </row>
    <row r="324" spans="4:4">
      <c r="D324" s="240"/>
    </row>
    <row r="325" spans="4:4">
      <c r="D325" s="240"/>
    </row>
    <row r="326" spans="4:4">
      <c r="D326" s="240"/>
    </row>
    <row r="327" spans="4:4">
      <c r="D327" s="240"/>
    </row>
    <row r="328" spans="4:4">
      <c r="D328" s="240"/>
    </row>
    <row r="329" spans="4:4">
      <c r="D329" s="240"/>
    </row>
    <row r="330" spans="4:4">
      <c r="D330" s="240"/>
    </row>
    <row r="331" spans="4:4">
      <c r="D331" s="240"/>
    </row>
    <row r="332" spans="4:4">
      <c r="D332" s="240"/>
    </row>
    <row r="333" spans="4:4">
      <c r="D333" s="240"/>
    </row>
    <row r="334" spans="4:4">
      <c r="D334" s="240"/>
    </row>
    <row r="335" spans="4:4">
      <c r="D335" s="240"/>
    </row>
    <row r="336" spans="4:4">
      <c r="D336" s="240"/>
    </row>
    <row r="337" spans="4:4">
      <c r="D337" s="240"/>
    </row>
    <row r="338" spans="4:4">
      <c r="D338" s="240"/>
    </row>
    <row r="339" spans="4:4">
      <c r="D339" s="240"/>
    </row>
    <row r="340" spans="4:4">
      <c r="D340" s="240"/>
    </row>
    <row r="341" spans="4:4">
      <c r="D341" s="240"/>
    </row>
    <row r="342" spans="4:4">
      <c r="D342" s="240"/>
    </row>
    <row r="343" spans="4:4">
      <c r="D343" s="240"/>
    </row>
    <row r="344" spans="4:4">
      <c r="D344" s="240"/>
    </row>
    <row r="345" spans="4:4">
      <c r="D345" s="240"/>
    </row>
    <row r="346" spans="4:4">
      <c r="D346" s="240"/>
    </row>
    <row r="347" spans="4:4">
      <c r="D347" s="240"/>
    </row>
    <row r="348" spans="4:4">
      <c r="D348" s="240"/>
    </row>
    <row r="349" spans="4:4">
      <c r="D349" s="240"/>
    </row>
    <row r="350" spans="4:4">
      <c r="D350" s="240"/>
    </row>
    <row r="351" spans="4:4">
      <c r="D351" s="240"/>
    </row>
    <row r="352" spans="4:4">
      <c r="D352" s="240"/>
    </row>
    <row r="353" spans="4:4">
      <c r="D353" s="240"/>
    </row>
    <row r="354" spans="4:4">
      <c r="D354" s="240"/>
    </row>
    <row r="355" spans="4:4">
      <c r="D355" s="240"/>
    </row>
    <row r="356" spans="4:4">
      <c r="D356" s="240"/>
    </row>
    <row r="357" spans="4:4">
      <c r="D357" s="240"/>
    </row>
    <row r="358" spans="4:4">
      <c r="D358" s="240"/>
    </row>
    <row r="359" spans="4:4">
      <c r="D359" s="240"/>
    </row>
    <row r="360" spans="4:4">
      <c r="D360" s="240"/>
    </row>
    <row r="361" spans="4:4">
      <c r="D361" s="240"/>
    </row>
    <row r="362" spans="4:4">
      <c r="D362" s="240"/>
    </row>
    <row r="363" spans="4:4">
      <c r="D363" s="240"/>
    </row>
    <row r="364" spans="4:4">
      <c r="D364" s="240"/>
    </row>
    <row r="365" spans="4:4">
      <c r="D365" s="240"/>
    </row>
    <row r="366" spans="4:4">
      <c r="D366" s="240"/>
    </row>
    <row r="367" spans="4:4">
      <c r="D367" s="240"/>
    </row>
    <row r="368" spans="4:4">
      <c r="D368" s="240"/>
    </row>
    <row r="369" spans="4:4">
      <c r="D369" s="240"/>
    </row>
    <row r="370" spans="4:4">
      <c r="D370" s="240"/>
    </row>
    <row r="371" spans="4:4">
      <c r="D371" s="240"/>
    </row>
    <row r="372" spans="4:4">
      <c r="D372" s="240"/>
    </row>
    <row r="373" spans="4:4">
      <c r="D373" s="240"/>
    </row>
    <row r="374" spans="4:4">
      <c r="D374" s="240"/>
    </row>
    <row r="375" spans="4:4">
      <c r="D375" s="240"/>
    </row>
    <row r="376" spans="4:4">
      <c r="D376" s="240"/>
    </row>
    <row r="377" spans="4:4">
      <c r="D377" s="240"/>
    </row>
    <row r="378" spans="4:4">
      <c r="D378" s="240"/>
    </row>
    <row r="379" spans="4:4">
      <c r="D379" s="240"/>
    </row>
    <row r="380" spans="4:4">
      <c r="D380" s="240"/>
    </row>
    <row r="381" spans="4:4">
      <c r="D381" s="240"/>
    </row>
    <row r="382" spans="4:4">
      <c r="D382" s="240"/>
    </row>
    <row r="383" spans="4:4">
      <c r="D383" s="240"/>
    </row>
    <row r="384" spans="4:4">
      <c r="D384" s="240"/>
    </row>
    <row r="385" spans="4:4">
      <c r="D385" s="240"/>
    </row>
    <row r="386" spans="4:4">
      <c r="D386" s="240"/>
    </row>
    <row r="387" spans="4:4">
      <c r="D387" s="240"/>
    </row>
    <row r="388" spans="4:4">
      <c r="D388" s="240"/>
    </row>
    <row r="389" spans="4:4">
      <c r="D389" s="240"/>
    </row>
    <row r="390" spans="4:4">
      <c r="D390" s="240"/>
    </row>
    <row r="391" spans="4:4">
      <c r="D391" s="240"/>
    </row>
    <row r="392" spans="4:4">
      <c r="D392" s="240"/>
    </row>
    <row r="393" spans="4:4">
      <c r="D393" s="240"/>
    </row>
    <row r="394" spans="4:4">
      <c r="D394" s="240"/>
    </row>
    <row r="395" spans="4:4">
      <c r="D395" s="240"/>
    </row>
    <row r="396" spans="4:4">
      <c r="D396" s="240"/>
    </row>
    <row r="397" spans="4:4">
      <c r="D397" s="240"/>
    </row>
    <row r="398" spans="4:4">
      <c r="D398" s="240"/>
    </row>
    <row r="399" spans="4:4">
      <c r="D399" s="240"/>
    </row>
    <row r="400" spans="4:4">
      <c r="D400" s="240"/>
    </row>
    <row r="401" spans="4:4">
      <c r="D401" s="240"/>
    </row>
    <row r="402" spans="4:4">
      <c r="D402" s="240"/>
    </row>
    <row r="403" spans="4:4">
      <c r="D403" s="240"/>
    </row>
    <row r="404" spans="4:4">
      <c r="D404" s="240"/>
    </row>
    <row r="405" spans="4:4">
      <c r="D405" s="240"/>
    </row>
    <row r="406" spans="4:4">
      <c r="D406" s="240"/>
    </row>
    <row r="407" spans="4:4">
      <c r="D407" s="240"/>
    </row>
    <row r="408" spans="4:4">
      <c r="D408" s="240"/>
    </row>
    <row r="409" spans="4:4">
      <c r="D409" s="240"/>
    </row>
    <row r="410" spans="4:4">
      <c r="D410" s="240"/>
    </row>
    <row r="411" spans="4:4">
      <c r="D411" s="240"/>
    </row>
    <row r="412" spans="4:4">
      <c r="D412" s="240"/>
    </row>
    <row r="413" spans="4:4">
      <c r="D413" s="240"/>
    </row>
    <row r="414" spans="4:4">
      <c r="D414" s="240"/>
    </row>
    <row r="415" spans="4:4">
      <c r="D415" s="240"/>
    </row>
    <row r="416" spans="4:4">
      <c r="D416" s="240"/>
    </row>
    <row r="417" spans="4:4">
      <c r="D417" s="240"/>
    </row>
    <row r="418" spans="4:4">
      <c r="D418" s="240"/>
    </row>
    <row r="419" spans="4:4">
      <c r="D419" s="240"/>
    </row>
    <row r="420" spans="4:4">
      <c r="D420" s="240"/>
    </row>
    <row r="421" spans="4:4">
      <c r="D421" s="240"/>
    </row>
    <row r="422" spans="4:4">
      <c r="D422" s="240"/>
    </row>
    <row r="423" spans="4:4">
      <c r="D423" s="240"/>
    </row>
    <row r="424" spans="4:4">
      <c r="D424" s="240"/>
    </row>
    <row r="425" spans="4:4">
      <c r="D425" s="240"/>
    </row>
    <row r="426" spans="4:4">
      <c r="D426" s="240"/>
    </row>
    <row r="427" spans="4:4">
      <c r="D427" s="240"/>
    </row>
    <row r="428" spans="4:4">
      <c r="D428" s="240"/>
    </row>
    <row r="429" spans="4:4">
      <c r="D429" s="240"/>
    </row>
    <row r="430" spans="4:4">
      <c r="D430" s="240"/>
    </row>
    <row r="431" spans="4:4">
      <c r="D431" s="240"/>
    </row>
    <row r="432" spans="4:4">
      <c r="D432" s="240"/>
    </row>
    <row r="433" spans="4:4">
      <c r="D433" s="240"/>
    </row>
    <row r="434" spans="4:4">
      <c r="D434" s="240"/>
    </row>
    <row r="435" spans="4:4">
      <c r="D435" s="240"/>
    </row>
    <row r="436" spans="4:4">
      <c r="D436" s="240"/>
    </row>
    <row r="437" spans="4:4">
      <c r="D437" s="240"/>
    </row>
    <row r="438" spans="4:4">
      <c r="D438" s="240"/>
    </row>
    <row r="439" spans="4:4">
      <c r="D439" s="240"/>
    </row>
    <row r="440" spans="4:4">
      <c r="D440" s="240"/>
    </row>
    <row r="441" spans="4:4">
      <c r="D441" s="240"/>
    </row>
    <row r="442" spans="4:4">
      <c r="D442" s="240"/>
    </row>
    <row r="443" spans="4:4">
      <c r="D443" s="240"/>
    </row>
    <row r="444" spans="4:4">
      <c r="D444" s="240"/>
    </row>
    <row r="445" spans="4:4">
      <c r="D445" s="240"/>
    </row>
    <row r="446" spans="4:4">
      <c r="D446" s="240"/>
    </row>
    <row r="447" spans="4:4">
      <c r="D447" s="240"/>
    </row>
    <row r="448" spans="4:4">
      <c r="D448" s="240"/>
    </row>
    <row r="449" spans="4:4">
      <c r="D449" s="240"/>
    </row>
    <row r="450" spans="4:4">
      <c r="D450" s="240"/>
    </row>
    <row r="451" spans="4:4">
      <c r="D451" s="240"/>
    </row>
    <row r="452" spans="4:4">
      <c r="D452" s="240"/>
    </row>
    <row r="453" spans="4:4">
      <c r="D453" s="240"/>
    </row>
    <row r="454" spans="4:4">
      <c r="D454" s="240"/>
    </row>
    <row r="455" spans="4:4">
      <c r="D455" s="240"/>
    </row>
    <row r="456" spans="4:4">
      <c r="D456" s="240"/>
    </row>
    <row r="457" spans="4:4">
      <c r="D457" s="240"/>
    </row>
    <row r="458" spans="4:4">
      <c r="D458" s="240"/>
    </row>
    <row r="459" spans="4:4">
      <c r="D459" s="240"/>
    </row>
    <row r="460" spans="4:4">
      <c r="D460" s="240"/>
    </row>
    <row r="461" spans="4:4">
      <c r="D461" s="240"/>
    </row>
    <row r="462" spans="4:4">
      <c r="D462" s="240"/>
    </row>
    <row r="463" spans="4:4">
      <c r="D463" s="240"/>
    </row>
    <row r="464" spans="4:4">
      <c r="D464" s="240"/>
    </row>
    <row r="465" spans="4:4">
      <c r="D465" s="240"/>
    </row>
    <row r="466" spans="4:4">
      <c r="D466" s="240"/>
    </row>
    <row r="467" spans="4:4">
      <c r="D467" s="240"/>
    </row>
    <row r="468" spans="4:4">
      <c r="D468" s="240"/>
    </row>
    <row r="469" spans="4:4">
      <c r="D469" s="240"/>
    </row>
    <row r="470" spans="4:4">
      <c r="D470" s="240"/>
    </row>
    <row r="471" spans="4:4">
      <c r="D471" s="240"/>
    </row>
    <row r="472" spans="4:4">
      <c r="D472" s="240"/>
    </row>
    <row r="473" spans="4:4">
      <c r="D473" s="240"/>
    </row>
    <row r="474" spans="4:4">
      <c r="D474" s="240"/>
    </row>
    <row r="475" spans="4:4">
      <c r="D475" s="240"/>
    </row>
    <row r="476" spans="4:4">
      <c r="D476" s="240"/>
    </row>
    <row r="477" spans="4:4">
      <c r="D477" s="240"/>
    </row>
    <row r="478" spans="4:4">
      <c r="D478" s="240"/>
    </row>
    <row r="479" spans="4:4">
      <c r="D479" s="240"/>
    </row>
    <row r="480" spans="4:4">
      <c r="D480" s="240"/>
    </row>
    <row r="481" spans="4:4">
      <c r="D481" s="240"/>
    </row>
    <row r="482" spans="4:4">
      <c r="D482" s="240"/>
    </row>
    <row r="483" spans="4:4">
      <c r="D483" s="240"/>
    </row>
    <row r="484" spans="4:4">
      <c r="D484" s="240"/>
    </row>
    <row r="485" spans="4:4">
      <c r="D485" s="240"/>
    </row>
    <row r="486" spans="4:4">
      <c r="D486" s="240"/>
    </row>
    <row r="487" spans="4:4">
      <c r="D487" s="240"/>
    </row>
    <row r="488" spans="4:4">
      <c r="D488" s="240"/>
    </row>
    <row r="489" spans="4:4">
      <c r="D489" s="240"/>
    </row>
    <row r="490" spans="4:4">
      <c r="D490" s="240"/>
    </row>
    <row r="491" spans="4:4">
      <c r="D491" s="240"/>
    </row>
    <row r="492" spans="4:4">
      <c r="D492" s="240"/>
    </row>
    <row r="493" spans="4:4">
      <c r="D493" s="240"/>
    </row>
    <row r="494" spans="4:4">
      <c r="D494" s="240"/>
    </row>
    <row r="495" spans="4:4">
      <c r="D495" s="240"/>
    </row>
    <row r="496" spans="4:4">
      <c r="D496" s="240"/>
    </row>
    <row r="497" spans="4:4">
      <c r="D497" s="240"/>
    </row>
    <row r="498" spans="4:4">
      <c r="D498" s="240"/>
    </row>
    <row r="499" spans="4:4">
      <c r="D499" s="240"/>
    </row>
    <row r="500" spans="4:4">
      <c r="D500" s="240"/>
    </row>
    <row r="501" spans="4:4">
      <c r="D501" s="240"/>
    </row>
    <row r="502" spans="4:4">
      <c r="D502" s="240"/>
    </row>
    <row r="503" spans="4:4">
      <c r="D503" s="240"/>
    </row>
    <row r="504" spans="4:4">
      <c r="D504" s="240"/>
    </row>
    <row r="505" spans="4:4">
      <c r="D505" s="240"/>
    </row>
    <row r="506" spans="4:4">
      <c r="D506" s="240"/>
    </row>
    <row r="507" spans="4:4">
      <c r="D507" s="240"/>
    </row>
    <row r="508" spans="4:4">
      <c r="D508" s="240"/>
    </row>
    <row r="509" spans="4:4">
      <c r="D509" s="240"/>
    </row>
    <row r="510" spans="4:4">
      <c r="D510" s="240"/>
    </row>
    <row r="511" spans="4:4">
      <c r="D511" s="240"/>
    </row>
    <row r="512" spans="4:4">
      <c r="D512" s="240"/>
    </row>
    <row r="513" spans="4:4">
      <c r="D513" s="240"/>
    </row>
    <row r="514" spans="4:4">
      <c r="D514" s="240"/>
    </row>
    <row r="515" spans="4:4">
      <c r="D515" s="240"/>
    </row>
    <row r="516" spans="4:4">
      <c r="D516" s="240"/>
    </row>
    <row r="517" spans="4:4">
      <c r="D517" s="240"/>
    </row>
    <row r="518" spans="4:4">
      <c r="D518" s="240"/>
    </row>
    <row r="519" spans="4:4">
      <c r="D519" s="240"/>
    </row>
    <row r="520" spans="4:4">
      <c r="D520" s="240"/>
    </row>
    <row r="521" spans="4:4">
      <c r="D521" s="240"/>
    </row>
    <row r="522" spans="4:4">
      <c r="D522" s="240"/>
    </row>
    <row r="523" spans="4:4">
      <c r="D523" s="240"/>
    </row>
    <row r="524" spans="4:4">
      <c r="D524" s="240"/>
    </row>
    <row r="525" spans="4:4">
      <c r="D525" s="240"/>
    </row>
    <row r="526" spans="4:4">
      <c r="D526" s="240"/>
    </row>
    <row r="527" spans="4:4">
      <c r="D527" s="240"/>
    </row>
    <row r="528" spans="4:4">
      <c r="D528" s="240"/>
    </row>
    <row r="529" spans="4:4">
      <c r="D529" s="240"/>
    </row>
    <row r="530" spans="4:4">
      <c r="D530" s="240"/>
    </row>
    <row r="531" spans="4:4">
      <c r="D531" s="240"/>
    </row>
    <row r="532" spans="4:4">
      <c r="D532" s="240"/>
    </row>
    <row r="533" spans="4:4">
      <c r="D533" s="240"/>
    </row>
    <row r="534" spans="4:4">
      <c r="D534" s="240"/>
    </row>
    <row r="535" spans="4:4">
      <c r="D535" s="240"/>
    </row>
    <row r="536" spans="4:4">
      <c r="D536" s="240"/>
    </row>
    <row r="537" spans="4:4">
      <c r="D537" s="240"/>
    </row>
    <row r="538" spans="4:4">
      <c r="D538" s="240"/>
    </row>
    <row r="539" spans="4:4">
      <c r="D539" s="240"/>
    </row>
    <row r="540" spans="4:4">
      <c r="D540" s="240"/>
    </row>
    <row r="541" spans="4:4">
      <c r="D541" s="240"/>
    </row>
    <row r="542" spans="4:4">
      <c r="D542" s="240"/>
    </row>
    <row r="543" spans="4:4">
      <c r="D543" s="240"/>
    </row>
    <row r="544" spans="4:4">
      <c r="D544" s="240"/>
    </row>
    <row r="545" spans="4:4">
      <c r="D545" s="240"/>
    </row>
    <row r="546" spans="4:4">
      <c r="D546" s="240"/>
    </row>
    <row r="547" spans="4:4">
      <c r="D547" s="240"/>
    </row>
    <row r="548" spans="4:4">
      <c r="D548" s="240"/>
    </row>
    <row r="549" spans="4:4">
      <c r="D549" s="240"/>
    </row>
    <row r="550" spans="4:4">
      <c r="D550" s="240"/>
    </row>
    <row r="551" spans="4:4">
      <c r="D551" s="240"/>
    </row>
    <row r="552" spans="4:4">
      <c r="D552" s="240"/>
    </row>
    <row r="553" spans="4:4">
      <c r="D553" s="240"/>
    </row>
    <row r="554" spans="4:4">
      <c r="D554" s="240"/>
    </row>
    <row r="555" spans="4:4">
      <c r="D555" s="240"/>
    </row>
    <row r="556" spans="4:4">
      <c r="D556" s="240"/>
    </row>
    <row r="557" spans="4:4">
      <c r="D557" s="240"/>
    </row>
    <row r="558" spans="4:4">
      <c r="D558" s="240"/>
    </row>
    <row r="559" spans="4:4">
      <c r="D559" s="240"/>
    </row>
    <row r="560" spans="4:4">
      <c r="D560" s="240"/>
    </row>
    <row r="561" spans="4:4">
      <c r="D561" s="240"/>
    </row>
    <row r="562" spans="4:4">
      <c r="D562" s="240"/>
    </row>
    <row r="563" spans="4:4">
      <c r="D563" s="240"/>
    </row>
    <row r="564" spans="4:4">
      <c r="D564" s="240"/>
    </row>
    <row r="565" spans="4:4">
      <c r="D565" s="240"/>
    </row>
    <row r="566" spans="4:4">
      <c r="D566" s="240"/>
    </row>
    <row r="567" spans="4:4">
      <c r="D567" s="240"/>
    </row>
    <row r="568" spans="4:4">
      <c r="D568" s="240"/>
    </row>
    <row r="569" spans="4:4">
      <c r="D569" s="240"/>
    </row>
    <row r="570" spans="4:4">
      <c r="D570" s="240"/>
    </row>
    <row r="571" spans="4:4">
      <c r="D571" s="240"/>
    </row>
    <row r="572" spans="4:4">
      <c r="D572" s="240"/>
    </row>
    <row r="573" spans="4:4">
      <c r="D573" s="240"/>
    </row>
    <row r="574" spans="4:4">
      <c r="D574" s="240"/>
    </row>
    <row r="575" spans="4:4">
      <c r="D575" s="240"/>
    </row>
    <row r="576" spans="4:4">
      <c r="D576" s="240"/>
    </row>
    <row r="577" spans="4:4">
      <c r="D577" s="240"/>
    </row>
    <row r="578" spans="4:4">
      <c r="D578" s="240"/>
    </row>
    <row r="579" spans="4:4">
      <c r="D579" s="240"/>
    </row>
    <row r="580" spans="4:4">
      <c r="D580" s="240"/>
    </row>
    <row r="581" spans="4:4">
      <c r="D581" s="240"/>
    </row>
    <row r="582" spans="4:4">
      <c r="D582" s="240"/>
    </row>
    <row r="583" spans="4:4">
      <c r="D583" s="240"/>
    </row>
    <row r="584" spans="4:4">
      <c r="D584" s="240"/>
    </row>
    <row r="585" spans="4:4">
      <c r="D585" s="240"/>
    </row>
    <row r="586" spans="4:4">
      <c r="D586" s="240"/>
    </row>
    <row r="587" spans="4:4">
      <c r="D587" s="240"/>
    </row>
    <row r="588" spans="4:4">
      <c r="D588" s="240"/>
    </row>
    <row r="589" spans="4:4">
      <c r="D589" s="240"/>
    </row>
    <row r="590" spans="4:4">
      <c r="D590" s="240"/>
    </row>
    <row r="591" spans="4:4">
      <c r="D591" s="240"/>
    </row>
    <row r="592" spans="4:4">
      <c r="D592" s="240"/>
    </row>
    <row r="593" spans="4:4">
      <c r="D593" s="240"/>
    </row>
    <row r="594" spans="4:4">
      <c r="D594" s="240"/>
    </row>
    <row r="595" spans="4:4">
      <c r="D595" s="240"/>
    </row>
    <row r="596" spans="4:4">
      <c r="D596" s="240"/>
    </row>
    <row r="597" spans="4:4">
      <c r="D597" s="240"/>
    </row>
    <row r="598" spans="4:4">
      <c r="D598" s="240"/>
    </row>
    <row r="599" spans="4:4">
      <c r="D599" s="240"/>
    </row>
    <row r="600" spans="4:4">
      <c r="D600" s="240"/>
    </row>
    <row r="601" spans="4:4">
      <c r="D601" s="240"/>
    </row>
    <row r="602" spans="4:4">
      <c r="D602" s="240"/>
    </row>
    <row r="603" spans="4:4">
      <c r="D603" s="240"/>
    </row>
    <row r="604" spans="4:4">
      <c r="D604" s="240"/>
    </row>
    <row r="605" spans="4:4">
      <c r="D605" s="240"/>
    </row>
    <row r="606" spans="4:4">
      <c r="D606" s="240"/>
    </row>
    <row r="607" spans="4:4">
      <c r="D607" s="240"/>
    </row>
    <row r="608" spans="4:4">
      <c r="D608" s="240"/>
    </row>
    <row r="609" spans="4:4">
      <c r="D609" s="240"/>
    </row>
    <row r="610" spans="4:4">
      <c r="D610" s="240"/>
    </row>
    <row r="611" spans="4:4">
      <c r="D611" s="240"/>
    </row>
    <row r="612" spans="4:4">
      <c r="D612" s="240"/>
    </row>
    <row r="613" spans="4:4">
      <c r="D613" s="240"/>
    </row>
    <row r="614" spans="4:4">
      <c r="D614" s="240"/>
    </row>
    <row r="615" spans="4:4">
      <c r="D615" s="240"/>
    </row>
    <row r="616" spans="4:4">
      <c r="D616" s="240"/>
    </row>
    <row r="617" spans="4:4">
      <c r="D617" s="240"/>
    </row>
    <row r="618" spans="4:4">
      <c r="D618" s="240"/>
    </row>
    <row r="619" spans="4:4">
      <c r="D619" s="240"/>
    </row>
    <row r="620" spans="4:4">
      <c r="D620" s="240"/>
    </row>
    <row r="621" spans="4:4">
      <c r="D621" s="240"/>
    </row>
    <row r="622" spans="4:4">
      <c r="D622" s="240"/>
    </row>
    <row r="623" spans="4:4">
      <c r="D623" s="240"/>
    </row>
    <row r="624" spans="4:4">
      <c r="D624" s="240"/>
    </row>
    <row r="625" spans="4:4">
      <c r="D625" s="240"/>
    </row>
    <row r="626" spans="4:4">
      <c r="D626" s="240"/>
    </row>
    <row r="627" spans="4:4">
      <c r="D627" s="240"/>
    </row>
    <row r="628" spans="4:4">
      <c r="D628" s="240"/>
    </row>
    <row r="629" spans="4:4">
      <c r="D629" s="240"/>
    </row>
    <row r="630" spans="4:4">
      <c r="D630" s="240"/>
    </row>
    <row r="631" spans="4:4">
      <c r="D631" s="240"/>
    </row>
    <row r="632" spans="4:4">
      <c r="D632" s="240"/>
    </row>
    <row r="633" spans="4:4">
      <c r="D633" s="240"/>
    </row>
    <row r="634" spans="4:4">
      <c r="D634" s="240"/>
    </row>
    <row r="635" spans="4:4">
      <c r="D635" s="240"/>
    </row>
    <row r="636" spans="4:4">
      <c r="D636" s="240"/>
    </row>
    <row r="637" spans="4:4">
      <c r="D637" s="240"/>
    </row>
    <row r="638" spans="4:4">
      <c r="D638" s="240"/>
    </row>
    <row r="639" spans="4:4">
      <c r="D639" s="240"/>
    </row>
    <row r="640" spans="4:4">
      <c r="D640" s="240"/>
    </row>
    <row r="641" spans="4:4">
      <c r="D641" s="240"/>
    </row>
    <row r="642" spans="4:4">
      <c r="D642" s="240"/>
    </row>
    <row r="643" spans="4:4">
      <c r="D643" s="240"/>
    </row>
    <row r="644" spans="4:4">
      <c r="D644" s="240"/>
    </row>
    <row r="645" spans="4:4">
      <c r="D645" s="240"/>
    </row>
    <row r="646" spans="4:4">
      <c r="D646" s="240"/>
    </row>
    <row r="647" spans="4:4">
      <c r="D647" s="240"/>
    </row>
    <row r="648" spans="4:4">
      <c r="D648" s="240"/>
    </row>
    <row r="649" spans="4:4">
      <c r="D649" s="240"/>
    </row>
    <row r="650" spans="4:4">
      <c r="D650" s="240"/>
    </row>
    <row r="651" spans="4:4">
      <c r="D651" s="240"/>
    </row>
    <row r="652" spans="4:4">
      <c r="D652" s="240"/>
    </row>
    <row r="653" spans="4:4">
      <c r="D653" s="240"/>
    </row>
    <row r="654" spans="4:4">
      <c r="D654" s="240"/>
    </row>
    <row r="655" spans="4:4">
      <c r="D655" s="240"/>
    </row>
    <row r="656" spans="4:4">
      <c r="D656" s="240"/>
    </row>
    <row r="657" spans="4:4">
      <c r="D657" s="240"/>
    </row>
    <row r="658" spans="4:4">
      <c r="D658" s="240"/>
    </row>
    <row r="659" spans="4:4">
      <c r="D659" s="240"/>
    </row>
    <row r="660" spans="4:4">
      <c r="D660" s="240"/>
    </row>
    <row r="661" spans="4:4">
      <c r="D661" s="240"/>
    </row>
    <row r="662" spans="4:4">
      <c r="D662" s="240"/>
    </row>
    <row r="663" spans="4:4">
      <c r="D663" s="240"/>
    </row>
    <row r="664" spans="4:4">
      <c r="D664" s="240"/>
    </row>
    <row r="665" spans="4:4">
      <c r="D665" s="240"/>
    </row>
    <row r="666" spans="4:4">
      <c r="D666" s="240"/>
    </row>
    <row r="667" spans="4:4">
      <c r="D667" s="240"/>
    </row>
    <row r="668" spans="4:4">
      <c r="D668" s="240"/>
    </row>
    <row r="669" spans="4:4">
      <c r="D669" s="240"/>
    </row>
    <row r="670" spans="4:4">
      <c r="D670" s="240"/>
    </row>
    <row r="671" spans="4:4">
      <c r="D671" s="240"/>
    </row>
    <row r="672" spans="4:4">
      <c r="D672" s="240"/>
    </row>
    <row r="673" spans="4:4">
      <c r="D673" s="240"/>
    </row>
    <row r="674" spans="4:4">
      <c r="D674" s="240"/>
    </row>
    <row r="675" spans="4:4">
      <c r="D675" s="240"/>
    </row>
    <row r="676" spans="4:4">
      <c r="D676" s="240"/>
    </row>
    <row r="677" spans="4:4">
      <c r="D677" s="240"/>
    </row>
    <row r="678" spans="4:4">
      <c r="D678" s="240"/>
    </row>
    <row r="679" spans="4:4">
      <c r="D679" s="240"/>
    </row>
    <row r="680" spans="4:4">
      <c r="D680" s="240"/>
    </row>
    <row r="681" spans="4:4">
      <c r="D681" s="240"/>
    </row>
    <row r="682" spans="4:4">
      <c r="D682" s="240"/>
    </row>
    <row r="683" spans="4:4">
      <c r="D683" s="240"/>
    </row>
    <row r="684" spans="4:4">
      <c r="D684" s="240"/>
    </row>
    <row r="685" spans="4:4">
      <c r="D685" s="240"/>
    </row>
    <row r="686" spans="4:4">
      <c r="D686" s="240"/>
    </row>
    <row r="687" spans="4:4">
      <c r="D687" s="240"/>
    </row>
    <row r="688" spans="4:4">
      <c r="D688" s="240"/>
    </row>
    <row r="689" spans="4:4">
      <c r="D689" s="240"/>
    </row>
    <row r="690" spans="4:4">
      <c r="D690" s="240"/>
    </row>
    <row r="691" spans="4:4">
      <c r="D691" s="240"/>
    </row>
    <row r="692" spans="4:4">
      <c r="D692" s="240"/>
    </row>
    <row r="693" spans="4:4">
      <c r="D693" s="240"/>
    </row>
    <row r="694" spans="4:4">
      <c r="D694" s="240"/>
    </row>
    <row r="695" spans="4:4">
      <c r="D695" s="240"/>
    </row>
    <row r="696" spans="4:4">
      <c r="D696" s="240"/>
    </row>
    <row r="697" spans="4:4">
      <c r="D697" s="240"/>
    </row>
    <row r="698" spans="4:4">
      <c r="D698" s="240"/>
    </row>
    <row r="699" spans="4:4">
      <c r="D699" s="240"/>
    </row>
    <row r="700" spans="4:4">
      <c r="D700" s="240"/>
    </row>
    <row r="701" spans="4:4">
      <c r="D701" s="240"/>
    </row>
    <row r="702" spans="4:4">
      <c r="D702" s="240"/>
    </row>
    <row r="703" spans="4:4">
      <c r="D703" s="240"/>
    </row>
    <row r="704" spans="4:4">
      <c r="D704" s="240"/>
    </row>
    <row r="705" spans="4:4">
      <c r="D705" s="240"/>
    </row>
    <row r="706" spans="4:4">
      <c r="D706" s="240"/>
    </row>
    <row r="707" spans="4:4">
      <c r="D707" s="240"/>
    </row>
    <row r="708" spans="4:4">
      <c r="D708" s="240"/>
    </row>
    <row r="709" spans="4:4">
      <c r="D709" s="240"/>
    </row>
    <row r="710" spans="4:4">
      <c r="D710" s="240"/>
    </row>
    <row r="711" spans="4:4">
      <c r="D711" s="240"/>
    </row>
    <row r="712" spans="4:4">
      <c r="D712" s="240"/>
    </row>
    <row r="713" spans="4:4">
      <c r="D713" s="240"/>
    </row>
    <row r="714" spans="4:4">
      <c r="D714" s="240"/>
    </row>
    <row r="715" spans="4:4">
      <c r="D715" s="240"/>
    </row>
    <row r="716" spans="4:4">
      <c r="D716" s="240"/>
    </row>
    <row r="717" spans="4:4">
      <c r="D717" s="240"/>
    </row>
    <row r="718" spans="4:4">
      <c r="D718" s="240"/>
    </row>
    <row r="719" spans="4:4">
      <c r="D719" s="240"/>
    </row>
    <row r="720" spans="4:4">
      <c r="D720" s="240"/>
    </row>
    <row r="721" spans="4:4">
      <c r="D721" s="240"/>
    </row>
    <row r="722" spans="4:4">
      <c r="D722" s="240"/>
    </row>
    <row r="723" spans="4:4">
      <c r="D723" s="240"/>
    </row>
    <row r="724" spans="4:4">
      <c r="D724" s="240"/>
    </row>
    <row r="725" spans="4:4">
      <c r="D725" s="240"/>
    </row>
    <row r="726" spans="4:4">
      <c r="D726" s="240"/>
    </row>
    <row r="727" spans="4:4">
      <c r="D727" s="240"/>
    </row>
    <row r="728" spans="4:4">
      <c r="D728" s="240"/>
    </row>
    <row r="729" spans="4:4">
      <c r="D729" s="240"/>
    </row>
    <row r="730" spans="4:4">
      <c r="D730" s="240"/>
    </row>
    <row r="731" spans="4:4">
      <c r="D731" s="240"/>
    </row>
    <row r="732" spans="4:4">
      <c r="D732" s="240"/>
    </row>
    <row r="733" spans="4:4">
      <c r="D733" s="240"/>
    </row>
    <row r="734" spans="4:4">
      <c r="D734" s="240"/>
    </row>
    <row r="735" spans="4:4">
      <c r="D735" s="240"/>
    </row>
    <row r="736" spans="4:4">
      <c r="D736" s="240"/>
    </row>
    <row r="737" spans="4:4">
      <c r="D737" s="240"/>
    </row>
    <row r="738" spans="4:4">
      <c r="D738" s="240"/>
    </row>
    <row r="739" spans="4:4">
      <c r="D739" s="240"/>
    </row>
    <row r="740" spans="4:4">
      <c r="D740" s="240"/>
    </row>
    <row r="741" spans="4:4">
      <c r="D741" s="240"/>
    </row>
    <row r="742" spans="4:4">
      <c r="D742" s="240"/>
    </row>
    <row r="743" spans="4:4">
      <c r="D743" s="240"/>
    </row>
    <row r="744" spans="4:4">
      <c r="D744" s="240"/>
    </row>
    <row r="745" spans="4:4">
      <c r="D745" s="240"/>
    </row>
    <row r="746" spans="4:4">
      <c r="D746" s="240"/>
    </row>
    <row r="747" spans="4:4">
      <c r="D747" s="240"/>
    </row>
    <row r="748" spans="4:4">
      <c r="D748" s="240"/>
    </row>
    <row r="749" spans="4:4">
      <c r="D749" s="240"/>
    </row>
    <row r="750" spans="4:4">
      <c r="D750" s="240"/>
    </row>
    <row r="751" spans="4:4">
      <c r="D751" s="240"/>
    </row>
    <row r="752" spans="4:4">
      <c r="D752" s="240"/>
    </row>
    <row r="753" spans="4:4">
      <c r="D753" s="240"/>
    </row>
    <row r="754" spans="4:4">
      <c r="D754" s="240"/>
    </row>
    <row r="755" spans="4:4">
      <c r="D755" s="240"/>
    </row>
    <row r="756" spans="4:4">
      <c r="D756" s="240"/>
    </row>
    <row r="757" spans="4:4">
      <c r="D757" s="240"/>
    </row>
    <row r="758" spans="4:4">
      <c r="D758" s="240"/>
    </row>
    <row r="759" spans="4:4">
      <c r="D759" s="240"/>
    </row>
    <row r="760" spans="4:4">
      <c r="D760" s="240"/>
    </row>
    <row r="761" spans="4:4">
      <c r="D761" s="240"/>
    </row>
    <row r="762" spans="4:4">
      <c r="D762" s="240"/>
    </row>
    <row r="763" spans="4:4">
      <c r="D763" s="240"/>
    </row>
    <row r="764" spans="4:4">
      <c r="D764" s="240"/>
    </row>
    <row r="765" spans="4:4">
      <c r="D765" s="240"/>
    </row>
    <row r="766" spans="4:4">
      <c r="D766" s="240"/>
    </row>
    <row r="767" spans="4:4">
      <c r="D767" s="240"/>
    </row>
    <row r="768" spans="4:4">
      <c r="D768" s="240"/>
    </row>
    <row r="769" spans="4:4">
      <c r="D769" s="240"/>
    </row>
    <row r="770" spans="4:4">
      <c r="D770" s="240"/>
    </row>
    <row r="771" spans="4:4">
      <c r="D771" s="240"/>
    </row>
    <row r="772" spans="4:4">
      <c r="D772" s="240"/>
    </row>
    <row r="773" spans="4:4">
      <c r="D773" s="240"/>
    </row>
    <row r="774" spans="4:4">
      <c r="D774" s="240"/>
    </row>
    <row r="775" spans="4:4">
      <c r="D775" s="240"/>
    </row>
    <row r="776" spans="4:4">
      <c r="D776" s="240"/>
    </row>
    <row r="777" spans="4:4">
      <c r="D777" s="240"/>
    </row>
    <row r="778" spans="4:4">
      <c r="D778" s="240"/>
    </row>
    <row r="779" spans="4:4">
      <c r="D779" s="240"/>
    </row>
    <row r="780" spans="4:4">
      <c r="D780" s="240"/>
    </row>
    <row r="781" spans="4:4">
      <c r="D781" s="240"/>
    </row>
    <row r="782" spans="4:4">
      <c r="D782" s="240"/>
    </row>
    <row r="783" spans="4:4">
      <c r="D783" s="240"/>
    </row>
    <row r="784" spans="4:4">
      <c r="D784" s="240"/>
    </row>
    <row r="785" spans="4:4">
      <c r="D785" s="240"/>
    </row>
    <row r="786" spans="4:4">
      <c r="D786" s="240"/>
    </row>
    <row r="787" spans="4:4">
      <c r="D787" s="240"/>
    </row>
    <row r="788" spans="4:4">
      <c r="D788" s="240"/>
    </row>
    <row r="789" spans="4:4">
      <c r="D789" s="240"/>
    </row>
    <row r="790" spans="4:4">
      <c r="D790" s="240"/>
    </row>
    <row r="791" spans="4:4">
      <c r="D791" s="240"/>
    </row>
    <row r="792" spans="4:4">
      <c r="D792" s="240"/>
    </row>
    <row r="793" spans="4:4">
      <c r="D793" s="240"/>
    </row>
    <row r="794" spans="4:4">
      <c r="D794" s="240"/>
    </row>
    <row r="795" spans="4:4">
      <c r="D795" s="240"/>
    </row>
    <row r="796" spans="4:4">
      <c r="D796" s="240"/>
    </row>
    <row r="797" spans="4:4">
      <c r="D797" s="240"/>
    </row>
    <row r="798" spans="4:4">
      <c r="D798" s="240"/>
    </row>
    <row r="799" spans="4:4">
      <c r="D799" s="240"/>
    </row>
    <row r="800" spans="4:4">
      <c r="D800" s="240"/>
    </row>
    <row r="801" spans="4:4">
      <c r="D801" s="240"/>
    </row>
    <row r="802" spans="4:4">
      <c r="D802" s="240"/>
    </row>
    <row r="803" spans="4:4">
      <c r="D803" s="240"/>
    </row>
    <row r="804" spans="4:4">
      <c r="D804" s="240"/>
    </row>
    <row r="805" spans="4:4">
      <c r="D805" s="240"/>
    </row>
    <row r="806" spans="4:4">
      <c r="D806" s="240"/>
    </row>
    <row r="807" spans="4:4">
      <c r="D807" s="240"/>
    </row>
    <row r="808" spans="4:4">
      <c r="D808" s="240"/>
    </row>
    <row r="809" spans="4:4">
      <c r="D809" s="240"/>
    </row>
    <row r="810" spans="4:4">
      <c r="D810" s="240"/>
    </row>
    <row r="811" spans="4:4">
      <c r="D811" s="240"/>
    </row>
    <row r="812" spans="4:4">
      <c r="D812" s="240"/>
    </row>
    <row r="813" spans="4:4">
      <c r="D813" s="240"/>
    </row>
    <row r="814" spans="4:4">
      <c r="D814" s="240"/>
    </row>
    <row r="815" spans="4:4">
      <c r="D815" s="240"/>
    </row>
    <row r="816" spans="4:4">
      <c r="D816" s="240"/>
    </row>
    <row r="817" spans="4:4">
      <c r="D817" s="240"/>
    </row>
    <row r="818" spans="4:4">
      <c r="D818" s="240"/>
    </row>
    <row r="819" spans="4:4">
      <c r="D819" s="240"/>
    </row>
    <row r="820" spans="4:4">
      <c r="D820" s="240"/>
    </row>
    <row r="821" spans="4:4">
      <c r="D821" s="240"/>
    </row>
    <row r="822" spans="4:4">
      <c r="D822" s="240"/>
    </row>
    <row r="823" spans="4:4">
      <c r="D823" s="240"/>
    </row>
    <row r="824" spans="4:4">
      <c r="D824" s="240"/>
    </row>
    <row r="825" spans="4:4">
      <c r="D825" s="240"/>
    </row>
    <row r="826" spans="4:4">
      <c r="D826" s="240"/>
    </row>
    <row r="827" spans="4:4">
      <c r="D827" s="240"/>
    </row>
    <row r="828" spans="4:4">
      <c r="D828" s="240"/>
    </row>
    <row r="829" spans="4:4">
      <c r="D829" s="240"/>
    </row>
    <row r="830" spans="4:4">
      <c r="D830" s="240"/>
    </row>
    <row r="831" spans="4:4">
      <c r="D831" s="240"/>
    </row>
    <row r="832" spans="4:4">
      <c r="D832" s="240"/>
    </row>
    <row r="833" spans="4:4">
      <c r="D833" s="240"/>
    </row>
    <row r="834" spans="4:4">
      <c r="D834" s="240"/>
    </row>
    <row r="835" spans="4:4">
      <c r="D835" s="240"/>
    </row>
    <row r="836" spans="4:4">
      <c r="D836" s="240"/>
    </row>
    <row r="837" spans="4:4">
      <c r="D837" s="240"/>
    </row>
    <row r="838" spans="4:4">
      <c r="D838" s="240"/>
    </row>
    <row r="839" spans="4:4">
      <c r="D839" s="240"/>
    </row>
    <row r="840" spans="4:4">
      <c r="D840" s="240"/>
    </row>
    <row r="841" spans="4:4">
      <c r="D841" s="240"/>
    </row>
    <row r="842" spans="4:4">
      <c r="D842" s="240"/>
    </row>
    <row r="843" spans="4:4">
      <c r="D843" s="240"/>
    </row>
    <row r="844" spans="4:4">
      <c r="D844" s="240"/>
    </row>
    <row r="845" spans="4:4">
      <c r="D845" s="240"/>
    </row>
    <row r="846" spans="4:4">
      <c r="D846" s="240"/>
    </row>
    <row r="847" spans="4:4">
      <c r="D847" s="240"/>
    </row>
    <row r="848" spans="4:4">
      <c r="D848" s="240"/>
    </row>
    <row r="849" spans="4:4">
      <c r="D849" s="240"/>
    </row>
    <row r="850" spans="4:4">
      <c r="D850" s="240"/>
    </row>
    <row r="851" spans="4:4">
      <c r="D851" s="240"/>
    </row>
    <row r="852" spans="4:4">
      <c r="D852" s="240"/>
    </row>
    <row r="853" spans="4:4">
      <c r="D853" s="240"/>
    </row>
    <row r="854" spans="4:4">
      <c r="D854" s="240"/>
    </row>
    <row r="855" spans="4:4">
      <c r="D855" s="240"/>
    </row>
    <row r="856" spans="4:4">
      <c r="D856" s="240"/>
    </row>
    <row r="857" spans="4:4">
      <c r="D857" s="240"/>
    </row>
    <row r="858" spans="4:4">
      <c r="D858" s="240"/>
    </row>
    <row r="859" spans="4:4">
      <c r="D859" s="240"/>
    </row>
    <row r="860" spans="4:4">
      <c r="D860" s="240"/>
    </row>
    <row r="861" spans="4:4">
      <c r="D861" s="240"/>
    </row>
    <row r="862" spans="4:4">
      <c r="D862" s="240"/>
    </row>
    <row r="863" spans="4:4">
      <c r="D863" s="240"/>
    </row>
    <row r="864" spans="4:4">
      <c r="D864" s="240"/>
    </row>
    <row r="865" spans="4:4">
      <c r="D865" s="240"/>
    </row>
    <row r="866" spans="4:4">
      <c r="D866" s="240"/>
    </row>
    <row r="867" spans="4:4">
      <c r="D867" s="240"/>
    </row>
    <row r="868" spans="4:4">
      <c r="D868" s="240"/>
    </row>
    <row r="869" spans="4:4">
      <c r="D869" s="240"/>
    </row>
    <row r="870" spans="4:4">
      <c r="D870" s="240"/>
    </row>
    <row r="871" spans="4:4">
      <c r="D871" s="240"/>
    </row>
    <row r="872" spans="4:4">
      <c r="D872" s="240"/>
    </row>
    <row r="873" spans="4:4">
      <c r="D873" s="240"/>
    </row>
    <row r="874" spans="4:4">
      <c r="D874" s="240"/>
    </row>
    <row r="875" spans="4:4">
      <c r="D875" s="240"/>
    </row>
    <row r="876" spans="4:4">
      <c r="D876" s="240"/>
    </row>
    <row r="877" spans="4:4">
      <c r="D877" s="240"/>
    </row>
    <row r="878" spans="4:4">
      <c r="D878" s="240"/>
    </row>
    <row r="879" spans="4:4">
      <c r="D879" s="240"/>
    </row>
    <row r="880" spans="4:4">
      <c r="D880" s="240"/>
    </row>
    <row r="881" spans="4:4">
      <c r="D881" s="240"/>
    </row>
    <row r="882" spans="4:4">
      <c r="D882" s="240"/>
    </row>
    <row r="883" spans="4:4">
      <c r="D883" s="240"/>
    </row>
    <row r="884" spans="4:4">
      <c r="D884" s="240"/>
    </row>
    <row r="885" spans="4:4">
      <c r="D885" s="240"/>
    </row>
    <row r="886" spans="4:4">
      <c r="D886" s="240"/>
    </row>
    <row r="887" spans="4:4">
      <c r="D887" s="240"/>
    </row>
    <row r="888" spans="4:4">
      <c r="D888" s="240"/>
    </row>
    <row r="889" spans="4:4">
      <c r="D889" s="240"/>
    </row>
    <row r="890" spans="4:4">
      <c r="D890" s="240"/>
    </row>
    <row r="891" spans="4:4">
      <c r="D891" s="240"/>
    </row>
    <row r="892" spans="4:4">
      <c r="D892" s="240"/>
    </row>
    <row r="893" spans="4:4">
      <c r="D893" s="240"/>
    </row>
    <row r="894" spans="4:4">
      <c r="D894" s="240"/>
    </row>
    <row r="895" spans="4:4">
      <c r="D895" s="240"/>
    </row>
    <row r="896" spans="4:4">
      <c r="D896" s="240"/>
    </row>
    <row r="897" spans="4:4">
      <c r="D897" s="240"/>
    </row>
    <row r="898" spans="4:4">
      <c r="D898" s="240"/>
    </row>
    <row r="899" spans="4:4">
      <c r="D899" s="240"/>
    </row>
    <row r="900" spans="4:4">
      <c r="D900" s="240"/>
    </row>
    <row r="901" spans="4:4">
      <c r="D901" s="240"/>
    </row>
    <row r="902" spans="4:4">
      <c r="D902" s="240"/>
    </row>
    <row r="903" spans="4:4">
      <c r="D903" s="240"/>
    </row>
    <row r="904" spans="4:4">
      <c r="D904" s="240"/>
    </row>
    <row r="905" spans="4:4">
      <c r="D905" s="240"/>
    </row>
    <row r="906" spans="4:4">
      <c r="D906" s="240"/>
    </row>
    <row r="907" spans="4:4">
      <c r="D907" s="240"/>
    </row>
    <row r="908" spans="4:4">
      <c r="D908" s="240"/>
    </row>
    <row r="909" spans="4:4">
      <c r="D909" s="240"/>
    </row>
    <row r="910" spans="4:4">
      <c r="D910" s="240"/>
    </row>
    <row r="911" spans="4:4">
      <c r="D911" s="240"/>
    </row>
    <row r="912" spans="4:4">
      <c r="D912" s="240"/>
    </row>
    <row r="913" spans="4:4">
      <c r="D913" s="240"/>
    </row>
    <row r="914" spans="4:4">
      <c r="D914" s="240"/>
    </row>
    <row r="915" spans="4:4">
      <c r="D915" s="240"/>
    </row>
    <row r="916" spans="4:4">
      <c r="D916" s="240"/>
    </row>
    <row r="917" spans="4:4">
      <c r="D917" s="240"/>
    </row>
    <row r="918" spans="4:4">
      <c r="D918" s="240"/>
    </row>
    <row r="919" spans="4:4">
      <c r="D919" s="240"/>
    </row>
    <row r="920" spans="4:4">
      <c r="D920" s="240"/>
    </row>
    <row r="921" spans="4:4">
      <c r="D921" s="240"/>
    </row>
    <row r="922" spans="4:4">
      <c r="D922" s="240"/>
    </row>
    <row r="923" spans="4:4">
      <c r="D923" s="240"/>
    </row>
    <row r="924" spans="4:4">
      <c r="D924" s="240"/>
    </row>
    <row r="925" spans="4:4">
      <c r="D925" s="240"/>
    </row>
    <row r="926" spans="4:4">
      <c r="D926" s="240"/>
    </row>
    <row r="927" spans="4:4">
      <c r="D927" s="240"/>
    </row>
    <row r="928" spans="4:4">
      <c r="D928" s="240"/>
    </row>
    <row r="929" spans="4:4">
      <c r="D929" s="240"/>
    </row>
    <row r="930" spans="4:4">
      <c r="D930" s="240"/>
    </row>
    <row r="931" spans="4:4">
      <c r="D931" s="240"/>
    </row>
    <row r="932" spans="4:4">
      <c r="D932" s="240"/>
    </row>
    <row r="933" spans="4:4">
      <c r="D933" s="240"/>
    </row>
    <row r="934" spans="4:4">
      <c r="D934" s="240"/>
    </row>
    <row r="935" spans="4:4">
      <c r="D935" s="240"/>
    </row>
    <row r="936" spans="4:4">
      <c r="D936" s="240"/>
    </row>
    <row r="937" spans="4:4">
      <c r="D937" s="240"/>
    </row>
    <row r="938" spans="4:4">
      <c r="D938" s="240"/>
    </row>
    <row r="939" spans="4:4">
      <c r="D939" s="240"/>
    </row>
    <row r="940" spans="4:4">
      <c r="D940" s="240"/>
    </row>
    <row r="941" spans="4:4">
      <c r="D941" s="240"/>
    </row>
    <row r="942" spans="4:4">
      <c r="D942" s="240"/>
    </row>
    <row r="943" spans="4:4">
      <c r="D943" s="240"/>
    </row>
    <row r="944" spans="4:4">
      <c r="D944" s="240"/>
    </row>
    <row r="945" spans="4:4">
      <c r="D945" s="240"/>
    </row>
    <row r="946" spans="4:4">
      <c r="D946" s="240"/>
    </row>
    <row r="947" spans="4:4">
      <c r="D947" s="240"/>
    </row>
    <row r="948" spans="4:4">
      <c r="D948" s="240"/>
    </row>
    <row r="949" spans="4:4">
      <c r="D949" s="240"/>
    </row>
    <row r="950" spans="4:4">
      <c r="D950" s="240"/>
    </row>
    <row r="951" spans="4:4">
      <c r="D951" s="240"/>
    </row>
    <row r="952" spans="4:4">
      <c r="D952" s="240"/>
    </row>
    <row r="953" spans="4:4">
      <c r="D953" s="240"/>
    </row>
    <row r="954" spans="4:4">
      <c r="D954" s="240"/>
    </row>
    <row r="955" spans="4:4">
      <c r="D955" s="240"/>
    </row>
    <row r="956" spans="4:4">
      <c r="D956" s="240"/>
    </row>
    <row r="957" spans="4:4">
      <c r="D957" s="240"/>
    </row>
    <row r="958" spans="4:4">
      <c r="D958" s="240"/>
    </row>
    <row r="959" spans="4:4">
      <c r="D959" s="240"/>
    </row>
    <row r="960" spans="4:4">
      <c r="D960" s="240"/>
    </row>
    <row r="961" spans="4:4">
      <c r="D961" s="240"/>
    </row>
    <row r="962" spans="4:4">
      <c r="D962" s="240"/>
    </row>
    <row r="963" spans="4:4">
      <c r="D963" s="240"/>
    </row>
    <row r="964" spans="4:4">
      <c r="D964" s="240"/>
    </row>
    <row r="965" spans="4:4">
      <c r="D965" s="240"/>
    </row>
    <row r="966" spans="4:4">
      <c r="D966" s="240"/>
    </row>
    <row r="967" spans="4:4">
      <c r="D967" s="240"/>
    </row>
    <row r="968" spans="4:4">
      <c r="D968" s="240"/>
    </row>
    <row r="969" spans="4:4">
      <c r="D969" s="240"/>
    </row>
    <row r="970" spans="4:4">
      <c r="D970" s="240"/>
    </row>
    <row r="971" spans="4:4">
      <c r="D971" s="240"/>
    </row>
    <row r="972" spans="4:4">
      <c r="D972" s="240"/>
    </row>
    <row r="973" spans="4:4">
      <c r="D973" s="240"/>
    </row>
    <row r="974" spans="4:4">
      <c r="D974" s="240"/>
    </row>
    <row r="975" spans="4:4">
      <c r="D975" s="240"/>
    </row>
    <row r="976" spans="4:4">
      <c r="D976" s="240"/>
    </row>
    <row r="977" spans="4:4">
      <c r="D977" s="240"/>
    </row>
    <row r="978" spans="4:4">
      <c r="D978" s="240"/>
    </row>
    <row r="979" spans="4:4">
      <c r="D979" s="240"/>
    </row>
    <row r="980" spans="4:4">
      <c r="D980" s="240"/>
    </row>
    <row r="981" spans="4:4">
      <c r="D981" s="240"/>
    </row>
    <row r="982" spans="4:4">
      <c r="D982" s="240"/>
    </row>
    <row r="983" spans="4:4">
      <c r="D983" s="240"/>
    </row>
    <row r="984" spans="4:4">
      <c r="D984" s="240"/>
    </row>
    <row r="985" spans="4:4">
      <c r="D985" s="240"/>
    </row>
    <row r="986" spans="4:4">
      <c r="D986" s="240"/>
    </row>
    <row r="987" spans="4:4">
      <c r="D987" s="240"/>
    </row>
    <row r="988" spans="4:4">
      <c r="D988" s="240"/>
    </row>
    <row r="989" spans="4:4">
      <c r="D989" s="240"/>
    </row>
    <row r="990" spans="4:4">
      <c r="D990" s="240"/>
    </row>
    <row r="991" spans="4:4">
      <c r="D991" s="240"/>
    </row>
    <row r="992" spans="4:4">
      <c r="D992" s="240"/>
    </row>
    <row r="993" spans="4:4">
      <c r="D993" s="240"/>
    </row>
    <row r="994" spans="4:4">
      <c r="D994" s="240"/>
    </row>
    <row r="995" spans="4:4">
      <c r="D995" s="240"/>
    </row>
    <row r="996" spans="4:4">
      <c r="D996" s="240"/>
    </row>
    <row r="997" spans="4:4">
      <c r="D997" s="240"/>
    </row>
    <row r="998" spans="4:4">
      <c r="D998" s="240"/>
    </row>
    <row r="999" spans="4:4">
      <c r="D999" s="240"/>
    </row>
    <row r="1000" spans="4:4">
      <c r="D1000" s="240"/>
    </row>
    <row r="1001" spans="4:4">
      <c r="D1001" s="240"/>
    </row>
    <row r="1002" spans="4:4">
      <c r="D1002" s="240"/>
    </row>
    <row r="1003" spans="4:4">
      <c r="D1003" s="240"/>
    </row>
    <row r="1004" spans="4:4">
      <c r="D1004" s="240"/>
    </row>
    <row r="1005" spans="4:4">
      <c r="D1005" s="240"/>
    </row>
    <row r="1006" spans="4:4">
      <c r="D1006" s="240"/>
    </row>
    <row r="1007" spans="4:4">
      <c r="D1007" s="240"/>
    </row>
    <row r="1008" spans="4:4">
      <c r="D1008" s="240"/>
    </row>
    <row r="1009" spans="4:4">
      <c r="D1009" s="240"/>
    </row>
    <row r="1010" spans="4:4">
      <c r="D1010" s="240"/>
    </row>
    <row r="1011" spans="4:4">
      <c r="D1011" s="240"/>
    </row>
    <row r="1012" spans="4:4">
      <c r="D1012" s="240"/>
    </row>
    <row r="1013" spans="4:4">
      <c r="D1013" s="240"/>
    </row>
    <row r="1014" spans="4:4">
      <c r="D1014" s="240"/>
    </row>
    <row r="1015" spans="4:4">
      <c r="D1015" s="240"/>
    </row>
    <row r="1016" spans="4:4">
      <c r="D1016" s="240"/>
    </row>
    <row r="1017" spans="4:4">
      <c r="D1017" s="240"/>
    </row>
    <row r="1018" spans="4:4">
      <c r="D1018" s="240"/>
    </row>
    <row r="1019" spans="4:4">
      <c r="D1019" s="240"/>
    </row>
    <row r="1020" spans="4:4">
      <c r="D1020" s="240"/>
    </row>
    <row r="1021" spans="4:4">
      <c r="D1021" s="240"/>
    </row>
    <row r="1022" spans="4:4">
      <c r="D1022" s="240"/>
    </row>
    <row r="1023" spans="4:4">
      <c r="D1023" s="240"/>
    </row>
    <row r="1024" spans="4:4">
      <c r="D1024" s="240"/>
    </row>
    <row r="1025" spans="4:4">
      <c r="D1025" s="240"/>
    </row>
    <row r="1026" spans="4:4">
      <c r="D1026" s="240"/>
    </row>
    <row r="1027" spans="4:4">
      <c r="D1027" s="240"/>
    </row>
    <row r="1028" spans="4:4">
      <c r="D1028" s="240"/>
    </row>
    <row r="1029" spans="4:4">
      <c r="D1029" s="240"/>
    </row>
    <row r="1030" spans="4:4">
      <c r="D1030" s="240"/>
    </row>
    <row r="1031" spans="4:4">
      <c r="D1031" s="240"/>
    </row>
    <row r="1032" spans="4:4">
      <c r="D1032" s="240"/>
    </row>
    <row r="1033" spans="4:4">
      <c r="D1033" s="240"/>
    </row>
    <row r="1034" spans="4:4">
      <c r="D1034" s="240"/>
    </row>
    <row r="1035" spans="4:4">
      <c r="D1035" s="240"/>
    </row>
    <row r="1036" spans="4:4">
      <c r="D1036" s="240"/>
    </row>
    <row r="1037" spans="4:4">
      <c r="D1037" s="240"/>
    </row>
    <row r="1038" spans="4:4">
      <c r="D1038" s="240"/>
    </row>
    <row r="1039" spans="4:4">
      <c r="D1039" s="240"/>
    </row>
    <row r="1040" spans="4:4">
      <c r="D1040" s="240"/>
    </row>
    <row r="1041" spans="4:4">
      <c r="D1041" s="240"/>
    </row>
    <row r="1042" spans="4:4">
      <c r="D1042" s="240"/>
    </row>
    <row r="1043" spans="4:4">
      <c r="D1043" s="240"/>
    </row>
    <row r="1044" spans="4:4">
      <c r="D1044" s="240"/>
    </row>
    <row r="1045" spans="4:4">
      <c r="D1045" s="240"/>
    </row>
    <row r="1046" spans="4:4">
      <c r="D1046" s="240"/>
    </row>
    <row r="1047" spans="4:4">
      <c r="D1047" s="240"/>
    </row>
    <row r="1048" spans="4:4">
      <c r="D1048" s="240"/>
    </row>
    <row r="1049" spans="4:4">
      <c r="D1049" s="240"/>
    </row>
    <row r="1050" spans="4:4">
      <c r="D1050" s="240"/>
    </row>
    <row r="1051" spans="4:4">
      <c r="D1051" s="240"/>
    </row>
    <row r="1052" spans="4:4">
      <c r="D1052" s="240"/>
    </row>
    <row r="1053" spans="4:4">
      <c r="D1053" s="240"/>
    </row>
    <row r="1054" spans="4:4">
      <c r="D1054" s="240"/>
    </row>
    <row r="1055" spans="4:4">
      <c r="D1055" s="240"/>
    </row>
    <row r="1056" spans="4:4">
      <c r="D1056" s="240"/>
    </row>
    <row r="1057" spans="4:4">
      <c r="D1057" s="240"/>
    </row>
    <row r="1058" spans="4:4">
      <c r="D1058" s="240"/>
    </row>
    <row r="1059" spans="4:4">
      <c r="D1059" s="240"/>
    </row>
    <row r="1060" spans="4:4">
      <c r="D1060" s="240"/>
    </row>
    <row r="1061" spans="4:4">
      <c r="D1061" s="240"/>
    </row>
    <row r="1062" spans="4:4">
      <c r="D1062" s="240"/>
    </row>
    <row r="1063" spans="4:4">
      <c r="D1063" s="240"/>
    </row>
    <row r="1064" spans="4:4">
      <c r="D1064" s="240"/>
    </row>
    <row r="1065" spans="4:4">
      <c r="D1065" s="240"/>
    </row>
    <row r="1066" spans="4:4">
      <c r="D1066" s="240"/>
    </row>
    <row r="1067" spans="4:4">
      <c r="D1067" s="240"/>
    </row>
    <row r="1068" spans="4:4">
      <c r="D1068" s="240"/>
    </row>
    <row r="1069" spans="4:4">
      <c r="D1069" s="240"/>
    </row>
    <row r="1070" spans="4:4">
      <c r="D1070" s="240"/>
    </row>
    <row r="1071" spans="4:4">
      <c r="D1071" s="240"/>
    </row>
    <row r="1072" spans="4:4">
      <c r="D1072" s="240"/>
    </row>
    <row r="1073" spans="4:4">
      <c r="D1073" s="240"/>
    </row>
    <row r="1074" spans="4:4">
      <c r="D1074" s="240"/>
    </row>
    <row r="1075" spans="4:4">
      <c r="D1075" s="240"/>
    </row>
    <row r="1076" spans="4:4">
      <c r="D1076" s="240"/>
    </row>
    <row r="1077" spans="4:4">
      <c r="D1077" s="240"/>
    </row>
    <row r="1078" spans="4:4">
      <c r="D1078" s="240"/>
    </row>
    <row r="1079" spans="4:4">
      <c r="D1079" s="240"/>
    </row>
    <row r="1080" spans="4:4">
      <c r="D1080" s="240"/>
    </row>
    <row r="1081" spans="4:4">
      <c r="D1081" s="240"/>
    </row>
    <row r="1082" spans="4:4">
      <c r="D1082" s="240"/>
    </row>
    <row r="1083" spans="4:4">
      <c r="D1083" s="240"/>
    </row>
    <row r="1084" spans="4:4">
      <c r="D1084" s="240"/>
    </row>
    <row r="1085" spans="4:4">
      <c r="D1085" s="240"/>
    </row>
    <row r="1086" spans="4:4">
      <c r="D1086" s="240"/>
    </row>
    <row r="1087" spans="4:4">
      <c r="D1087" s="240"/>
    </row>
    <row r="1088" spans="4:4">
      <c r="D1088" s="240"/>
    </row>
    <row r="1089" spans="4:4">
      <c r="D1089" s="240"/>
    </row>
    <row r="1090" spans="4:4">
      <c r="D1090" s="240"/>
    </row>
    <row r="1091" spans="4:4">
      <c r="D1091" s="240"/>
    </row>
    <row r="1092" spans="4:4">
      <c r="D1092" s="240"/>
    </row>
    <row r="1093" spans="4:4">
      <c r="D1093" s="240"/>
    </row>
    <row r="1094" spans="4:4">
      <c r="D1094" s="240"/>
    </row>
    <row r="1095" spans="4:4">
      <c r="D1095" s="240"/>
    </row>
    <row r="1096" spans="4:4">
      <c r="D1096" s="240"/>
    </row>
    <row r="1097" spans="4:4">
      <c r="D1097" s="240"/>
    </row>
    <row r="1098" spans="4:4">
      <c r="D1098" s="240"/>
    </row>
    <row r="1099" spans="4:4">
      <c r="D1099" s="240"/>
    </row>
    <row r="1100" spans="4:4">
      <c r="D1100" s="240"/>
    </row>
    <row r="1101" spans="4:4">
      <c r="D1101" s="240"/>
    </row>
    <row r="1102" spans="4:4">
      <c r="D1102" s="240"/>
    </row>
    <row r="1103" spans="4:4">
      <c r="D1103" s="240"/>
    </row>
    <row r="1104" spans="4:4">
      <c r="D1104" s="240"/>
    </row>
    <row r="1105" spans="4:4">
      <c r="D1105" s="240"/>
    </row>
    <row r="1106" spans="4:4">
      <c r="D1106" s="240"/>
    </row>
    <row r="1107" spans="4:4">
      <c r="D1107" s="240"/>
    </row>
    <row r="1108" spans="4:4">
      <c r="D1108" s="240"/>
    </row>
    <row r="1109" spans="4:4">
      <c r="D1109" s="240"/>
    </row>
    <row r="1110" spans="4:4">
      <c r="D1110" s="240"/>
    </row>
    <row r="1111" spans="4:4">
      <c r="D1111" s="240"/>
    </row>
    <row r="1112" spans="4:4">
      <c r="D1112" s="240"/>
    </row>
    <row r="1113" spans="4:4">
      <c r="D1113" s="240"/>
    </row>
    <row r="1114" spans="4:4">
      <c r="D1114" s="240"/>
    </row>
    <row r="1115" spans="4:4">
      <c r="D1115" s="240"/>
    </row>
    <row r="1116" spans="4:4">
      <c r="D1116" s="240"/>
    </row>
    <row r="1117" spans="4:4">
      <c r="D1117" s="240"/>
    </row>
    <row r="1118" spans="4:4">
      <c r="D1118" s="240"/>
    </row>
    <row r="1119" spans="4:4">
      <c r="D1119" s="240"/>
    </row>
    <row r="1120" spans="4:4">
      <c r="D1120" s="240"/>
    </row>
    <row r="1121" spans="4:4">
      <c r="D1121" s="240"/>
    </row>
    <row r="1122" spans="4:4">
      <c r="D1122" s="240"/>
    </row>
    <row r="1123" spans="4:4">
      <c r="D1123" s="240"/>
    </row>
    <row r="1124" spans="4:4">
      <c r="D1124" s="240"/>
    </row>
    <row r="1125" spans="4:4">
      <c r="D1125" s="240"/>
    </row>
    <row r="1126" spans="4:4">
      <c r="D1126" s="240"/>
    </row>
    <row r="1127" spans="4:4">
      <c r="D1127" s="240"/>
    </row>
    <row r="1128" spans="4:4">
      <c r="D1128" s="240"/>
    </row>
    <row r="1129" spans="4:4">
      <c r="D1129" s="240"/>
    </row>
    <row r="1130" spans="4:4">
      <c r="D1130" s="240"/>
    </row>
    <row r="1131" spans="4:4">
      <c r="D1131" s="240"/>
    </row>
    <row r="1132" spans="4:4">
      <c r="D1132" s="240"/>
    </row>
    <row r="1133" spans="4:4">
      <c r="D1133" s="240"/>
    </row>
    <row r="1134" spans="4:4">
      <c r="D1134" s="240"/>
    </row>
    <row r="1135" spans="4:4">
      <c r="D1135" s="240"/>
    </row>
    <row r="1136" spans="4:4">
      <c r="D1136" s="240"/>
    </row>
    <row r="1137" spans="4:4">
      <c r="D1137" s="240"/>
    </row>
    <row r="1138" spans="4:4">
      <c r="D1138" s="240"/>
    </row>
    <row r="1139" spans="4:4">
      <c r="D1139" s="240"/>
    </row>
    <row r="1140" spans="4:4">
      <c r="D1140" s="240"/>
    </row>
    <row r="1141" spans="4:4">
      <c r="D1141" s="240"/>
    </row>
    <row r="1142" spans="4:4">
      <c r="D1142" s="240"/>
    </row>
    <row r="1143" spans="4:4">
      <c r="D1143" s="240"/>
    </row>
    <row r="1144" spans="4:4">
      <c r="D1144" s="240"/>
    </row>
    <row r="1145" spans="4:4">
      <c r="D1145" s="240"/>
    </row>
    <row r="1146" spans="4:4">
      <c r="D1146" s="240"/>
    </row>
    <row r="1147" spans="4:4">
      <c r="D1147" s="240"/>
    </row>
    <row r="1148" spans="4:4">
      <c r="D1148" s="240"/>
    </row>
    <row r="1149" spans="4:4">
      <c r="D1149" s="240"/>
    </row>
    <row r="1150" spans="4:4">
      <c r="D1150" s="240"/>
    </row>
    <row r="1151" spans="4:4">
      <c r="D1151" s="240"/>
    </row>
    <row r="1152" spans="4:4">
      <c r="D1152" s="240"/>
    </row>
    <row r="1153" spans="4:4">
      <c r="D1153" s="240"/>
    </row>
    <row r="1154" spans="4:4">
      <c r="D1154" s="240"/>
    </row>
    <row r="1155" spans="4:4">
      <c r="D1155" s="240"/>
    </row>
    <row r="1156" spans="4:4">
      <c r="D1156" s="240"/>
    </row>
    <row r="1157" spans="4:4">
      <c r="D1157" s="240"/>
    </row>
    <row r="1158" spans="4:4">
      <c r="D1158" s="240"/>
    </row>
    <row r="1159" spans="4:4">
      <c r="D1159" s="240"/>
    </row>
    <row r="1160" spans="4:4">
      <c r="D1160" s="240"/>
    </row>
    <row r="1161" spans="4:4">
      <c r="D1161" s="240"/>
    </row>
    <row r="1162" spans="4:4">
      <c r="D1162" s="240"/>
    </row>
    <row r="1163" spans="4:4">
      <c r="D1163" s="240"/>
    </row>
    <row r="1164" spans="4:4">
      <c r="D1164" s="240"/>
    </row>
    <row r="1165" spans="4:4">
      <c r="D1165" s="240"/>
    </row>
    <row r="1166" spans="4:4">
      <c r="D1166" s="240"/>
    </row>
    <row r="1167" spans="4:4">
      <c r="D1167" s="240"/>
    </row>
    <row r="1168" spans="4:4">
      <c r="D1168" s="240"/>
    </row>
    <row r="1169" spans="4:4">
      <c r="D1169" s="240"/>
    </row>
    <row r="1170" spans="4:4">
      <c r="D1170" s="240"/>
    </row>
    <row r="1171" spans="4:4">
      <c r="D1171" s="240"/>
    </row>
    <row r="1172" spans="4:4">
      <c r="D1172" s="240"/>
    </row>
    <row r="1173" spans="4:4">
      <c r="D1173" s="240"/>
    </row>
    <row r="1174" spans="4:4">
      <c r="D1174" s="240"/>
    </row>
    <row r="1175" spans="4:4">
      <c r="D1175" s="240"/>
    </row>
    <row r="1176" spans="4:4">
      <c r="D1176" s="240"/>
    </row>
    <row r="1177" spans="4:4">
      <c r="D1177" s="240"/>
    </row>
    <row r="1178" spans="4:4">
      <c r="D1178" s="240"/>
    </row>
    <row r="1179" spans="4:4">
      <c r="D1179" s="240"/>
    </row>
    <row r="1180" spans="4:4">
      <c r="D1180" s="240"/>
    </row>
    <row r="1181" spans="4:4">
      <c r="D1181" s="240"/>
    </row>
    <row r="1182" spans="4:4">
      <c r="D1182" s="240"/>
    </row>
    <row r="1183" spans="4:4">
      <c r="D1183" s="240"/>
    </row>
    <row r="1184" spans="4:4">
      <c r="D1184" s="240"/>
    </row>
    <row r="1185" spans="4:4">
      <c r="D1185" s="240"/>
    </row>
    <row r="1186" spans="4:4">
      <c r="D1186" s="240"/>
    </row>
    <row r="1187" spans="4:4">
      <c r="D1187" s="240"/>
    </row>
    <row r="1188" spans="4:4">
      <c r="D1188" s="240"/>
    </row>
    <row r="1189" spans="4:4">
      <c r="D1189" s="240"/>
    </row>
    <row r="1190" spans="4:4">
      <c r="D1190" s="240"/>
    </row>
    <row r="1191" spans="4:4">
      <c r="D1191" s="240"/>
    </row>
    <row r="1192" spans="4:4">
      <c r="D1192" s="240"/>
    </row>
    <row r="1193" spans="4:4">
      <c r="D1193" s="240"/>
    </row>
    <row r="1194" spans="4:4">
      <c r="D1194" s="240"/>
    </row>
    <row r="1195" spans="4:4">
      <c r="D1195" s="240"/>
    </row>
    <row r="1196" spans="4:4">
      <c r="D1196" s="240"/>
    </row>
    <row r="1197" spans="4:4">
      <c r="D1197" s="240"/>
    </row>
    <row r="1198" spans="4:4">
      <c r="D1198" s="240"/>
    </row>
    <row r="1199" spans="4:4">
      <c r="D1199" s="240"/>
    </row>
    <row r="1200" spans="4:4">
      <c r="D1200" s="240"/>
    </row>
    <row r="1201" spans="4:4">
      <c r="D1201" s="240"/>
    </row>
    <row r="1202" spans="4:4">
      <c r="D1202" s="240"/>
    </row>
    <row r="1203" spans="4:4">
      <c r="D1203" s="240"/>
    </row>
    <row r="1204" spans="4:4">
      <c r="D1204" s="240"/>
    </row>
    <row r="1205" spans="4:4">
      <c r="D1205" s="240"/>
    </row>
    <row r="1206" spans="4:4">
      <c r="D1206" s="240"/>
    </row>
    <row r="1207" spans="4:4">
      <c r="D1207" s="240"/>
    </row>
    <row r="1208" spans="4:4">
      <c r="D1208" s="240"/>
    </row>
    <row r="1209" spans="4:4">
      <c r="D1209" s="240"/>
    </row>
    <row r="1210" spans="4:4">
      <c r="D1210" s="240"/>
    </row>
    <row r="1211" spans="4:4">
      <c r="D1211" s="240"/>
    </row>
    <row r="1212" spans="4:4">
      <c r="D1212" s="240"/>
    </row>
    <row r="1213" spans="4:4">
      <c r="D1213" s="240"/>
    </row>
    <row r="1214" spans="4:4">
      <c r="D1214" s="240"/>
    </row>
    <row r="1215" spans="4:4">
      <c r="D1215" s="240"/>
    </row>
    <row r="1216" spans="4:4">
      <c r="D1216" s="240"/>
    </row>
    <row r="1217" spans="4:4">
      <c r="D1217" s="240"/>
    </row>
    <row r="1218" spans="4:4">
      <c r="D1218" s="240"/>
    </row>
    <row r="1219" spans="4:4">
      <c r="D1219" s="240"/>
    </row>
    <row r="1220" spans="4:4">
      <c r="D1220" s="240"/>
    </row>
    <row r="1221" spans="4:4">
      <c r="D1221" s="240"/>
    </row>
    <row r="1222" spans="4:4">
      <c r="D1222" s="240"/>
    </row>
    <row r="1223" spans="4:4">
      <c r="D1223" s="240"/>
    </row>
    <row r="1224" spans="4:4">
      <c r="D1224" s="240"/>
    </row>
    <row r="1225" spans="4:4">
      <c r="D1225" s="240"/>
    </row>
    <row r="1226" spans="4:4">
      <c r="D1226" s="240"/>
    </row>
    <row r="1227" spans="4:4">
      <c r="D1227" s="240"/>
    </row>
    <row r="1228" spans="4:4">
      <c r="D1228" s="240"/>
    </row>
    <row r="1229" spans="4:4">
      <c r="D1229" s="240"/>
    </row>
    <row r="1230" spans="4:4">
      <c r="D1230" s="240"/>
    </row>
    <row r="1231" spans="4:4">
      <c r="D1231" s="240"/>
    </row>
    <row r="1232" spans="4:4">
      <c r="D1232" s="240"/>
    </row>
    <row r="1233" spans="4:4">
      <c r="D1233" s="240"/>
    </row>
    <row r="1234" spans="4:4">
      <c r="D1234" s="240"/>
    </row>
    <row r="1235" spans="4:4">
      <c r="D1235" s="240"/>
    </row>
    <row r="1236" spans="4:4">
      <c r="D1236" s="240"/>
    </row>
    <row r="1237" spans="4:4">
      <c r="D1237" s="240"/>
    </row>
    <row r="1238" spans="4:4">
      <c r="D1238" s="240"/>
    </row>
    <row r="1239" spans="4:4">
      <c r="D1239" s="240"/>
    </row>
    <row r="1240" spans="4:4">
      <c r="D1240" s="240"/>
    </row>
    <row r="1241" spans="4:4">
      <c r="D1241" s="240"/>
    </row>
    <row r="1242" spans="4:4">
      <c r="D1242" s="240"/>
    </row>
    <row r="1243" spans="4:4">
      <c r="D1243" s="240"/>
    </row>
    <row r="1244" spans="4:4">
      <c r="D1244" s="240"/>
    </row>
    <row r="1245" spans="4:4">
      <c r="D1245" s="240"/>
    </row>
    <row r="1246" spans="4:4">
      <c r="D1246" s="240"/>
    </row>
    <row r="1247" spans="4:4">
      <c r="D1247" s="240"/>
    </row>
    <row r="1248" spans="4:4">
      <c r="D1248" s="240"/>
    </row>
    <row r="1249" spans="4:4">
      <c r="D1249" s="240"/>
    </row>
    <row r="1250" spans="4:4">
      <c r="D1250" s="240"/>
    </row>
    <row r="1251" spans="4:4">
      <c r="D1251" s="240"/>
    </row>
    <row r="1252" spans="4:4">
      <c r="D1252" s="240"/>
    </row>
    <row r="1253" spans="4:4">
      <c r="D1253" s="240"/>
    </row>
    <row r="1254" spans="4:4">
      <c r="D1254" s="240"/>
    </row>
    <row r="1255" spans="4:4">
      <c r="D1255" s="240"/>
    </row>
    <row r="1256" spans="4:4">
      <c r="D1256" s="240"/>
    </row>
    <row r="1257" spans="4:4">
      <c r="D1257" s="240"/>
    </row>
    <row r="1258" spans="4:4">
      <c r="D1258" s="240"/>
    </row>
    <row r="1259" spans="4:4">
      <c r="D1259" s="240"/>
    </row>
    <row r="1260" spans="4:4">
      <c r="D1260" s="240"/>
    </row>
    <row r="1261" spans="4:4">
      <c r="D1261" s="240"/>
    </row>
    <row r="1262" spans="4:4">
      <c r="D1262" s="240"/>
    </row>
    <row r="1263" spans="4:4">
      <c r="D1263" s="240"/>
    </row>
    <row r="1264" spans="4:4">
      <c r="D1264" s="240"/>
    </row>
    <row r="1265" spans="4:4">
      <c r="D1265" s="240"/>
    </row>
    <row r="1266" spans="4:4">
      <c r="D1266" s="240"/>
    </row>
    <row r="1267" spans="4:4">
      <c r="D1267" s="240"/>
    </row>
    <row r="1268" spans="4:4">
      <c r="D1268" s="240"/>
    </row>
    <row r="1269" spans="4:4">
      <c r="D1269" s="240"/>
    </row>
    <row r="1270" spans="4:4">
      <c r="D1270" s="240"/>
    </row>
    <row r="1271" spans="4:4">
      <c r="D1271" s="240"/>
    </row>
    <row r="1272" spans="4:4">
      <c r="D1272" s="240"/>
    </row>
    <row r="1273" spans="4:4">
      <c r="D1273" s="240"/>
    </row>
    <row r="1274" spans="4:4">
      <c r="D1274" s="240"/>
    </row>
    <row r="1275" spans="4:4">
      <c r="D1275" s="240"/>
    </row>
    <row r="1276" spans="4:4">
      <c r="D1276" s="240"/>
    </row>
    <row r="1277" spans="4:4">
      <c r="D1277" s="240"/>
    </row>
    <row r="1278" spans="4:4">
      <c r="D1278" s="240"/>
    </row>
    <row r="1279" spans="4:4">
      <c r="D1279" s="240"/>
    </row>
    <row r="1280" spans="4:4">
      <c r="D1280" s="240"/>
    </row>
    <row r="1281" spans="4:4">
      <c r="D1281" s="240"/>
    </row>
    <row r="1282" spans="4:4">
      <c r="D1282" s="240"/>
    </row>
    <row r="1283" spans="4:4">
      <c r="D1283" s="240"/>
    </row>
    <row r="1284" spans="4:4">
      <c r="D1284" s="240"/>
    </row>
    <row r="1285" spans="4:4">
      <c r="D1285" s="240"/>
    </row>
    <row r="1286" spans="4:4">
      <c r="D1286" s="240"/>
    </row>
    <row r="1287" spans="4:4">
      <c r="D1287" s="240"/>
    </row>
    <row r="1288" spans="4:4">
      <c r="D1288" s="240"/>
    </row>
    <row r="1289" spans="4:4">
      <c r="D1289" s="240"/>
    </row>
    <row r="1290" spans="4:4">
      <c r="D1290" s="240"/>
    </row>
    <row r="1291" spans="4:4">
      <c r="D1291" s="240"/>
    </row>
    <row r="1292" spans="4:4">
      <c r="D1292" s="240"/>
    </row>
    <row r="1293" spans="4:4">
      <c r="D1293" s="240"/>
    </row>
    <row r="1294" spans="4:4">
      <c r="D1294" s="240"/>
    </row>
    <row r="1295" spans="4:4">
      <c r="D1295" s="240"/>
    </row>
    <row r="1296" spans="4:4">
      <c r="D1296" s="240"/>
    </row>
    <row r="1297" spans="4:4">
      <c r="D1297" s="240"/>
    </row>
    <row r="1298" spans="4:4">
      <c r="D1298" s="240"/>
    </row>
    <row r="1299" spans="4:4">
      <c r="D1299" s="240"/>
    </row>
    <row r="1300" spans="4:4">
      <c r="D1300" s="240"/>
    </row>
    <row r="1301" spans="4:4">
      <c r="D1301" s="240"/>
    </row>
    <row r="1302" spans="4:4">
      <c r="D1302" s="240"/>
    </row>
    <row r="1303" spans="4:4">
      <c r="D1303" s="240"/>
    </row>
    <row r="1304" spans="4:4">
      <c r="D1304" s="240"/>
    </row>
    <row r="1305" spans="4:4">
      <c r="D1305" s="240"/>
    </row>
    <row r="1306" spans="4:4">
      <c r="D1306" s="240"/>
    </row>
    <row r="1307" spans="4:4">
      <c r="D1307" s="240"/>
    </row>
    <row r="1308" spans="4:4">
      <c r="D1308" s="240"/>
    </row>
    <row r="1309" spans="4:4">
      <c r="D1309" s="240"/>
    </row>
    <row r="1310" spans="4:4">
      <c r="D1310" s="240"/>
    </row>
    <row r="1311" spans="4:4">
      <c r="D1311" s="240"/>
    </row>
    <row r="1312" spans="4:4">
      <c r="D1312" s="240"/>
    </row>
    <row r="1313" spans="4:4">
      <c r="D1313" s="240"/>
    </row>
    <row r="1314" spans="4:4">
      <c r="D1314" s="240"/>
    </row>
    <row r="1315" spans="4:4">
      <c r="D1315" s="240"/>
    </row>
    <row r="1316" spans="4:4">
      <c r="D1316" s="240"/>
    </row>
    <row r="1317" spans="4:4">
      <c r="D1317" s="240"/>
    </row>
    <row r="1318" spans="4:4">
      <c r="D1318" s="240"/>
    </row>
    <row r="1319" spans="4:4">
      <c r="D1319" s="240"/>
    </row>
    <row r="1320" spans="4:4">
      <c r="D1320" s="240"/>
    </row>
    <row r="1321" spans="4:4">
      <c r="D1321" s="240"/>
    </row>
    <row r="1322" spans="4:4">
      <c r="D1322" s="240"/>
    </row>
    <row r="1323" spans="4:4">
      <c r="D1323" s="240"/>
    </row>
    <row r="1324" spans="4:4">
      <c r="D1324" s="240"/>
    </row>
    <row r="1325" spans="4:4">
      <c r="D1325" s="240"/>
    </row>
    <row r="1326" spans="4:4">
      <c r="D1326" s="240"/>
    </row>
    <row r="1327" spans="4:4">
      <c r="D1327" s="240"/>
    </row>
    <row r="1328" spans="4:4">
      <c r="D1328" s="240"/>
    </row>
    <row r="1329" spans="4:4">
      <c r="D1329" s="240"/>
    </row>
    <row r="1330" spans="4:4">
      <c r="D1330" s="240"/>
    </row>
    <row r="1331" spans="4:4">
      <c r="D1331" s="240"/>
    </row>
    <row r="1332" spans="4:4">
      <c r="D1332" s="240"/>
    </row>
    <row r="1333" spans="4:4">
      <c r="D1333" s="240"/>
    </row>
    <row r="1334" spans="4:4">
      <c r="D1334" s="240"/>
    </row>
    <row r="1335" spans="4:4">
      <c r="D1335" s="240"/>
    </row>
    <row r="1336" spans="4:4">
      <c r="D1336" s="240"/>
    </row>
    <row r="1337" spans="4:4">
      <c r="D1337" s="240"/>
    </row>
    <row r="1338" spans="4:4">
      <c r="D1338" s="240"/>
    </row>
    <row r="1339" spans="4:4">
      <c r="D1339" s="240"/>
    </row>
    <row r="1340" spans="4:4">
      <c r="D1340" s="240"/>
    </row>
    <row r="1341" spans="4:4">
      <c r="D1341" s="240"/>
    </row>
    <row r="1342" spans="4:4">
      <c r="D1342" s="240"/>
    </row>
    <row r="1343" spans="4:4">
      <c r="D1343" s="240"/>
    </row>
    <row r="1344" spans="4:4">
      <c r="D1344" s="240"/>
    </row>
    <row r="1345" spans="4:4">
      <c r="D1345" s="240"/>
    </row>
    <row r="1346" spans="4:4">
      <c r="D1346" s="240"/>
    </row>
    <row r="1347" spans="4:4">
      <c r="D1347" s="240"/>
    </row>
    <row r="1348" spans="4:4">
      <c r="D1348" s="240"/>
    </row>
    <row r="1349" spans="4:4">
      <c r="D1349" s="240"/>
    </row>
    <row r="1350" spans="4:4">
      <c r="D1350" s="240"/>
    </row>
    <row r="1351" spans="4:4">
      <c r="D1351" s="240"/>
    </row>
    <row r="1352" spans="4:4">
      <c r="D1352" s="240"/>
    </row>
    <row r="1353" spans="4:4">
      <c r="D1353" s="240"/>
    </row>
    <row r="1354" spans="4:4">
      <c r="D1354" s="240"/>
    </row>
    <row r="1355" spans="4:4">
      <c r="D1355" s="240"/>
    </row>
    <row r="1356" spans="4:4">
      <c r="D1356" s="240"/>
    </row>
    <row r="1357" spans="4:4">
      <c r="D1357" s="240"/>
    </row>
    <row r="1358" spans="4:4">
      <c r="D1358" s="240"/>
    </row>
    <row r="1359" spans="4:4">
      <c r="D1359" s="240"/>
    </row>
    <row r="1360" spans="4:4">
      <c r="D1360" s="240"/>
    </row>
    <row r="1361" spans="4:4">
      <c r="D1361" s="240"/>
    </row>
    <row r="1362" spans="4:4">
      <c r="D1362" s="240"/>
    </row>
    <row r="1363" spans="4:4">
      <c r="D1363" s="240"/>
    </row>
    <row r="1364" spans="4:4">
      <c r="D1364" s="240"/>
    </row>
    <row r="1365" spans="4:4">
      <c r="D1365" s="240"/>
    </row>
    <row r="1366" spans="4:4">
      <c r="D1366" s="240"/>
    </row>
    <row r="1367" spans="4:4">
      <c r="D1367" s="240"/>
    </row>
    <row r="1368" spans="4:4">
      <c r="D1368" s="240"/>
    </row>
    <row r="1369" spans="4:4">
      <c r="D1369" s="240"/>
    </row>
    <row r="1370" spans="4:4">
      <c r="D1370" s="240"/>
    </row>
    <row r="1371" spans="4:4">
      <c r="D1371" s="240"/>
    </row>
    <row r="1372" spans="4:4">
      <c r="D1372" s="240"/>
    </row>
    <row r="1373" spans="4:4">
      <c r="D1373" s="240"/>
    </row>
    <row r="1374" spans="4:4">
      <c r="D1374" s="240"/>
    </row>
    <row r="1375" spans="4:4">
      <c r="D1375" s="240"/>
    </row>
    <row r="1376" spans="4:4">
      <c r="D1376" s="240"/>
    </row>
    <row r="1377" spans="4:4">
      <c r="D1377" s="240"/>
    </row>
    <row r="1378" spans="4:4">
      <c r="D1378" s="240"/>
    </row>
    <row r="1379" spans="4:4">
      <c r="D1379" s="240"/>
    </row>
    <row r="1380" spans="4:4">
      <c r="D1380" s="240"/>
    </row>
    <row r="1381" spans="4:4">
      <c r="D1381" s="240"/>
    </row>
    <row r="1382" spans="4:4">
      <c r="D1382" s="240"/>
    </row>
    <row r="1383" spans="4:4">
      <c r="D1383" s="240"/>
    </row>
    <row r="1384" spans="4:4">
      <c r="D1384" s="240"/>
    </row>
    <row r="1385" spans="4:4">
      <c r="D1385" s="240"/>
    </row>
    <row r="1386" spans="4:4">
      <c r="D1386" s="240"/>
    </row>
    <row r="1387" spans="4:4">
      <c r="D1387" s="240"/>
    </row>
    <row r="1388" spans="4:4">
      <c r="D1388" s="240"/>
    </row>
    <row r="1389" spans="4:4">
      <c r="D1389" s="240"/>
    </row>
    <row r="1390" spans="4:4">
      <c r="D1390" s="240"/>
    </row>
    <row r="1391" spans="4:4">
      <c r="D1391" s="240"/>
    </row>
    <row r="1392" spans="4:4">
      <c r="D1392" s="240"/>
    </row>
    <row r="1393" spans="4:4">
      <c r="D1393" s="240"/>
    </row>
    <row r="1394" spans="4:4">
      <c r="D1394" s="240"/>
    </row>
    <row r="1395" spans="4:4">
      <c r="D1395" s="240"/>
    </row>
    <row r="1396" spans="4:4">
      <c r="D1396" s="240"/>
    </row>
    <row r="1397" spans="4:4">
      <c r="D1397" s="240"/>
    </row>
    <row r="1398" spans="4:4">
      <c r="D1398" s="240"/>
    </row>
    <row r="1399" spans="4:4">
      <c r="D1399" s="240"/>
    </row>
    <row r="1400" spans="4:4">
      <c r="D1400" s="240"/>
    </row>
    <row r="1401" spans="4:4">
      <c r="D1401" s="240"/>
    </row>
    <row r="1402" spans="4:4">
      <c r="D1402" s="240"/>
    </row>
    <row r="1403" spans="4:4">
      <c r="D1403" s="240"/>
    </row>
    <row r="1404" spans="4:4">
      <c r="D1404" s="240"/>
    </row>
    <row r="1405" spans="4:4">
      <c r="D1405" s="240"/>
    </row>
    <row r="1406" spans="4:4">
      <c r="D1406" s="240"/>
    </row>
    <row r="1407" spans="4:4">
      <c r="D1407" s="240"/>
    </row>
    <row r="1408" spans="4:4">
      <c r="D1408" s="240"/>
    </row>
    <row r="1409" spans="4:4">
      <c r="D1409" s="240"/>
    </row>
    <row r="1410" spans="4:4">
      <c r="D1410" s="240"/>
    </row>
    <row r="1411" spans="4:4">
      <c r="D1411" s="240"/>
    </row>
    <row r="1412" spans="4:4">
      <c r="D1412" s="240"/>
    </row>
    <row r="1413" spans="4:4">
      <c r="D1413" s="240"/>
    </row>
    <row r="1414" spans="4:4">
      <c r="D1414" s="240"/>
    </row>
    <row r="1415" spans="4:4">
      <c r="D1415" s="240"/>
    </row>
    <row r="1416" spans="4:4">
      <c r="D1416" s="240"/>
    </row>
    <row r="1417" spans="4:4">
      <c r="D1417" s="240"/>
    </row>
    <row r="1418" spans="4:4">
      <c r="D1418" s="240"/>
    </row>
    <row r="1419" spans="4:4">
      <c r="D1419" s="240"/>
    </row>
    <row r="1420" spans="4:4">
      <c r="D1420" s="240"/>
    </row>
    <row r="1421" spans="4:4">
      <c r="D1421" s="240"/>
    </row>
    <row r="1422" spans="4:4">
      <c r="D1422" s="240"/>
    </row>
    <row r="1423" spans="4:4">
      <c r="D1423" s="240"/>
    </row>
    <row r="1424" spans="4:4">
      <c r="D1424" s="240"/>
    </row>
    <row r="1425" spans="4:4">
      <c r="D1425" s="240"/>
    </row>
    <row r="1426" spans="4:4">
      <c r="D1426" s="240"/>
    </row>
    <row r="1427" spans="4:4">
      <c r="D1427" s="240"/>
    </row>
    <row r="1428" spans="4:4">
      <c r="D1428" s="240"/>
    </row>
    <row r="1429" spans="4:4">
      <c r="D1429" s="240"/>
    </row>
    <row r="1430" spans="4:4">
      <c r="D1430" s="240"/>
    </row>
    <row r="1431" spans="4:4">
      <c r="D1431" s="240"/>
    </row>
    <row r="1432" spans="4:4">
      <c r="D1432" s="240"/>
    </row>
    <row r="1433" spans="4:4">
      <c r="D1433" s="240"/>
    </row>
    <row r="1434" spans="4:4">
      <c r="D1434" s="240"/>
    </row>
    <row r="1435" spans="4:4">
      <c r="D1435" s="240"/>
    </row>
    <row r="1436" spans="4:4">
      <c r="D1436" s="240"/>
    </row>
    <row r="1437" spans="4:4">
      <c r="D1437" s="240"/>
    </row>
    <row r="1438" spans="4:4">
      <c r="D1438" s="240"/>
    </row>
    <row r="1439" spans="4:4">
      <c r="D1439" s="240"/>
    </row>
    <row r="1440" spans="4:4">
      <c r="D1440" s="240"/>
    </row>
    <row r="1441" spans="4:4">
      <c r="D1441" s="240"/>
    </row>
    <row r="1442" spans="4:4">
      <c r="D1442" s="240"/>
    </row>
    <row r="1443" spans="4:4">
      <c r="D1443" s="240"/>
    </row>
    <row r="1444" spans="4:4">
      <c r="D1444" s="240"/>
    </row>
    <row r="1445" spans="4:4">
      <c r="D1445" s="240"/>
    </row>
    <row r="1446" spans="4:4">
      <c r="D1446" s="240"/>
    </row>
    <row r="1447" spans="4:4">
      <c r="D1447" s="240"/>
    </row>
    <row r="1448" spans="4:4">
      <c r="D1448" s="240"/>
    </row>
    <row r="1449" spans="4:4">
      <c r="D1449" s="240"/>
    </row>
    <row r="1450" spans="4:4">
      <c r="D1450" s="240"/>
    </row>
    <row r="1451" spans="4:4">
      <c r="D1451" s="240"/>
    </row>
    <row r="1452" spans="4:4">
      <c r="D1452" s="240"/>
    </row>
    <row r="1453" spans="4:4">
      <c r="D1453" s="240"/>
    </row>
    <row r="1454" spans="4:4">
      <c r="D1454" s="240"/>
    </row>
    <row r="1455" spans="4:4">
      <c r="D1455" s="240"/>
    </row>
    <row r="1456" spans="4:4">
      <c r="D1456" s="240"/>
    </row>
    <row r="1457" spans="4:4">
      <c r="D1457" s="240"/>
    </row>
    <row r="1458" spans="4:4">
      <c r="D1458" s="240"/>
    </row>
    <row r="1459" spans="4:4">
      <c r="D1459" s="240"/>
    </row>
    <row r="1460" spans="4:4">
      <c r="D1460" s="240"/>
    </row>
    <row r="1461" spans="4:4">
      <c r="D1461" s="240"/>
    </row>
    <row r="1462" spans="4:4">
      <c r="D1462" s="240"/>
    </row>
    <row r="1463" spans="4:4">
      <c r="D1463" s="240"/>
    </row>
    <row r="1464" spans="4:4">
      <c r="D1464" s="240"/>
    </row>
    <row r="1465" spans="4:4">
      <c r="D1465" s="240"/>
    </row>
    <row r="1466" spans="4:4">
      <c r="D1466" s="240"/>
    </row>
    <row r="1467" spans="4:4">
      <c r="D1467" s="240"/>
    </row>
    <row r="1468" spans="4:4">
      <c r="D1468" s="240"/>
    </row>
    <row r="1469" spans="4:4">
      <c r="D1469" s="240"/>
    </row>
    <row r="1470" spans="4:4">
      <c r="D1470" s="240"/>
    </row>
    <row r="1471" spans="4:4">
      <c r="D1471" s="240"/>
    </row>
    <row r="1472" spans="4:4">
      <c r="D1472" s="240"/>
    </row>
    <row r="1473" spans="4:4">
      <c r="D1473" s="240"/>
    </row>
    <row r="1474" spans="4:4">
      <c r="D1474" s="240"/>
    </row>
    <row r="1475" spans="4:4">
      <c r="D1475" s="240"/>
    </row>
    <row r="1476" spans="4:4">
      <c r="D1476" s="240"/>
    </row>
    <row r="1477" spans="4:4">
      <c r="D1477" s="240"/>
    </row>
    <row r="1478" spans="4:4">
      <c r="D1478" s="240"/>
    </row>
    <row r="1479" spans="4:4">
      <c r="D1479" s="240"/>
    </row>
    <row r="1480" spans="4:4">
      <c r="D1480" s="240"/>
    </row>
    <row r="1481" spans="4:4">
      <c r="D1481" s="240"/>
    </row>
    <row r="1482" spans="4:4">
      <c r="D1482" s="240"/>
    </row>
    <row r="1483" spans="4:4">
      <c r="D1483" s="240"/>
    </row>
    <row r="1484" spans="4:4">
      <c r="D1484" s="240"/>
    </row>
    <row r="1485" spans="4:4">
      <c r="D1485" s="240"/>
    </row>
    <row r="1486" spans="4:4">
      <c r="D1486" s="240"/>
    </row>
    <row r="1487" spans="4:4">
      <c r="D1487" s="240"/>
    </row>
    <row r="1488" spans="4:4">
      <c r="D1488" s="240"/>
    </row>
    <row r="1489" spans="4:4">
      <c r="D1489" s="240"/>
    </row>
    <row r="1490" spans="4:4">
      <c r="D1490" s="240"/>
    </row>
    <row r="1491" spans="4:4">
      <c r="D1491" s="240"/>
    </row>
    <row r="1492" spans="4:4">
      <c r="D1492" s="240"/>
    </row>
    <row r="1493" spans="4:4">
      <c r="D1493" s="240"/>
    </row>
    <row r="1494" spans="4:4">
      <c r="D1494" s="240"/>
    </row>
    <row r="1495" spans="4:4">
      <c r="D1495" s="240"/>
    </row>
    <row r="1496" spans="4:4">
      <c r="D1496" s="240"/>
    </row>
    <row r="1497" spans="4:4">
      <c r="D1497" s="240"/>
    </row>
    <row r="1498" spans="4:4">
      <c r="D1498" s="240"/>
    </row>
    <row r="1499" spans="4:4">
      <c r="D1499" s="240"/>
    </row>
    <row r="1500" spans="4:4">
      <c r="D1500" s="240"/>
    </row>
    <row r="1501" spans="4:4">
      <c r="D1501" s="240"/>
    </row>
    <row r="1502" spans="4:4">
      <c r="D1502" s="240"/>
    </row>
    <row r="1503" spans="4:4">
      <c r="D1503" s="240"/>
    </row>
    <row r="1504" spans="4:4">
      <c r="D1504" s="240"/>
    </row>
    <row r="1505" spans="4:4">
      <c r="D1505" s="240"/>
    </row>
    <row r="1506" spans="4:4">
      <c r="D1506" s="240"/>
    </row>
    <row r="1507" spans="4:4">
      <c r="D1507" s="240"/>
    </row>
    <row r="1508" spans="4:4">
      <c r="D1508" s="240"/>
    </row>
    <row r="1509" spans="4:4">
      <c r="D1509" s="240"/>
    </row>
    <row r="1510" spans="4:4">
      <c r="D1510" s="240"/>
    </row>
    <row r="1511" spans="4:4">
      <c r="D1511" s="240"/>
    </row>
    <row r="1512" spans="4:4">
      <c r="D1512" s="240"/>
    </row>
    <row r="1513" spans="4:4">
      <c r="D1513" s="240"/>
    </row>
    <row r="1514" spans="4:4">
      <c r="D1514" s="240"/>
    </row>
    <row r="1515" spans="4:4">
      <c r="D1515" s="240"/>
    </row>
    <row r="1516" spans="4:4">
      <c r="D1516" s="240"/>
    </row>
    <row r="1517" spans="4:4">
      <c r="D1517" s="240"/>
    </row>
    <row r="1518" spans="4:4">
      <c r="D1518" s="240"/>
    </row>
    <row r="1519" spans="4:4">
      <c r="D1519" s="240"/>
    </row>
    <row r="1520" spans="4:4">
      <c r="D1520" s="240"/>
    </row>
    <row r="1521" spans="4:4">
      <c r="D1521" s="240"/>
    </row>
    <row r="1522" spans="4:4">
      <c r="D1522" s="240"/>
    </row>
    <row r="1523" spans="4:4">
      <c r="D1523" s="240"/>
    </row>
    <row r="1524" spans="4:4">
      <c r="D1524" s="240"/>
    </row>
    <row r="1525" spans="4:4">
      <c r="D1525" s="240"/>
    </row>
    <row r="1526" spans="4:4">
      <c r="D1526" s="240"/>
    </row>
    <row r="1527" spans="4:4">
      <c r="D1527" s="240"/>
    </row>
    <row r="1528" spans="4:4">
      <c r="D1528" s="240"/>
    </row>
    <row r="1529" spans="4:4">
      <c r="D1529" s="240"/>
    </row>
    <row r="1530" spans="4:4">
      <c r="D1530" s="240"/>
    </row>
    <row r="1531" spans="4:4">
      <c r="D1531" s="240"/>
    </row>
    <row r="1532" spans="4:4">
      <c r="D1532" s="240"/>
    </row>
    <row r="1533" spans="4:4">
      <c r="D1533" s="240"/>
    </row>
    <row r="1534" spans="4:4">
      <c r="D1534" s="240"/>
    </row>
    <row r="1535" spans="4:4">
      <c r="D1535" s="240"/>
    </row>
    <row r="1536" spans="4:4">
      <c r="D1536" s="240"/>
    </row>
    <row r="1537" spans="4:4">
      <c r="D1537" s="240"/>
    </row>
    <row r="1538" spans="4:4">
      <c r="D1538" s="240"/>
    </row>
    <row r="1539" spans="4:4">
      <c r="D1539" s="240"/>
    </row>
    <row r="1540" spans="4:4">
      <c r="D1540" s="240"/>
    </row>
    <row r="1541" spans="4:4">
      <c r="D1541" s="240"/>
    </row>
    <row r="1542" spans="4:4">
      <c r="D1542" s="240"/>
    </row>
    <row r="1543" spans="4:4">
      <c r="D1543" s="240"/>
    </row>
    <row r="1544" spans="4:4">
      <c r="D1544" s="240"/>
    </row>
    <row r="1545" spans="4:4">
      <c r="D1545" s="240"/>
    </row>
    <row r="1546" spans="4:4">
      <c r="D1546" s="240"/>
    </row>
    <row r="1547" spans="4:4">
      <c r="D1547" s="240"/>
    </row>
    <row r="1548" spans="4:4">
      <c r="D1548" s="240"/>
    </row>
    <row r="1549" spans="4:4">
      <c r="D1549" s="240"/>
    </row>
    <row r="1550" spans="4:4">
      <c r="D1550" s="240"/>
    </row>
    <row r="1551" spans="4:4">
      <c r="D1551" s="240"/>
    </row>
    <row r="1552" spans="4:4">
      <c r="D1552" s="240"/>
    </row>
    <row r="1553" spans="4:4">
      <c r="D1553" s="240"/>
    </row>
    <row r="1554" spans="4:4">
      <c r="D1554" s="240"/>
    </row>
    <row r="1555" spans="4:4">
      <c r="D1555" s="240"/>
    </row>
    <row r="1556" spans="4:4">
      <c r="D1556" s="240"/>
    </row>
    <row r="1557" spans="4:4">
      <c r="D1557" s="240"/>
    </row>
    <row r="1558" spans="4:4">
      <c r="D1558" s="240"/>
    </row>
    <row r="1559" spans="4:4">
      <c r="D1559" s="240"/>
    </row>
    <row r="1560" spans="4:4">
      <c r="D1560" s="240"/>
    </row>
    <row r="1561" spans="4:4">
      <c r="D1561" s="240"/>
    </row>
    <row r="1562" spans="4:4">
      <c r="D1562" s="240"/>
    </row>
    <row r="1563" spans="4:4">
      <c r="D1563" s="240"/>
    </row>
    <row r="1564" spans="4:4">
      <c r="D1564" s="240"/>
    </row>
    <row r="1565" spans="4:4">
      <c r="D1565" s="240"/>
    </row>
    <row r="1566" spans="4:4">
      <c r="D1566" s="240"/>
    </row>
    <row r="1567" spans="4:4">
      <c r="D1567" s="240"/>
    </row>
    <row r="1568" spans="4:4">
      <c r="D1568" s="240"/>
    </row>
    <row r="1569" spans="4:4">
      <c r="D1569" s="240"/>
    </row>
    <row r="1570" spans="4:4">
      <c r="D1570" s="240"/>
    </row>
    <row r="1571" spans="4:4">
      <c r="D1571" s="240"/>
    </row>
    <row r="1572" spans="4:4">
      <c r="D1572" s="240"/>
    </row>
    <row r="1573" spans="4:4">
      <c r="D1573" s="240"/>
    </row>
    <row r="1574" spans="4:4">
      <c r="D1574" s="240"/>
    </row>
    <row r="1575" spans="4:4">
      <c r="D1575" s="240"/>
    </row>
    <row r="1576" spans="4:4">
      <c r="D1576" s="240"/>
    </row>
    <row r="1577" spans="4:4">
      <c r="D1577" s="240"/>
    </row>
    <row r="1578" spans="4:4">
      <c r="D1578" s="240"/>
    </row>
    <row r="1579" spans="4:4">
      <c r="D1579" s="240"/>
    </row>
    <row r="1580" spans="4:4">
      <c r="D1580" s="240"/>
    </row>
    <row r="1581" spans="4:4">
      <c r="D1581" s="240"/>
    </row>
    <row r="1582" spans="4:4">
      <c r="D1582" s="240"/>
    </row>
    <row r="1583" spans="4:4">
      <c r="D1583" s="240"/>
    </row>
    <row r="1584" spans="4:4">
      <c r="D1584" s="240"/>
    </row>
    <row r="1585" spans="4:4">
      <c r="D1585" s="240"/>
    </row>
    <row r="1586" spans="4:4">
      <c r="D1586" s="240"/>
    </row>
    <row r="1587" spans="4:4">
      <c r="D1587" s="240"/>
    </row>
    <row r="1588" spans="4:4">
      <c r="D1588" s="240"/>
    </row>
    <row r="1589" spans="4:4">
      <c r="D1589" s="240"/>
    </row>
    <row r="1590" spans="4:4">
      <c r="D1590" s="240"/>
    </row>
    <row r="1591" spans="4:4">
      <c r="D1591" s="240"/>
    </row>
    <row r="1592" spans="4:4">
      <c r="D1592" s="240"/>
    </row>
    <row r="1593" spans="4:4">
      <c r="D1593" s="240"/>
    </row>
    <row r="1594" spans="4:4">
      <c r="D1594" s="240"/>
    </row>
    <row r="1595" spans="4:4">
      <c r="D1595" s="240"/>
    </row>
    <row r="1596" spans="4:4">
      <c r="D1596" s="240"/>
    </row>
    <row r="1597" spans="4:4">
      <c r="D1597" s="240"/>
    </row>
    <row r="1598" spans="4:4">
      <c r="D1598" s="240"/>
    </row>
    <row r="1599" spans="4:4">
      <c r="D1599" s="240"/>
    </row>
    <row r="1600" spans="4:4">
      <c r="D1600" s="240"/>
    </row>
    <row r="1601" spans="4:4">
      <c r="D1601" s="240"/>
    </row>
    <row r="1602" spans="4:4">
      <c r="D1602" s="240"/>
    </row>
    <row r="1603" spans="4:4">
      <c r="D1603" s="240"/>
    </row>
    <row r="1604" spans="4:4">
      <c r="D1604" s="240"/>
    </row>
    <row r="1605" spans="4:4">
      <c r="D1605" s="240"/>
    </row>
    <row r="1606" spans="4:4">
      <c r="D1606" s="240"/>
    </row>
    <row r="1607" spans="4:4">
      <c r="D1607" s="240"/>
    </row>
    <row r="1608" spans="4:4">
      <c r="D1608" s="240"/>
    </row>
    <row r="1609" spans="4:4">
      <c r="D1609" s="240"/>
    </row>
    <row r="1610" spans="4:4">
      <c r="D1610" s="240"/>
    </row>
    <row r="1611" spans="4:4">
      <c r="D1611" s="240"/>
    </row>
    <row r="1612" spans="4:4">
      <c r="D1612" s="240"/>
    </row>
    <row r="1613" spans="4:4">
      <c r="D1613" s="240"/>
    </row>
    <row r="1614" spans="4:4">
      <c r="D1614" s="240"/>
    </row>
    <row r="1615" spans="4:4">
      <c r="D1615" s="240"/>
    </row>
    <row r="1616" spans="4:4">
      <c r="D1616" s="240"/>
    </row>
    <row r="1617" spans="4:4">
      <c r="D1617" s="240"/>
    </row>
    <row r="1618" spans="4:4">
      <c r="D1618" s="240"/>
    </row>
    <row r="1619" spans="4:4">
      <c r="D1619" s="240"/>
    </row>
    <row r="1620" spans="4:4">
      <c r="D1620" s="240"/>
    </row>
    <row r="1621" spans="4:4">
      <c r="D1621" s="240"/>
    </row>
    <row r="1622" spans="4:4">
      <c r="D1622" s="240"/>
    </row>
    <row r="1623" spans="4:4">
      <c r="D1623" s="240"/>
    </row>
    <row r="1624" spans="4:4">
      <c r="D1624" s="240"/>
    </row>
    <row r="1625" spans="4:4">
      <c r="D1625" s="240"/>
    </row>
    <row r="1626" spans="4:4">
      <c r="D1626" s="240"/>
    </row>
    <row r="1627" spans="4:4">
      <c r="D1627" s="240"/>
    </row>
    <row r="1628" spans="4:4">
      <c r="D1628" s="240"/>
    </row>
    <row r="1629" spans="4:4">
      <c r="D1629" s="240"/>
    </row>
    <row r="1630" spans="4:4">
      <c r="D1630" s="240"/>
    </row>
    <row r="1631" spans="4:4">
      <c r="D1631" s="240"/>
    </row>
    <row r="1632" spans="4:4">
      <c r="D1632" s="240"/>
    </row>
    <row r="1633" spans="4:4">
      <c r="D1633" s="240"/>
    </row>
    <row r="1634" spans="4:4">
      <c r="D1634" s="240"/>
    </row>
    <row r="1635" spans="4:4">
      <c r="D1635" s="240"/>
    </row>
    <row r="1636" spans="4:4">
      <c r="D1636" s="240"/>
    </row>
    <row r="1637" spans="4:4">
      <c r="D1637" s="240"/>
    </row>
    <row r="1638" spans="4:4">
      <c r="D1638" s="240"/>
    </row>
    <row r="1639" spans="4:4">
      <c r="D1639" s="240"/>
    </row>
    <row r="1640" spans="4:4">
      <c r="D1640" s="240"/>
    </row>
    <row r="1641" spans="4:4">
      <c r="D1641" s="240"/>
    </row>
    <row r="1642" spans="4:4">
      <c r="D1642" s="240"/>
    </row>
    <row r="1643" spans="4:4">
      <c r="D1643" s="240"/>
    </row>
    <row r="1644" spans="4:4">
      <c r="D1644" s="240"/>
    </row>
    <row r="1645" spans="4:4">
      <c r="D1645" s="240"/>
    </row>
    <row r="1646" spans="4:4">
      <c r="D1646" s="240"/>
    </row>
    <row r="1647" spans="4:4">
      <c r="D1647" s="240"/>
    </row>
    <row r="1648" spans="4:4">
      <c r="D1648" s="240"/>
    </row>
    <row r="1649" spans="4:4">
      <c r="D1649" s="240"/>
    </row>
    <row r="1650" spans="4:4">
      <c r="D1650" s="240"/>
    </row>
    <row r="1651" spans="4:4">
      <c r="D1651" s="240"/>
    </row>
    <row r="1652" spans="4:4">
      <c r="D1652" s="240"/>
    </row>
    <row r="1653" spans="4:4">
      <c r="D1653" s="240"/>
    </row>
    <row r="1654" spans="4:4">
      <c r="D1654" s="240"/>
    </row>
    <row r="1655" spans="4:4">
      <c r="D1655" s="240"/>
    </row>
    <row r="1656" spans="4:4">
      <c r="D1656" s="240"/>
    </row>
    <row r="1657" spans="4:4">
      <c r="D1657" s="240"/>
    </row>
    <row r="1658" spans="4:4">
      <c r="D1658" s="240"/>
    </row>
    <row r="1659" spans="4:4">
      <c r="D1659" s="240"/>
    </row>
    <row r="1660" spans="4:4">
      <c r="D1660" s="240"/>
    </row>
    <row r="1661" spans="4:4">
      <c r="D1661" s="240"/>
    </row>
    <row r="1662" spans="4:4">
      <c r="D1662" s="240"/>
    </row>
    <row r="1663" spans="4:4">
      <c r="D1663" s="240"/>
    </row>
    <row r="1664" spans="4:4">
      <c r="D1664" s="240"/>
    </row>
    <row r="1665" spans="4:4">
      <c r="D1665" s="240"/>
    </row>
    <row r="1666" spans="4:4">
      <c r="D1666" s="240"/>
    </row>
    <row r="1667" spans="4:4">
      <c r="D1667" s="240"/>
    </row>
    <row r="1668" spans="4:4">
      <c r="D1668" s="240"/>
    </row>
    <row r="1669" spans="4:4">
      <c r="D1669" s="240"/>
    </row>
    <row r="1670" spans="4:4">
      <c r="D1670" s="240"/>
    </row>
    <row r="1671" spans="4:4">
      <c r="D1671" s="240"/>
    </row>
    <row r="1672" spans="4:4">
      <c r="D1672" s="240"/>
    </row>
    <row r="1673" spans="4:4">
      <c r="D1673" s="240"/>
    </row>
    <row r="1674" spans="4:4">
      <c r="D1674" s="240"/>
    </row>
    <row r="1675" spans="4:4">
      <c r="D1675" s="240"/>
    </row>
    <row r="1676" spans="4:4">
      <c r="D1676" s="240"/>
    </row>
    <row r="1677" spans="4:4">
      <c r="D1677" s="240"/>
    </row>
    <row r="1678" spans="4:4">
      <c r="D1678" s="240"/>
    </row>
    <row r="1679" spans="4:4">
      <c r="D1679" s="240"/>
    </row>
    <row r="1680" spans="4:4">
      <c r="D1680" s="240"/>
    </row>
    <row r="1681" spans="4:4">
      <c r="D1681" s="240"/>
    </row>
    <row r="1682" spans="4:4">
      <c r="D1682" s="240"/>
    </row>
    <row r="1683" spans="4:4">
      <c r="D1683" s="240"/>
    </row>
    <row r="1684" spans="4:4">
      <c r="D1684" s="240"/>
    </row>
    <row r="1685" spans="4:4">
      <c r="D1685" s="240"/>
    </row>
    <row r="1686" spans="4:4">
      <c r="D1686" s="240"/>
    </row>
    <row r="1687" spans="4:4">
      <c r="D1687" s="240"/>
    </row>
    <row r="1688" spans="4:4">
      <c r="D1688" s="240"/>
    </row>
    <row r="1689" spans="4:4">
      <c r="D1689" s="240"/>
    </row>
    <row r="1690" spans="4:4">
      <c r="D1690" s="240"/>
    </row>
    <row r="1691" spans="4:4">
      <c r="D1691" s="240"/>
    </row>
    <row r="1692" spans="4:4">
      <c r="D1692" s="240"/>
    </row>
    <row r="1693" spans="4:4">
      <c r="D1693" s="240"/>
    </row>
    <row r="1694" spans="4:4">
      <c r="D1694" s="240"/>
    </row>
    <row r="1695" spans="4:4">
      <c r="D1695" s="240"/>
    </row>
    <row r="1696" spans="4:4">
      <c r="D1696" s="240"/>
    </row>
    <row r="1697" spans="4:4">
      <c r="D1697" s="240"/>
    </row>
    <row r="1698" spans="4:4">
      <c r="D1698" s="240"/>
    </row>
    <row r="1699" spans="4:4">
      <c r="D1699" s="240"/>
    </row>
    <row r="1700" spans="4:4">
      <c r="D1700" s="240"/>
    </row>
    <row r="1701" spans="4:4">
      <c r="D1701" s="240"/>
    </row>
    <row r="1702" spans="4:4">
      <c r="D1702" s="240"/>
    </row>
    <row r="1703" spans="4:4">
      <c r="D1703" s="240"/>
    </row>
    <row r="1704" spans="4:4">
      <c r="D1704" s="240"/>
    </row>
    <row r="1705" spans="4:4">
      <c r="D1705" s="240"/>
    </row>
    <row r="1706" spans="4:4">
      <c r="D1706" s="240"/>
    </row>
    <row r="1707" spans="4:4">
      <c r="D1707" s="240"/>
    </row>
    <row r="1708" spans="4:4">
      <c r="D1708" s="240"/>
    </row>
    <row r="1709" spans="4:4">
      <c r="D1709" s="240"/>
    </row>
    <row r="1710" spans="4:4">
      <c r="D1710" s="240"/>
    </row>
    <row r="1711" spans="4:4">
      <c r="D1711" s="240"/>
    </row>
    <row r="1712" spans="4:4">
      <c r="D1712" s="240"/>
    </row>
    <row r="1713" spans="4:4">
      <c r="D1713" s="240"/>
    </row>
    <row r="1714" spans="4:4">
      <c r="D1714" s="240"/>
    </row>
    <row r="1715" spans="4:4">
      <c r="D1715" s="240"/>
    </row>
    <row r="1716" spans="4:4">
      <c r="D1716" s="240"/>
    </row>
    <row r="1717" spans="4:4">
      <c r="D1717" s="240"/>
    </row>
    <row r="1718" spans="4:4">
      <c r="D1718" s="240"/>
    </row>
    <row r="1719" spans="4:4">
      <c r="D1719" s="240"/>
    </row>
    <row r="1720" spans="4:4">
      <c r="D1720" s="240"/>
    </row>
    <row r="1721" spans="4:4">
      <c r="D1721" s="240"/>
    </row>
    <row r="1722" spans="4:4">
      <c r="D1722" s="240"/>
    </row>
    <row r="1723" spans="4:4">
      <c r="D1723" s="240"/>
    </row>
    <row r="1724" spans="4:4">
      <c r="D1724" s="240"/>
    </row>
    <row r="1725" spans="4:4">
      <c r="D1725" s="240"/>
    </row>
    <row r="1726" spans="4:4">
      <c r="D1726" s="240"/>
    </row>
    <row r="1727" spans="4:4">
      <c r="D1727" s="240"/>
    </row>
    <row r="1728" spans="4:4">
      <c r="D1728" s="240"/>
    </row>
    <row r="1729" spans="4:4">
      <c r="D1729" s="240"/>
    </row>
    <row r="1730" spans="4:4">
      <c r="D1730" s="240"/>
    </row>
    <row r="1731" spans="4:4">
      <c r="D1731" s="240"/>
    </row>
    <row r="1732" spans="4:4">
      <c r="D1732" s="240"/>
    </row>
    <row r="1733" spans="4:4">
      <c r="D1733" s="240"/>
    </row>
    <row r="1734" spans="4:4">
      <c r="D1734" s="240"/>
    </row>
    <row r="1735" spans="4:4">
      <c r="D1735" s="240"/>
    </row>
    <row r="1736" spans="4:4">
      <c r="D1736" s="240"/>
    </row>
    <row r="1737" spans="4:4">
      <c r="D1737" s="240"/>
    </row>
    <row r="1738" spans="4:4">
      <c r="D1738" s="240"/>
    </row>
    <row r="1739" spans="4:4">
      <c r="D1739" s="240"/>
    </row>
    <row r="1740" spans="4:4">
      <c r="D1740" s="240"/>
    </row>
    <row r="1741" spans="4:4">
      <c r="D1741" s="240"/>
    </row>
    <row r="1742" spans="4:4">
      <c r="D1742" s="240"/>
    </row>
    <row r="1743" spans="4:4">
      <c r="D1743" s="240"/>
    </row>
    <row r="1744" spans="4:4">
      <c r="D1744" s="240"/>
    </row>
    <row r="1745" spans="4:4">
      <c r="D1745" s="240"/>
    </row>
    <row r="1746" spans="4:4">
      <c r="D1746" s="240"/>
    </row>
    <row r="1747" spans="4:4">
      <c r="D1747" s="240"/>
    </row>
    <row r="1748" spans="4:4">
      <c r="D1748" s="240"/>
    </row>
    <row r="1749" spans="4:4">
      <c r="D1749" s="240"/>
    </row>
    <row r="1750" spans="4:4">
      <c r="D1750" s="240"/>
    </row>
    <row r="1751" spans="4:4">
      <c r="D1751" s="240"/>
    </row>
    <row r="1752" spans="4:4">
      <c r="D1752" s="240"/>
    </row>
    <row r="1753" spans="4:4">
      <c r="D1753" s="240"/>
    </row>
    <row r="1754" spans="4:4">
      <c r="D1754" s="240"/>
    </row>
    <row r="1755" spans="4:4">
      <c r="D1755" s="240"/>
    </row>
    <row r="1756" spans="4:4">
      <c r="D1756" s="240"/>
    </row>
    <row r="1757" spans="4:4">
      <c r="D1757" s="240"/>
    </row>
    <row r="1758" spans="4:4">
      <c r="D1758" s="240"/>
    </row>
    <row r="1759" spans="4:4">
      <c r="D1759" s="240"/>
    </row>
    <row r="1760" spans="4:4">
      <c r="D1760" s="240"/>
    </row>
    <row r="1761" spans="4:4">
      <c r="D1761" s="240"/>
    </row>
    <row r="1762" spans="4:4">
      <c r="D1762" s="240"/>
    </row>
    <row r="1763" spans="4:4">
      <c r="D1763" s="240"/>
    </row>
    <row r="1764" spans="4:4">
      <c r="D1764" s="240"/>
    </row>
    <row r="1765" spans="4:4">
      <c r="D1765" s="240"/>
    </row>
    <row r="1766" spans="4:4">
      <c r="D1766" s="240"/>
    </row>
    <row r="1767" spans="4:4">
      <c r="D1767" s="240"/>
    </row>
    <row r="1768" spans="4:4">
      <c r="D1768" s="240"/>
    </row>
    <row r="1769" spans="4:4">
      <c r="D1769" s="240"/>
    </row>
    <row r="1770" spans="4:4">
      <c r="D1770" s="240"/>
    </row>
    <row r="1771" spans="4:4">
      <c r="D1771" s="240"/>
    </row>
    <row r="1772" spans="4:4">
      <c r="D1772" s="240"/>
    </row>
    <row r="1773" spans="4:4">
      <c r="D1773" s="240"/>
    </row>
    <row r="1774" spans="4:4">
      <c r="D1774" s="240"/>
    </row>
    <row r="1775" spans="4:4">
      <c r="D1775" s="240"/>
    </row>
    <row r="1776" spans="4:4">
      <c r="D1776" s="240"/>
    </row>
    <row r="1777" spans="4:4">
      <c r="D1777" s="240"/>
    </row>
    <row r="1778" spans="4:4">
      <c r="D1778" s="240"/>
    </row>
    <row r="1779" spans="4:4">
      <c r="D1779" s="240"/>
    </row>
    <row r="1780" spans="4:4">
      <c r="D1780" s="240"/>
    </row>
    <row r="1781" spans="4:4">
      <c r="D1781" s="240"/>
    </row>
    <row r="1782" spans="4:4">
      <c r="D1782" s="240"/>
    </row>
    <row r="1783" spans="4:4">
      <c r="D1783" s="240"/>
    </row>
    <row r="1784" spans="4:4">
      <c r="D1784" s="240"/>
    </row>
    <row r="1785" spans="4:4">
      <c r="D1785" s="240"/>
    </row>
    <row r="1786" spans="4:4">
      <c r="D1786" s="240"/>
    </row>
    <row r="1787" spans="4:4">
      <c r="D1787" s="240"/>
    </row>
    <row r="1788" spans="4:4">
      <c r="D1788" s="240"/>
    </row>
    <row r="1789" spans="4:4">
      <c r="D1789" s="240"/>
    </row>
    <row r="1790" spans="4:4">
      <c r="D1790" s="240"/>
    </row>
    <row r="1791" spans="4:4">
      <c r="D1791" s="240"/>
    </row>
    <row r="1792" spans="4:4">
      <c r="D1792" s="240"/>
    </row>
    <row r="1793" spans="4:4">
      <c r="D1793" s="240"/>
    </row>
    <row r="1794" spans="4:4">
      <c r="D1794" s="240"/>
    </row>
    <row r="1795" spans="4:4">
      <c r="D1795" s="240"/>
    </row>
    <row r="1796" spans="4:4">
      <c r="D1796" s="240"/>
    </row>
    <row r="1797" spans="4:4">
      <c r="D1797" s="240"/>
    </row>
    <row r="1798" spans="4:4">
      <c r="D1798" s="240"/>
    </row>
    <row r="1799" spans="4:4">
      <c r="D1799" s="240"/>
    </row>
    <row r="1800" spans="4:4">
      <c r="D1800" s="240"/>
    </row>
    <row r="1801" spans="4:4">
      <c r="D1801" s="240"/>
    </row>
    <row r="1802" spans="4:4">
      <c r="D1802" s="240"/>
    </row>
    <row r="1803" spans="4:4">
      <c r="D1803" s="240"/>
    </row>
    <row r="1804" spans="4:4">
      <c r="D1804" s="240"/>
    </row>
    <row r="1805" spans="4:4">
      <c r="D1805" s="240"/>
    </row>
    <row r="1806" spans="4:4">
      <c r="D1806" s="240"/>
    </row>
    <row r="1807" spans="4:4">
      <c r="D1807" s="240"/>
    </row>
    <row r="1808" spans="4:4">
      <c r="D1808" s="240"/>
    </row>
    <row r="1809" spans="4:4">
      <c r="D1809" s="240"/>
    </row>
    <row r="1810" spans="4:4">
      <c r="D1810" s="240"/>
    </row>
    <row r="1811" spans="4:4">
      <c r="D1811" s="240"/>
    </row>
    <row r="1812" spans="4:4">
      <c r="D1812" s="240"/>
    </row>
    <row r="1813" spans="4:4">
      <c r="D1813" s="240"/>
    </row>
    <row r="1814" spans="4:4">
      <c r="D1814" s="240"/>
    </row>
    <row r="1815" spans="4:4">
      <c r="D1815" s="240"/>
    </row>
    <row r="1816" spans="4:4">
      <c r="D1816" s="240"/>
    </row>
    <row r="1817" spans="4:4">
      <c r="D1817" s="240"/>
    </row>
    <row r="1818" spans="4:4">
      <c r="D1818" s="240"/>
    </row>
    <row r="1819" spans="4:4">
      <c r="D1819" s="240"/>
    </row>
    <row r="1820" spans="4:4">
      <c r="D1820" s="240"/>
    </row>
    <row r="1821" spans="4:4">
      <c r="D1821" s="240"/>
    </row>
    <row r="1822" spans="4:4">
      <c r="D1822" s="240"/>
    </row>
    <row r="1823" spans="4:4">
      <c r="D1823" s="240"/>
    </row>
    <row r="1824" spans="4:4">
      <c r="D1824" s="240"/>
    </row>
    <row r="1825" spans="4:4">
      <c r="D1825" s="240"/>
    </row>
    <row r="1826" spans="4:4">
      <c r="D1826" s="240"/>
    </row>
    <row r="1827" spans="4:4">
      <c r="D1827" s="240"/>
    </row>
    <row r="1828" spans="4:4">
      <c r="D1828" s="240"/>
    </row>
    <row r="1829" spans="4:4">
      <c r="D1829" s="240"/>
    </row>
    <row r="1830" spans="4:4">
      <c r="D1830" s="240"/>
    </row>
    <row r="1831" spans="4:4">
      <c r="D1831" s="240"/>
    </row>
    <row r="1832" spans="4:4">
      <c r="D1832" s="240"/>
    </row>
    <row r="1833" spans="4:4">
      <c r="D1833" s="240"/>
    </row>
    <row r="1834" spans="4:4">
      <c r="D1834" s="240"/>
    </row>
    <row r="1835" spans="4:4">
      <c r="D1835" s="240"/>
    </row>
    <row r="1836" spans="4:4">
      <c r="D1836" s="240"/>
    </row>
    <row r="1837" spans="4:4">
      <c r="D1837" s="240"/>
    </row>
    <row r="1838" spans="4:4">
      <c r="D1838" s="240"/>
    </row>
    <row r="1839" spans="4:4">
      <c r="D1839" s="240"/>
    </row>
    <row r="1840" spans="4:4">
      <c r="D1840" s="240"/>
    </row>
    <row r="1841" spans="4:4">
      <c r="D1841" s="240"/>
    </row>
    <row r="1842" spans="4:4">
      <c r="D1842" s="240"/>
    </row>
    <row r="1843" spans="4:4">
      <c r="D1843" s="240"/>
    </row>
    <row r="1844" spans="4:4">
      <c r="D1844" s="240"/>
    </row>
    <row r="1845" spans="4:4">
      <c r="D1845" s="240"/>
    </row>
    <row r="1846" spans="4:4">
      <c r="D1846" s="240"/>
    </row>
    <row r="1847" spans="4:4">
      <c r="D1847" s="240"/>
    </row>
    <row r="1848" spans="4:4">
      <c r="D1848" s="240"/>
    </row>
    <row r="1849" spans="4:4">
      <c r="D1849" s="240"/>
    </row>
    <row r="1850" spans="4:4">
      <c r="D1850" s="240"/>
    </row>
    <row r="1851" spans="4:4">
      <c r="D1851" s="240"/>
    </row>
    <row r="1852" spans="4:4">
      <c r="D1852" s="240"/>
    </row>
    <row r="1853" spans="4:4">
      <c r="D1853" s="240"/>
    </row>
    <row r="1854" spans="4:4">
      <c r="D1854" s="240"/>
    </row>
    <row r="1855" spans="4:4">
      <c r="D1855" s="240"/>
    </row>
    <row r="1856" spans="4:4">
      <c r="D1856" s="240"/>
    </row>
    <row r="1857" spans="4:4">
      <c r="D1857" s="240"/>
    </row>
    <row r="1858" spans="4:4">
      <c r="D1858" s="240"/>
    </row>
    <row r="1859" spans="4:4">
      <c r="D1859" s="240"/>
    </row>
    <row r="1860" spans="4:4">
      <c r="D1860" s="240"/>
    </row>
    <row r="1861" spans="4:4">
      <c r="D1861" s="240"/>
    </row>
    <row r="1862" spans="4:4">
      <c r="D1862" s="240"/>
    </row>
    <row r="1863" spans="4:4">
      <c r="D1863" s="240"/>
    </row>
    <row r="1864" spans="4:4">
      <c r="D1864" s="240"/>
    </row>
    <row r="1865" spans="4:4">
      <c r="D1865" s="240"/>
    </row>
    <row r="1866" spans="4:4">
      <c r="D1866" s="240"/>
    </row>
    <row r="1867" spans="4:4">
      <c r="D1867" s="240"/>
    </row>
    <row r="1868" spans="4:4">
      <c r="D1868" s="240"/>
    </row>
    <row r="1869" spans="4:4">
      <c r="D1869" s="240"/>
    </row>
    <row r="1870" spans="4:4">
      <c r="D1870" s="240"/>
    </row>
    <row r="1871" spans="4:4">
      <c r="D1871" s="240"/>
    </row>
    <row r="1872" spans="4:4">
      <c r="D1872" s="240"/>
    </row>
    <row r="1873" spans="4:4">
      <c r="D1873" s="240"/>
    </row>
    <row r="1874" spans="4:4">
      <c r="D1874" s="240"/>
    </row>
    <row r="1875" spans="4:4">
      <c r="D1875" s="240"/>
    </row>
    <row r="1876" spans="4:4">
      <c r="D1876" s="240"/>
    </row>
    <row r="1877" spans="4:4">
      <c r="D1877" s="240"/>
    </row>
    <row r="1878" spans="4:4">
      <c r="D1878" s="240"/>
    </row>
    <row r="1879" spans="4:4">
      <c r="D1879" s="240"/>
    </row>
    <row r="1880" spans="4:4">
      <c r="D1880" s="240"/>
    </row>
    <row r="1881" spans="4:4">
      <c r="D1881" s="240"/>
    </row>
    <row r="1882" spans="4:4">
      <c r="D1882" s="240"/>
    </row>
    <row r="1883" spans="4:4">
      <c r="D1883" s="240"/>
    </row>
    <row r="1884" spans="4:4">
      <c r="D1884" s="240"/>
    </row>
    <row r="1885" spans="4:4">
      <c r="D1885" s="240"/>
    </row>
    <row r="1886" spans="4:4">
      <c r="D1886" s="240"/>
    </row>
    <row r="1887" spans="4:4">
      <c r="D1887" s="240"/>
    </row>
    <row r="1888" spans="4:4">
      <c r="D1888" s="240"/>
    </row>
    <row r="1889" spans="4:4">
      <c r="D1889" s="240"/>
    </row>
    <row r="1890" spans="4:4">
      <c r="D1890" s="240"/>
    </row>
    <row r="1891" spans="4:4">
      <c r="D1891" s="240"/>
    </row>
    <row r="1892" spans="4:4">
      <c r="D1892" s="240"/>
    </row>
    <row r="1893" spans="4:4">
      <c r="D1893" s="240"/>
    </row>
    <row r="1894" spans="4:4">
      <c r="D1894" s="240"/>
    </row>
    <row r="1895" spans="4:4">
      <c r="D1895" s="240"/>
    </row>
    <row r="1896" spans="4:4">
      <c r="D1896" s="240"/>
    </row>
    <row r="1897" spans="4:4">
      <c r="D1897" s="240"/>
    </row>
    <row r="1898" spans="4:4">
      <c r="D1898" s="240"/>
    </row>
    <row r="1899" spans="4:4">
      <c r="D1899" s="240"/>
    </row>
    <row r="1900" spans="4:4">
      <c r="D1900" s="240"/>
    </row>
    <row r="1901" spans="4:4">
      <c r="D1901" s="240"/>
    </row>
    <row r="1902" spans="4:4">
      <c r="D1902" s="240"/>
    </row>
    <row r="1903" spans="4:4">
      <c r="D1903" s="240"/>
    </row>
    <row r="1904" spans="4:4">
      <c r="D1904" s="240"/>
    </row>
    <row r="1905" spans="4:4">
      <c r="D1905" s="240"/>
    </row>
    <row r="1906" spans="4:4">
      <c r="D1906" s="240"/>
    </row>
    <row r="1907" spans="4:4">
      <c r="D1907" s="240"/>
    </row>
    <row r="1908" spans="4:4">
      <c r="D1908" s="240"/>
    </row>
    <row r="1909" spans="4:4">
      <c r="D1909" s="240"/>
    </row>
    <row r="1910" spans="4:4">
      <c r="D1910" s="240"/>
    </row>
    <row r="1911" spans="4:4">
      <c r="D1911" s="240"/>
    </row>
    <row r="1912" spans="4:4">
      <c r="D1912" s="240"/>
    </row>
    <row r="1913" spans="4:4">
      <c r="D1913" s="240"/>
    </row>
    <row r="1914" spans="4:4">
      <c r="D1914" s="240"/>
    </row>
    <row r="1915" spans="4:4">
      <c r="D1915" s="240"/>
    </row>
    <row r="1916" spans="4:4">
      <c r="D1916" s="240"/>
    </row>
    <row r="1917" spans="4:4">
      <c r="D1917" s="240"/>
    </row>
    <row r="1918" spans="4:4">
      <c r="D1918" s="240"/>
    </row>
    <row r="1919" spans="4:4">
      <c r="D1919" s="240"/>
    </row>
    <row r="1920" spans="4:4">
      <c r="D1920" s="240"/>
    </row>
    <row r="1921" spans="4:4">
      <c r="D1921" s="240"/>
    </row>
    <row r="1922" spans="4:4">
      <c r="D1922" s="240"/>
    </row>
    <row r="1923" spans="4:4">
      <c r="D1923" s="240"/>
    </row>
    <row r="1924" spans="4:4">
      <c r="D1924" s="240"/>
    </row>
    <row r="1925" spans="4:4">
      <c r="D1925" s="240"/>
    </row>
    <row r="1926" spans="4:4">
      <c r="D1926" s="240"/>
    </row>
    <row r="1927" spans="4:4">
      <c r="D1927" s="240"/>
    </row>
    <row r="1928" spans="4:4">
      <c r="D1928" s="240"/>
    </row>
    <row r="1929" spans="4:4">
      <c r="D1929" s="240"/>
    </row>
    <row r="1930" spans="4:4">
      <c r="D1930" s="240"/>
    </row>
    <row r="1931" spans="4:4">
      <c r="D1931" s="240"/>
    </row>
    <row r="1932" spans="4:4">
      <c r="D1932" s="240"/>
    </row>
    <row r="1933" spans="4:4">
      <c r="D1933" s="240"/>
    </row>
    <row r="1934" spans="4:4">
      <c r="D1934" s="240"/>
    </row>
    <row r="1935" spans="4:4">
      <c r="D1935" s="240"/>
    </row>
    <row r="1936" spans="4:4">
      <c r="D1936" s="240"/>
    </row>
    <row r="1937" spans="4:4">
      <c r="D1937" s="240"/>
    </row>
    <row r="1938" spans="4:4">
      <c r="D1938" s="240"/>
    </row>
    <row r="1939" spans="4:4">
      <c r="D1939" s="240"/>
    </row>
    <row r="1940" spans="4:4">
      <c r="D1940" s="240"/>
    </row>
    <row r="1941" spans="4:4">
      <c r="D1941" s="240"/>
    </row>
    <row r="1942" spans="4:4">
      <c r="D1942" s="240"/>
    </row>
    <row r="1943" spans="4:4">
      <c r="D1943" s="240"/>
    </row>
    <row r="1944" spans="4:4">
      <c r="D1944" s="240"/>
    </row>
    <row r="1945" spans="4:4">
      <c r="D1945" s="240"/>
    </row>
    <row r="1946" spans="4:4">
      <c r="D1946" s="240"/>
    </row>
    <row r="1947" spans="4:4">
      <c r="D1947" s="240"/>
    </row>
    <row r="1948" spans="4:4">
      <c r="D1948" s="240"/>
    </row>
    <row r="1949" spans="4:4">
      <c r="D1949" s="240"/>
    </row>
    <row r="1950" spans="4:4">
      <c r="D1950" s="240"/>
    </row>
    <row r="1951" spans="4:4">
      <c r="D1951" s="240"/>
    </row>
    <row r="1952" spans="4:4">
      <c r="D1952" s="240"/>
    </row>
    <row r="1953" spans="4:4">
      <c r="D1953" s="240"/>
    </row>
    <row r="1954" spans="4:4">
      <c r="D1954" s="240"/>
    </row>
    <row r="1955" spans="4:4">
      <c r="D1955" s="240"/>
    </row>
    <row r="1956" spans="4:4">
      <c r="D1956" s="240"/>
    </row>
    <row r="1957" spans="4:4">
      <c r="D1957" s="240"/>
    </row>
    <row r="1958" spans="4:4">
      <c r="D1958" s="240"/>
    </row>
    <row r="1959" spans="4:4">
      <c r="D1959" s="240"/>
    </row>
    <row r="1960" spans="4:4">
      <c r="D1960" s="240"/>
    </row>
    <row r="1961" spans="4:4">
      <c r="D1961" s="240"/>
    </row>
    <row r="1962" spans="4:4">
      <c r="D1962" s="240"/>
    </row>
    <row r="1963" spans="4:4">
      <c r="D1963" s="240"/>
    </row>
    <row r="1964" spans="4:4">
      <c r="D1964" s="240"/>
    </row>
    <row r="1965" spans="4:4">
      <c r="D1965" s="240"/>
    </row>
    <row r="1966" spans="4:4">
      <c r="D1966" s="240"/>
    </row>
    <row r="1967" spans="4:4">
      <c r="D1967" s="240"/>
    </row>
    <row r="1968" spans="4:4">
      <c r="D1968" s="240"/>
    </row>
    <row r="1969" spans="4:4">
      <c r="D1969" s="240"/>
    </row>
    <row r="1970" spans="4:4">
      <c r="D1970" s="240"/>
    </row>
    <row r="1971" spans="4:4">
      <c r="D1971" s="240"/>
    </row>
    <row r="1972" spans="4:4">
      <c r="D1972" s="240"/>
    </row>
    <row r="1973" spans="4:4">
      <c r="D1973" s="240"/>
    </row>
    <row r="1974" spans="4:4">
      <c r="D1974" s="240"/>
    </row>
    <row r="1975" spans="4:4">
      <c r="D1975" s="240"/>
    </row>
    <row r="1976" spans="4:4">
      <c r="D1976" s="240"/>
    </row>
    <row r="1977" spans="4:4">
      <c r="D1977" s="240"/>
    </row>
    <row r="1978" spans="4:4">
      <c r="D1978" s="240"/>
    </row>
    <row r="1979" spans="4:4">
      <c r="D1979" s="240"/>
    </row>
    <row r="1980" spans="4:4">
      <c r="D1980" s="240"/>
    </row>
    <row r="1981" spans="4:4">
      <c r="D1981" s="240"/>
    </row>
    <row r="1982" spans="4:4">
      <c r="D1982" s="240"/>
    </row>
    <row r="1983" spans="4:4">
      <c r="D1983" s="240"/>
    </row>
    <row r="1984" spans="4:4">
      <c r="D1984" s="240"/>
    </row>
    <row r="1985" spans="4:4">
      <c r="D1985" s="240"/>
    </row>
    <row r="1986" spans="4:4">
      <c r="D1986" s="240"/>
    </row>
    <row r="1987" spans="4:4">
      <c r="D1987" s="240"/>
    </row>
    <row r="1988" spans="4:4">
      <c r="D1988" s="240"/>
    </row>
    <row r="1989" spans="4:4">
      <c r="D1989" s="240"/>
    </row>
    <row r="1990" spans="4:4">
      <c r="D1990" s="240"/>
    </row>
    <row r="1991" spans="4:4">
      <c r="D1991" s="240"/>
    </row>
    <row r="1992" spans="4:4">
      <c r="D1992" s="240"/>
    </row>
    <row r="1993" spans="4:4">
      <c r="D1993" s="240"/>
    </row>
    <row r="1994" spans="4:4">
      <c r="D1994" s="240"/>
    </row>
    <row r="1995" spans="4:4">
      <c r="D1995" s="240"/>
    </row>
    <row r="1996" spans="4:4">
      <c r="D1996" s="240"/>
    </row>
    <row r="1997" spans="4:4">
      <c r="D1997" s="240"/>
    </row>
    <row r="1998" spans="4:4">
      <c r="D1998" s="240"/>
    </row>
    <row r="1999" spans="4:4">
      <c r="D1999" s="240"/>
    </row>
    <row r="2000" spans="4:4">
      <c r="D2000" s="240"/>
    </row>
    <row r="2001" spans="4:4">
      <c r="D2001" s="240"/>
    </row>
    <row r="2002" spans="4:4">
      <c r="D2002" s="240"/>
    </row>
    <row r="2003" spans="4:4">
      <c r="D2003" s="240"/>
    </row>
    <row r="2004" spans="4:4">
      <c r="D2004" s="240"/>
    </row>
    <row r="2005" spans="4:4">
      <c r="D2005" s="240"/>
    </row>
    <row r="2006" spans="4:4">
      <c r="D2006" s="240"/>
    </row>
    <row r="2007" spans="4:4">
      <c r="D2007" s="240"/>
    </row>
    <row r="2008" spans="4:4">
      <c r="D2008" s="240"/>
    </row>
    <row r="2009" spans="4:4">
      <c r="D2009" s="240"/>
    </row>
    <row r="2010" spans="4:4">
      <c r="D2010" s="240"/>
    </row>
    <row r="2011" spans="4:4">
      <c r="D2011" s="240"/>
    </row>
    <row r="2012" spans="4:4">
      <c r="D2012" s="240"/>
    </row>
    <row r="2013" spans="4:4">
      <c r="D2013" s="240"/>
    </row>
    <row r="2014" spans="4:4">
      <c r="D2014" s="240"/>
    </row>
    <row r="2015" spans="4:4">
      <c r="D2015" s="240"/>
    </row>
    <row r="2016" spans="4:4">
      <c r="D2016" s="240"/>
    </row>
    <row r="2017" spans="4:4">
      <c r="D2017" s="240"/>
    </row>
    <row r="2018" spans="4:4">
      <c r="D2018" s="240"/>
    </row>
    <row r="2019" spans="4:4">
      <c r="D2019" s="240"/>
    </row>
    <row r="2020" spans="4:4">
      <c r="D2020" s="240"/>
    </row>
    <row r="2021" spans="4:4">
      <c r="D2021" s="240"/>
    </row>
    <row r="2022" spans="4:4">
      <c r="D2022" s="240"/>
    </row>
    <row r="2023" spans="4:4">
      <c r="D2023" s="240"/>
    </row>
    <row r="2024" spans="4:4">
      <c r="D2024" s="240"/>
    </row>
    <row r="2025" spans="4:4">
      <c r="D2025" s="240"/>
    </row>
    <row r="2026" spans="4:4">
      <c r="D2026" s="240"/>
    </row>
    <row r="2027" spans="4:4">
      <c r="D2027" s="240"/>
    </row>
    <row r="2028" spans="4:4">
      <c r="D2028" s="240"/>
    </row>
    <row r="2029" spans="4:4">
      <c r="D2029" s="240"/>
    </row>
    <row r="2030" spans="4:4">
      <c r="D2030" s="240"/>
    </row>
    <row r="2031" spans="4:4">
      <c r="D2031" s="240"/>
    </row>
    <row r="2032" spans="4:4">
      <c r="D2032" s="240"/>
    </row>
    <row r="2033" spans="4:4">
      <c r="D2033" s="240"/>
    </row>
    <row r="2034" spans="4:4">
      <c r="D2034" s="240"/>
    </row>
    <row r="2035" spans="4:4">
      <c r="D2035" s="240"/>
    </row>
    <row r="2036" spans="4:4">
      <c r="D2036" s="240"/>
    </row>
    <row r="2037" spans="4:4">
      <c r="D2037" s="240"/>
    </row>
    <row r="2038" spans="4:4">
      <c r="D2038" s="240"/>
    </row>
    <row r="2039" spans="4:4">
      <c r="D2039" s="240"/>
    </row>
    <row r="2040" spans="4:4">
      <c r="D2040" s="240"/>
    </row>
    <row r="2041" spans="4:4">
      <c r="D2041" s="240"/>
    </row>
    <row r="2042" spans="4:4">
      <c r="D2042" s="240"/>
    </row>
    <row r="2043" spans="4:4">
      <c r="D2043" s="240"/>
    </row>
    <row r="2044" spans="4:4">
      <c r="D2044" s="240"/>
    </row>
    <row r="2045" spans="4:4">
      <c r="D2045" s="240"/>
    </row>
    <row r="2046" spans="4:4">
      <c r="D2046" s="240"/>
    </row>
    <row r="2047" spans="4:4">
      <c r="D2047" s="240"/>
    </row>
    <row r="2048" spans="4:4">
      <c r="D2048" s="240"/>
    </row>
    <row r="2049" spans="4:4">
      <c r="D2049" s="240"/>
    </row>
    <row r="2050" spans="4:4">
      <c r="D2050" s="240"/>
    </row>
    <row r="2051" spans="4:4">
      <c r="D2051" s="240"/>
    </row>
    <row r="2052" spans="4:4">
      <c r="D2052" s="240"/>
    </row>
    <row r="2053" spans="4:4">
      <c r="D2053" s="240"/>
    </row>
    <row r="2054" spans="4:4">
      <c r="D2054" s="240"/>
    </row>
    <row r="2055" spans="4:4">
      <c r="D2055" s="240"/>
    </row>
    <row r="2056" spans="4:4">
      <c r="D2056" s="240"/>
    </row>
    <row r="2057" spans="4:4">
      <c r="D2057" s="240"/>
    </row>
    <row r="2058" spans="4:4">
      <c r="D2058" s="240"/>
    </row>
    <row r="2059" spans="4:4">
      <c r="D2059" s="240"/>
    </row>
    <row r="2060" spans="4:4">
      <c r="D2060" s="240"/>
    </row>
    <row r="2061" spans="4:4">
      <c r="D2061" s="240"/>
    </row>
    <row r="2062" spans="4:4">
      <c r="D2062" s="240"/>
    </row>
    <row r="2063" spans="4:4">
      <c r="D2063" s="240"/>
    </row>
    <row r="2064" spans="4:4">
      <c r="D2064" s="240"/>
    </row>
    <row r="2065" spans="4:4">
      <c r="D2065" s="240"/>
    </row>
    <row r="2066" spans="4:4">
      <c r="D2066" s="240"/>
    </row>
    <row r="2067" spans="4:4">
      <c r="D2067" s="240"/>
    </row>
    <row r="2068" spans="4:4">
      <c r="D2068" s="240"/>
    </row>
    <row r="2069" spans="4:4">
      <c r="D2069" s="240"/>
    </row>
    <row r="2070" spans="4:4">
      <c r="D2070" s="240"/>
    </row>
    <row r="2071" spans="4:4">
      <c r="D2071" s="240"/>
    </row>
    <row r="2072" spans="4:4">
      <c r="D2072" s="240"/>
    </row>
    <row r="2073" spans="4:4">
      <c r="D2073" s="240"/>
    </row>
    <row r="2074" spans="4:4">
      <c r="D2074" s="240"/>
    </row>
    <row r="2075" spans="4:4">
      <c r="D2075" s="240"/>
    </row>
    <row r="2076" spans="4:4">
      <c r="D2076" s="240"/>
    </row>
    <row r="2077" spans="4:4">
      <c r="D2077" s="240"/>
    </row>
    <row r="2078" spans="4:4">
      <c r="D2078" s="240"/>
    </row>
    <row r="2079" spans="4:4">
      <c r="D2079" s="240"/>
    </row>
    <row r="2080" spans="4:4">
      <c r="D2080" s="240"/>
    </row>
    <row r="2081" spans="4:4">
      <c r="D2081" s="240"/>
    </row>
    <row r="2082" spans="4:4">
      <c r="D2082" s="240"/>
    </row>
    <row r="2083" spans="4:4">
      <c r="D2083" s="240"/>
    </row>
    <row r="2084" spans="4:4">
      <c r="D2084" s="240"/>
    </row>
    <row r="2085" spans="4:4">
      <c r="D2085" s="240"/>
    </row>
    <row r="2086" spans="4:4">
      <c r="D2086" s="240"/>
    </row>
    <row r="2087" spans="4:4">
      <c r="D2087" s="240"/>
    </row>
    <row r="2088" spans="4:4">
      <c r="D2088" s="240"/>
    </row>
    <row r="2089" spans="4:4">
      <c r="D2089" s="240"/>
    </row>
    <row r="2090" spans="4:4">
      <c r="D2090" s="240"/>
    </row>
    <row r="2091" spans="4:4">
      <c r="D2091" s="240"/>
    </row>
    <row r="2092" spans="4:4">
      <c r="D2092" s="240"/>
    </row>
    <row r="2093" spans="4:4">
      <c r="D2093" s="240"/>
    </row>
    <row r="2094" spans="4:4">
      <c r="D2094" s="240"/>
    </row>
    <row r="2095" spans="4:4">
      <c r="D2095" s="240"/>
    </row>
    <row r="2096" spans="4:4">
      <c r="D2096" s="240"/>
    </row>
    <row r="2097" spans="4:4">
      <c r="D2097" s="240"/>
    </row>
    <row r="2098" spans="4:4">
      <c r="D2098" s="240"/>
    </row>
    <row r="2099" spans="4:4">
      <c r="D2099" s="240"/>
    </row>
    <row r="2100" spans="4:4">
      <c r="D2100" s="240"/>
    </row>
    <row r="2101" spans="4:4">
      <c r="D2101" s="240"/>
    </row>
    <row r="2102" spans="4:4">
      <c r="D2102" s="240"/>
    </row>
    <row r="2103" spans="4:4">
      <c r="D2103" s="240"/>
    </row>
    <row r="2104" spans="4:4">
      <c r="D2104" s="240"/>
    </row>
    <row r="2105" spans="4:4">
      <c r="D2105" s="240"/>
    </row>
    <row r="2106" spans="4:4">
      <c r="D2106" s="240"/>
    </row>
    <row r="2107" spans="4:4">
      <c r="D2107" s="240"/>
    </row>
    <row r="2108" spans="4:4">
      <c r="D2108" s="240"/>
    </row>
    <row r="2109" spans="4:4">
      <c r="D2109" s="240"/>
    </row>
    <row r="2110" spans="4:4">
      <c r="D2110" s="240"/>
    </row>
    <row r="2111" spans="4:4">
      <c r="D2111" s="240"/>
    </row>
    <row r="2112" spans="4:4">
      <c r="D2112" s="240"/>
    </row>
    <row r="2113" spans="4:4">
      <c r="D2113" s="240"/>
    </row>
    <row r="2114" spans="4:4">
      <c r="D2114" s="240"/>
    </row>
    <row r="2115" spans="4:4">
      <c r="D2115" s="240"/>
    </row>
    <row r="2116" spans="4:4">
      <c r="D2116" s="240"/>
    </row>
    <row r="2117" spans="4:4">
      <c r="D2117" s="240"/>
    </row>
    <row r="2118" spans="4:4">
      <c r="D2118" s="240"/>
    </row>
    <row r="2119" spans="4:4">
      <c r="D2119" s="240"/>
    </row>
    <row r="2120" spans="4:4">
      <c r="D2120" s="240"/>
    </row>
    <row r="2121" spans="4:4">
      <c r="D2121" s="240"/>
    </row>
    <row r="2122" spans="4:4">
      <c r="D2122" s="240"/>
    </row>
    <row r="2123" spans="4:4">
      <c r="D2123" s="240"/>
    </row>
    <row r="2124" spans="4:4">
      <c r="D2124" s="240"/>
    </row>
    <row r="2125" spans="4:4">
      <c r="D2125" s="240"/>
    </row>
    <row r="2126" spans="4:4">
      <c r="D2126" s="240"/>
    </row>
    <row r="2127" spans="4:4">
      <c r="D2127" s="240"/>
    </row>
    <row r="2128" spans="4:4">
      <c r="D2128" s="240"/>
    </row>
    <row r="2129" spans="4:4">
      <c r="D2129" s="240"/>
    </row>
    <row r="2130" spans="4:4">
      <c r="D2130" s="240"/>
    </row>
    <row r="2131" spans="4:4">
      <c r="D2131" s="240"/>
    </row>
    <row r="2132" spans="4:4">
      <c r="D2132" s="240"/>
    </row>
    <row r="2133" spans="4:4">
      <c r="D2133" s="240"/>
    </row>
    <row r="2134" spans="4:4">
      <c r="D2134" s="240"/>
    </row>
    <row r="2135" spans="4:4">
      <c r="D2135" s="240"/>
    </row>
    <row r="2136" spans="4:4">
      <c r="D2136" s="240"/>
    </row>
    <row r="2137" spans="4:4">
      <c r="D2137" s="240"/>
    </row>
    <row r="2138" spans="4:4">
      <c r="D2138" s="240"/>
    </row>
    <row r="2139" spans="4:4">
      <c r="D2139" s="240"/>
    </row>
    <row r="2140" spans="4:4">
      <c r="D2140" s="240"/>
    </row>
    <row r="2141" spans="4:4">
      <c r="D2141" s="240"/>
    </row>
    <row r="2142" spans="4:4">
      <c r="D2142" s="240"/>
    </row>
    <row r="2143" spans="4:4">
      <c r="D2143" s="240"/>
    </row>
    <row r="2144" spans="4:4">
      <c r="D2144" s="240"/>
    </row>
    <row r="2145" spans="4:4">
      <c r="D2145" s="240"/>
    </row>
    <row r="2146" spans="4:4">
      <c r="D2146" s="240"/>
    </row>
    <row r="2147" spans="4:4">
      <c r="D2147" s="240"/>
    </row>
    <row r="2148" spans="4:4">
      <c r="D2148" s="240"/>
    </row>
    <row r="2149" spans="4:4">
      <c r="D2149" s="240"/>
    </row>
    <row r="2150" spans="4:4">
      <c r="D2150" s="240"/>
    </row>
    <row r="2151" spans="4:4">
      <c r="D2151" s="240"/>
    </row>
    <row r="2152" spans="4:4">
      <c r="D2152" s="240"/>
    </row>
    <row r="2153" spans="4:4">
      <c r="D2153" s="240"/>
    </row>
    <row r="2154" spans="4:4">
      <c r="D2154" s="240"/>
    </row>
    <row r="2155" spans="4:4">
      <c r="D2155" s="240"/>
    </row>
    <row r="2156" spans="4:4">
      <c r="D2156" s="240"/>
    </row>
    <row r="2157" spans="4:4">
      <c r="D2157" s="240"/>
    </row>
    <row r="2158" spans="4:4">
      <c r="D2158" s="240"/>
    </row>
    <row r="2159" spans="4:4">
      <c r="D2159" s="240"/>
    </row>
    <row r="2160" spans="4:4">
      <c r="D2160" s="240"/>
    </row>
    <row r="2161" spans="4:4">
      <c r="D2161" s="240"/>
    </row>
    <row r="2162" spans="4:4">
      <c r="D2162" s="240"/>
    </row>
    <row r="2163" spans="4:4">
      <c r="D2163" s="240"/>
    </row>
    <row r="2164" spans="4:4">
      <c r="D2164" s="240"/>
    </row>
    <row r="2165" spans="4:4">
      <c r="D2165" s="240"/>
    </row>
    <row r="2166" spans="4:4">
      <c r="D2166" s="240"/>
    </row>
    <row r="2167" spans="4:4">
      <c r="D2167" s="240"/>
    </row>
    <row r="2168" spans="4:4">
      <c r="D2168" s="240"/>
    </row>
    <row r="2169" spans="4:4">
      <c r="D2169" s="240"/>
    </row>
    <row r="2170" spans="4:4">
      <c r="D2170" s="240"/>
    </row>
    <row r="2171" spans="4:4">
      <c r="D2171" s="240"/>
    </row>
    <row r="2172" spans="4:4">
      <c r="D2172" s="240"/>
    </row>
    <row r="2173" spans="4:4">
      <c r="D2173" s="240"/>
    </row>
    <row r="2174" spans="4:4">
      <c r="D2174" s="240"/>
    </row>
    <row r="2175" spans="4:4">
      <c r="D2175" s="240"/>
    </row>
    <row r="2176" spans="4:4">
      <c r="D2176" s="240"/>
    </row>
    <row r="2177" spans="4:4">
      <c r="D2177" s="240"/>
    </row>
    <row r="2178" spans="4:4">
      <c r="D2178" s="240"/>
    </row>
    <row r="2179" spans="4:4">
      <c r="D2179" s="240"/>
    </row>
    <row r="2180" spans="4:4">
      <c r="D2180" s="240"/>
    </row>
    <row r="2181" spans="4:4">
      <c r="D2181" s="240"/>
    </row>
    <row r="2182" spans="4:4">
      <c r="D2182" s="240"/>
    </row>
    <row r="2183" spans="4:4">
      <c r="D2183" s="240"/>
    </row>
    <row r="2184" spans="4:4">
      <c r="D2184" s="240"/>
    </row>
    <row r="2185" spans="4:4">
      <c r="D2185" s="240"/>
    </row>
    <row r="2186" spans="4:4">
      <c r="D2186" s="240"/>
    </row>
    <row r="2187" spans="4:4">
      <c r="D2187" s="240"/>
    </row>
    <row r="2188" spans="4:4">
      <c r="D2188" s="240"/>
    </row>
    <row r="2189" spans="4:4">
      <c r="D2189" s="240"/>
    </row>
    <row r="2190" spans="4:4">
      <c r="D2190" s="240"/>
    </row>
    <row r="2191" spans="4:4">
      <c r="D2191" s="240"/>
    </row>
    <row r="2192" spans="4:4">
      <c r="D2192" s="240"/>
    </row>
    <row r="2193" spans="4:4">
      <c r="D2193" s="240"/>
    </row>
    <row r="2194" spans="4:4">
      <c r="D2194" s="240"/>
    </row>
    <row r="2195" spans="4:4">
      <c r="D2195" s="240"/>
    </row>
    <row r="2196" spans="4:4">
      <c r="D2196" s="240"/>
    </row>
    <row r="2197" spans="4:4">
      <c r="D2197" s="240"/>
    </row>
    <row r="2198" spans="4:4">
      <c r="D2198" s="240"/>
    </row>
    <row r="2199" spans="4:4">
      <c r="D2199" s="240"/>
    </row>
    <row r="2200" spans="4:4">
      <c r="D2200" s="240"/>
    </row>
    <row r="2201" spans="4:4">
      <c r="D2201" s="240"/>
    </row>
    <row r="2202" spans="4:4">
      <c r="D2202" s="240"/>
    </row>
    <row r="2203" spans="4:4">
      <c r="D2203" s="240"/>
    </row>
    <row r="2204" spans="4:4">
      <c r="D2204" s="240"/>
    </row>
    <row r="2205" spans="4:4">
      <c r="D2205" s="240"/>
    </row>
    <row r="2206" spans="4:4">
      <c r="D2206" s="240"/>
    </row>
    <row r="2207" spans="4:4">
      <c r="D2207" s="240"/>
    </row>
    <row r="2208" spans="4:4">
      <c r="D2208" s="240"/>
    </row>
    <row r="2209" spans="4:4">
      <c r="D2209" s="240"/>
    </row>
    <row r="2210" spans="4:4">
      <c r="D2210" s="240"/>
    </row>
    <row r="2211" spans="4:4">
      <c r="D2211" s="240"/>
    </row>
    <row r="2212" spans="4:4">
      <c r="D2212" s="240"/>
    </row>
    <row r="2213" spans="4:4">
      <c r="D2213" s="240"/>
    </row>
    <row r="2214" spans="4:4">
      <c r="D2214" s="240"/>
    </row>
    <row r="2215" spans="4:4">
      <c r="D2215" s="240"/>
    </row>
    <row r="2216" spans="4:4">
      <c r="D2216" s="240"/>
    </row>
    <row r="2217" spans="4:4">
      <c r="D2217" s="240"/>
    </row>
    <row r="2218" spans="4:4">
      <c r="D2218" s="240"/>
    </row>
    <row r="2219" spans="4:4">
      <c r="D2219" s="240"/>
    </row>
    <row r="2220" spans="4:4">
      <c r="D2220" s="240"/>
    </row>
    <row r="2221" spans="4:4">
      <c r="D2221" s="240"/>
    </row>
    <row r="2222" spans="4:4">
      <c r="D2222" s="240"/>
    </row>
    <row r="2223" spans="4:4">
      <c r="D2223" s="240"/>
    </row>
    <row r="2224" spans="4:4">
      <c r="D2224" s="240"/>
    </row>
    <row r="2225" spans="4:4">
      <c r="D2225" s="240"/>
    </row>
    <row r="2226" spans="4:4">
      <c r="D2226" s="240"/>
    </row>
    <row r="2227" spans="4:4">
      <c r="D2227" s="240"/>
    </row>
    <row r="2228" spans="4:4">
      <c r="D2228" s="240"/>
    </row>
    <row r="2229" spans="4:4">
      <c r="D2229" s="240"/>
    </row>
    <row r="2230" spans="4:4">
      <c r="D2230" s="240"/>
    </row>
    <row r="2231" spans="4:4">
      <c r="D2231" s="240"/>
    </row>
    <row r="2232" spans="4:4">
      <c r="D2232" s="240"/>
    </row>
    <row r="2233" spans="4:4">
      <c r="D2233" s="240"/>
    </row>
    <row r="2234" spans="4:4">
      <c r="D2234" s="240"/>
    </row>
    <row r="2235" spans="4:4">
      <c r="D2235" s="240"/>
    </row>
    <row r="2236" spans="4:4">
      <c r="D2236" s="240"/>
    </row>
    <row r="2237" spans="4:4">
      <c r="D2237" s="240"/>
    </row>
    <row r="2238" spans="4:4">
      <c r="D2238" s="240"/>
    </row>
    <row r="2239" spans="4:4">
      <c r="D2239" s="240"/>
    </row>
    <row r="2240" spans="4:4">
      <c r="D2240" s="240"/>
    </row>
    <row r="2241" spans="4:4">
      <c r="D2241" s="240"/>
    </row>
    <row r="2242" spans="4:4">
      <c r="D2242" s="240"/>
    </row>
    <row r="2243" spans="4:4">
      <c r="D2243" s="240"/>
    </row>
    <row r="2244" spans="4:4">
      <c r="D2244" s="240"/>
    </row>
    <row r="2245" spans="4:4">
      <c r="D2245" s="240"/>
    </row>
    <row r="2246" spans="4:4">
      <c r="D2246" s="240"/>
    </row>
    <row r="2247" spans="4:4">
      <c r="D2247" s="240"/>
    </row>
    <row r="2248" spans="4:4">
      <c r="D2248" s="240"/>
    </row>
    <row r="2249" spans="4:4">
      <c r="D2249" s="240"/>
    </row>
    <row r="2250" spans="4:4">
      <c r="D2250" s="240"/>
    </row>
    <row r="2251" spans="4:4">
      <c r="D2251" s="240"/>
    </row>
    <row r="2252" spans="4:4">
      <c r="D2252" s="240"/>
    </row>
    <row r="2253" spans="4:4">
      <c r="D2253" s="240"/>
    </row>
    <row r="2254" spans="4:4">
      <c r="D2254" s="240"/>
    </row>
    <row r="2255" spans="4:4">
      <c r="D2255" s="240"/>
    </row>
    <row r="2256" spans="4:4">
      <c r="D2256" s="240"/>
    </row>
    <row r="2257" spans="4:4">
      <c r="D2257" s="240"/>
    </row>
    <row r="2258" spans="4:4">
      <c r="D2258" s="240"/>
    </row>
    <row r="2259" spans="4:4">
      <c r="D2259" s="240"/>
    </row>
    <row r="2260" spans="4:4">
      <c r="D2260" s="240"/>
    </row>
    <row r="2261" spans="4:4">
      <c r="D2261" s="240"/>
    </row>
    <row r="2262" spans="4:4">
      <c r="D2262" s="240"/>
    </row>
    <row r="2263" spans="4:4">
      <c r="D2263" s="240"/>
    </row>
    <row r="2264" spans="4:4">
      <c r="D2264" s="240"/>
    </row>
    <row r="2265" spans="4:4">
      <c r="D2265" s="240"/>
    </row>
    <row r="2266" spans="4:4">
      <c r="D2266" s="240"/>
    </row>
    <row r="2267" spans="4:4">
      <c r="D2267" s="240"/>
    </row>
    <row r="2268" spans="4:4">
      <c r="D2268" s="240"/>
    </row>
    <row r="2269" spans="4:4">
      <c r="D2269" s="240"/>
    </row>
    <row r="2270" spans="4:4">
      <c r="D2270" s="240"/>
    </row>
    <row r="2271" spans="4:4">
      <c r="D2271" s="240"/>
    </row>
    <row r="2272" spans="4:4">
      <c r="D2272" s="240"/>
    </row>
    <row r="2273" spans="4:4">
      <c r="D2273" s="240"/>
    </row>
    <row r="2274" spans="4:4">
      <c r="D2274" s="240"/>
    </row>
    <row r="2275" spans="4:4">
      <c r="D2275" s="240"/>
    </row>
    <row r="2276" spans="4:4">
      <c r="D2276" s="240"/>
    </row>
    <row r="2277" spans="4:4">
      <c r="D2277" s="240"/>
    </row>
    <row r="2278" spans="4:4">
      <c r="D2278" s="240"/>
    </row>
    <row r="2279" spans="4:4">
      <c r="D2279" s="240"/>
    </row>
    <row r="2280" spans="4:4">
      <c r="D2280" s="240"/>
    </row>
    <row r="2281" spans="4:4">
      <c r="D2281" s="240"/>
    </row>
    <row r="2282" spans="4:4">
      <c r="D2282" s="240"/>
    </row>
    <row r="2283" spans="4:4">
      <c r="D2283" s="240"/>
    </row>
    <row r="2284" spans="4:4">
      <c r="D2284" s="240"/>
    </row>
    <row r="2285" spans="4:4">
      <c r="D2285" s="240"/>
    </row>
    <row r="2286" spans="4:4">
      <c r="D2286" s="240"/>
    </row>
    <row r="2287" spans="4:4">
      <c r="D2287" s="240"/>
    </row>
    <row r="2288" spans="4:4">
      <c r="D2288" s="240"/>
    </row>
    <row r="2289" spans="4:4">
      <c r="D2289" s="240"/>
    </row>
    <row r="2290" spans="4:4">
      <c r="D2290" s="240"/>
    </row>
    <row r="2291" spans="4:4">
      <c r="D2291" s="240"/>
    </row>
    <row r="2292" spans="4:4">
      <c r="D2292" s="240"/>
    </row>
    <row r="2293" spans="4:4">
      <c r="D2293" s="240"/>
    </row>
    <row r="2294" spans="4:4">
      <c r="D2294" s="240"/>
    </row>
    <row r="2295" spans="4:4">
      <c r="D2295" s="240"/>
    </row>
    <row r="2296" spans="4:4">
      <c r="D2296" s="240"/>
    </row>
    <row r="2297" spans="4:4">
      <c r="D2297" s="240"/>
    </row>
    <row r="2298" spans="4:4">
      <c r="D2298" s="240"/>
    </row>
    <row r="2299" spans="4:4">
      <c r="D2299" s="240"/>
    </row>
    <row r="2300" spans="4:4">
      <c r="D2300" s="240"/>
    </row>
    <row r="2301" spans="4:4">
      <c r="D2301" s="240"/>
    </row>
    <row r="2302" spans="4:4">
      <c r="D2302" s="240"/>
    </row>
    <row r="2303" spans="4:4">
      <c r="D2303" s="240"/>
    </row>
    <row r="2304" spans="4:4">
      <c r="D2304" s="240"/>
    </row>
    <row r="2305" spans="4:4">
      <c r="D2305" s="240"/>
    </row>
    <row r="2306" spans="4:4">
      <c r="D2306" s="240"/>
    </row>
    <row r="2307" spans="4:4">
      <c r="D2307" s="240"/>
    </row>
    <row r="2308" spans="4:4">
      <c r="D2308" s="240"/>
    </row>
    <row r="2309" spans="4:4">
      <c r="D2309" s="240"/>
    </row>
    <row r="2310" spans="4:4">
      <c r="D2310" s="240"/>
    </row>
    <row r="2311" spans="4:4">
      <c r="D2311" s="240"/>
    </row>
    <row r="2312" spans="4:4">
      <c r="D2312" s="240"/>
    </row>
    <row r="2313" spans="4:4">
      <c r="D2313" s="240"/>
    </row>
    <row r="2314" spans="4:4">
      <c r="D2314" s="240"/>
    </row>
    <row r="2315" spans="4:4">
      <c r="D2315" s="240"/>
    </row>
    <row r="2316" spans="4:4">
      <c r="D2316" s="240"/>
    </row>
    <row r="2317" spans="4:4">
      <c r="D2317" s="240"/>
    </row>
    <row r="2318" spans="4:4">
      <c r="D2318" s="240"/>
    </row>
    <row r="2319" spans="4:4">
      <c r="D2319" s="240"/>
    </row>
    <row r="2320" spans="4:4">
      <c r="D2320" s="240"/>
    </row>
    <row r="2321" spans="4:4">
      <c r="D2321" s="240"/>
    </row>
    <row r="2322" spans="4:4">
      <c r="D2322" s="240"/>
    </row>
    <row r="2323" spans="4:4">
      <c r="D2323" s="240"/>
    </row>
    <row r="2324" spans="4:4">
      <c r="D2324" s="240"/>
    </row>
    <row r="2325" spans="4:4">
      <c r="D2325" s="240"/>
    </row>
    <row r="2326" spans="4:4">
      <c r="D2326" s="240"/>
    </row>
    <row r="2327" spans="4:4">
      <c r="D2327" s="240"/>
    </row>
    <row r="2328" spans="4:4">
      <c r="D2328" s="240"/>
    </row>
    <row r="2329" spans="4:4">
      <c r="D2329" s="240"/>
    </row>
    <row r="2330" spans="4:4">
      <c r="D2330" s="240"/>
    </row>
    <row r="2331" spans="4:4">
      <c r="D2331" s="240"/>
    </row>
    <row r="2332" spans="4:4">
      <c r="D2332" s="240"/>
    </row>
    <row r="2333" spans="4:4">
      <c r="D2333" s="240"/>
    </row>
    <row r="2334" spans="4:4">
      <c r="D2334" s="240"/>
    </row>
    <row r="2335" spans="4:4">
      <c r="D2335" s="240"/>
    </row>
    <row r="2336" spans="4:4">
      <c r="D2336" s="240"/>
    </row>
    <row r="2337" spans="4:4">
      <c r="D2337" s="240"/>
    </row>
    <row r="2338" spans="4:4">
      <c r="D2338" s="240"/>
    </row>
    <row r="2339" spans="4:4">
      <c r="D2339" s="240"/>
    </row>
    <row r="2340" spans="4:4">
      <c r="D2340" s="240"/>
    </row>
    <row r="2341" spans="4:4">
      <c r="D2341" s="240"/>
    </row>
    <row r="2342" spans="4:4">
      <c r="D2342" s="240"/>
    </row>
    <row r="2343" spans="4:4">
      <c r="D2343" s="240"/>
    </row>
    <row r="2344" spans="4:4">
      <c r="D2344" s="240"/>
    </row>
    <row r="2345" spans="4:4">
      <c r="D2345" s="240"/>
    </row>
    <row r="2346" spans="4:4">
      <c r="D2346" s="240"/>
    </row>
    <row r="2347" spans="4:4">
      <c r="D2347" s="240"/>
    </row>
    <row r="2348" spans="4:4">
      <c r="D2348" s="240"/>
    </row>
    <row r="2349" spans="4:4">
      <c r="D2349" s="240"/>
    </row>
    <row r="2350" spans="4:4">
      <c r="D2350" s="240"/>
    </row>
    <row r="2351" spans="4:4">
      <c r="D2351" s="240"/>
    </row>
    <row r="2352" spans="4:4">
      <c r="D2352" s="240"/>
    </row>
    <row r="2353" spans="4:4">
      <c r="D2353" s="240"/>
    </row>
    <row r="2354" spans="4:4">
      <c r="D2354" s="240"/>
    </row>
    <row r="2355" spans="4:4">
      <c r="D2355" s="240"/>
    </row>
    <row r="2356" spans="4:4">
      <c r="D2356" s="240"/>
    </row>
    <row r="2357" spans="4:4">
      <c r="D2357" s="240"/>
    </row>
    <row r="2358" spans="4:4">
      <c r="D2358" s="240"/>
    </row>
    <row r="2359" spans="4:4">
      <c r="D2359" s="240"/>
    </row>
    <row r="2360" spans="4:4">
      <c r="D2360" s="240"/>
    </row>
    <row r="2361" spans="4:4">
      <c r="D2361" s="240"/>
    </row>
    <row r="2362" spans="4:4">
      <c r="D2362" s="240"/>
    </row>
    <row r="2363" spans="4:4">
      <c r="D2363" s="240"/>
    </row>
    <row r="2364" spans="4:4">
      <c r="D2364" s="240"/>
    </row>
    <row r="2365" spans="4:4">
      <c r="D2365" s="240"/>
    </row>
    <row r="2366" spans="4:4">
      <c r="D2366" s="240"/>
    </row>
    <row r="2367" spans="4:4">
      <c r="D2367" s="240"/>
    </row>
    <row r="2368" spans="4:4">
      <c r="D2368" s="240"/>
    </row>
    <row r="2369" spans="4:4">
      <c r="D2369" s="240"/>
    </row>
    <row r="2370" spans="4:4">
      <c r="D2370" s="240"/>
    </row>
    <row r="2371" spans="4:4">
      <c r="D2371" s="240"/>
    </row>
    <row r="2372" spans="4:4">
      <c r="D2372" s="240"/>
    </row>
    <row r="2373" spans="4:4">
      <c r="D2373" s="240"/>
    </row>
    <row r="2374" spans="4:4">
      <c r="D2374" s="240"/>
    </row>
    <row r="2375" spans="4:4">
      <c r="D2375" s="240"/>
    </row>
    <row r="2376" spans="4:4">
      <c r="D2376" s="240"/>
    </row>
    <row r="2377" spans="4:4">
      <c r="D2377" s="240"/>
    </row>
    <row r="2378" spans="4:4">
      <c r="D2378" s="240"/>
    </row>
    <row r="2379" spans="4:4">
      <c r="D2379" s="240"/>
    </row>
    <row r="2380" spans="4:4">
      <c r="D2380" s="240"/>
    </row>
    <row r="2381" spans="4:4">
      <c r="D2381" s="240"/>
    </row>
    <row r="2382" spans="4:4">
      <c r="D2382" s="240"/>
    </row>
    <row r="2383" spans="4:4">
      <c r="D2383" s="240"/>
    </row>
    <row r="2384" spans="4:4">
      <c r="D2384" s="240"/>
    </row>
    <row r="2385" spans="4:4">
      <c r="D2385" s="240"/>
    </row>
    <row r="2386" spans="4:4">
      <c r="D2386" s="240"/>
    </row>
    <row r="2387" spans="4:4">
      <c r="D2387" s="240"/>
    </row>
    <row r="2388" spans="4:4">
      <c r="D2388" s="240"/>
    </row>
    <row r="2389" spans="4:4">
      <c r="D2389" s="240"/>
    </row>
    <row r="2390" spans="4:4">
      <c r="D2390" s="240"/>
    </row>
    <row r="2391" spans="4:4">
      <c r="D2391" s="240"/>
    </row>
    <row r="2392" spans="4:4">
      <c r="D2392" s="240"/>
    </row>
    <row r="2393" spans="4:4">
      <c r="D2393" s="240"/>
    </row>
    <row r="2394" spans="4:4">
      <c r="D2394" s="240"/>
    </row>
    <row r="2395" spans="4:4">
      <c r="D2395" s="240"/>
    </row>
    <row r="2396" spans="4:4">
      <c r="D2396" s="240"/>
    </row>
    <row r="2397" spans="4:4">
      <c r="D2397" s="240"/>
    </row>
    <row r="2398" spans="4:4">
      <c r="D2398" s="240"/>
    </row>
    <row r="2399" spans="4:4">
      <c r="D2399" s="240"/>
    </row>
    <row r="2400" spans="4:4">
      <c r="D2400" s="240"/>
    </row>
    <row r="2401" spans="4:4">
      <c r="D2401" s="240"/>
    </row>
    <row r="2402" spans="4:4">
      <c r="D2402" s="240"/>
    </row>
    <row r="2403" spans="4:4">
      <c r="D2403" s="240"/>
    </row>
    <row r="2404" spans="4:4">
      <c r="D2404" s="240"/>
    </row>
    <row r="2405" spans="4:4">
      <c r="D2405" s="240"/>
    </row>
    <row r="2406" spans="4:4">
      <c r="D2406" s="240"/>
    </row>
    <row r="2407" spans="4:4">
      <c r="D2407" s="240"/>
    </row>
    <row r="2408" spans="4:4">
      <c r="D2408" s="240"/>
    </row>
    <row r="2409" spans="4:4">
      <c r="D2409" s="240"/>
    </row>
    <row r="2410" spans="4:4">
      <c r="D2410" s="240"/>
    </row>
    <row r="2411" spans="4:4">
      <c r="D2411" s="240"/>
    </row>
    <row r="2412" spans="4:4">
      <c r="D2412" s="240"/>
    </row>
    <row r="2413" spans="4:4">
      <c r="D2413" s="240"/>
    </row>
    <row r="2414" spans="4:4">
      <c r="D2414" s="240"/>
    </row>
    <row r="2415" spans="4:4">
      <c r="D2415" s="240"/>
    </row>
    <row r="2416" spans="4:4">
      <c r="D2416" s="240"/>
    </row>
    <row r="2417" spans="4:4">
      <c r="D2417" s="240"/>
    </row>
    <row r="2418" spans="4:4">
      <c r="D2418" s="240"/>
    </row>
    <row r="2419" spans="4:4">
      <c r="D2419" s="240"/>
    </row>
    <row r="2420" spans="4:4">
      <c r="D2420" s="240"/>
    </row>
    <row r="2421" spans="4:4">
      <c r="D2421" s="240"/>
    </row>
    <row r="2422" spans="4:4">
      <c r="D2422" s="240"/>
    </row>
    <row r="2423" spans="4:4">
      <c r="D2423" s="240"/>
    </row>
    <row r="2424" spans="4:4">
      <c r="D2424" s="240"/>
    </row>
    <row r="2425" spans="4:4">
      <c r="D2425" s="240"/>
    </row>
    <row r="2426" spans="4:4">
      <c r="D2426" s="240"/>
    </row>
    <row r="2427" spans="4:4">
      <c r="D2427" s="240"/>
    </row>
    <row r="2428" spans="4:4">
      <c r="D2428" s="240"/>
    </row>
    <row r="2429" spans="4:4">
      <c r="D2429" s="240"/>
    </row>
    <row r="2430" spans="4:4">
      <c r="D2430" s="240"/>
    </row>
    <row r="2431" spans="4:4">
      <c r="D2431" s="240"/>
    </row>
    <row r="2432" spans="4:4">
      <c r="D2432" s="240"/>
    </row>
    <row r="2433" spans="4:4">
      <c r="D2433" s="240"/>
    </row>
    <row r="2434" spans="4:4">
      <c r="D2434" s="240"/>
    </row>
    <row r="2435" spans="4:4">
      <c r="D2435" s="240"/>
    </row>
    <row r="2436" spans="4:4">
      <c r="D2436" s="240"/>
    </row>
    <row r="2437" spans="4:4">
      <c r="D2437" s="240"/>
    </row>
    <row r="2438" spans="4:4">
      <c r="D2438" s="240"/>
    </row>
    <row r="2439" spans="4:4">
      <c r="D2439" s="240"/>
    </row>
    <row r="2440" spans="4:4">
      <c r="D2440" s="240"/>
    </row>
    <row r="2441" spans="4:4">
      <c r="D2441" s="240"/>
    </row>
    <row r="2442" spans="4:4">
      <c r="D2442" s="240"/>
    </row>
    <row r="2443" spans="4:4">
      <c r="D2443" s="240"/>
    </row>
    <row r="2444" spans="4:4">
      <c r="D2444" s="240"/>
    </row>
    <row r="2445" spans="4:4">
      <c r="D2445" s="240"/>
    </row>
    <row r="2446" spans="4:4">
      <c r="D2446" s="240"/>
    </row>
    <row r="2447" spans="4:4">
      <c r="D2447" s="240"/>
    </row>
    <row r="2448" spans="4:4">
      <c r="D2448" s="240"/>
    </row>
    <row r="2449" spans="4:4">
      <c r="D2449" s="240"/>
    </row>
    <row r="2450" spans="4:4">
      <c r="D2450" s="240"/>
    </row>
    <row r="2451" spans="4:4">
      <c r="D2451" s="240"/>
    </row>
    <row r="2452" spans="4:4">
      <c r="D2452" s="240"/>
    </row>
    <row r="2453" spans="4:4">
      <c r="D2453" s="240"/>
    </row>
    <row r="2454" spans="4:4">
      <c r="D2454" s="240"/>
    </row>
    <row r="2455" spans="4:4">
      <c r="D2455" s="240"/>
    </row>
    <row r="2456" spans="4:4">
      <c r="D2456" s="240"/>
    </row>
    <row r="2457" spans="4:4">
      <c r="D2457" s="240"/>
    </row>
    <row r="2458" spans="4:4">
      <c r="D2458" s="240"/>
    </row>
    <row r="2459" spans="4:4">
      <c r="D2459" s="240"/>
    </row>
    <row r="2460" spans="4:4">
      <c r="D2460" s="240"/>
    </row>
    <row r="2461" spans="4:4">
      <c r="D2461" s="240"/>
    </row>
    <row r="2462" spans="4:4">
      <c r="D2462" s="240"/>
    </row>
    <row r="2463" spans="4:4">
      <c r="D2463" s="240"/>
    </row>
    <row r="2464" spans="4:4">
      <c r="D2464" s="240"/>
    </row>
    <row r="2465" spans="4:4">
      <c r="D2465" s="240"/>
    </row>
    <row r="2466" spans="4:4">
      <c r="D2466" s="240"/>
    </row>
    <row r="2467" spans="4:4">
      <c r="D2467" s="240"/>
    </row>
    <row r="2468" spans="4:4">
      <c r="D2468" s="240"/>
    </row>
    <row r="2469" spans="4:4">
      <c r="D2469" s="240"/>
    </row>
    <row r="2470" spans="4:4">
      <c r="D2470" s="240"/>
    </row>
    <row r="2471" spans="4:4">
      <c r="D2471" s="240"/>
    </row>
    <row r="2472" spans="4:4">
      <c r="D2472" s="240"/>
    </row>
    <row r="2473" spans="4:4">
      <c r="D2473" s="240"/>
    </row>
    <row r="2474" spans="4:4">
      <c r="D2474" s="240"/>
    </row>
    <row r="2475" spans="4:4">
      <c r="D2475" s="240"/>
    </row>
    <row r="2476" spans="4:4">
      <c r="D2476" s="240"/>
    </row>
    <row r="2477" spans="4:4">
      <c r="D2477" s="240"/>
    </row>
    <row r="2478" spans="4:4">
      <c r="D2478" s="240"/>
    </row>
    <row r="2479" spans="4:4">
      <c r="D2479" s="240"/>
    </row>
    <row r="2480" spans="4:4">
      <c r="D2480" s="240"/>
    </row>
    <row r="2481" spans="4:4">
      <c r="D2481" s="240"/>
    </row>
    <row r="2482" spans="4:4">
      <c r="D2482" s="240"/>
    </row>
    <row r="2483" spans="4:4">
      <c r="D2483" s="240"/>
    </row>
    <row r="2484" spans="4:4">
      <c r="D2484" s="240"/>
    </row>
    <row r="2485" spans="4:4">
      <c r="D2485" s="240"/>
    </row>
    <row r="2486" spans="4:4">
      <c r="D2486" s="240"/>
    </row>
    <row r="2487" spans="4:4">
      <c r="D2487" s="240"/>
    </row>
    <row r="2488" spans="4:4">
      <c r="D2488" s="240"/>
    </row>
    <row r="2489" spans="4:4">
      <c r="D2489" s="240"/>
    </row>
    <row r="2490" spans="4:4">
      <c r="D2490" s="240"/>
    </row>
    <row r="2491" spans="4:4">
      <c r="D2491" s="240"/>
    </row>
    <row r="2492" spans="4:4">
      <c r="D2492" s="240"/>
    </row>
    <row r="2493" spans="4:4">
      <c r="D2493" s="240"/>
    </row>
    <row r="2494" spans="4:4">
      <c r="D2494" s="240"/>
    </row>
    <row r="2495" spans="4:4">
      <c r="D2495" s="240"/>
    </row>
    <row r="2496" spans="4:4">
      <c r="D2496" s="240"/>
    </row>
    <row r="2497" spans="4:4">
      <c r="D2497" s="240"/>
    </row>
    <row r="2498" spans="4:4">
      <c r="D2498" s="240"/>
    </row>
    <row r="2499" spans="4:4">
      <c r="D2499" s="240"/>
    </row>
    <row r="2500" spans="4:4">
      <c r="D2500" s="240"/>
    </row>
    <row r="2501" spans="4:4">
      <c r="D2501" s="240"/>
    </row>
    <row r="2502" spans="4:4">
      <c r="D2502" s="240"/>
    </row>
    <row r="2503" spans="4:4">
      <c r="D2503" s="240"/>
    </row>
    <row r="2504" spans="4:4">
      <c r="D2504" s="240"/>
    </row>
    <row r="2505" spans="4:4">
      <c r="D2505" s="240"/>
    </row>
    <row r="2506" spans="4:4">
      <c r="D2506" s="240"/>
    </row>
    <row r="2507" spans="4:4">
      <c r="D2507" s="240"/>
    </row>
    <row r="2508" spans="4:4">
      <c r="D2508" s="240"/>
    </row>
    <row r="2509" spans="4:4">
      <c r="D2509" s="240"/>
    </row>
    <row r="2510" spans="4:4">
      <c r="D2510" s="240"/>
    </row>
    <row r="2511" spans="4:4">
      <c r="D2511" s="240"/>
    </row>
    <row r="2512" spans="4:4">
      <c r="D2512" s="240"/>
    </row>
    <row r="2513" spans="4:4">
      <c r="D2513" s="240"/>
    </row>
    <row r="2514" spans="4:4">
      <c r="D2514" s="240"/>
    </row>
    <row r="2515" spans="4:4">
      <c r="D2515" s="240"/>
    </row>
    <row r="2516" spans="4:4">
      <c r="D2516" s="240"/>
    </row>
    <row r="2517" spans="4:4">
      <c r="D2517" s="240"/>
    </row>
    <row r="2518" spans="4:4">
      <c r="D2518" s="240"/>
    </row>
    <row r="2519" spans="4:4">
      <c r="D2519" s="240"/>
    </row>
    <row r="2520" spans="4:4">
      <c r="D2520" s="240"/>
    </row>
    <row r="2521" spans="4:4">
      <c r="D2521" s="240"/>
    </row>
    <row r="2522" spans="4:4">
      <c r="D2522" s="240"/>
    </row>
    <row r="2523" spans="4:4">
      <c r="D2523" s="240"/>
    </row>
    <row r="2524" spans="4:4">
      <c r="D2524" s="240"/>
    </row>
    <row r="2525" spans="4:4">
      <c r="D2525" s="240"/>
    </row>
    <row r="2526" spans="4:4">
      <c r="D2526" s="240"/>
    </row>
    <row r="2527" spans="4:4">
      <c r="D2527" s="240"/>
    </row>
    <row r="2528" spans="4:4">
      <c r="D2528" s="240"/>
    </row>
    <row r="2529" spans="4:4">
      <c r="D2529" s="240"/>
    </row>
    <row r="2530" spans="4:4">
      <c r="D2530" s="240"/>
    </row>
    <row r="2531" spans="4:4">
      <c r="D2531" s="240"/>
    </row>
    <row r="2532" spans="4:4">
      <c r="D2532" s="240"/>
    </row>
    <row r="2533" spans="4:4">
      <c r="D2533" s="240"/>
    </row>
    <row r="2534" spans="4:4">
      <c r="D2534" s="240"/>
    </row>
    <row r="2535" spans="4:4">
      <c r="D2535" s="240"/>
    </row>
    <row r="2536" spans="4:4">
      <c r="D2536" s="240"/>
    </row>
    <row r="2537" spans="4:4">
      <c r="D2537" s="240"/>
    </row>
    <row r="2538" spans="4:4">
      <c r="D2538" s="240"/>
    </row>
    <row r="2539" spans="4:4">
      <c r="D2539" s="240"/>
    </row>
    <row r="2540" spans="4:4">
      <c r="D2540" s="240"/>
    </row>
    <row r="2541" spans="4:4">
      <c r="D2541" s="240"/>
    </row>
    <row r="2542" spans="4:4">
      <c r="D2542" s="240"/>
    </row>
    <row r="2543" spans="4:4">
      <c r="D2543" s="240"/>
    </row>
    <row r="2544" spans="4:4">
      <c r="D2544" s="240"/>
    </row>
    <row r="2545" spans="4:4">
      <c r="D2545" s="240"/>
    </row>
    <row r="2546" spans="4:4">
      <c r="D2546" s="240"/>
    </row>
    <row r="2547" spans="4:4">
      <c r="D2547" s="240"/>
    </row>
    <row r="2548" spans="4:4">
      <c r="D2548" s="240"/>
    </row>
    <row r="2549" spans="4:4">
      <c r="D2549" s="240"/>
    </row>
    <row r="2550" spans="4:4">
      <c r="D2550" s="240"/>
    </row>
    <row r="2551" spans="4:4">
      <c r="D2551" s="240"/>
    </row>
    <row r="2552" spans="4:4">
      <c r="D2552" s="240"/>
    </row>
    <row r="2553" spans="4:4">
      <c r="D2553" s="240"/>
    </row>
    <row r="2554" spans="4:4">
      <c r="D2554" s="240"/>
    </row>
    <row r="2555" spans="4:4">
      <c r="D2555" s="240"/>
    </row>
    <row r="2556" spans="4:4">
      <c r="D2556" s="240"/>
    </row>
    <row r="2557" spans="4:4">
      <c r="D2557" s="240"/>
    </row>
    <row r="2558" spans="4:4">
      <c r="D2558" s="240"/>
    </row>
    <row r="2559" spans="4:4">
      <c r="D2559" s="240"/>
    </row>
    <row r="2560" spans="4:4">
      <c r="D2560" s="240"/>
    </row>
    <row r="2561" spans="4:4">
      <c r="D2561" s="240"/>
    </row>
    <row r="2562" spans="4:4">
      <c r="D2562" s="240"/>
    </row>
    <row r="2563" spans="4:4">
      <c r="D2563" s="240"/>
    </row>
    <row r="2564" spans="4:4">
      <c r="D2564" s="240"/>
    </row>
    <row r="2565" spans="4:4">
      <c r="D2565" s="240"/>
    </row>
    <row r="2566" spans="4:4">
      <c r="D2566" s="240"/>
    </row>
    <row r="2567" spans="4:4">
      <c r="D2567" s="240"/>
    </row>
    <row r="2568" spans="4:4">
      <c r="D2568" s="240"/>
    </row>
    <row r="2569" spans="4:4">
      <c r="D2569" s="240"/>
    </row>
    <row r="2570" spans="4:4">
      <c r="D2570" s="240"/>
    </row>
    <row r="2571" spans="4:4">
      <c r="D2571" s="240"/>
    </row>
    <row r="2572" spans="4:4">
      <c r="D2572" s="240"/>
    </row>
    <row r="2573" spans="4:4">
      <c r="D2573" s="240"/>
    </row>
    <row r="2574" spans="4:4">
      <c r="D2574" s="240"/>
    </row>
    <row r="2575" spans="4:4">
      <c r="D2575" s="240"/>
    </row>
    <row r="2576" spans="4:4">
      <c r="D2576" s="240"/>
    </row>
    <row r="2577" spans="4:4">
      <c r="D2577" s="240"/>
    </row>
    <row r="2578" spans="4:4">
      <c r="D2578" s="240"/>
    </row>
    <row r="2579" spans="4:4">
      <c r="D2579" s="240"/>
    </row>
    <row r="2580" spans="4:4">
      <c r="D2580" s="240"/>
    </row>
    <row r="2581" spans="4:4">
      <c r="D2581" s="240"/>
    </row>
    <row r="2582" spans="4:4">
      <c r="D2582" s="240"/>
    </row>
    <row r="2583" spans="4:4">
      <c r="D2583" s="240"/>
    </row>
    <row r="2584" spans="4:4">
      <c r="D2584" s="240"/>
    </row>
    <row r="2585" spans="4:4">
      <c r="D2585" s="240"/>
    </row>
    <row r="2586" spans="4:4">
      <c r="D2586" s="240"/>
    </row>
    <row r="2587" spans="4:4">
      <c r="D2587" s="240"/>
    </row>
    <row r="2588" spans="4:4">
      <c r="D2588" s="240"/>
    </row>
    <row r="2589" spans="4:4">
      <c r="D2589" s="240"/>
    </row>
    <row r="2590" spans="4:4">
      <c r="D2590" s="240"/>
    </row>
    <row r="2591" spans="4:4">
      <c r="D2591" s="240"/>
    </row>
    <row r="2592" spans="4:4">
      <c r="D2592" s="240"/>
    </row>
    <row r="2593" spans="4:4">
      <c r="D2593" s="240"/>
    </row>
    <row r="2594" spans="4:4">
      <c r="D2594" s="240"/>
    </row>
    <row r="2595" spans="4:4">
      <c r="D2595" s="240"/>
    </row>
    <row r="2596" spans="4:4">
      <c r="D2596" s="240"/>
    </row>
    <row r="2597" spans="4:4">
      <c r="D2597" s="240"/>
    </row>
    <row r="2598" spans="4:4">
      <c r="D2598" s="240"/>
    </row>
    <row r="2599" spans="4:4">
      <c r="D2599" s="240"/>
    </row>
    <row r="2600" spans="4:4">
      <c r="D2600" s="240"/>
    </row>
    <row r="2601" spans="4:4">
      <c r="D2601" s="240"/>
    </row>
    <row r="2602" spans="4:4">
      <c r="D2602" s="240"/>
    </row>
    <row r="2603" spans="4:4">
      <c r="D2603" s="240"/>
    </row>
    <row r="2604" spans="4:4">
      <c r="D2604" s="240"/>
    </row>
    <row r="2605" spans="4:4">
      <c r="D2605" s="240"/>
    </row>
    <row r="2606" spans="4:4">
      <c r="D2606" s="240"/>
    </row>
    <row r="2607" spans="4:4">
      <c r="D2607" s="240"/>
    </row>
    <row r="2608" spans="4:4">
      <c r="D2608" s="240"/>
    </row>
    <row r="2609" spans="4:4">
      <c r="D2609" s="240"/>
    </row>
    <row r="2610" spans="4:4">
      <c r="D2610" s="240"/>
    </row>
    <row r="2611" spans="4:4">
      <c r="D2611" s="240"/>
    </row>
    <row r="2612" spans="4:4">
      <c r="D2612" s="240"/>
    </row>
    <row r="2613" spans="4:4">
      <c r="D2613" s="240"/>
    </row>
    <row r="2614" spans="4:4">
      <c r="D2614" s="240"/>
    </row>
    <row r="2615" spans="4:4">
      <c r="D2615" s="240"/>
    </row>
    <row r="2616" spans="4:4">
      <c r="D2616" s="240"/>
    </row>
    <row r="2617" spans="4:4">
      <c r="D2617" s="240"/>
    </row>
    <row r="2618" spans="4:4">
      <c r="D2618" s="240"/>
    </row>
    <row r="2619" spans="4:4">
      <c r="D2619" s="240"/>
    </row>
    <row r="2620" spans="4:4">
      <c r="D2620" s="240"/>
    </row>
    <row r="2621" spans="4:4">
      <c r="D2621" s="240"/>
    </row>
    <row r="2622" spans="4:4">
      <c r="D2622" s="240"/>
    </row>
    <row r="2623" spans="4:4">
      <c r="D2623" s="240"/>
    </row>
    <row r="2624" spans="4:4">
      <c r="D2624" s="240"/>
    </row>
    <row r="2625" spans="4:4">
      <c r="D2625" s="240"/>
    </row>
    <row r="2626" spans="4:4">
      <c r="D2626" s="240"/>
    </row>
    <row r="2627" spans="4:4">
      <c r="D2627" s="240"/>
    </row>
    <row r="2628" spans="4:4">
      <c r="D2628" s="240"/>
    </row>
    <row r="2629" spans="4:4">
      <c r="D2629" s="240"/>
    </row>
    <row r="2630" spans="4:4">
      <c r="D2630" s="240"/>
    </row>
    <row r="2631" spans="4:4">
      <c r="D2631" s="240"/>
    </row>
    <row r="2632" spans="4:4">
      <c r="D2632" s="240"/>
    </row>
    <row r="2633" spans="4:4">
      <c r="D2633" s="240"/>
    </row>
    <row r="2634" spans="4:4">
      <c r="D2634" s="240"/>
    </row>
    <row r="2635" spans="4:4">
      <c r="D2635" s="240"/>
    </row>
    <row r="2636" spans="4:4">
      <c r="D2636" s="240"/>
    </row>
    <row r="2637" spans="4:4">
      <c r="D2637" s="240"/>
    </row>
    <row r="2638" spans="4:4">
      <c r="D2638" s="240"/>
    </row>
    <row r="2639" spans="4:4">
      <c r="D2639" s="240"/>
    </row>
    <row r="2640" spans="4:4">
      <c r="D2640" s="240"/>
    </row>
    <row r="2641" spans="4:4">
      <c r="D2641" s="240"/>
    </row>
    <row r="2642" spans="4:4">
      <c r="D2642" s="240"/>
    </row>
    <row r="2643" spans="4:4">
      <c r="D2643" s="240"/>
    </row>
    <row r="2644" spans="4:4">
      <c r="D2644" s="240"/>
    </row>
    <row r="2645" spans="4:4">
      <c r="D2645" s="240"/>
    </row>
    <row r="2646" spans="4:4">
      <c r="D2646" s="240"/>
    </row>
    <row r="2647" spans="4:4">
      <c r="D2647" s="240"/>
    </row>
    <row r="2648" spans="4:4">
      <c r="D2648" s="240"/>
    </row>
    <row r="2649" spans="4:4">
      <c r="D2649" s="240"/>
    </row>
    <row r="2650" spans="4:4">
      <c r="D2650" s="240"/>
    </row>
    <row r="2651" spans="4:4">
      <c r="D2651" s="240"/>
    </row>
    <row r="2652" spans="4:4">
      <c r="D2652" s="240"/>
    </row>
    <row r="2653" spans="4:4">
      <c r="D2653" s="240"/>
    </row>
    <row r="2654" spans="4:4">
      <c r="D2654" s="240"/>
    </row>
    <row r="2655" spans="4:4">
      <c r="D2655" s="240"/>
    </row>
    <row r="2656" spans="4:4">
      <c r="D2656" s="240"/>
    </row>
    <row r="2657" spans="4:4">
      <c r="D2657" s="240"/>
    </row>
    <row r="2658" spans="4:4">
      <c r="D2658" s="240"/>
    </row>
    <row r="2659" spans="4:4">
      <c r="D2659" s="240"/>
    </row>
    <row r="2660" spans="4:4">
      <c r="D2660" s="240"/>
    </row>
    <row r="2661" spans="4:4">
      <c r="D2661" s="240"/>
    </row>
    <row r="2662" spans="4:4">
      <c r="D2662" s="240"/>
    </row>
    <row r="2663" spans="4:4">
      <c r="D2663" s="240"/>
    </row>
    <row r="2664" spans="4:4">
      <c r="D2664" s="240"/>
    </row>
    <row r="2665" spans="4:4">
      <c r="D2665" s="240"/>
    </row>
    <row r="2666" spans="4:4">
      <c r="D2666" s="240"/>
    </row>
    <row r="2667" spans="4:4">
      <c r="D2667" s="240"/>
    </row>
    <row r="2668" spans="4:4">
      <c r="D2668" s="240"/>
    </row>
    <row r="2669" spans="4:4">
      <c r="D2669" s="240"/>
    </row>
    <row r="2670" spans="4:4">
      <c r="D2670" s="240"/>
    </row>
    <row r="2671" spans="4:4">
      <c r="D2671" s="240"/>
    </row>
    <row r="2672" spans="4:4">
      <c r="D2672" s="240"/>
    </row>
    <row r="2673" spans="4:4">
      <c r="D2673" s="240"/>
    </row>
    <row r="2674" spans="4:4">
      <c r="D2674" s="240"/>
    </row>
    <row r="2675" spans="4:4">
      <c r="D2675" s="240"/>
    </row>
    <row r="2676" spans="4:4">
      <c r="D2676" s="240"/>
    </row>
    <row r="2677" spans="4:4">
      <c r="D2677" s="240"/>
    </row>
    <row r="2678" spans="4:4">
      <c r="D2678" s="240"/>
    </row>
    <row r="2679" spans="4:4">
      <c r="D2679" s="240"/>
    </row>
    <row r="2680" spans="4:4">
      <c r="D2680" s="240"/>
    </row>
    <row r="2681" spans="4:4">
      <c r="D2681" s="240"/>
    </row>
    <row r="2682" spans="4:4">
      <c r="D2682" s="240"/>
    </row>
    <row r="2683" spans="4:4">
      <c r="D2683" s="240"/>
    </row>
    <row r="2684" spans="4:4">
      <c r="D2684" s="240"/>
    </row>
    <row r="2685" spans="4:4">
      <c r="D2685" s="240"/>
    </row>
    <row r="2686" spans="4:4">
      <c r="D2686" s="240"/>
    </row>
    <row r="2687" spans="4:4">
      <c r="D2687" s="240"/>
    </row>
    <row r="2688" spans="4:4">
      <c r="D2688" s="240"/>
    </row>
    <row r="2689" spans="4:4">
      <c r="D2689" s="240"/>
    </row>
    <row r="2690" spans="4:4">
      <c r="D2690" s="240"/>
    </row>
    <row r="2691" spans="4:4">
      <c r="D2691" s="240"/>
    </row>
    <row r="2692" spans="4:4">
      <c r="D2692" s="240"/>
    </row>
    <row r="2693" spans="4:4">
      <c r="D2693" s="240"/>
    </row>
    <row r="2694" spans="4:4">
      <c r="D2694" s="240"/>
    </row>
    <row r="2695" spans="4:4">
      <c r="D2695" s="240"/>
    </row>
    <row r="2696" spans="4:4">
      <c r="D2696" s="240"/>
    </row>
    <row r="2697" spans="4:4">
      <c r="D2697" s="240"/>
    </row>
    <row r="2698" spans="4:4">
      <c r="D2698" s="240"/>
    </row>
    <row r="2699" spans="4:4">
      <c r="D2699" s="240"/>
    </row>
    <row r="2700" spans="4:4">
      <c r="D2700" s="240"/>
    </row>
    <row r="2701" spans="4:4">
      <c r="D2701" s="240"/>
    </row>
    <row r="2702" spans="4:4">
      <c r="D2702" s="240"/>
    </row>
    <row r="2703" spans="4:4">
      <c r="D2703" s="240"/>
    </row>
    <row r="2704" spans="4:4">
      <c r="D2704" s="240"/>
    </row>
    <row r="2705" spans="4:4">
      <c r="D2705" s="240"/>
    </row>
    <row r="2706" spans="4:4">
      <c r="D2706" s="240"/>
    </row>
    <row r="2707" spans="4:4">
      <c r="D2707" s="240"/>
    </row>
    <row r="2708" spans="4:4">
      <c r="D2708" s="240"/>
    </row>
    <row r="2709" spans="4:4">
      <c r="D2709" s="240"/>
    </row>
    <row r="2710" spans="4:4">
      <c r="D2710" s="240"/>
    </row>
    <row r="2711" spans="4:4">
      <c r="D2711" s="240"/>
    </row>
    <row r="2712" spans="4:4">
      <c r="D2712" s="240"/>
    </row>
    <row r="2713" spans="4:4">
      <c r="D2713" s="240"/>
    </row>
    <row r="2714" spans="4:4">
      <c r="D2714" s="240"/>
    </row>
    <row r="2715" spans="4:4">
      <c r="D2715" s="240"/>
    </row>
    <row r="2716" spans="4:4">
      <c r="D2716" s="240"/>
    </row>
    <row r="2717" spans="4:4">
      <c r="D2717" s="240"/>
    </row>
    <row r="2718" spans="4:4">
      <c r="D2718" s="240"/>
    </row>
    <row r="2719" spans="4:4">
      <c r="D2719" s="240"/>
    </row>
    <row r="2720" spans="4:4">
      <c r="D2720" s="240"/>
    </row>
    <row r="2721" spans="4:4">
      <c r="D2721" s="240"/>
    </row>
    <row r="2722" spans="4:4">
      <c r="D2722" s="240"/>
    </row>
    <row r="2723" spans="4:4">
      <c r="D2723" s="240"/>
    </row>
    <row r="2724" spans="4:4">
      <c r="D2724" s="240"/>
    </row>
    <row r="2725" spans="4:4">
      <c r="D2725" s="240"/>
    </row>
    <row r="2726" spans="4:4">
      <c r="D2726" s="240"/>
    </row>
    <row r="2727" spans="4:4">
      <c r="D2727" s="240"/>
    </row>
    <row r="2728" spans="4:4">
      <c r="D2728" s="240"/>
    </row>
    <row r="2729" spans="4:4">
      <c r="D2729" s="240"/>
    </row>
    <row r="2730" spans="4:4">
      <c r="D2730" s="240"/>
    </row>
    <row r="2731" spans="4:4">
      <c r="D2731" s="240"/>
    </row>
    <row r="2732" spans="4:4">
      <c r="D2732" s="240"/>
    </row>
    <row r="2733" spans="4:4">
      <c r="D2733" s="240"/>
    </row>
    <row r="2734" spans="4:4">
      <c r="D2734" s="240"/>
    </row>
    <row r="2735" spans="4:4">
      <c r="D2735" s="240"/>
    </row>
    <row r="2736" spans="4:4">
      <c r="D2736" s="240"/>
    </row>
    <row r="2737" spans="4:4">
      <c r="D2737" s="240"/>
    </row>
    <row r="2738" spans="4:4">
      <c r="D2738" s="240"/>
    </row>
    <row r="2739" spans="4:4">
      <c r="D2739" s="240"/>
    </row>
    <row r="2740" spans="4:4">
      <c r="D2740" s="240"/>
    </row>
    <row r="2741" spans="4:4">
      <c r="D2741" s="240"/>
    </row>
    <row r="2742" spans="4:4">
      <c r="D2742" s="240"/>
    </row>
    <row r="2743" spans="4:4">
      <c r="D2743" s="240"/>
    </row>
    <row r="2744" spans="4:4">
      <c r="D2744" s="240"/>
    </row>
    <row r="2745" spans="4:4">
      <c r="D2745" s="240"/>
    </row>
    <row r="2746" spans="4:4">
      <c r="D2746" s="240"/>
    </row>
    <row r="2747" spans="4:4">
      <c r="D2747" s="240"/>
    </row>
    <row r="2748" spans="4:4">
      <c r="D2748" s="240"/>
    </row>
    <row r="2749" spans="4:4">
      <c r="D2749" s="240"/>
    </row>
    <row r="2750" spans="4:4">
      <c r="D2750" s="240"/>
    </row>
    <row r="2751" spans="4:4">
      <c r="D2751" s="240"/>
    </row>
    <row r="2752" spans="4:4">
      <c r="D2752" s="240"/>
    </row>
    <row r="2753" spans="4:4">
      <c r="D2753" s="240"/>
    </row>
    <row r="2754" spans="4:4">
      <c r="D2754" s="240"/>
    </row>
    <row r="2755" spans="4:4">
      <c r="D2755" s="240"/>
    </row>
    <row r="2756" spans="4:4">
      <c r="D2756" s="240"/>
    </row>
    <row r="2757" spans="4:4">
      <c r="D2757" s="240"/>
    </row>
    <row r="2758" spans="4:4">
      <c r="D2758" s="240"/>
    </row>
    <row r="2759" spans="4:4">
      <c r="D2759" s="240"/>
    </row>
    <row r="2760" spans="4:4">
      <c r="D2760" s="240"/>
    </row>
    <row r="2761" spans="4:4">
      <c r="D2761" s="240"/>
    </row>
    <row r="2762" spans="4:4">
      <c r="D2762" s="240"/>
    </row>
    <row r="2763" spans="4:4">
      <c r="D2763" s="240"/>
    </row>
    <row r="2764" spans="4:4">
      <c r="D2764" s="240"/>
    </row>
    <row r="2765" spans="4:4">
      <c r="D2765" s="240"/>
    </row>
    <row r="2766" spans="4:4">
      <c r="D2766" s="240"/>
    </row>
    <row r="2767" spans="4:4">
      <c r="D2767" s="240"/>
    </row>
    <row r="2768" spans="4:4">
      <c r="D2768" s="240"/>
    </row>
    <row r="2769" spans="4:4">
      <c r="D2769" s="240"/>
    </row>
    <row r="2770" spans="4:4">
      <c r="D2770" s="240"/>
    </row>
    <row r="2771" spans="4:4">
      <c r="D2771" s="240"/>
    </row>
    <row r="2772" spans="4:4">
      <c r="D2772" s="240"/>
    </row>
    <row r="2773" spans="4:4">
      <c r="D2773" s="240"/>
    </row>
    <row r="2774" spans="4:4">
      <c r="D2774" s="240"/>
    </row>
    <row r="2775" spans="4:4">
      <c r="D2775" s="240"/>
    </row>
    <row r="2776" spans="4:4">
      <c r="D2776" s="240"/>
    </row>
    <row r="2777" spans="4:4">
      <c r="D2777" s="240"/>
    </row>
    <row r="2778" spans="4:4">
      <c r="D2778" s="240"/>
    </row>
    <row r="2779" spans="4:4">
      <c r="D2779" s="240"/>
    </row>
    <row r="2780" spans="4:4">
      <c r="D2780" s="240"/>
    </row>
    <row r="2781" spans="4:4">
      <c r="D2781" s="240"/>
    </row>
    <row r="2782" spans="4:4">
      <c r="D2782" s="240"/>
    </row>
    <row r="2783" spans="4:4">
      <c r="D2783" s="240"/>
    </row>
    <row r="2784" spans="4:4">
      <c r="D2784" s="240"/>
    </row>
    <row r="2785" spans="4:4">
      <c r="D2785" s="240"/>
    </row>
    <row r="2786" spans="4:4">
      <c r="D2786" s="240"/>
    </row>
    <row r="2787" spans="4:4">
      <c r="D2787" s="240"/>
    </row>
    <row r="2788" spans="4:4">
      <c r="D2788" s="240"/>
    </row>
    <row r="2789" spans="4:4">
      <c r="D2789" s="240"/>
    </row>
    <row r="2790" spans="4:4">
      <c r="D2790" s="240"/>
    </row>
    <row r="2791" spans="4:4">
      <c r="D2791" s="240"/>
    </row>
    <row r="2792" spans="4:4">
      <c r="D2792" s="240"/>
    </row>
    <row r="2793" spans="4:4">
      <c r="D2793" s="240"/>
    </row>
    <row r="2794" spans="4:4">
      <c r="D2794" s="240"/>
    </row>
    <row r="2795" spans="4:4">
      <c r="D2795" s="240"/>
    </row>
    <row r="2796" spans="4:4">
      <c r="D2796" s="240"/>
    </row>
    <row r="2797" spans="4:4">
      <c r="D2797" s="240"/>
    </row>
    <row r="2798" spans="4:4">
      <c r="D2798" s="240"/>
    </row>
    <row r="2799" spans="4:4">
      <c r="D2799" s="240"/>
    </row>
    <row r="2800" spans="4:4">
      <c r="D2800" s="240"/>
    </row>
    <row r="2801" spans="4:4">
      <c r="D2801" s="240"/>
    </row>
    <row r="2802" spans="4:4">
      <c r="D2802" s="240"/>
    </row>
    <row r="2803" spans="4:4">
      <c r="D2803" s="240"/>
    </row>
    <row r="2804" spans="4:4">
      <c r="D2804" s="240"/>
    </row>
    <row r="2805" spans="4:4">
      <c r="D2805" s="240"/>
    </row>
    <row r="2806" spans="4:4">
      <c r="D2806" s="240"/>
    </row>
    <row r="2807" spans="4:4">
      <c r="D2807" s="240"/>
    </row>
    <row r="2808" spans="4:4">
      <c r="D2808" s="240"/>
    </row>
    <row r="2809" spans="4:4">
      <c r="D2809" s="240"/>
    </row>
    <row r="2810" spans="4:4">
      <c r="D2810" s="240"/>
    </row>
    <row r="2811" spans="4:4">
      <c r="D2811" s="240"/>
    </row>
    <row r="2812" spans="4:4">
      <c r="D2812" s="240"/>
    </row>
    <row r="2813" spans="4:4">
      <c r="D2813" s="240"/>
    </row>
    <row r="2814" spans="4:4">
      <c r="D2814" s="240"/>
    </row>
    <row r="2815" spans="4:4">
      <c r="D2815" s="240"/>
    </row>
    <row r="2816" spans="4:4">
      <c r="D2816" s="240"/>
    </row>
    <row r="2817" spans="4:4">
      <c r="D2817" s="240"/>
    </row>
    <row r="2818" spans="4:4">
      <c r="D2818" s="240"/>
    </row>
    <row r="2819" spans="4:4">
      <c r="D2819" s="240"/>
    </row>
    <row r="2820" spans="4:4">
      <c r="D2820" s="240"/>
    </row>
    <row r="2821" spans="4:4">
      <c r="D2821" s="240"/>
    </row>
    <row r="2822" spans="4:4">
      <c r="D2822" s="240"/>
    </row>
    <row r="2823" spans="4:4">
      <c r="D2823" s="240"/>
    </row>
    <row r="2824" spans="4:4">
      <c r="D2824" s="240"/>
    </row>
    <row r="2825" spans="4:4">
      <c r="D2825" s="240"/>
    </row>
    <row r="2826" spans="4:4">
      <c r="D2826" s="240"/>
    </row>
    <row r="2827" spans="4:4">
      <c r="D2827" s="240"/>
    </row>
    <row r="2828" spans="4:4">
      <c r="D2828" s="240"/>
    </row>
    <row r="2829" spans="4:4">
      <c r="D2829" s="240"/>
    </row>
    <row r="2830" spans="4:4">
      <c r="D2830" s="240"/>
    </row>
    <row r="2831" spans="4:4">
      <c r="D2831" s="240"/>
    </row>
    <row r="2832" spans="4:4">
      <c r="D2832" s="240"/>
    </row>
    <row r="2833" spans="4:4">
      <c r="D2833" s="240"/>
    </row>
    <row r="2834" spans="4:4">
      <c r="D2834" s="240"/>
    </row>
    <row r="2835" spans="4:4">
      <c r="D2835" s="240"/>
    </row>
    <row r="2836" spans="4:4">
      <c r="D2836" s="240"/>
    </row>
    <row r="2837" spans="4:4">
      <c r="D2837" s="240"/>
    </row>
    <row r="2838" spans="4:4">
      <c r="D2838" s="240"/>
    </row>
    <row r="2839" spans="4:4">
      <c r="D2839" s="240"/>
    </row>
    <row r="2840" spans="4:4">
      <c r="D2840" s="240"/>
    </row>
    <row r="2841" spans="4:4">
      <c r="D2841" s="240"/>
    </row>
    <row r="2842" spans="4:4">
      <c r="D2842" s="240"/>
    </row>
    <row r="2843" spans="4:4">
      <c r="D2843" s="240"/>
    </row>
    <row r="2844" spans="4:4">
      <c r="D2844" s="240"/>
    </row>
    <row r="2845" spans="4:4">
      <c r="D2845" s="240"/>
    </row>
    <row r="2846" spans="4:4">
      <c r="D2846" s="240"/>
    </row>
    <row r="2847" spans="4:4">
      <c r="D2847" s="240"/>
    </row>
    <row r="2848" spans="4:4">
      <c r="D2848" s="240"/>
    </row>
    <row r="2849" spans="4:4">
      <c r="D2849" s="240"/>
    </row>
    <row r="2850" spans="4:4">
      <c r="D2850" s="240"/>
    </row>
    <row r="2851" spans="4:4">
      <c r="D2851" s="240"/>
    </row>
    <row r="2852" spans="4:4">
      <c r="D2852" s="240"/>
    </row>
    <row r="2853" spans="4:4">
      <c r="D2853" s="240"/>
    </row>
    <row r="2854" spans="4:4">
      <c r="D2854" s="240"/>
    </row>
    <row r="2855" spans="4:4">
      <c r="D2855" s="240"/>
    </row>
    <row r="2856" spans="4:4">
      <c r="D2856" s="240"/>
    </row>
    <row r="2857" spans="4:4">
      <c r="D2857" s="240"/>
    </row>
    <row r="2858" spans="4:4">
      <c r="D2858" s="240"/>
    </row>
    <row r="2859" spans="4:4">
      <c r="D2859" s="240"/>
    </row>
    <row r="2860" spans="4:4">
      <c r="D2860" s="240"/>
    </row>
    <row r="2861" spans="4:4">
      <c r="D2861" s="240"/>
    </row>
    <row r="2862" spans="4:4">
      <c r="D2862" s="240"/>
    </row>
    <row r="2863" spans="4:4">
      <c r="D2863" s="240"/>
    </row>
    <row r="2864" spans="4:4">
      <c r="D2864" s="240"/>
    </row>
    <row r="2865" spans="4:4">
      <c r="D2865" s="240"/>
    </row>
    <row r="2866" spans="4:4">
      <c r="D2866" s="240"/>
    </row>
    <row r="2867" spans="4:4">
      <c r="D2867" s="240"/>
    </row>
    <row r="2868" spans="4:4">
      <c r="D2868" s="240"/>
    </row>
    <row r="2869" spans="4:4">
      <c r="D2869" s="240"/>
    </row>
    <row r="2870" spans="4:4">
      <c r="D2870" s="240"/>
    </row>
    <row r="2871" spans="4:4">
      <c r="D2871" s="240"/>
    </row>
    <row r="2872" spans="4:4">
      <c r="D2872" s="240"/>
    </row>
    <row r="2873" spans="4:4">
      <c r="D2873" s="240"/>
    </row>
    <row r="2874" spans="4:4">
      <c r="D2874" s="240"/>
    </row>
    <row r="2875" spans="4:4">
      <c r="D2875" s="240"/>
    </row>
    <row r="2876" spans="4:4">
      <c r="D2876" s="240"/>
    </row>
    <row r="2877" spans="4:4">
      <c r="D2877" s="240"/>
    </row>
    <row r="2878" spans="4:4">
      <c r="D2878" s="240"/>
    </row>
    <row r="2879" spans="4:4">
      <c r="D2879" s="240"/>
    </row>
    <row r="2880" spans="4:4">
      <c r="D2880" s="240"/>
    </row>
    <row r="2881" spans="4:4">
      <c r="D2881" s="240"/>
    </row>
    <row r="2882" spans="4:4">
      <c r="D2882" s="240"/>
    </row>
    <row r="2883" spans="4:4">
      <c r="D2883" s="240"/>
    </row>
    <row r="2884" spans="4:4">
      <c r="D2884" s="240"/>
    </row>
    <row r="2885" spans="4:4">
      <c r="D2885" s="240"/>
    </row>
    <row r="2886" spans="4:4">
      <c r="D2886" s="240"/>
    </row>
    <row r="2887" spans="4:4">
      <c r="D2887" s="240"/>
    </row>
    <row r="2888" spans="4:4">
      <c r="D2888" s="240"/>
    </row>
    <row r="2889" spans="4:4">
      <c r="D2889" s="240"/>
    </row>
    <row r="2890" spans="4:4">
      <c r="D2890" s="240"/>
    </row>
    <row r="2891" spans="4:4">
      <c r="D2891" s="240"/>
    </row>
    <row r="2892" spans="4:4">
      <c r="D2892" s="240"/>
    </row>
    <row r="2893" spans="4:4">
      <c r="D2893" s="240"/>
    </row>
    <row r="2894" spans="4:4">
      <c r="D2894" s="240"/>
    </row>
    <row r="2895" spans="4:4">
      <c r="D2895" s="240"/>
    </row>
    <row r="2896" spans="4:4">
      <c r="D2896" s="240"/>
    </row>
    <row r="2897" spans="4:4">
      <c r="D2897" s="240"/>
    </row>
    <row r="2898" spans="4:4">
      <c r="D2898" s="240"/>
    </row>
    <row r="2899" spans="4:4">
      <c r="D2899" s="240"/>
    </row>
    <row r="2900" spans="4:4">
      <c r="D2900" s="240"/>
    </row>
    <row r="2901" spans="4:4">
      <c r="D2901" s="240"/>
    </row>
    <row r="2902" spans="4:4">
      <c r="D2902" s="240"/>
    </row>
    <row r="2903" spans="4:4">
      <c r="D2903" s="240"/>
    </row>
    <row r="2904" spans="4:4">
      <c r="D2904" s="240"/>
    </row>
    <row r="2905" spans="4:4">
      <c r="D2905" s="240"/>
    </row>
    <row r="2906" spans="4:4">
      <c r="D2906" s="240"/>
    </row>
    <row r="2907" spans="4:4">
      <c r="D2907" s="240"/>
    </row>
    <row r="2908" spans="4:4">
      <c r="D2908" s="240"/>
    </row>
    <row r="2909" spans="4:4">
      <c r="D2909" s="240"/>
    </row>
    <row r="2910" spans="4:4">
      <c r="D2910" s="240"/>
    </row>
    <row r="2911" spans="4:4">
      <c r="D2911" s="240"/>
    </row>
    <row r="2912" spans="4:4">
      <c r="D2912" s="240"/>
    </row>
    <row r="2913" spans="4:4">
      <c r="D2913" s="240"/>
    </row>
    <row r="2914" spans="4:4">
      <c r="D2914" s="240"/>
    </row>
    <row r="2915" spans="4:4">
      <c r="D2915" s="240"/>
    </row>
    <row r="2916" spans="4:4">
      <c r="D2916" s="240"/>
    </row>
    <row r="2917" spans="4:4">
      <c r="D2917" s="240"/>
    </row>
    <row r="2918" spans="4:4">
      <c r="D2918" s="240"/>
    </row>
    <row r="2919" spans="4:4">
      <c r="D2919" s="240"/>
    </row>
    <row r="2920" spans="4:4">
      <c r="D2920" s="240"/>
    </row>
    <row r="2921" spans="4:4">
      <c r="D2921" s="240"/>
    </row>
    <row r="2922" spans="4:4">
      <c r="D2922" s="240"/>
    </row>
    <row r="2923" spans="4:4">
      <c r="D2923" s="240"/>
    </row>
    <row r="2924" spans="4:4">
      <c r="D2924" s="240"/>
    </row>
    <row r="2925" spans="4:4">
      <c r="D2925" s="240"/>
    </row>
    <row r="2926" spans="4:4">
      <c r="D2926" s="240"/>
    </row>
    <row r="2927" spans="4:4">
      <c r="D2927" s="240"/>
    </row>
    <row r="2928" spans="4:4">
      <c r="D2928" s="240"/>
    </row>
    <row r="2929" spans="4:4">
      <c r="D2929" s="240"/>
    </row>
    <row r="2930" spans="4:4">
      <c r="D2930" s="240"/>
    </row>
    <row r="2931" spans="4:4">
      <c r="D2931" s="240"/>
    </row>
    <row r="2932" spans="4:4">
      <c r="D2932" s="240"/>
    </row>
    <row r="2933" spans="4:4">
      <c r="D2933" s="240"/>
    </row>
    <row r="2934" spans="4:4">
      <c r="D2934" s="240"/>
    </row>
    <row r="2935" spans="4:4">
      <c r="D2935" s="240"/>
    </row>
    <row r="2936" spans="4:4">
      <c r="D2936" s="240"/>
    </row>
    <row r="2937" spans="4:4">
      <c r="D2937" s="240"/>
    </row>
    <row r="2938" spans="4:4">
      <c r="D2938" s="240"/>
    </row>
    <row r="2939" spans="4:4">
      <c r="D2939" s="240"/>
    </row>
    <row r="2940" spans="4:4">
      <c r="D2940" s="240"/>
    </row>
    <row r="2941" spans="4:4">
      <c r="D2941" s="240"/>
    </row>
    <row r="2942" spans="4:4">
      <c r="D2942" s="240"/>
    </row>
    <row r="2943" spans="4:4">
      <c r="D2943" s="240"/>
    </row>
    <row r="2944" spans="4:4">
      <c r="D2944" s="240"/>
    </row>
    <row r="2945" spans="4:4">
      <c r="D2945" s="240"/>
    </row>
    <row r="2946" spans="4:4">
      <c r="D2946" s="240"/>
    </row>
    <row r="2947" spans="4:4">
      <c r="D2947" s="240"/>
    </row>
    <row r="2948" spans="4:4">
      <c r="D2948" s="240"/>
    </row>
    <row r="2949" spans="4:4">
      <c r="D2949" s="240"/>
    </row>
    <row r="2950" spans="4:4">
      <c r="D2950" s="240"/>
    </row>
    <row r="2951" spans="4:4">
      <c r="D2951" s="240"/>
    </row>
    <row r="2952" spans="4:4">
      <c r="D2952" s="240"/>
    </row>
    <row r="2953" spans="4:4">
      <c r="D2953" s="240"/>
    </row>
    <row r="2954" spans="4:4">
      <c r="D2954" s="240"/>
    </row>
    <row r="2955" spans="4:4">
      <c r="D2955" s="240"/>
    </row>
    <row r="2956" spans="4:4">
      <c r="D2956" s="240"/>
    </row>
    <row r="2957" spans="4:4">
      <c r="D2957" s="240"/>
    </row>
    <row r="2958" spans="4:4">
      <c r="D2958" s="240"/>
    </row>
    <row r="2959" spans="4:4">
      <c r="D2959" s="240"/>
    </row>
    <row r="2960" spans="4:4">
      <c r="D2960" s="240"/>
    </row>
    <row r="2961" spans="4:4">
      <c r="D2961" s="240"/>
    </row>
    <row r="2962" spans="4:4">
      <c r="D2962" s="240"/>
    </row>
    <row r="2963" spans="4:4">
      <c r="D2963" s="240"/>
    </row>
    <row r="2964" spans="4:4">
      <c r="D2964" s="240"/>
    </row>
    <row r="2965" spans="4:4">
      <c r="D2965" s="240"/>
    </row>
    <row r="2966" spans="4:4">
      <c r="D2966" s="240"/>
    </row>
    <row r="2967" spans="4:4">
      <c r="D2967" s="240"/>
    </row>
    <row r="2968" spans="4:4">
      <c r="D2968" s="240"/>
    </row>
    <row r="2969" spans="4:4">
      <c r="D2969" s="240"/>
    </row>
    <row r="2970" spans="4:4">
      <c r="D2970" s="240"/>
    </row>
    <row r="2971" spans="4:4">
      <c r="D2971" s="240"/>
    </row>
    <row r="2972" spans="4:4">
      <c r="D2972" s="240"/>
    </row>
    <row r="2973" spans="4:4">
      <c r="D2973" s="240"/>
    </row>
    <row r="2974" spans="4:4">
      <c r="D2974" s="240"/>
    </row>
    <row r="2975" spans="4:4">
      <c r="D2975" s="240"/>
    </row>
    <row r="2976" spans="4:4">
      <c r="D2976" s="240"/>
    </row>
    <row r="2977" spans="4:4">
      <c r="D2977" s="240"/>
    </row>
    <row r="2978" spans="4:4">
      <c r="D2978" s="240"/>
    </row>
    <row r="2979" spans="4:4">
      <c r="D2979" s="240"/>
    </row>
    <row r="2980" spans="4:4">
      <c r="D2980" s="240"/>
    </row>
    <row r="2981" spans="4:4">
      <c r="D2981" s="240"/>
    </row>
    <row r="2982" spans="4:4">
      <c r="D2982" s="240"/>
    </row>
    <row r="2983" spans="4:4">
      <c r="D2983" s="240"/>
    </row>
    <row r="2984" spans="4:4">
      <c r="D2984" s="240"/>
    </row>
    <row r="2985" spans="4:4">
      <c r="D2985" s="240"/>
    </row>
    <row r="2986" spans="4:4">
      <c r="D2986" s="240"/>
    </row>
    <row r="2987" spans="4:4">
      <c r="D2987" s="240"/>
    </row>
    <row r="2988" spans="4:4">
      <c r="D2988" s="240"/>
    </row>
    <row r="2989" spans="4:4">
      <c r="D2989" s="240"/>
    </row>
    <row r="2990" spans="4:4">
      <c r="D2990" s="240"/>
    </row>
    <row r="2991" spans="4:4">
      <c r="D2991" s="240"/>
    </row>
    <row r="2992" spans="4:4">
      <c r="D2992" s="240"/>
    </row>
    <row r="2993" spans="4:4">
      <c r="D2993" s="240"/>
    </row>
    <row r="2994" spans="4:4">
      <c r="D2994" s="240"/>
    </row>
    <row r="2995" spans="4:4">
      <c r="D2995" s="240"/>
    </row>
    <row r="2996" spans="4:4">
      <c r="D2996" s="240"/>
    </row>
    <row r="2997" spans="4:4">
      <c r="D2997" s="240"/>
    </row>
    <row r="2998" spans="4:4">
      <c r="D2998" s="240"/>
    </row>
    <row r="2999" spans="4:4">
      <c r="D2999" s="240"/>
    </row>
    <row r="3000" spans="4:4">
      <c r="D3000" s="240"/>
    </row>
    <row r="3001" spans="4:4">
      <c r="D3001" s="240"/>
    </row>
    <row r="3002" spans="4:4">
      <c r="D3002" s="240"/>
    </row>
    <row r="3003" spans="4:4">
      <c r="D3003" s="240"/>
    </row>
    <row r="3004" spans="4:4">
      <c r="D3004" s="240"/>
    </row>
    <row r="3005" spans="4:4">
      <c r="D3005" s="240"/>
    </row>
    <row r="3006" spans="4:4">
      <c r="D3006" s="240"/>
    </row>
    <row r="3007" spans="4:4">
      <c r="D3007" s="240"/>
    </row>
    <row r="3008" spans="4:4">
      <c r="D3008" s="240"/>
    </row>
    <row r="3009" spans="4:4">
      <c r="D3009" s="240"/>
    </row>
    <row r="3010" spans="4:4">
      <c r="D3010" s="240"/>
    </row>
    <row r="3011" spans="4:4">
      <c r="D3011" s="240"/>
    </row>
    <row r="3012" spans="4:4">
      <c r="D3012" s="240"/>
    </row>
    <row r="3013" spans="4:4">
      <c r="D3013" s="240"/>
    </row>
    <row r="3014" spans="4:4">
      <c r="D3014" s="240"/>
    </row>
    <row r="3015" spans="4:4">
      <c r="D3015" s="240"/>
    </row>
    <row r="3016" spans="4:4">
      <c r="D3016" s="240"/>
    </row>
    <row r="3017" spans="4:4">
      <c r="D3017" s="240"/>
    </row>
    <row r="3018" spans="4:4">
      <c r="D3018" s="240"/>
    </row>
    <row r="3019" spans="4:4">
      <c r="D3019" s="240"/>
    </row>
    <row r="3020" spans="4:4">
      <c r="D3020" s="240"/>
    </row>
    <row r="3021" spans="4:4">
      <c r="D3021" s="240"/>
    </row>
    <row r="3022" spans="4:4">
      <c r="D3022" s="240"/>
    </row>
    <row r="3023" spans="4:4">
      <c r="D3023" s="240"/>
    </row>
    <row r="3024" spans="4:4">
      <c r="D3024" s="240"/>
    </row>
    <row r="3025" spans="4:4">
      <c r="D3025" s="240"/>
    </row>
    <row r="3026" spans="4:4">
      <c r="D3026" s="240"/>
    </row>
    <row r="3027" spans="4:4">
      <c r="D3027" s="240"/>
    </row>
    <row r="3028" spans="4:4">
      <c r="D3028" s="240"/>
    </row>
    <row r="3029" spans="4:4">
      <c r="D3029" s="240"/>
    </row>
    <row r="3030" spans="4:4">
      <c r="D3030" s="240"/>
    </row>
    <row r="3031" spans="4:4">
      <c r="D3031" s="240"/>
    </row>
    <row r="3032" spans="4:4">
      <c r="D3032" s="240"/>
    </row>
    <row r="3033" spans="4:4">
      <c r="D3033" s="240"/>
    </row>
    <row r="3034" spans="4:4">
      <c r="D3034" s="240"/>
    </row>
    <row r="3035" spans="4:4">
      <c r="D3035" s="240"/>
    </row>
    <row r="3036" spans="4:4">
      <c r="D3036" s="240"/>
    </row>
    <row r="3037" spans="4:4">
      <c r="D3037" s="240"/>
    </row>
    <row r="3038" spans="4:4">
      <c r="D3038" s="240"/>
    </row>
    <row r="3039" spans="4:4">
      <c r="D3039" s="240"/>
    </row>
    <row r="3040" spans="4:4">
      <c r="D3040" s="240"/>
    </row>
    <row r="3041" spans="4:4">
      <c r="D3041" s="240"/>
    </row>
    <row r="3042" spans="4:4">
      <c r="D3042" s="240"/>
    </row>
    <row r="3043" spans="4:4">
      <c r="D3043" s="240"/>
    </row>
    <row r="3044" spans="4:4">
      <c r="D3044" s="240"/>
    </row>
    <row r="3045" spans="4:4">
      <c r="D3045" s="240"/>
    </row>
    <row r="3046" spans="4:4">
      <c r="D3046" s="240"/>
    </row>
    <row r="3047" spans="4:4">
      <c r="D3047" s="240"/>
    </row>
    <row r="3048" spans="4:4">
      <c r="D3048" s="240"/>
    </row>
    <row r="3049" spans="4:4">
      <c r="D3049" s="240"/>
    </row>
    <row r="3050" spans="4:4">
      <c r="D3050" s="240"/>
    </row>
    <row r="3051" spans="4:4">
      <c r="D3051" s="240"/>
    </row>
    <row r="3052" spans="4:4">
      <c r="D3052" s="240"/>
    </row>
    <row r="3053" spans="4:4">
      <c r="D3053" s="240"/>
    </row>
    <row r="3054" spans="4:4">
      <c r="D3054" s="240"/>
    </row>
    <row r="3055" spans="4:4">
      <c r="D3055" s="240"/>
    </row>
    <row r="3056" spans="4:4">
      <c r="D3056" s="240"/>
    </row>
    <row r="3057" spans="4:4">
      <c r="D3057" s="240"/>
    </row>
    <row r="3058" spans="4:4">
      <c r="D3058" s="240"/>
    </row>
    <row r="3059" spans="4:4">
      <c r="D3059" s="240"/>
    </row>
    <row r="3060" spans="4:4">
      <c r="D3060" s="240"/>
    </row>
    <row r="3061" spans="4:4">
      <c r="D3061" s="240"/>
    </row>
    <row r="3062" spans="4:4">
      <c r="D3062" s="240"/>
    </row>
    <row r="3063" spans="4:4">
      <c r="D3063" s="240"/>
    </row>
    <row r="3064" spans="4:4">
      <c r="D3064" s="240"/>
    </row>
    <row r="3065" spans="4:4">
      <c r="D3065" s="240"/>
    </row>
    <row r="3066" spans="4:4">
      <c r="D3066" s="240"/>
    </row>
    <row r="3067" spans="4:4">
      <c r="D3067" s="240"/>
    </row>
    <row r="3068" spans="4:4">
      <c r="D3068" s="240"/>
    </row>
    <row r="3069" spans="4:4">
      <c r="D3069" s="240"/>
    </row>
    <row r="3070" spans="4:4">
      <c r="D3070" s="240"/>
    </row>
    <row r="3071" spans="4:4">
      <c r="D3071" s="240"/>
    </row>
    <row r="3072" spans="4:4">
      <c r="D3072" s="240"/>
    </row>
    <row r="3073" spans="4:4">
      <c r="D3073" s="240"/>
    </row>
    <row r="3074" spans="4:4">
      <c r="D3074" s="240"/>
    </row>
    <row r="3075" spans="4:4">
      <c r="D3075" s="240"/>
    </row>
    <row r="3076" spans="4:4">
      <c r="D3076" s="240"/>
    </row>
    <row r="3077" spans="4:4">
      <c r="D3077" s="240"/>
    </row>
    <row r="3078" spans="4:4">
      <c r="D3078" s="240"/>
    </row>
    <row r="3079" spans="4:4">
      <c r="D3079" s="240"/>
    </row>
    <row r="3080" spans="4:4">
      <c r="D3080" s="240"/>
    </row>
    <row r="3081" spans="4:4">
      <c r="D3081" s="240"/>
    </row>
    <row r="3082" spans="4:4">
      <c r="D3082" s="240"/>
    </row>
    <row r="3083" spans="4:4">
      <c r="D3083" s="240"/>
    </row>
    <row r="3084" spans="4:4">
      <c r="D3084" s="240"/>
    </row>
    <row r="3085" spans="4:4">
      <c r="D3085" s="240"/>
    </row>
    <row r="3086" spans="4:4">
      <c r="D3086" s="240"/>
    </row>
    <row r="3087" spans="4:4">
      <c r="D3087" s="240"/>
    </row>
    <row r="3088" spans="4:4">
      <c r="D3088" s="240"/>
    </row>
    <row r="3089" spans="4:4">
      <c r="D3089" s="240"/>
    </row>
    <row r="3090" spans="4:4">
      <c r="D3090" s="240"/>
    </row>
    <row r="3091" spans="4:4">
      <c r="D3091" s="240"/>
    </row>
    <row r="3092" spans="4:4">
      <c r="D3092" s="240"/>
    </row>
    <row r="3093" spans="4:4">
      <c r="D3093" s="240"/>
    </row>
    <row r="3094" spans="4:4">
      <c r="D3094" s="240"/>
    </row>
    <row r="3095" spans="4:4">
      <c r="D3095" s="240"/>
    </row>
    <row r="3096" spans="4:4">
      <c r="D3096" s="240"/>
    </row>
    <row r="3097" spans="4:4">
      <c r="D3097" s="240"/>
    </row>
    <row r="3098" spans="4:4">
      <c r="D3098" s="240"/>
    </row>
    <row r="3099" spans="4:4">
      <c r="D3099" s="240"/>
    </row>
    <row r="3100" spans="4:4">
      <c r="D3100" s="240"/>
    </row>
    <row r="3101" spans="4:4">
      <c r="D3101" s="240"/>
    </row>
    <row r="3102" spans="4:4">
      <c r="D3102" s="240"/>
    </row>
    <row r="3103" spans="4:4">
      <c r="D3103" s="240"/>
    </row>
    <row r="3104" spans="4:4">
      <c r="D3104" s="240"/>
    </row>
    <row r="3105" spans="4:4">
      <c r="D3105" s="240"/>
    </row>
    <row r="3106" spans="4:4">
      <c r="D3106" s="240"/>
    </row>
    <row r="3107" spans="4:4">
      <c r="D3107" s="240"/>
    </row>
    <row r="3108" spans="4:4">
      <c r="D3108" s="240"/>
    </row>
    <row r="3109" spans="4:4">
      <c r="D3109" s="240"/>
    </row>
    <row r="3110" spans="4:4">
      <c r="D3110" s="240"/>
    </row>
    <row r="3111" spans="4:4">
      <c r="D3111" s="240"/>
    </row>
    <row r="3112" spans="4:4">
      <c r="D3112" s="240"/>
    </row>
    <row r="3113" spans="4:4">
      <c r="D3113" s="240"/>
    </row>
    <row r="3114" spans="4:4">
      <c r="D3114" s="240"/>
    </row>
    <row r="3115" spans="4:4">
      <c r="D3115" s="240"/>
    </row>
    <row r="3116" spans="4:4">
      <c r="D3116" s="240"/>
    </row>
    <row r="3117" spans="4:4">
      <c r="D3117" s="240"/>
    </row>
    <row r="3118" spans="4:4">
      <c r="D3118" s="240"/>
    </row>
    <row r="3119" spans="4:4">
      <c r="D3119" s="240"/>
    </row>
    <row r="3120" spans="4:4">
      <c r="D3120" s="240"/>
    </row>
    <row r="3121" spans="4:4">
      <c r="D3121" s="240"/>
    </row>
    <row r="3122" spans="4:4">
      <c r="D3122" s="240"/>
    </row>
    <row r="3123" spans="4:4">
      <c r="D3123" s="240"/>
    </row>
    <row r="3124" spans="4:4">
      <c r="D3124" s="240"/>
    </row>
    <row r="3125" spans="4:4">
      <c r="D3125" s="240"/>
    </row>
    <row r="3126" spans="4:4">
      <c r="D3126" s="240"/>
    </row>
    <row r="3127" spans="4:4">
      <c r="D3127" s="240"/>
    </row>
    <row r="3128" spans="4:4">
      <c r="D3128" s="240"/>
    </row>
    <row r="3129" spans="4:4">
      <c r="D3129" s="240"/>
    </row>
    <row r="3130" spans="4:4">
      <c r="D3130" s="240"/>
    </row>
    <row r="3131" spans="4:4">
      <c r="D3131" s="240"/>
    </row>
    <row r="3132" spans="4:4">
      <c r="D3132" s="240"/>
    </row>
    <row r="3133" spans="4:4">
      <c r="D3133" s="240"/>
    </row>
    <row r="3134" spans="4:4">
      <c r="D3134" s="240"/>
    </row>
    <row r="3135" spans="4:4">
      <c r="D3135" s="240"/>
    </row>
    <row r="3136" spans="4:4">
      <c r="D3136" s="240"/>
    </row>
    <row r="3137" spans="4:4">
      <c r="D3137" s="240"/>
    </row>
    <row r="3138" spans="4:4">
      <c r="D3138" s="240"/>
    </row>
    <row r="3139" spans="4:4">
      <c r="D3139" s="240"/>
    </row>
    <row r="3140" spans="4:4">
      <c r="D3140" s="240"/>
    </row>
    <row r="3141" spans="4:4">
      <c r="D3141" s="240"/>
    </row>
    <row r="3142" spans="4:4">
      <c r="D3142" s="240"/>
    </row>
    <row r="3143" spans="4:4">
      <c r="D3143" s="240"/>
    </row>
    <row r="3144" spans="4:4">
      <c r="D3144" s="240"/>
    </row>
    <row r="3145" spans="4:4">
      <c r="D3145" s="240"/>
    </row>
    <row r="3146" spans="4:4">
      <c r="D3146" s="240"/>
    </row>
    <row r="3147" spans="4:4">
      <c r="D3147" s="240"/>
    </row>
    <row r="3148" spans="4:4">
      <c r="D3148" s="240"/>
    </row>
    <row r="3149" spans="4:4">
      <c r="D3149" s="240"/>
    </row>
    <row r="3150" spans="4:4">
      <c r="D3150" s="240"/>
    </row>
    <row r="3151" spans="4:4">
      <c r="D3151" s="240"/>
    </row>
    <row r="3152" spans="4:4">
      <c r="D3152" s="240"/>
    </row>
    <row r="3153" spans="4:4">
      <c r="D3153" s="240"/>
    </row>
    <row r="3154" spans="4:4">
      <c r="D3154" s="240"/>
    </row>
    <row r="3155" spans="4:4">
      <c r="D3155" s="240"/>
    </row>
    <row r="3156" spans="4:4">
      <c r="D3156" s="240"/>
    </row>
    <row r="3157" spans="4:4">
      <c r="D3157" s="240"/>
    </row>
    <row r="3158" spans="4:4">
      <c r="D3158" s="240"/>
    </row>
    <row r="3159" spans="4:4">
      <c r="D3159" s="240"/>
    </row>
    <row r="3160" spans="4:4">
      <c r="D3160" s="240"/>
    </row>
    <row r="3161" spans="4:4">
      <c r="D3161" s="240"/>
    </row>
    <row r="3162" spans="4:4">
      <c r="D3162" s="240"/>
    </row>
    <row r="3163" spans="4:4">
      <c r="D3163" s="240"/>
    </row>
    <row r="3164" spans="4:4">
      <c r="D3164" s="240"/>
    </row>
    <row r="3165" spans="4:4">
      <c r="D3165" s="240"/>
    </row>
    <row r="3166" spans="4:4">
      <c r="D3166" s="240"/>
    </row>
    <row r="3167" spans="4:4">
      <c r="D3167" s="240"/>
    </row>
    <row r="3168" spans="4:4">
      <c r="D3168" s="240"/>
    </row>
    <row r="3169" spans="4:4">
      <c r="D3169" s="240"/>
    </row>
    <row r="3170" spans="4:4">
      <c r="D3170" s="240"/>
    </row>
    <row r="3171" spans="4:4">
      <c r="D3171" s="240"/>
    </row>
    <row r="3172" spans="4:4">
      <c r="D3172" s="240"/>
    </row>
    <row r="3173" spans="4:4">
      <c r="D3173" s="240"/>
    </row>
    <row r="3174" spans="4:4">
      <c r="D3174" s="240"/>
    </row>
    <row r="3175" spans="4:4">
      <c r="D3175" s="240"/>
    </row>
    <row r="3176" spans="4:4">
      <c r="D3176" s="240"/>
    </row>
    <row r="3177" spans="4:4">
      <c r="D3177" s="240"/>
    </row>
    <row r="3178" spans="4:4">
      <c r="D3178" s="240"/>
    </row>
    <row r="3179" spans="4:4">
      <c r="D3179" s="240"/>
    </row>
    <row r="3180" spans="4:4">
      <c r="D3180" s="240"/>
    </row>
    <row r="3181" spans="4:4">
      <c r="D3181" s="240"/>
    </row>
    <row r="3182" spans="4:4">
      <c r="D3182" s="240"/>
    </row>
    <row r="3183" spans="4:4">
      <c r="D3183" s="240"/>
    </row>
    <row r="3184" spans="4:4">
      <c r="D3184" s="240"/>
    </row>
    <row r="3185" spans="4:4">
      <c r="D3185" s="240"/>
    </row>
    <row r="3186" spans="4:4">
      <c r="D3186" s="240"/>
    </row>
    <row r="3187" spans="4:4">
      <c r="D3187" s="240"/>
    </row>
    <row r="3188" spans="4:4">
      <c r="D3188" s="240"/>
    </row>
    <row r="3189" spans="4:4">
      <c r="D3189" s="240"/>
    </row>
    <row r="3190" spans="4:4">
      <c r="D3190" s="240"/>
    </row>
    <row r="3191" spans="4:4">
      <c r="D3191" s="240"/>
    </row>
    <row r="3192" spans="4:4">
      <c r="D3192" s="240"/>
    </row>
    <row r="3193" spans="4:4">
      <c r="D3193" s="240"/>
    </row>
    <row r="3194" spans="4:4">
      <c r="D3194" s="240"/>
    </row>
    <row r="3195" spans="4:4">
      <c r="D3195" s="240"/>
    </row>
    <row r="3196" spans="4:4">
      <c r="D3196" s="240"/>
    </row>
    <row r="3197" spans="4:4">
      <c r="D3197" s="240"/>
    </row>
    <row r="3198" spans="4:4">
      <c r="D3198" s="240"/>
    </row>
    <row r="3199" spans="4:4">
      <c r="D3199" s="240"/>
    </row>
    <row r="3200" spans="4:4">
      <c r="D3200" s="240"/>
    </row>
    <row r="3201" spans="4:4">
      <c r="D3201" s="240"/>
    </row>
    <row r="3202" spans="4:4">
      <c r="D3202" s="240"/>
    </row>
    <row r="3203" spans="4:4">
      <c r="D3203" s="240"/>
    </row>
    <row r="3204" spans="4:4">
      <c r="D3204" s="240"/>
    </row>
    <row r="3205" spans="4:4">
      <c r="D3205" s="240"/>
    </row>
    <row r="3206" spans="4:4">
      <c r="D3206" s="240"/>
    </row>
    <row r="3207" spans="4:4">
      <c r="D3207" s="240"/>
    </row>
    <row r="3208" spans="4:4">
      <c r="D3208" s="240"/>
    </row>
    <row r="3209" spans="4:4">
      <c r="D3209" s="240"/>
    </row>
    <row r="3210" spans="4:4">
      <c r="D3210" s="240"/>
    </row>
    <row r="3211" spans="4:4">
      <c r="D3211" s="240"/>
    </row>
    <row r="3212" spans="4:4">
      <c r="D3212" s="240"/>
    </row>
    <row r="3213" spans="4:4">
      <c r="D3213" s="240"/>
    </row>
    <row r="3214" spans="4:4">
      <c r="D3214" s="240"/>
    </row>
    <row r="3215" spans="4:4">
      <c r="D3215" s="240"/>
    </row>
    <row r="3216" spans="4:4">
      <c r="D3216" s="240"/>
    </row>
    <row r="3217" spans="4:4">
      <c r="D3217" s="240"/>
    </row>
    <row r="3218" spans="4:4">
      <c r="D3218" s="240"/>
    </row>
    <row r="3219" spans="4:4">
      <c r="D3219" s="240"/>
    </row>
    <row r="3220" spans="4:4">
      <c r="D3220" s="240"/>
    </row>
    <row r="3221" spans="4:4">
      <c r="D3221" s="240"/>
    </row>
    <row r="3222" spans="4:4">
      <c r="D3222" s="240"/>
    </row>
    <row r="3223" spans="4:4">
      <c r="D3223" s="240"/>
    </row>
    <row r="3224" spans="4:4">
      <c r="D3224" s="240"/>
    </row>
    <row r="3225" spans="4:4">
      <c r="D3225" s="240"/>
    </row>
    <row r="3226" spans="4:4">
      <c r="D3226" s="240"/>
    </row>
    <row r="3227" spans="4:4">
      <c r="D3227" s="240"/>
    </row>
    <row r="3228" spans="4:4">
      <c r="D3228" s="240"/>
    </row>
    <row r="3229" spans="4:4">
      <c r="D3229" s="240"/>
    </row>
    <row r="3230" spans="4:4">
      <c r="D3230" s="240"/>
    </row>
    <row r="3231" spans="4:4">
      <c r="D3231" s="240"/>
    </row>
    <row r="3232" spans="4:4">
      <c r="D3232" s="240"/>
    </row>
    <row r="3233" spans="4:4">
      <c r="D3233" s="240"/>
    </row>
    <row r="3234" spans="4:4">
      <c r="D3234" s="240"/>
    </row>
    <row r="3235" spans="4:4">
      <c r="D3235" s="240"/>
    </row>
    <row r="3236" spans="4:4">
      <c r="D3236" s="240"/>
    </row>
    <row r="3237" spans="4:4">
      <c r="D3237" s="240"/>
    </row>
    <row r="3238" spans="4:4">
      <c r="D3238" s="240"/>
    </row>
    <row r="3239" spans="4:4">
      <c r="D3239" s="240"/>
    </row>
    <row r="3240" spans="4:4">
      <c r="D3240" s="240"/>
    </row>
    <row r="3241" spans="4:4">
      <c r="D3241" s="240"/>
    </row>
    <row r="3242" spans="4:4">
      <c r="D3242" s="240"/>
    </row>
    <row r="3243" spans="4:4">
      <c r="D3243" s="240"/>
    </row>
    <row r="3244" spans="4:4">
      <c r="D3244" s="240"/>
    </row>
    <row r="3245" spans="4:4">
      <c r="D3245" s="240"/>
    </row>
    <row r="3246" spans="4:4">
      <c r="D3246" s="240"/>
    </row>
    <row r="3247" spans="4:4">
      <c r="D3247" s="240"/>
    </row>
    <row r="3248" spans="4:4">
      <c r="D3248" s="240"/>
    </row>
    <row r="3249" spans="4:4">
      <c r="D3249" s="240"/>
    </row>
    <row r="3250" spans="4:4">
      <c r="D3250" s="240"/>
    </row>
    <row r="3251" spans="4:4">
      <c r="D3251" s="240"/>
    </row>
    <row r="3252" spans="4:4">
      <c r="D3252" s="240"/>
    </row>
    <row r="3253" spans="4:4">
      <c r="D3253" s="240"/>
    </row>
    <row r="3254" spans="4:4">
      <c r="D3254" s="240"/>
    </row>
    <row r="3255" spans="4:4">
      <c r="D3255" s="240"/>
    </row>
    <row r="3256" spans="4:4">
      <c r="D3256" s="240"/>
    </row>
    <row r="3257" spans="4:4">
      <c r="D3257" s="240"/>
    </row>
    <row r="3258" spans="4:4">
      <c r="D3258" s="240"/>
    </row>
    <row r="3259" spans="4:4">
      <c r="D3259" s="240"/>
    </row>
    <row r="3260" spans="4:4">
      <c r="D3260" s="240"/>
    </row>
    <row r="3261" spans="4:4">
      <c r="D3261" s="240"/>
    </row>
    <row r="3262" spans="4:4">
      <c r="D3262" s="240"/>
    </row>
    <row r="3263" spans="4:4">
      <c r="D3263" s="240"/>
    </row>
    <row r="3264" spans="4:4">
      <c r="D3264" s="240"/>
    </row>
    <row r="3265" spans="4:4">
      <c r="D3265" s="240"/>
    </row>
    <row r="3266" spans="4:4">
      <c r="D3266" s="240"/>
    </row>
    <row r="3267" spans="4:4">
      <c r="D3267" s="240"/>
    </row>
    <row r="3268" spans="4:4">
      <c r="D3268" s="240"/>
    </row>
    <row r="3269" spans="4:4">
      <c r="D3269" s="240"/>
    </row>
    <row r="3270" spans="4:4">
      <c r="D3270" s="240"/>
    </row>
    <row r="3271" spans="4:4">
      <c r="D3271" s="240"/>
    </row>
    <row r="3272" spans="4:4">
      <c r="D3272" s="240"/>
    </row>
    <row r="3273" spans="4:4">
      <c r="D3273" s="240"/>
    </row>
    <row r="3274" spans="4:4">
      <c r="D3274" s="240"/>
    </row>
    <row r="3275" spans="4:4">
      <c r="D3275" s="240"/>
    </row>
    <row r="3276" spans="4:4">
      <c r="D3276" s="240"/>
    </row>
    <row r="3277" spans="4:4">
      <c r="D3277" s="240"/>
    </row>
    <row r="3278" spans="4:4">
      <c r="D3278" s="240"/>
    </row>
    <row r="3279" spans="4:4">
      <c r="D3279" s="240"/>
    </row>
    <row r="3280" spans="4:4">
      <c r="D3280" s="240"/>
    </row>
    <row r="3281" spans="4:4">
      <c r="D3281" s="240"/>
    </row>
    <row r="3282" spans="4:4">
      <c r="D3282" s="240"/>
    </row>
    <row r="3283" spans="4:4">
      <c r="D3283" s="240"/>
    </row>
    <row r="3284" spans="4:4">
      <c r="D3284" s="240"/>
    </row>
    <row r="3285" spans="4:4">
      <c r="D3285" s="240"/>
    </row>
    <row r="3286" spans="4:4">
      <c r="D3286" s="240"/>
    </row>
    <row r="3287" spans="4:4">
      <c r="D3287" s="240"/>
    </row>
    <row r="3288" spans="4:4">
      <c r="D3288" s="240"/>
    </row>
    <row r="3289" spans="4:4">
      <c r="D3289" s="240"/>
    </row>
    <row r="3290" spans="4:4">
      <c r="D3290" s="240"/>
    </row>
    <row r="3291" spans="4:4">
      <c r="D3291" s="240"/>
    </row>
    <row r="3292" spans="4:4">
      <c r="D3292" s="240"/>
    </row>
    <row r="3293" spans="4:4">
      <c r="D3293" s="240"/>
    </row>
    <row r="3294" spans="4:4">
      <c r="D3294" s="240"/>
    </row>
    <row r="3295" spans="4:4">
      <c r="D3295" s="240"/>
    </row>
    <row r="3296" spans="4:4">
      <c r="D3296" s="240"/>
    </row>
    <row r="3297" spans="4:4">
      <c r="D3297" s="240"/>
    </row>
    <row r="3298" spans="4:4">
      <c r="D3298" s="240"/>
    </row>
    <row r="3299" spans="4:4">
      <c r="D3299" s="240"/>
    </row>
    <row r="3300" spans="4:4">
      <c r="D3300" s="240"/>
    </row>
    <row r="3301" spans="4:4">
      <c r="D3301" s="240"/>
    </row>
    <row r="3302" spans="4:4">
      <c r="D3302" s="240"/>
    </row>
    <row r="3303" spans="4:4">
      <c r="D3303" s="240"/>
    </row>
    <row r="3304" spans="4:4">
      <c r="D3304" s="240"/>
    </row>
    <row r="3305" spans="4:4">
      <c r="D3305" s="240"/>
    </row>
    <row r="3306" spans="4:4">
      <c r="D3306" s="240"/>
    </row>
    <row r="3307" spans="4:4">
      <c r="D3307" s="240"/>
    </row>
    <row r="3308" spans="4:4">
      <c r="D3308" s="240"/>
    </row>
    <row r="3309" spans="4:4">
      <c r="D3309" s="240"/>
    </row>
    <row r="3310" spans="4:4">
      <c r="D3310" s="240"/>
    </row>
    <row r="3311" spans="4:4">
      <c r="D3311" s="240"/>
    </row>
    <row r="3312" spans="4:4">
      <c r="D3312" s="240"/>
    </row>
    <row r="3313" spans="4:4">
      <c r="D3313" s="240"/>
    </row>
    <row r="3314" spans="4:4">
      <c r="D3314" s="240"/>
    </row>
    <row r="3315" spans="4:4">
      <c r="D3315" s="240"/>
    </row>
    <row r="3316" spans="4:4">
      <c r="D3316" s="240"/>
    </row>
    <row r="3317" spans="4:4">
      <c r="D3317" s="240"/>
    </row>
    <row r="3318" spans="4:4">
      <c r="D3318" s="240"/>
    </row>
    <row r="3319" spans="4:4">
      <c r="D3319" s="240"/>
    </row>
    <row r="3320" spans="4:4">
      <c r="D3320" s="240"/>
    </row>
    <row r="3321" spans="4:4">
      <c r="D3321" s="240"/>
    </row>
    <row r="3322" spans="4:4">
      <c r="D3322" s="240"/>
    </row>
    <row r="3323" spans="4:4">
      <c r="D3323" s="240"/>
    </row>
    <row r="3324" spans="4:4">
      <c r="D3324" s="240"/>
    </row>
    <row r="3325" spans="4:4">
      <c r="D3325" s="240"/>
    </row>
    <row r="3326" spans="4:4">
      <c r="D3326" s="240"/>
    </row>
    <row r="3327" spans="4:4">
      <c r="D3327" s="240"/>
    </row>
    <row r="3328" spans="4:4">
      <c r="D3328" s="240"/>
    </row>
    <row r="3329" spans="4:4">
      <c r="D3329" s="240"/>
    </row>
    <row r="3330" spans="4:4">
      <c r="D3330" s="240"/>
    </row>
    <row r="3331" spans="4:4">
      <c r="D3331" s="240"/>
    </row>
    <row r="3332" spans="4:4">
      <c r="D3332" s="240"/>
    </row>
    <row r="3333" spans="4:4">
      <c r="D3333" s="240"/>
    </row>
    <row r="3334" spans="4:4">
      <c r="D3334" s="240"/>
    </row>
    <row r="3335" spans="4:4">
      <c r="D3335" s="240"/>
    </row>
    <row r="3336" spans="4:4">
      <c r="D3336" s="240"/>
    </row>
    <row r="3337" spans="4:4">
      <c r="D3337" s="240"/>
    </row>
    <row r="3338" spans="4:4">
      <c r="D3338" s="240"/>
    </row>
    <row r="3339" spans="4:4">
      <c r="D3339" s="240"/>
    </row>
    <row r="3340" spans="4:4">
      <c r="D3340" s="240"/>
    </row>
    <row r="3341" spans="4:4">
      <c r="D3341" s="240"/>
    </row>
    <row r="3342" spans="4:4">
      <c r="D3342" s="240"/>
    </row>
    <row r="3343" spans="4:4">
      <c r="D3343" s="240"/>
    </row>
    <row r="3344" spans="4:4">
      <c r="D3344" s="240"/>
    </row>
    <row r="3345" spans="4:4">
      <c r="D3345" s="240"/>
    </row>
    <row r="3346" spans="4:4">
      <c r="D3346" s="240"/>
    </row>
    <row r="3347" spans="4:4">
      <c r="D3347" s="240"/>
    </row>
    <row r="3348" spans="4:4">
      <c r="D3348" s="240"/>
    </row>
    <row r="3349" spans="4:4">
      <c r="D3349" s="240"/>
    </row>
    <row r="3350" spans="4:4">
      <c r="D3350" s="240"/>
    </row>
    <row r="3351" spans="4:4">
      <c r="D3351" s="240"/>
    </row>
    <row r="3352" spans="4:4">
      <c r="D3352" s="240"/>
    </row>
    <row r="3353" spans="4:4">
      <c r="D3353" s="240"/>
    </row>
    <row r="3354" spans="4:4">
      <c r="D3354" s="240"/>
    </row>
    <row r="3355" spans="4:4">
      <c r="D3355" s="240"/>
    </row>
    <row r="3356" spans="4:4">
      <c r="D3356" s="240"/>
    </row>
    <row r="3357" spans="4:4">
      <c r="D3357" s="240"/>
    </row>
    <row r="3358" spans="4:4">
      <c r="D3358" s="240"/>
    </row>
    <row r="3359" spans="4:4">
      <c r="D3359" s="240"/>
    </row>
    <row r="3360" spans="4:4">
      <c r="D3360" s="240"/>
    </row>
    <row r="3361" spans="4:4">
      <c r="D3361" s="240"/>
    </row>
    <row r="3362" spans="4:4">
      <c r="D3362" s="240"/>
    </row>
    <row r="3363" spans="4:4">
      <c r="D3363" s="240"/>
    </row>
    <row r="3364" spans="4:4">
      <c r="D3364" s="240"/>
    </row>
    <row r="3365" spans="4:4">
      <c r="D3365" s="240"/>
    </row>
    <row r="3366" spans="4:4">
      <c r="D3366" s="240"/>
    </row>
    <row r="3367" spans="4:4">
      <c r="D3367" s="240"/>
    </row>
    <row r="3368" spans="4:4">
      <c r="D3368" s="240"/>
    </row>
    <row r="3369" spans="4:4">
      <c r="D3369" s="240"/>
    </row>
    <row r="3370" spans="4:4">
      <c r="D3370" s="240"/>
    </row>
    <row r="3371" spans="4:4">
      <c r="D3371" s="240"/>
    </row>
    <row r="3372" spans="4:4">
      <c r="D3372" s="240"/>
    </row>
    <row r="3373" spans="4:4">
      <c r="D3373" s="240"/>
    </row>
    <row r="3374" spans="4:4">
      <c r="D3374" s="240"/>
    </row>
    <row r="3375" spans="4:4">
      <c r="D3375" s="240"/>
    </row>
    <row r="3376" spans="4:4">
      <c r="D3376" s="240"/>
    </row>
    <row r="3377" spans="4:4">
      <c r="D3377" s="240"/>
    </row>
    <row r="3378" spans="4:4">
      <c r="D3378" s="240"/>
    </row>
    <row r="3379" spans="4:4">
      <c r="D3379" s="240"/>
    </row>
    <row r="3380" spans="4:4">
      <c r="D3380" s="240"/>
    </row>
    <row r="3381" spans="4:4">
      <c r="D3381" s="240"/>
    </row>
    <row r="3382" spans="4:4">
      <c r="D3382" s="240"/>
    </row>
    <row r="3383" spans="4:4">
      <c r="D3383" s="240"/>
    </row>
    <row r="3384" spans="4:4">
      <c r="D3384" s="240"/>
    </row>
    <row r="3385" spans="4:4">
      <c r="D3385" s="240"/>
    </row>
    <row r="3386" spans="4:4">
      <c r="D3386" s="240"/>
    </row>
    <row r="3387" spans="4:4">
      <c r="D3387" s="240"/>
    </row>
    <row r="3388" spans="4:4">
      <c r="D3388" s="240"/>
    </row>
    <row r="3389" spans="4:4">
      <c r="D3389" s="240"/>
    </row>
    <row r="3390" spans="4:4">
      <c r="D3390" s="240"/>
    </row>
    <row r="3391" spans="4:4">
      <c r="D3391" s="240"/>
    </row>
    <row r="3392" spans="4:4">
      <c r="D3392" s="240"/>
    </row>
    <row r="3393" spans="4:4">
      <c r="D3393" s="240"/>
    </row>
    <row r="3394" spans="4:4">
      <c r="D3394" s="240"/>
    </row>
    <row r="3395" spans="4:4">
      <c r="D3395" s="240"/>
    </row>
    <row r="3396" spans="4:4">
      <c r="D3396" s="240"/>
    </row>
    <row r="3397" spans="4:4">
      <c r="D3397" s="240"/>
    </row>
    <row r="3398" spans="4:4">
      <c r="D3398" s="240"/>
    </row>
    <row r="3399" spans="4:4">
      <c r="D3399" s="240"/>
    </row>
    <row r="3400" spans="4:4">
      <c r="D3400" s="240"/>
    </row>
    <row r="3401" spans="4:4">
      <c r="D3401" s="240"/>
    </row>
    <row r="3402" spans="4:4">
      <c r="D3402" s="240"/>
    </row>
    <row r="3403" spans="4:4">
      <c r="D3403" s="240"/>
    </row>
    <row r="3404" spans="4:4">
      <c r="D3404" s="240"/>
    </row>
    <row r="3405" spans="4:4">
      <c r="D3405" s="240"/>
    </row>
    <row r="3406" spans="4:4">
      <c r="D3406" s="240"/>
    </row>
    <row r="3407" spans="4:4">
      <c r="D3407" s="240"/>
    </row>
    <row r="3408" spans="4:4">
      <c r="D3408" s="240"/>
    </row>
    <row r="3409" spans="4:4">
      <c r="D3409" s="240"/>
    </row>
    <row r="3410" spans="4:4">
      <c r="D3410" s="240"/>
    </row>
    <row r="3411" spans="4:4">
      <c r="D3411" s="240"/>
    </row>
    <row r="3412" spans="4:4">
      <c r="D3412" s="240"/>
    </row>
    <row r="3413" spans="4:4">
      <c r="D3413" s="240"/>
    </row>
    <row r="3414" spans="4:4">
      <c r="D3414" s="240"/>
    </row>
    <row r="3415" spans="4:4">
      <c r="D3415" s="240"/>
    </row>
    <row r="3416" spans="4:4">
      <c r="D3416" s="240"/>
    </row>
    <row r="3417" spans="4:4">
      <c r="D3417" s="240"/>
    </row>
    <row r="3418" spans="4:4">
      <c r="D3418" s="240"/>
    </row>
    <row r="3419" spans="4:4">
      <c r="D3419" s="240"/>
    </row>
    <row r="3420" spans="4:4">
      <c r="D3420" s="240"/>
    </row>
    <row r="3421" spans="4:4">
      <c r="D3421" s="240"/>
    </row>
    <row r="3422" spans="4:4">
      <c r="D3422" s="240"/>
    </row>
    <row r="3423" spans="4:4">
      <c r="D3423" s="240"/>
    </row>
    <row r="3424" spans="4:4">
      <c r="D3424" s="240"/>
    </row>
    <row r="3425" spans="4:4">
      <c r="D3425" s="240"/>
    </row>
    <row r="3426" spans="4:4">
      <c r="D3426" s="240"/>
    </row>
    <row r="3427" spans="4:4">
      <c r="D3427" s="240"/>
    </row>
    <row r="3428" spans="4:4">
      <c r="D3428" s="240"/>
    </row>
    <row r="3429" spans="4:4">
      <c r="D3429" s="240"/>
    </row>
    <row r="3430" spans="4:4">
      <c r="D3430" s="240"/>
    </row>
    <row r="3431" spans="4:4">
      <c r="D3431" s="240"/>
    </row>
    <row r="3432" spans="4:4">
      <c r="D3432" s="240"/>
    </row>
    <row r="3433" spans="4:4">
      <c r="D3433" s="240"/>
    </row>
    <row r="3434" spans="4:4">
      <c r="D3434" s="240"/>
    </row>
    <row r="3435" spans="4:4">
      <c r="D3435" s="240"/>
    </row>
    <row r="3436" spans="4:4">
      <c r="D3436" s="240"/>
    </row>
    <row r="3437" spans="4:4">
      <c r="D3437" s="240"/>
    </row>
    <row r="3438" spans="4:4">
      <c r="D3438" s="240"/>
    </row>
    <row r="3439" spans="4:4">
      <c r="D3439" s="240"/>
    </row>
    <row r="3440" spans="4:4">
      <c r="D3440" s="240"/>
    </row>
    <row r="3441" spans="4:4">
      <c r="D3441" s="240"/>
    </row>
    <row r="3442" spans="4:4">
      <c r="D3442" s="240"/>
    </row>
    <row r="3443" spans="4:4">
      <c r="D3443" s="240"/>
    </row>
    <row r="3444" spans="4:4">
      <c r="D3444" s="240"/>
    </row>
    <row r="3445" spans="4:4">
      <c r="D3445" s="240"/>
    </row>
    <row r="3446" spans="4:4">
      <c r="D3446" s="240"/>
    </row>
    <row r="3447" spans="4:4">
      <c r="D3447" s="240"/>
    </row>
    <row r="3448" spans="4:4">
      <c r="D3448" s="240"/>
    </row>
    <row r="3449" spans="4:4">
      <c r="D3449" s="240"/>
    </row>
    <row r="3450" spans="4:4">
      <c r="D3450" s="240"/>
    </row>
    <row r="3451" spans="4:4">
      <c r="D3451" s="240"/>
    </row>
    <row r="3452" spans="4:4">
      <c r="D3452" s="240"/>
    </row>
    <row r="3453" spans="4:4">
      <c r="D3453" s="240"/>
    </row>
    <row r="3454" spans="4:4">
      <c r="D3454" s="240"/>
    </row>
    <row r="3455" spans="4:4">
      <c r="D3455" s="240"/>
    </row>
    <row r="3456" spans="4:4">
      <c r="D3456" s="240"/>
    </row>
    <row r="3457" spans="4:4">
      <c r="D3457" s="240"/>
    </row>
    <row r="3458" spans="4:4">
      <c r="D3458" s="240"/>
    </row>
    <row r="3459" spans="4:4">
      <c r="D3459" s="240"/>
    </row>
    <row r="3460" spans="4:4">
      <c r="D3460" s="240"/>
    </row>
    <row r="3461" spans="4:4">
      <c r="D3461" s="240"/>
    </row>
    <row r="3462" spans="4:4">
      <c r="D3462" s="240"/>
    </row>
    <row r="3463" spans="4:4">
      <c r="D3463" s="240"/>
    </row>
    <row r="3464" spans="4:4">
      <c r="D3464" s="240"/>
    </row>
    <row r="3465" spans="4:4">
      <c r="D3465" s="240"/>
    </row>
    <row r="3466" spans="4:4">
      <c r="D3466" s="240"/>
    </row>
    <row r="3467" spans="4:4">
      <c r="D3467" s="240"/>
    </row>
    <row r="3468" spans="4:4">
      <c r="D3468" s="240"/>
    </row>
    <row r="3469" spans="4:4">
      <c r="D3469" s="240"/>
    </row>
    <row r="3470" spans="4:4">
      <c r="D3470" s="240"/>
    </row>
    <row r="3471" spans="4:4">
      <c r="D3471" s="240"/>
    </row>
    <row r="3472" spans="4:4">
      <c r="D3472" s="240"/>
    </row>
    <row r="3473" spans="4:4">
      <c r="D3473" s="240"/>
    </row>
    <row r="3474" spans="4:4">
      <c r="D3474" s="240"/>
    </row>
    <row r="3475" spans="4:4">
      <c r="D3475" s="240"/>
    </row>
    <row r="3476" spans="4:4">
      <c r="D3476" s="240"/>
    </row>
    <row r="3477" spans="4:4">
      <c r="D3477" s="240"/>
    </row>
    <row r="3478" spans="4:4">
      <c r="D3478" s="240"/>
    </row>
    <row r="3479" spans="4:4">
      <c r="D3479" s="240"/>
    </row>
    <row r="3480" spans="4:4">
      <c r="D3480" s="240"/>
    </row>
    <row r="3481" spans="4:4">
      <c r="D3481" s="240"/>
    </row>
    <row r="3482" spans="4:4">
      <c r="D3482" s="240"/>
    </row>
    <row r="3483" spans="4:4">
      <c r="D3483" s="240"/>
    </row>
    <row r="3484" spans="4:4">
      <c r="D3484" s="240"/>
    </row>
    <row r="3485" spans="4:4">
      <c r="D3485" s="240"/>
    </row>
    <row r="3486" spans="4:4">
      <c r="D3486" s="240"/>
    </row>
    <row r="3487" spans="4:4">
      <c r="D3487" s="240"/>
    </row>
    <row r="3488" spans="4:4">
      <c r="D3488" s="240"/>
    </row>
    <row r="3489" spans="4:4">
      <c r="D3489" s="240"/>
    </row>
    <row r="3490" spans="4:4">
      <c r="D3490" s="240"/>
    </row>
    <row r="3491" spans="4:4">
      <c r="D3491" s="240"/>
    </row>
    <row r="3492" spans="4:4">
      <c r="D3492" s="240"/>
    </row>
    <row r="3493" spans="4:4">
      <c r="D3493" s="240"/>
    </row>
    <row r="3494" spans="4:4">
      <c r="D3494" s="240"/>
    </row>
    <row r="3495" spans="4:4">
      <c r="D3495" s="240"/>
    </row>
    <row r="3496" spans="4:4">
      <c r="D3496" s="240"/>
    </row>
    <row r="3497" spans="4:4">
      <c r="D3497" s="240"/>
    </row>
    <row r="3498" spans="4:4">
      <c r="D3498" s="240"/>
    </row>
    <row r="3499" spans="4:4">
      <c r="D3499" s="240"/>
    </row>
    <row r="3500" spans="4:4">
      <c r="D3500" s="240"/>
    </row>
    <row r="3501" spans="4:4">
      <c r="D3501" s="240"/>
    </row>
    <row r="3502" spans="4:4">
      <c r="D3502" s="240"/>
    </row>
    <row r="3503" spans="4:4">
      <c r="D3503" s="240"/>
    </row>
    <row r="3504" spans="4:4">
      <c r="D3504" s="240"/>
    </row>
    <row r="3505" spans="4:4">
      <c r="D3505" s="240"/>
    </row>
    <row r="3506" spans="4:4">
      <c r="D3506" s="240"/>
    </row>
    <row r="3507" spans="4:4">
      <c r="D3507" s="240"/>
    </row>
    <row r="3508" spans="4:4">
      <c r="D3508" s="240"/>
    </row>
    <row r="3509" spans="4:4">
      <c r="D3509" s="240"/>
    </row>
    <row r="3510" spans="4:4">
      <c r="D3510" s="240"/>
    </row>
    <row r="3511" spans="4:4">
      <c r="D3511" s="240"/>
    </row>
    <row r="3512" spans="4:4">
      <c r="D3512" s="240"/>
    </row>
    <row r="3513" spans="4:4">
      <c r="D3513" s="240"/>
    </row>
    <row r="3514" spans="4:4">
      <c r="D3514" s="240"/>
    </row>
    <row r="3515" spans="4:4">
      <c r="D3515" s="240"/>
    </row>
    <row r="3516" spans="4:4">
      <c r="D3516" s="240"/>
    </row>
    <row r="3517" spans="4:4">
      <c r="D3517" s="240"/>
    </row>
    <row r="3518" spans="4:4">
      <c r="D3518" s="240"/>
    </row>
    <row r="3519" spans="4:4">
      <c r="D3519" s="240"/>
    </row>
    <row r="3520" spans="4:4">
      <c r="D3520" s="240"/>
    </row>
    <row r="3521" spans="4:4">
      <c r="D3521" s="240"/>
    </row>
    <row r="3522" spans="4:4">
      <c r="D3522" s="240"/>
    </row>
    <row r="3523" spans="4:4">
      <c r="D3523" s="240"/>
    </row>
    <row r="3524" spans="4:4">
      <c r="D3524" s="240"/>
    </row>
    <row r="3525" spans="4:4">
      <c r="D3525" s="240"/>
    </row>
    <row r="3526" spans="4:4">
      <c r="D3526" s="240"/>
    </row>
    <row r="3527" spans="4:4">
      <c r="D3527" s="240"/>
    </row>
    <row r="3528" spans="4:4">
      <c r="D3528" s="240"/>
    </row>
    <row r="3529" spans="4:4">
      <c r="D3529" s="240"/>
    </row>
    <row r="3530" spans="4:4">
      <c r="D3530" s="240"/>
    </row>
    <row r="3531" spans="4:4">
      <c r="D3531" s="240"/>
    </row>
    <row r="3532" spans="4:4">
      <c r="D3532" s="240"/>
    </row>
    <row r="3533" spans="4:4">
      <c r="D3533" s="240"/>
    </row>
    <row r="3534" spans="4:4">
      <c r="D3534" s="240"/>
    </row>
    <row r="3535" spans="4:4">
      <c r="D3535" s="240"/>
    </row>
    <row r="3536" spans="4:4">
      <c r="D3536" s="240"/>
    </row>
    <row r="3537" spans="4:4">
      <c r="D3537" s="240"/>
    </row>
    <row r="3538" spans="4:4">
      <c r="D3538" s="240"/>
    </row>
    <row r="3539" spans="4:4">
      <c r="D3539" s="240"/>
    </row>
    <row r="3540" spans="4:4">
      <c r="D3540" s="240"/>
    </row>
    <row r="3541" spans="4:4">
      <c r="D3541" s="240"/>
    </row>
    <row r="3542" spans="4:4">
      <c r="D3542" s="240"/>
    </row>
    <row r="3543" spans="4:4">
      <c r="D3543" s="240"/>
    </row>
    <row r="3544" spans="4:4">
      <c r="D3544" s="240"/>
    </row>
    <row r="3545" spans="4:4">
      <c r="D3545" s="240"/>
    </row>
    <row r="3546" spans="4:4">
      <c r="D3546" s="240"/>
    </row>
    <row r="3547" spans="4:4">
      <c r="D3547" s="240"/>
    </row>
    <row r="3548" spans="4:4">
      <c r="D3548" s="240"/>
    </row>
    <row r="3549" spans="4:4">
      <c r="D3549" s="240"/>
    </row>
    <row r="3550" spans="4:4">
      <c r="D3550" s="240"/>
    </row>
    <row r="3551" spans="4:4">
      <c r="D3551" s="240"/>
    </row>
    <row r="3552" spans="4:4">
      <c r="D3552" s="240"/>
    </row>
    <row r="3553" spans="4:4">
      <c r="D3553" s="240"/>
    </row>
    <row r="3554" spans="4:4">
      <c r="D3554" s="240"/>
    </row>
    <row r="3555" spans="4:4">
      <c r="D3555" s="240"/>
    </row>
    <row r="3556" spans="4:4">
      <c r="D3556" s="240"/>
    </row>
    <row r="3557" spans="4:4">
      <c r="D3557" s="240"/>
    </row>
    <row r="3558" spans="4:4">
      <c r="D3558" s="240"/>
    </row>
    <row r="3559" spans="4:4">
      <c r="D3559" s="240"/>
    </row>
    <row r="3560" spans="4:4">
      <c r="D3560" s="240"/>
    </row>
    <row r="3561" spans="4:4">
      <c r="D3561" s="240"/>
    </row>
    <row r="3562" spans="4:4">
      <c r="D3562" s="240"/>
    </row>
    <row r="3563" spans="4:4">
      <c r="D3563" s="240"/>
    </row>
    <row r="3564" spans="4:4">
      <c r="D3564" s="240"/>
    </row>
    <row r="3565" spans="4:4">
      <c r="D3565" s="240"/>
    </row>
    <row r="3566" spans="4:4">
      <c r="D3566" s="240"/>
    </row>
    <row r="3567" spans="4:4">
      <c r="D3567" s="240"/>
    </row>
    <row r="3568" spans="4:4">
      <c r="D3568" s="240"/>
    </row>
    <row r="3569" spans="4:4">
      <c r="D3569" s="240"/>
    </row>
    <row r="3570" spans="4:4">
      <c r="D3570" s="240"/>
    </row>
    <row r="3571" spans="4:4">
      <c r="D3571" s="240"/>
    </row>
    <row r="3572" spans="4:4">
      <c r="D3572" s="240"/>
    </row>
    <row r="3573" spans="4:4">
      <c r="D3573" s="240"/>
    </row>
    <row r="3574" spans="4:4">
      <c r="D3574" s="240"/>
    </row>
    <row r="3575" spans="4:4">
      <c r="D3575" s="240"/>
    </row>
    <row r="3576" spans="4:4">
      <c r="D3576" s="240"/>
    </row>
    <row r="3577" spans="4:4">
      <c r="D3577" s="240"/>
    </row>
    <row r="3578" spans="4:4">
      <c r="D3578" s="240"/>
    </row>
    <row r="3579" spans="4:4">
      <c r="D3579" s="240"/>
    </row>
    <row r="3580" spans="4:4">
      <c r="D3580" s="240"/>
    </row>
    <row r="3581" spans="4:4">
      <c r="D3581" s="240"/>
    </row>
    <row r="3582" spans="4:4">
      <c r="D3582" s="240"/>
    </row>
    <row r="3583" spans="4:4">
      <c r="D3583" s="240"/>
    </row>
    <row r="3584" spans="4:4">
      <c r="D3584" s="240"/>
    </row>
    <row r="3585" spans="4:4">
      <c r="D3585" s="240"/>
    </row>
    <row r="3586" spans="4:4">
      <c r="D3586" s="240"/>
    </row>
    <row r="3587" spans="4:4">
      <c r="D3587" s="240"/>
    </row>
    <row r="3588" spans="4:4">
      <c r="D3588" s="240"/>
    </row>
    <row r="3589" spans="4:4">
      <c r="D3589" s="240"/>
    </row>
    <row r="3590" spans="4:4">
      <c r="D3590" s="240"/>
    </row>
    <row r="3591" spans="4:4">
      <c r="D3591" s="240"/>
    </row>
    <row r="3592" spans="4:4">
      <c r="D3592" s="240"/>
    </row>
    <row r="3593" spans="4:4">
      <c r="D3593" s="240"/>
    </row>
    <row r="3594" spans="4:4">
      <c r="D3594" s="240"/>
    </row>
    <row r="3595" spans="4:4">
      <c r="D3595" s="240"/>
    </row>
    <row r="3596" spans="4:4">
      <c r="D3596" s="240"/>
    </row>
    <row r="3597" spans="4:4">
      <c r="D3597" s="240"/>
    </row>
    <row r="3598" spans="4:4">
      <c r="D3598" s="240"/>
    </row>
    <row r="3599" spans="4:4">
      <c r="D3599" s="240"/>
    </row>
    <row r="3600" spans="4:4">
      <c r="D3600" s="240"/>
    </row>
    <row r="3601" spans="4:4">
      <c r="D3601" s="240"/>
    </row>
    <row r="3602" spans="4:4">
      <c r="D3602" s="240"/>
    </row>
    <row r="3603" spans="4:4">
      <c r="D3603" s="240"/>
    </row>
    <row r="3604" spans="4:4">
      <c r="D3604" s="240"/>
    </row>
    <row r="3605" spans="4:4">
      <c r="D3605" s="240"/>
    </row>
    <row r="3606" spans="4:4">
      <c r="D3606" s="240"/>
    </row>
    <row r="3607" spans="4:4">
      <c r="D3607" s="240"/>
    </row>
    <row r="3608" spans="4:4">
      <c r="D3608" s="240"/>
    </row>
    <row r="3609" spans="4:4">
      <c r="D3609" s="240"/>
    </row>
    <row r="3610" spans="4:4">
      <c r="D3610" s="240"/>
    </row>
    <row r="3611" spans="4:4">
      <c r="D3611" s="240"/>
    </row>
    <row r="3612" spans="4:4">
      <c r="D3612" s="240"/>
    </row>
    <row r="3613" spans="4:4">
      <c r="D3613" s="240"/>
    </row>
    <row r="3614" spans="4:4">
      <c r="D3614" s="240"/>
    </row>
    <row r="3615" spans="4:4">
      <c r="D3615" s="240"/>
    </row>
    <row r="3616" spans="4:4">
      <c r="D3616" s="240"/>
    </row>
    <row r="3617" spans="4:4">
      <c r="D3617" s="240"/>
    </row>
    <row r="3618" spans="4:4">
      <c r="D3618" s="240"/>
    </row>
    <row r="3619" spans="4:4">
      <c r="D3619" s="240"/>
    </row>
    <row r="3620" spans="4:4">
      <c r="D3620" s="240"/>
    </row>
    <row r="3621" spans="4:4">
      <c r="D3621" s="240"/>
    </row>
    <row r="3622" spans="4:4">
      <c r="D3622" s="240"/>
    </row>
    <row r="3623" spans="4:4">
      <c r="D3623" s="240"/>
    </row>
    <row r="3624" spans="4:4">
      <c r="D3624" s="240"/>
    </row>
    <row r="3625" spans="4:4">
      <c r="D3625" s="240"/>
    </row>
    <row r="3626" spans="4:4">
      <c r="D3626" s="240"/>
    </row>
    <row r="3627" spans="4:4">
      <c r="D3627" s="240"/>
    </row>
    <row r="3628" spans="4:4">
      <c r="D3628" s="240"/>
    </row>
    <row r="3629" spans="4:4">
      <c r="D3629" s="240"/>
    </row>
    <row r="3630" spans="4:4">
      <c r="D3630" s="240"/>
    </row>
    <row r="3631" spans="4:4">
      <c r="D3631" s="240"/>
    </row>
    <row r="3632" spans="4:4">
      <c r="D3632" s="240"/>
    </row>
    <row r="3633" spans="4:4">
      <c r="D3633" s="240"/>
    </row>
    <row r="3634" spans="4:4">
      <c r="D3634" s="240"/>
    </row>
    <row r="3635" spans="4:4">
      <c r="D3635" s="240"/>
    </row>
    <row r="3636" spans="4:4">
      <c r="D3636" s="240"/>
    </row>
    <row r="3637" spans="4:4">
      <c r="D3637" s="240"/>
    </row>
    <row r="3638" spans="4:4">
      <c r="D3638" s="240"/>
    </row>
    <row r="3639" spans="4:4">
      <c r="D3639" s="240"/>
    </row>
    <row r="3640" spans="4:4">
      <c r="D3640" s="240"/>
    </row>
    <row r="3641" spans="4:4">
      <c r="D3641" s="240"/>
    </row>
    <row r="3642" spans="4:4">
      <c r="D3642" s="240"/>
    </row>
    <row r="3643" spans="4:4">
      <c r="D3643" s="240"/>
    </row>
    <row r="3644" spans="4:4">
      <c r="D3644" s="240"/>
    </row>
    <row r="3645" spans="4:4">
      <c r="D3645" s="240"/>
    </row>
    <row r="3646" spans="4:4">
      <c r="D3646" s="240"/>
    </row>
    <row r="3647" spans="4:4">
      <c r="D3647" s="240"/>
    </row>
    <row r="3648" spans="4:4">
      <c r="D3648" s="240"/>
    </row>
    <row r="3649" spans="4:4">
      <c r="D3649" s="240"/>
    </row>
    <row r="3650" spans="4:4">
      <c r="D3650" s="240"/>
    </row>
    <row r="3651" spans="4:4">
      <c r="D3651" s="240"/>
    </row>
    <row r="3652" spans="4:4">
      <c r="D3652" s="240"/>
    </row>
    <row r="3653" spans="4:4">
      <c r="D3653" s="240"/>
    </row>
    <row r="3654" spans="4:4">
      <c r="D3654" s="240"/>
    </row>
    <row r="3655" spans="4:4">
      <c r="D3655" s="240"/>
    </row>
    <row r="3656" spans="4:4">
      <c r="D3656" s="240"/>
    </row>
    <row r="3657" spans="4:4">
      <c r="D3657" s="240"/>
    </row>
    <row r="3658" spans="4:4">
      <c r="D3658" s="240"/>
    </row>
    <row r="3659" spans="4:4">
      <c r="D3659" s="240"/>
    </row>
    <row r="3660" spans="4:4">
      <c r="D3660" s="240"/>
    </row>
    <row r="3661" spans="4:4">
      <c r="D3661" s="240"/>
    </row>
    <row r="3662" spans="4:4">
      <c r="D3662" s="240"/>
    </row>
    <row r="3663" spans="4:4">
      <c r="D3663" s="240"/>
    </row>
    <row r="3664" spans="4:4">
      <c r="D3664" s="240"/>
    </row>
    <row r="3665" spans="4:4">
      <c r="D3665" s="240"/>
    </row>
    <row r="3666" spans="4:4">
      <c r="D3666" s="240"/>
    </row>
    <row r="3667" spans="4:4">
      <c r="D3667" s="240"/>
    </row>
    <row r="3668" spans="4:4">
      <c r="D3668" s="240"/>
    </row>
    <row r="3669" spans="4:4">
      <c r="D3669" s="240"/>
    </row>
    <row r="3670" spans="4:4">
      <c r="D3670" s="240"/>
    </row>
    <row r="3671" spans="4:4">
      <c r="D3671" s="240"/>
    </row>
    <row r="3672" spans="4:4">
      <c r="D3672" s="240"/>
    </row>
    <row r="3673" spans="4:4">
      <c r="D3673" s="240"/>
    </row>
    <row r="3674" spans="4:4">
      <c r="D3674" s="240"/>
    </row>
    <row r="3675" spans="4:4">
      <c r="D3675" s="240"/>
    </row>
    <row r="3676" spans="4:4">
      <c r="D3676" s="240"/>
    </row>
    <row r="3677" spans="4:4">
      <c r="D3677" s="240"/>
    </row>
    <row r="3678" spans="4:4">
      <c r="D3678" s="240"/>
    </row>
    <row r="3679" spans="4:4">
      <c r="D3679" s="240"/>
    </row>
    <row r="3680" spans="4:4">
      <c r="D3680" s="240"/>
    </row>
    <row r="3681" spans="4:4">
      <c r="D3681" s="240"/>
    </row>
    <row r="3682" spans="4:4">
      <c r="D3682" s="240"/>
    </row>
    <row r="3683" spans="4:4">
      <c r="D3683" s="240"/>
    </row>
    <row r="3684" spans="4:4">
      <c r="D3684" s="240"/>
    </row>
    <row r="3685" spans="4:4">
      <c r="D3685" s="240"/>
    </row>
    <row r="3686" spans="4:4">
      <c r="D3686" s="240"/>
    </row>
    <row r="3687" spans="4:4">
      <c r="D3687" s="240"/>
    </row>
    <row r="3688" spans="4:4">
      <c r="D3688" s="240"/>
    </row>
    <row r="3689" spans="4:4">
      <c r="D3689" s="240"/>
    </row>
    <row r="3690" spans="4:4">
      <c r="D3690" s="240"/>
    </row>
    <row r="3691" spans="4:4">
      <c r="D3691" s="240"/>
    </row>
    <row r="3692" spans="4:4">
      <c r="D3692" s="240"/>
    </row>
    <row r="3693" spans="4:4">
      <c r="D3693" s="240"/>
    </row>
    <row r="3694" spans="4:4">
      <c r="D3694" s="240"/>
    </row>
    <row r="3695" spans="4:4">
      <c r="D3695" s="240"/>
    </row>
    <row r="3696" spans="4:4">
      <c r="D3696" s="240"/>
    </row>
    <row r="3697" spans="4:4">
      <c r="D3697" s="240"/>
    </row>
    <row r="3698" spans="4:4">
      <c r="D3698" s="240"/>
    </row>
    <row r="3699" spans="4:4">
      <c r="D3699" s="240"/>
    </row>
    <row r="3700" spans="4:4">
      <c r="D3700" s="240"/>
    </row>
    <row r="3701" spans="4:4">
      <c r="D3701" s="240"/>
    </row>
    <row r="3702" spans="4:4">
      <c r="D3702" s="240"/>
    </row>
    <row r="3703" spans="4:4">
      <c r="D3703" s="240"/>
    </row>
    <row r="3704" spans="4:4">
      <c r="D3704" s="240"/>
    </row>
    <row r="3705" spans="4:4">
      <c r="D3705" s="240"/>
    </row>
    <row r="3706" spans="4:4">
      <c r="D3706" s="240"/>
    </row>
    <row r="3707" spans="4:4">
      <c r="D3707" s="240"/>
    </row>
    <row r="3708" spans="4:4">
      <c r="D3708" s="240"/>
    </row>
    <row r="3709" spans="4:4">
      <c r="D3709" s="240"/>
    </row>
    <row r="3710" spans="4:4">
      <c r="D3710" s="240"/>
    </row>
    <row r="3711" spans="4:4">
      <c r="D3711" s="240"/>
    </row>
    <row r="3712" spans="4:4">
      <c r="D3712" s="240"/>
    </row>
    <row r="3713" spans="4:4">
      <c r="D3713" s="240"/>
    </row>
    <row r="3714" spans="4:4">
      <c r="D3714" s="240"/>
    </row>
    <row r="3715" spans="4:4">
      <c r="D3715" s="240"/>
    </row>
    <row r="3716" spans="4:4">
      <c r="D3716" s="240"/>
    </row>
    <row r="3717" spans="4:4">
      <c r="D3717" s="240"/>
    </row>
    <row r="3718" spans="4:4">
      <c r="D3718" s="240"/>
    </row>
    <row r="3719" spans="4:4">
      <c r="D3719" s="240"/>
    </row>
    <row r="3720" spans="4:4">
      <c r="D3720" s="240"/>
    </row>
    <row r="3721" spans="4:4">
      <c r="D3721" s="240"/>
    </row>
    <row r="3722" spans="4:4">
      <c r="D3722" s="240"/>
    </row>
    <row r="3723" spans="4:4">
      <c r="D3723" s="240"/>
    </row>
    <row r="3724" spans="4:4">
      <c r="D3724" s="240"/>
    </row>
    <row r="3725" spans="4:4">
      <c r="D3725" s="240"/>
    </row>
    <row r="3726" spans="4:4">
      <c r="D3726" s="240"/>
    </row>
    <row r="3727" spans="4:4">
      <c r="D3727" s="240"/>
    </row>
    <row r="3728" spans="4:4">
      <c r="D3728" s="240"/>
    </row>
    <row r="3729" spans="4:4">
      <c r="D3729" s="240"/>
    </row>
    <row r="3730" spans="4:4">
      <c r="D3730" s="240"/>
    </row>
    <row r="3731" spans="4:4">
      <c r="D3731" s="240"/>
    </row>
    <row r="3732" spans="4:4">
      <c r="D3732" s="240"/>
    </row>
    <row r="3733" spans="4:4">
      <c r="D3733" s="240"/>
    </row>
    <row r="3734" spans="4:4">
      <c r="D3734" s="240"/>
    </row>
    <row r="3735" spans="4:4">
      <c r="D3735" s="240"/>
    </row>
    <row r="3736" spans="4:4">
      <c r="D3736" s="240"/>
    </row>
    <row r="3737" spans="4:4">
      <c r="D3737" s="240"/>
    </row>
    <row r="3738" spans="4:4">
      <c r="D3738" s="240"/>
    </row>
    <row r="3739" spans="4:4">
      <c r="D3739" s="240"/>
    </row>
    <row r="3740" spans="4:4">
      <c r="D3740" s="240"/>
    </row>
    <row r="3741" spans="4:4">
      <c r="D3741" s="240"/>
    </row>
    <row r="3742" spans="4:4">
      <c r="D3742" s="240"/>
    </row>
    <row r="3743" spans="4:4">
      <c r="D3743" s="240"/>
    </row>
    <row r="3744" spans="4:4">
      <c r="D3744" s="240"/>
    </row>
    <row r="3745" spans="4:4">
      <c r="D3745" s="240"/>
    </row>
    <row r="3746" spans="4:4">
      <c r="D3746" s="240"/>
    </row>
    <row r="3747" spans="4:4">
      <c r="D3747" s="240"/>
    </row>
    <row r="3748" spans="4:4">
      <c r="D3748" s="240"/>
    </row>
    <row r="3749" spans="4:4">
      <c r="D3749" s="240"/>
    </row>
    <row r="3750" spans="4:4">
      <c r="D3750" s="240"/>
    </row>
    <row r="3751" spans="4:4">
      <c r="D3751" s="240"/>
    </row>
    <row r="3752" spans="4:4">
      <c r="D3752" s="240"/>
    </row>
    <row r="3753" spans="4:4">
      <c r="D3753" s="240"/>
    </row>
    <row r="3754" spans="4:4">
      <c r="D3754" s="240"/>
    </row>
    <row r="3755" spans="4:4">
      <c r="D3755" s="240"/>
    </row>
    <row r="3756" spans="4:4">
      <c r="D3756" s="240"/>
    </row>
    <row r="3757" spans="4:4">
      <c r="D3757" s="240"/>
    </row>
    <row r="3758" spans="4:4">
      <c r="D3758" s="240"/>
    </row>
    <row r="3759" spans="4:4">
      <c r="D3759" s="240"/>
    </row>
    <row r="3760" spans="4:4">
      <c r="D3760" s="240"/>
    </row>
    <row r="3761" spans="4:4">
      <c r="D3761" s="240"/>
    </row>
    <row r="3762" spans="4:4">
      <c r="D3762" s="240"/>
    </row>
    <row r="3763" spans="4:4">
      <c r="D3763" s="240"/>
    </row>
    <row r="3764" spans="4:4">
      <c r="D3764" s="240"/>
    </row>
    <row r="3765" spans="4:4">
      <c r="D3765" s="240"/>
    </row>
    <row r="3766" spans="4:4">
      <c r="D3766" s="240"/>
    </row>
    <row r="3767" spans="4:4">
      <c r="D3767" s="240"/>
    </row>
    <row r="3768" spans="4:4">
      <c r="D3768" s="240"/>
    </row>
    <row r="3769" spans="4:4">
      <c r="D3769" s="240"/>
    </row>
    <row r="3770" spans="4:4">
      <c r="D3770" s="240"/>
    </row>
    <row r="3771" spans="4:4">
      <c r="D3771" s="240"/>
    </row>
    <row r="3772" spans="4:4">
      <c r="D3772" s="240"/>
    </row>
    <row r="3773" spans="4:4">
      <c r="D3773" s="240"/>
    </row>
    <row r="3774" spans="4:4">
      <c r="D3774" s="240"/>
    </row>
    <row r="3775" spans="4:4">
      <c r="D3775" s="240"/>
    </row>
    <row r="3776" spans="4:4">
      <c r="D3776" s="240"/>
    </row>
    <row r="3777" spans="4:4">
      <c r="D3777" s="240"/>
    </row>
    <row r="3778" spans="4:4">
      <c r="D3778" s="240"/>
    </row>
    <row r="3779" spans="4:4">
      <c r="D3779" s="240"/>
    </row>
    <row r="3780" spans="4:4">
      <c r="D3780" s="240"/>
    </row>
    <row r="3781" spans="4:4">
      <c r="D3781" s="240"/>
    </row>
    <row r="3782" spans="4:4">
      <c r="D3782" s="240"/>
    </row>
    <row r="3783" spans="4:4">
      <c r="D3783" s="240"/>
    </row>
    <row r="3784" spans="4:4">
      <c r="D3784" s="240"/>
    </row>
    <row r="3785" spans="4:4">
      <c r="D3785" s="240"/>
    </row>
    <row r="3786" spans="4:4">
      <c r="D3786" s="240"/>
    </row>
    <row r="3787" spans="4:4">
      <c r="D3787" s="240"/>
    </row>
    <row r="3788" spans="4:4">
      <c r="D3788" s="240"/>
    </row>
    <row r="3789" spans="4:4">
      <c r="D3789" s="240"/>
    </row>
    <row r="3790" spans="4:4">
      <c r="D3790" s="240"/>
    </row>
    <row r="3791" spans="4:4">
      <c r="D3791" s="240"/>
    </row>
    <row r="3792" spans="4:4">
      <c r="D3792" s="240"/>
    </row>
    <row r="3793" spans="4:4">
      <c r="D3793" s="240"/>
    </row>
    <row r="3794" spans="4:4">
      <c r="D3794" s="240"/>
    </row>
    <row r="3795" spans="4:4">
      <c r="D3795" s="240"/>
    </row>
    <row r="3796" spans="4:4">
      <c r="D3796" s="240"/>
    </row>
    <row r="3797" spans="4:4">
      <c r="D3797" s="240"/>
    </row>
    <row r="3798" spans="4:4">
      <c r="D3798" s="240"/>
    </row>
    <row r="3799" spans="4:4">
      <c r="D3799" s="240"/>
    </row>
    <row r="3800" spans="4:4">
      <c r="D3800" s="240"/>
    </row>
    <row r="3801" spans="4:4">
      <c r="D3801" s="240"/>
    </row>
    <row r="3802" spans="4:4">
      <c r="D3802" s="240"/>
    </row>
    <row r="3803" spans="4:4">
      <c r="D3803" s="240"/>
    </row>
    <row r="3804" spans="4:4">
      <c r="D3804" s="240"/>
    </row>
    <row r="3805" spans="4:4">
      <c r="D3805" s="240"/>
    </row>
    <row r="3806" spans="4:4">
      <c r="D3806" s="240"/>
    </row>
    <row r="3807" spans="4:4">
      <c r="D3807" s="240"/>
    </row>
    <row r="3808" spans="4:4">
      <c r="D3808" s="240"/>
    </row>
    <row r="3809" spans="4:4">
      <c r="D3809" s="240"/>
    </row>
    <row r="3810" spans="4:4">
      <c r="D3810" s="240"/>
    </row>
    <row r="3811" spans="4:4">
      <c r="D3811" s="240"/>
    </row>
    <row r="3812" spans="4:4">
      <c r="D3812" s="240"/>
    </row>
    <row r="3813" spans="4:4">
      <c r="D3813" s="240"/>
    </row>
    <row r="3814" spans="4:4">
      <c r="D3814" s="240"/>
    </row>
    <row r="3815" spans="4:4">
      <c r="D3815" s="240"/>
    </row>
    <row r="3816" spans="4:4">
      <c r="D3816" s="240"/>
    </row>
    <row r="3817" spans="4:4">
      <c r="D3817" s="240"/>
    </row>
    <row r="3818" spans="4:4">
      <c r="D3818" s="240"/>
    </row>
    <row r="3819" spans="4:4">
      <c r="D3819" s="240"/>
    </row>
    <row r="3820" spans="4:4">
      <c r="D3820" s="240"/>
    </row>
    <row r="3821" spans="4:4">
      <c r="D3821" s="240"/>
    </row>
    <row r="3822" spans="4:4">
      <c r="D3822" s="240"/>
    </row>
    <row r="3823" spans="4:4">
      <c r="D3823" s="240"/>
    </row>
    <row r="3824" spans="4:4">
      <c r="D3824" s="240"/>
    </row>
    <row r="3825" spans="4:4">
      <c r="D3825" s="240"/>
    </row>
    <row r="3826" spans="4:4">
      <c r="D3826" s="240"/>
    </row>
    <row r="3827" spans="4:4">
      <c r="D3827" s="240"/>
    </row>
    <row r="3828" spans="4:4">
      <c r="D3828" s="240"/>
    </row>
    <row r="3829" spans="4:4">
      <c r="D3829" s="240"/>
    </row>
    <row r="3830" spans="4:4">
      <c r="D3830" s="240"/>
    </row>
    <row r="3831" spans="4:4">
      <c r="D3831" s="240"/>
    </row>
    <row r="3832" spans="4:4">
      <c r="D3832" s="240"/>
    </row>
    <row r="3833" spans="4:4">
      <c r="D3833" s="240"/>
    </row>
    <row r="3834" spans="4:4">
      <c r="D3834" s="240"/>
    </row>
    <row r="3835" spans="4:4">
      <c r="D3835" s="240"/>
    </row>
    <row r="3836" spans="4:4">
      <c r="D3836" s="240"/>
    </row>
    <row r="3837" spans="4:4">
      <c r="D3837" s="240"/>
    </row>
    <row r="3838" spans="4:4">
      <c r="D3838" s="240"/>
    </row>
    <row r="3839" spans="4:4">
      <c r="D3839" s="240"/>
    </row>
    <row r="3840" spans="4:4">
      <c r="D3840" s="240"/>
    </row>
    <row r="3841" spans="4:4">
      <c r="D3841" s="240"/>
    </row>
    <row r="3842" spans="4:4">
      <c r="D3842" s="240"/>
    </row>
    <row r="3843" spans="4:4">
      <c r="D3843" s="240"/>
    </row>
    <row r="3844" spans="4:4">
      <c r="D3844" s="240"/>
    </row>
    <row r="3845" spans="4:4">
      <c r="D3845" s="240"/>
    </row>
    <row r="3846" spans="4:4">
      <c r="D3846" s="240"/>
    </row>
    <row r="3847" spans="4:4">
      <c r="D3847" s="240"/>
    </row>
    <row r="3848" spans="4:4">
      <c r="D3848" s="240"/>
    </row>
    <row r="3849" spans="4:4">
      <c r="D3849" s="240"/>
    </row>
    <row r="3850" spans="4:4">
      <c r="D3850" s="240"/>
    </row>
    <row r="3851" spans="4:4">
      <c r="D3851" s="240"/>
    </row>
    <row r="3852" spans="4:4">
      <c r="D3852" s="240"/>
    </row>
    <row r="3853" spans="4:4">
      <c r="D3853" s="240"/>
    </row>
    <row r="3854" spans="4:4">
      <c r="D3854" s="240"/>
    </row>
    <row r="3855" spans="4:4">
      <c r="D3855" s="240"/>
    </row>
    <row r="3856" spans="4:4">
      <c r="D3856" s="240"/>
    </row>
    <row r="3857" spans="4:4">
      <c r="D3857" s="240"/>
    </row>
    <row r="3858" spans="4:4">
      <c r="D3858" s="240"/>
    </row>
    <row r="3859" spans="4:4">
      <c r="D3859" s="240"/>
    </row>
    <row r="3860" spans="4:4">
      <c r="D3860" s="240"/>
    </row>
    <row r="3861" spans="4:4">
      <c r="D3861" s="240"/>
    </row>
    <row r="3862" spans="4:4">
      <c r="D3862" s="240"/>
    </row>
    <row r="3863" spans="4:4">
      <c r="D3863" s="240"/>
    </row>
    <row r="3864" spans="4:4">
      <c r="D3864" s="240"/>
    </row>
    <row r="3865" spans="4:4">
      <c r="D3865" s="240"/>
    </row>
    <row r="3866" spans="4:4">
      <c r="D3866" s="240"/>
    </row>
    <row r="3867" spans="4:4">
      <c r="D3867" s="240"/>
    </row>
    <row r="3868" spans="4:4">
      <c r="D3868" s="240"/>
    </row>
    <row r="3869" spans="4:4">
      <c r="D3869" s="240"/>
    </row>
    <row r="3870" spans="4:4">
      <c r="D3870" s="240"/>
    </row>
    <row r="3871" spans="4:4">
      <c r="D3871" s="240"/>
    </row>
    <row r="3872" spans="4:4">
      <c r="D3872" s="240"/>
    </row>
    <row r="3873" spans="4:4">
      <c r="D3873" s="240"/>
    </row>
    <row r="3874" spans="4:4">
      <c r="D3874" s="240"/>
    </row>
    <row r="3875" spans="4:4">
      <c r="D3875" s="240"/>
    </row>
    <row r="3876" spans="4:4">
      <c r="D3876" s="240"/>
    </row>
    <row r="3877" spans="4:4">
      <c r="D3877" s="240"/>
    </row>
    <row r="3878" spans="4:4">
      <c r="D3878" s="240"/>
    </row>
    <row r="3879" spans="4:4">
      <c r="D3879" s="240"/>
    </row>
    <row r="3880" spans="4:4">
      <c r="D3880" s="240"/>
    </row>
    <row r="3881" spans="4:4">
      <c r="D3881" s="240"/>
    </row>
    <row r="3882" spans="4:4">
      <c r="D3882" s="240"/>
    </row>
    <row r="3883" spans="4:4">
      <c r="D3883" s="240"/>
    </row>
    <row r="3884" spans="4:4">
      <c r="D3884" s="240"/>
    </row>
    <row r="3885" spans="4:4">
      <c r="D3885" s="240"/>
    </row>
    <row r="3886" spans="4:4">
      <c r="D3886" s="240"/>
    </row>
    <row r="3887" spans="4:4">
      <c r="D3887" s="240"/>
    </row>
    <row r="3888" spans="4:4">
      <c r="D3888" s="240"/>
    </row>
    <row r="3889" spans="4:4">
      <c r="D3889" s="240"/>
    </row>
    <row r="3890" spans="4:4">
      <c r="D3890" s="240"/>
    </row>
    <row r="3891" spans="4:4">
      <c r="D3891" s="240"/>
    </row>
    <row r="3892" spans="4:4">
      <c r="D3892" s="240"/>
    </row>
    <row r="3893" spans="4:4">
      <c r="D3893" s="240"/>
    </row>
    <row r="3894" spans="4:4">
      <c r="D3894" s="240"/>
    </row>
    <row r="3895" spans="4:4">
      <c r="D3895" s="240"/>
    </row>
    <row r="3896" spans="4:4">
      <c r="D3896" s="240"/>
    </row>
    <row r="3897" spans="4:4">
      <c r="D3897" s="240"/>
    </row>
    <row r="3898" spans="4:4">
      <c r="D3898" s="240"/>
    </row>
    <row r="3899" spans="4:4">
      <c r="D3899" s="240"/>
    </row>
    <row r="3900" spans="4:4">
      <c r="D3900" s="240"/>
    </row>
    <row r="3901" spans="4:4">
      <c r="D3901" s="240"/>
    </row>
    <row r="3902" spans="4:4">
      <c r="D3902" s="240"/>
    </row>
    <row r="3903" spans="4:4">
      <c r="D3903" s="240"/>
    </row>
    <row r="3904" spans="4:4">
      <c r="D3904" s="240"/>
    </row>
    <row r="3905" spans="4:4">
      <c r="D3905" s="240"/>
    </row>
    <row r="3906" spans="4:4">
      <c r="D3906" s="240"/>
    </row>
    <row r="3907" spans="4:4">
      <c r="D3907" s="240"/>
    </row>
    <row r="3908" spans="4:4">
      <c r="D3908" s="240"/>
    </row>
    <row r="3909" spans="4:4">
      <c r="D3909" s="240"/>
    </row>
    <row r="3910" spans="4:4">
      <c r="D3910" s="240"/>
    </row>
    <row r="3911" spans="4:4">
      <c r="D3911" s="240"/>
    </row>
    <row r="3912" spans="4:4">
      <c r="D3912" s="240"/>
    </row>
    <row r="3913" spans="4:4">
      <c r="D3913" s="240"/>
    </row>
    <row r="3914" spans="4:4">
      <c r="D3914" s="240"/>
    </row>
    <row r="3915" spans="4:4">
      <c r="D3915" s="240"/>
    </row>
    <row r="3916" spans="4:4">
      <c r="D3916" s="240"/>
    </row>
    <row r="3917" spans="4:4">
      <c r="D3917" s="240"/>
    </row>
    <row r="3918" spans="4:4">
      <c r="D3918" s="240"/>
    </row>
    <row r="3919" spans="4:4">
      <c r="D3919" s="240"/>
    </row>
    <row r="3920" spans="4:4">
      <c r="D3920" s="240"/>
    </row>
    <row r="3921" spans="4:4">
      <c r="D3921" s="240"/>
    </row>
    <row r="3922" spans="4:4">
      <c r="D3922" s="240"/>
    </row>
    <row r="3923" spans="4:4">
      <c r="D3923" s="240"/>
    </row>
    <row r="3924" spans="4:4">
      <c r="D3924" s="240"/>
    </row>
    <row r="3925" spans="4:4">
      <c r="D3925" s="240"/>
    </row>
    <row r="3926" spans="4:4">
      <c r="D3926" s="240"/>
    </row>
    <row r="3927" spans="4:4">
      <c r="D3927" s="240"/>
    </row>
    <row r="3928" spans="4:4">
      <c r="D3928" s="240"/>
    </row>
    <row r="3929" spans="4:4">
      <c r="D3929" s="240"/>
    </row>
    <row r="3930" spans="4:4">
      <c r="D3930" s="240"/>
    </row>
    <row r="3931" spans="4:4">
      <c r="D3931" s="240"/>
    </row>
    <row r="3932" spans="4:4">
      <c r="D3932" s="240"/>
    </row>
    <row r="3933" spans="4:4">
      <c r="D3933" s="240"/>
    </row>
    <row r="3934" spans="4:4">
      <c r="D3934" s="240"/>
    </row>
    <row r="3935" spans="4:4">
      <c r="D3935" s="240"/>
    </row>
    <row r="3936" spans="4:4">
      <c r="D3936" s="240"/>
    </row>
    <row r="3937" spans="4:4">
      <c r="D3937" s="240"/>
    </row>
    <row r="3938" spans="4:4">
      <c r="D3938" s="240"/>
    </row>
    <row r="3939" spans="4:4">
      <c r="D3939" s="240"/>
    </row>
    <row r="3940" spans="4:4">
      <c r="D3940" s="240"/>
    </row>
    <row r="3941" spans="4:4">
      <c r="D3941" s="240"/>
    </row>
    <row r="3942" spans="4:4">
      <c r="D3942" s="240"/>
    </row>
    <row r="3943" spans="4:4">
      <c r="D3943" s="240"/>
    </row>
    <row r="3944" spans="4:4">
      <c r="D3944" s="240"/>
    </row>
    <row r="3945" spans="4:4">
      <c r="D3945" s="240"/>
    </row>
    <row r="3946" spans="4:4">
      <c r="D3946" s="240"/>
    </row>
    <row r="3947" spans="4:4">
      <c r="D3947" s="240"/>
    </row>
    <row r="3948" spans="4:4">
      <c r="D3948" s="240"/>
    </row>
    <row r="3949" spans="4:4">
      <c r="D3949" s="240"/>
    </row>
    <row r="3950" spans="4:4">
      <c r="D3950" s="240"/>
    </row>
    <row r="3951" spans="4:4">
      <c r="D3951" s="240"/>
    </row>
    <row r="3952" spans="4:4">
      <c r="D3952" s="240"/>
    </row>
    <row r="3953" spans="4:4">
      <c r="D3953" s="240"/>
    </row>
    <row r="3954" spans="4:4">
      <c r="D3954" s="240"/>
    </row>
    <row r="3955" spans="4:4">
      <c r="D3955" s="240"/>
    </row>
    <row r="3956" spans="4:4">
      <c r="D3956" s="240"/>
    </row>
    <row r="3957" spans="4:4">
      <c r="D3957" s="240"/>
    </row>
    <row r="3958" spans="4:4">
      <c r="D3958" s="240"/>
    </row>
    <row r="3959" spans="4:4">
      <c r="D3959" s="240"/>
    </row>
    <row r="3960" spans="4:4">
      <c r="D3960" s="240"/>
    </row>
    <row r="3961" spans="4:4">
      <c r="D3961" s="240"/>
    </row>
    <row r="3962" spans="4:4">
      <c r="D3962" s="240"/>
    </row>
    <row r="3963" spans="4:4">
      <c r="D3963" s="240"/>
    </row>
    <row r="3964" spans="4:4">
      <c r="D3964" s="240"/>
    </row>
    <row r="3965" spans="4:4">
      <c r="D3965" s="240"/>
    </row>
    <row r="3966" spans="4:4">
      <c r="D3966" s="240"/>
    </row>
    <row r="3967" spans="4:4">
      <c r="D3967" s="240"/>
    </row>
    <row r="3968" spans="4:4">
      <c r="D3968" s="240"/>
    </row>
    <row r="3969" spans="4:4">
      <c r="D3969" s="240"/>
    </row>
    <row r="3970" spans="4:4">
      <c r="D3970" s="240"/>
    </row>
    <row r="3971" spans="4:4">
      <c r="D3971" s="240"/>
    </row>
    <row r="3972" spans="4:4">
      <c r="D3972" s="240"/>
    </row>
    <row r="3973" spans="4:4">
      <c r="D3973" s="240"/>
    </row>
    <row r="3974" spans="4:4">
      <c r="D3974" s="240"/>
    </row>
    <row r="3975" spans="4:4">
      <c r="D3975" s="240"/>
    </row>
    <row r="3976" spans="4:4">
      <c r="D3976" s="240"/>
    </row>
    <row r="3977" spans="4:4">
      <c r="D3977" s="240"/>
    </row>
    <row r="3978" spans="4:4">
      <c r="D3978" s="240"/>
    </row>
    <row r="3979" spans="4:4">
      <c r="D3979" s="240"/>
    </row>
    <row r="3980" spans="4:4">
      <c r="D3980" s="240"/>
    </row>
    <row r="3981" spans="4:4">
      <c r="D3981" s="240"/>
    </row>
    <row r="3982" spans="4:4">
      <c r="D3982" s="240"/>
    </row>
    <row r="3983" spans="4:4">
      <c r="D3983" s="240"/>
    </row>
    <row r="3984" spans="4:4">
      <c r="D3984" s="240"/>
    </row>
    <row r="3985" spans="4:4">
      <c r="D3985" s="240"/>
    </row>
    <row r="3986" spans="4:4">
      <c r="D3986" s="240"/>
    </row>
    <row r="3987" spans="4:4">
      <c r="D3987" s="240"/>
    </row>
    <row r="3988" spans="4:4">
      <c r="D3988" s="240"/>
    </row>
    <row r="3989" spans="4:4">
      <c r="D3989" s="240"/>
    </row>
    <row r="3990" spans="4:4">
      <c r="D3990" s="240"/>
    </row>
    <row r="3991" spans="4:4">
      <c r="D3991" s="240"/>
    </row>
    <row r="3992" spans="4:4">
      <c r="D3992" s="240"/>
    </row>
    <row r="3993" spans="4:4">
      <c r="D3993" s="240"/>
    </row>
    <row r="3994" spans="4:4">
      <c r="D3994" s="240"/>
    </row>
    <row r="3995" spans="4:4">
      <c r="D3995" s="240"/>
    </row>
    <row r="3996" spans="4:4">
      <c r="D3996" s="240"/>
    </row>
    <row r="3997" spans="4:4">
      <c r="D3997" s="240"/>
    </row>
    <row r="3998" spans="4:4">
      <c r="D3998" s="240"/>
    </row>
    <row r="3999" spans="4:4">
      <c r="D3999" s="240"/>
    </row>
    <row r="4000" spans="4:4">
      <c r="D4000" s="240"/>
    </row>
    <row r="4001" spans="4:4">
      <c r="D4001" s="240"/>
    </row>
    <row r="4002" spans="4:4">
      <c r="D4002" s="240"/>
    </row>
    <row r="4003" spans="4:4">
      <c r="D4003" s="240"/>
    </row>
    <row r="4004" spans="4:4">
      <c r="D4004" s="240"/>
    </row>
    <row r="4005" spans="4:4">
      <c r="D4005" s="240"/>
    </row>
    <row r="4006" spans="4:4">
      <c r="D4006" s="240"/>
    </row>
    <row r="4007" spans="4:4">
      <c r="D4007" s="240"/>
    </row>
    <row r="4008" spans="4:4">
      <c r="D4008" s="240"/>
    </row>
    <row r="4009" spans="4:4">
      <c r="D4009" s="240"/>
    </row>
    <row r="4010" spans="4:4">
      <c r="D4010" s="240"/>
    </row>
    <row r="4011" spans="4:4">
      <c r="D4011" s="240"/>
    </row>
    <row r="4012" spans="4:4">
      <c r="D4012" s="240"/>
    </row>
    <row r="4013" spans="4:4">
      <c r="D4013" s="240"/>
    </row>
    <row r="4014" spans="4:4">
      <c r="D4014" s="240"/>
    </row>
    <row r="4015" spans="4:4">
      <c r="D4015" s="240"/>
    </row>
    <row r="4016" spans="4:4">
      <c r="D4016" s="240"/>
    </row>
    <row r="4017" spans="4:4">
      <c r="D4017" s="240"/>
    </row>
    <row r="4018" spans="4:4">
      <c r="D4018" s="240"/>
    </row>
    <row r="4019" spans="4:4">
      <c r="D4019" s="240"/>
    </row>
    <row r="4020" spans="4:4">
      <c r="D4020" s="240"/>
    </row>
    <row r="4021" spans="4:4">
      <c r="D4021" s="240"/>
    </row>
    <row r="4022" spans="4:4">
      <c r="D4022" s="240"/>
    </row>
    <row r="4023" spans="4:4">
      <c r="D4023" s="240"/>
    </row>
    <row r="4024" spans="4:4">
      <c r="D4024" s="240"/>
    </row>
    <row r="4025" spans="4:4">
      <c r="D4025" s="240"/>
    </row>
    <row r="4026" spans="4:4">
      <c r="D4026" s="240"/>
    </row>
    <row r="4027" spans="4:4">
      <c r="D4027" s="240"/>
    </row>
    <row r="4028" spans="4:4">
      <c r="D4028" s="240"/>
    </row>
    <row r="4029" spans="4:4">
      <c r="D4029" s="240"/>
    </row>
    <row r="4030" spans="4:4">
      <c r="D4030" s="240"/>
    </row>
    <row r="4031" spans="4:4">
      <c r="D4031" s="240"/>
    </row>
    <row r="4032" spans="4:4">
      <c r="D4032" s="240"/>
    </row>
    <row r="4033" spans="4:4">
      <c r="D4033" s="240"/>
    </row>
    <row r="4034" spans="4:4">
      <c r="D4034" s="240"/>
    </row>
    <row r="4035" spans="4:4">
      <c r="D4035" s="240"/>
    </row>
    <row r="4036" spans="4:4">
      <c r="D4036" s="240"/>
    </row>
    <row r="4037" spans="4:4">
      <c r="D4037" s="240"/>
    </row>
    <row r="4038" spans="4:4">
      <c r="D4038" s="240"/>
    </row>
    <row r="4039" spans="4:4">
      <c r="D4039" s="240"/>
    </row>
    <row r="4040" spans="4:4">
      <c r="D4040" s="240"/>
    </row>
    <row r="4041" spans="4:4">
      <c r="D4041" s="240"/>
    </row>
    <row r="4042" spans="4:4">
      <c r="D4042" s="240"/>
    </row>
    <row r="4043" spans="4:4">
      <c r="D4043" s="240"/>
    </row>
    <row r="4044" spans="4:4">
      <c r="D4044" s="240"/>
    </row>
    <row r="4045" spans="4:4">
      <c r="D4045" s="240"/>
    </row>
    <row r="4046" spans="4:4">
      <c r="D4046" s="240"/>
    </row>
    <row r="4047" spans="4:4">
      <c r="D4047" s="240"/>
    </row>
    <row r="4048" spans="4:4">
      <c r="D4048" s="240"/>
    </row>
    <row r="4049" spans="4:4">
      <c r="D4049" s="240"/>
    </row>
    <row r="4050" spans="4:4">
      <c r="D4050" s="240"/>
    </row>
    <row r="4051" spans="4:4">
      <c r="D4051" s="240"/>
    </row>
    <row r="4052" spans="4:4">
      <c r="D4052" s="240"/>
    </row>
    <row r="4053" spans="4:4">
      <c r="D4053" s="240"/>
    </row>
    <row r="4054" spans="4:4">
      <c r="D4054" s="240"/>
    </row>
    <row r="4055" spans="4:4">
      <c r="D4055" s="240"/>
    </row>
    <row r="4056" spans="4:4">
      <c r="D4056" s="240"/>
    </row>
    <row r="4057" spans="4:4">
      <c r="D4057" s="240"/>
    </row>
    <row r="4058" spans="4:4">
      <c r="D4058" s="240"/>
    </row>
    <row r="4059" spans="4:4">
      <c r="D4059" s="240"/>
    </row>
    <row r="4060" spans="4:4">
      <c r="D4060" s="240"/>
    </row>
    <row r="4061" spans="4:4">
      <c r="D4061" s="240"/>
    </row>
    <row r="4062" spans="4:4">
      <c r="D4062" s="240"/>
    </row>
    <row r="4063" spans="4:4">
      <c r="D4063" s="240"/>
    </row>
    <row r="4064" spans="4:4">
      <c r="D4064" s="240"/>
    </row>
    <row r="4065" spans="4:4">
      <c r="D4065" s="240"/>
    </row>
    <row r="4066" spans="4:4">
      <c r="D4066" s="240"/>
    </row>
    <row r="4067" spans="4:4">
      <c r="D4067" s="240"/>
    </row>
    <row r="4068" spans="4:4">
      <c r="D4068" s="240"/>
    </row>
    <row r="4069" spans="4:4">
      <c r="D4069" s="240"/>
    </row>
    <row r="4070" spans="4:4">
      <c r="D4070" s="240"/>
    </row>
    <row r="4071" spans="4:4">
      <c r="D4071" s="240"/>
    </row>
    <row r="4072" spans="4:4">
      <c r="D4072" s="240"/>
    </row>
    <row r="4073" spans="4:4">
      <c r="D4073" s="240"/>
    </row>
    <row r="4074" spans="4:4">
      <c r="D4074" s="240"/>
    </row>
    <row r="4075" spans="4:4">
      <c r="D4075" s="240"/>
    </row>
    <row r="4076" spans="4:4">
      <c r="D4076" s="240"/>
    </row>
    <row r="4077" spans="4:4">
      <c r="D4077" s="240"/>
    </row>
    <row r="4078" spans="4:4">
      <c r="D4078" s="240"/>
    </row>
    <row r="4079" spans="4:4">
      <c r="D4079" s="240"/>
    </row>
    <row r="4080" spans="4:4">
      <c r="D4080" s="240"/>
    </row>
    <row r="4081" spans="4:4">
      <c r="D4081" s="240"/>
    </row>
    <row r="4082" spans="4:4">
      <c r="D4082" s="240"/>
    </row>
    <row r="4083" spans="4:4">
      <c r="D4083" s="240"/>
    </row>
    <row r="4084" spans="4:4">
      <c r="D4084" s="240"/>
    </row>
    <row r="4085" spans="4:4">
      <c r="D4085" s="240"/>
    </row>
    <row r="4086" spans="4:4">
      <c r="D4086" s="240"/>
    </row>
    <row r="4087" spans="4:4">
      <c r="D4087" s="240"/>
    </row>
    <row r="4088" spans="4:4">
      <c r="D4088" s="240"/>
    </row>
    <row r="4089" spans="4:4">
      <c r="D4089" s="240"/>
    </row>
    <row r="4090" spans="4:4">
      <c r="D4090" s="240"/>
    </row>
    <row r="4091" spans="4:4">
      <c r="D4091" s="240"/>
    </row>
    <row r="4092" spans="4:4">
      <c r="D4092" s="240"/>
    </row>
    <row r="4093" spans="4:4">
      <c r="D4093" s="240"/>
    </row>
    <row r="4094" spans="4:4">
      <c r="D4094" s="240"/>
    </row>
    <row r="4095" spans="4:4">
      <c r="D4095" s="240"/>
    </row>
    <row r="4096" spans="4:4">
      <c r="D4096" s="240"/>
    </row>
    <row r="4097" spans="4:4">
      <c r="D4097" s="240"/>
    </row>
    <row r="4098" spans="4:4">
      <c r="D4098" s="240"/>
    </row>
    <row r="4099" spans="4:4">
      <c r="D4099" s="240"/>
    </row>
    <row r="4100" spans="4:4">
      <c r="D4100" s="240"/>
    </row>
    <row r="4101" spans="4:4">
      <c r="D4101" s="240"/>
    </row>
    <row r="4102" spans="4:4">
      <c r="D4102" s="240"/>
    </row>
    <row r="4103" spans="4:4">
      <c r="D4103" s="240"/>
    </row>
    <row r="4104" spans="4:4">
      <c r="D4104" s="240"/>
    </row>
    <row r="4105" spans="4:4">
      <c r="D4105" s="240"/>
    </row>
    <row r="4106" spans="4:4">
      <c r="D4106" s="240"/>
    </row>
    <row r="4107" spans="4:4">
      <c r="D4107" s="240"/>
    </row>
    <row r="4108" spans="4:4">
      <c r="D4108" s="240"/>
    </row>
    <row r="4109" spans="4:4">
      <c r="D4109" s="240"/>
    </row>
    <row r="4110" spans="4:4">
      <c r="D4110" s="240"/>
    </row>
    <row r="4111" spans="4:4">
      <c r="D4111" s="240"/>
    </row>
    <row r="4112" spans="4:4">
      <c r="D4112" s="240"/>
    </row>
    <row r="4113" spans="4:4">
      <c r="D4113" s="240"/>
    </row>
    <row r="4114" spans="4:4">
      <c r="D4114" s="240"/>
    </row>
    <row r="4115" spans="4:4">
      <c r="D4115" s="240"/>
    </row>
    <row r="4116" spans="4:4">
      <c r="D4116" s="240"/>
    </row>
    <row r="4117" spans="4:4">
      <c r="D4117" s="240"/>
    </row>
    <row r="4118" spans="4:4">
      <c r="D4118" s="240"/>
    </row>
    <row r="4119" spans="4:4">
      <c r="D4119" s="240"/>
    </row>
    <row r="4120" spans="4:4">
      <c r="D4120" s="240"/>
    </row>
    <row r="4121" spans="4:4">
      <c r="D4121" s="240"/>
    </row>
    <row r="4122" spans="4:4">
      <c r="D4122" s="240"/>
    </row>
    <row r="4123" spans="4:4">
      <c r="D4123" s="240"/>
    </row>
    <row r="4124" spans="4:4">
      <c r="D4124" s="240"/>
    </row>
    <row r="4125" spans="4:4">
      <c r="D4125" s="240"/>
    </row>
    <row r="4126" spans="4:4">
      <c r="D4126" s="240"/>
    </row>
    <row r="4127" spans="4:4">
      <c r="D4127" s="240"/>
    </row>
    <row r="4128" spans="4:4">
      <c r="D4128" s="240"/>
    </row>
    <row r="4129" spans="4:4">
      <c r="D4129" s="240"/>
    </row>
    <row r="4130" spans="4:4">
      <c r="D4130" s="240"/>
    </row>
    <row r="4131" spans="4:4">
      <c r="D4131" s="240"/>
    </row>
    <row r="4132" spans="4:4">
      <c r="D4132" s="240"/>
    </row>
    <row r="4133" spans="4:4">
      <c r="D4133" s="240"/>
    </row>
    <row r="4134" spans="4:4">
      <c r="D4134" s="240"/>
    </row>
    <row r="4135" spans="4:4">
      <c r="D4135" s="240"/>
    </row>
    <row r="4136" spans="4:4">
      <c r="D4136" s="240"/>
    </row>
    <row r="4137" spans="4:4">
      <c r="D4137" s="240"/>
    </row>
    <row r="4138" spans="4:4">
      <c r="D4138" s="240"/>
    </row>
    <row r="4139" spans="4:4">
      <c r="D4139" s="240"/>
    </row>
    <row r="4140" spans="4:4">
      <c r="D4140" s="240"/>
    </row>
    <row r="4141" spans="4:4">
      <c r="D4141" s="240"/>
    </row>
    <row r="4142" spans="4:4">
      <c r="D4142" s="240"/>
    </row>
    <row r="4143" spans="4:4">
      <c r="D4143" s="240"/>
    </row>
    <row r="4144" spans="4:4">
      <c r="D4144" s="240"/>
    </row>
    <row r="4145" spans="4:4">
      <c r="D4145" s="240"/>
    </row>
    <row r="4146" spans="4:4">
      <c r="D4146" s="240"/>
    </row>
    <row r="4147" spans="4:4">
      <c r="D4147" s="240"/>
    </row>
    <row r="4148" spans="4:4">
      <c r="D4148" s="240"/>
    </row>
    <row r="4149" spans="4:4">
      <c r="D4149" s="240"/>
    </row>
    <row r="4150" spans="4:4">
      <c r="D4150" s="240"/>
    </row>
    <row r="4151" spans="4:4">
      <c r="D4151" s="240"/>
    </row>
    <row r="4152" spans="4:4">
      <c r="D4152" s="240"/>
    </row>
    <row r="4153" spans="4:4">
      <c r="D4153" s="240"/>
    </row>
    <row r="4154" spans="4:4">
      <c r="D4154" s="240"/>
    </row>
    <row r="4155" spans="4:4">
      <c r="D4155" s="240"/>
    </row>
    <row r="4156" spans="4:4">
      <c r="D4156" s="240"/>
    </row>
    <row r="4157" spans="4:4">
      <c r="D4157" s="240"/>
    </row>
    <row r="4158" spans="4:4">
      <c r="D4158" s="240"/>
    </row>
    <row r="4159" spans="4:4">
      <c r="D4159" s="240"/>
    </row>
    <row r="4160" spans="4:4">
      <c r="D4160" s="240"/>
    </row>
    <row r="4161" spans="4:4">
      <c r="D4161" s="240"/>
    </row>
    <row r="4162" spans="4:4">
      <c r="D4162" s="240"/>
    </row>
    <row r="4163" spans="4:4">
      <c r="D4163" s="240"/>
    </row>
    <row r="4164" spans="4:4">
      <c r="D4164" s="240"/>
    </row>
    <row r="4165" spans="4:4">
      <c r="D4165" s="240"/>
    </row>
    <row r="4166" spans="4:4">
      <c r="D4166" s="240"/>
    </row>
    <row r="4167" spans="4:4">
      <c r="D4167" s="240"/>
    </row>
    <row r="4168" spans="4:4">
      <c r="D4168" s="240"/>
    </row>
    <row r="4169" spans="4:4">
      <c r="D4169" s="240"/>
    </row>
    <row r="4170" spans="4:4">
      <c r="D4170" s="240"/>
    </row>
    <row r="4171" spans="4:4">
      <c r="D4171" s="240"/>
    </row>
    <row r="4172" spans="4:4">
      <c r="D4172" s="240"/>
    </row>
    <row r="4173" spans="4:4">
      <c r="D4173" s="240"/>
    </row>
    <row r="4174" spans="4:4">
      <c r="D4174" s="240"/>
    </row>
    <row r="4175" spans="4:4">
      <c r="D4175" s="240"/>
    </row>
    <row r="4176" spans="4:4">
      <c r="D4176" s="240"/>
    </row>
    <row r="4177" spans="4:4">
      <c r="D4177" s="240"/>
    </row>
    <row r="4178" spans="4:4">
      <c r="D4178" s="240"/>
    </row>
    <row r="4179" spans="4:4">
      <c r="D4179" s="240"/>
    </row>
    <row r="4180" spans="4:4">
      <c r="D4180" s="240"/>
    </row>
    <row r="4181" spans="4:4">
      <c r="D4181" s="240"/>
    </row>
    <row r="4182" spans="4:4">
      <c r="D4182" s="240"/>
    </row>
    <row r="4183" spans="4:4">
      <c r="D4183" s="240"/>
    </row>
    <row r="4184" spans="4:4">
      <c r="D4184" s="240"/>
    </row>
    <row r="4185" spans="4:4">
      <c r="D4185" s="240"/>
    </row>
    <row r="4186" spans="4:4">
      <c r="D4186" s="240"/>
    </row>
    <row r="4187" spans="4:4">
      <c r="D4187" s="240"/>
    </row>
    <row r="4188" spans="4:4">
      <c r="D4188" s="240"/>
    </row>
    <row r="4189" spans="4:4">
      <c r="D4189" s="240"/>
    </row>
    <row r="4190" spans="4:4">
      <c r="D4190" s="240"/>
    </row>
    <row r="4191" spans="4:4">
      <c r="D4191" s="240"/>
    </row>
    <row r="4192" spans="4:4">
      <c r="D4192" s="240"/>
    </row>
    <row r="4193" spans="4:4">
      <c r="D4193" s="240"/>
    </row>
    <row r="4194" spans="4:4">
      <c r="D4194" s="240"/>
    </row>
    <row r="4195" spans="4:4">
      <c r="D4195" s="240"/>
    </row>
    <row r="4196" spans="4:4">
      <c r="D4196" s="240"/>
    </row>
    <row r="4197" spans="4:4">
      <c r="D4197" s="240"/>
    </row>
    <row r="4198" spans="4:4">
      <c r="D4198" s="240"/>
    </row>
    <row r="4199" spans="4:4">
      <c r="D4199" s="240"/>
    </row>
    <row r="4200" spans="4:4">
      <c r="D4200" s="240"/>
    </row>
    <row r="4201" spans="4:4">
      <c r="D4201" s="240"/>
    </row>
    <row r="4202" spans="4:4">
      <c r="D4202" s="240"/>
    </row>
    <row r="4203" spans="4:4">
      <c r="D4203" s="240"/>
    </row>
    <row r="4204" spans="4:4">
      <c r="D4204" s="240"/>
    </row>
    <row r="4205" spans="4:4">
      <c r="D4205" s="240"/>
    </row>
    <row r="4206" spans="4:4">
      <c r="D4206" s="240"/>
    </row>
    <row r="4207" spans="4:4">
      <c r="D4207" s="240"/>
    </row>
    <row r="4208" spans="4:4">
      <c r="D4208" s="240"/>
    </row>
    <row r="4209" spans="4:4">
      <c r="D4209" s="240"/>
    </row>
    <row r="4210" spans="4:4">
      <c r="D4210" s="240"/>
    </row>
    <row r="4211" spans="4:4">
      <c r="D4211" s="240"/>
    </row>
    <row r="4212" spans="4:4">
      <c r="D4212" s="240"/>
    </row>
    <row r="4213" spans="4:4">
      <c r="D4213" s="240"/>
    </row>
    <row r="4214" spans="4:4">
      <c r="D4214" s="240"/>
    </row>
    <row r="4215" spans="4:4">
      <c r="D4215" s="240"/>
    </row>
    <row r="4216" spans="4:4">
      <c r="D4216" s="240"/>
    </row>
    <row r="4217" spans="4:4">
      <c r="D4217" s="240"/>
    </row>
    <row r="4218" spans="4:4">
      <c r="D4218" s="240"/>
    </row>
    <row r="4219" spans="4:4">
      <c r="D4219" s="240"/>
    </row>
    <row r="4220" spans="4:4">
      <c r="D4220" s="240"/>
    </row>
    <row r="4221" spans="4:4">
      <c r="D4221" s="240"/>
    </row>
    <row r="4222" spans="4:4">
      <c r="D4222" s="240"/>
    </row>
    <row r="4223" spans="4:4">
      <c r="D4223" s="240"/>
    </row>
    <row r="4224" spans="4:4">
      <c r="D4224" s="240"/>
    </row>
    <row r="4225" spans="4:4">
      <c r="D4225" s="240"/>
    </row>
    <row r="4226" spans="4:4">
      <c r="D4226" s="240"/>
    </row>
    <row r="4227" spans="4:4">
      <c r="D4227" s="240"/>
    </row>
    <row r="4228" spans="4:4">
      <c r="D4228" s="240"/>
    </row>
    <row r="4229" spans="4:4">
      <c r="D4229" s="240"/>
    </row>
    <row r="4230" spans="4:4">
      <c r="D4230" s="240"/>
    </row>
    <row r="4231" spans="4:4">
      <c r="D4231" s="240"/>
    </row>
    <row r="4232" spans="4:4">
      <c r="D4232" s="240"/>
    </row>
    <row r="4233" spans="4:4">
      <c r="D4233" s="240"/>
    </row>
    <row r="4234" spans="4:4">
      <c r="D4234" s="240"/>
    </row>
    <row r="4235" spans="4:4">
      <c r="D4235" s="240"/>
    </row>
    <row r="4236" spans="4:4">
      <c r="D4236" s="240"/>
    </row>
    <row r="4237" spans="4:4">
      <c r="D4237" s="240"/>
    </row>
    <row r="4238" spans="4:4">
      <c r="D4238" s="240"/>
    </row>
    <row r="4239" spans="4:4">
      <c r="D4239" s="240"/>
    </row>
    <row r="4240" spans="4:4">
      <c r="D4240" s="240"/>
    </row>
    <row r="4241" spans="4:4">
      <c r="D4241" s="240"/>
    </row>
    <row r="4242" spans="4:4">
      <c r="D4242" s="240"/>
    </row>
    <row r="4243" spans="4:4">
      <c r="D4243" s="240"/>
    </row>
    <row r="4244" spans="4:4">
      <c r="D4244" s="240"/>
    </row>
    <row r="4245" spans="4:4">
      <c r="D4245" s="240"/>
    </row>
    <row r="4246" spans="4:4">
      <c r="D4246" s="240"/>
    </row>
    <row r="4247" spans="4:4">
      <c r="D4247" s="240"/>
    </row>
    <row r="4248" spans="4:4">
      <c r="D4248" s="240"/>
    </row>
    <row r="4249" spans="4:4">
      <c r="D4249" s="240"/>
    </row>
    <row r="4250" spans="4:4">
      <c r="D4250" s="240"/>
    </row>
    <row r="4251" spans="4:4">
      <c r="D4251" s="240"/>
    </row>
    <row r="4252" spans="4:4">
      <c r="D4252" s="240"/>
    </row>
    <row r="4253" spans="4:4">
      <c r="D4253" s="240"/>
    </row>
    <row r="4254" spans="4:4">
      <c r="D4254" s="240"/>
    </row>
    <row r="4255" spans="4:4">
      <c r="D4255" s="240"/>
    </row>
    <row r="4256" spans="4:4">
      <c r="D4256" s="240"/>
    </row>
    <row r="4257" spans="4:4">
      <c r="D4257" s="240"/>
    </row>
    <row r="4258" spans="4:4">
      <c r="D4258" s="240"/>
    </row>
    <row r="4259" spans="4:4">
      <c r="D4259" s="240"/>
    </row>
    <row r="4260" spans="4:4">
      <c r="D4260" s="240"/>
    </row>
    <row r="4261" spans="4:4">
      <c r="D4261" s="240"/>
    </row>
    <row r="4262" spans="4:4">
      <c r="D4262" s="240"/>
    </row>
    <row r="4263" spans="4:4">
      <c r="D4263" s="240"/>
    </row>
    <row r="4264" spans="4:4">
      <c r="D4264" s="240"/>
    </row>
    <row r="4265" spans="4:4">
      <c r="D4265" s="240"/>
    </row>
    <row r="4266" spans="4:4">
      <c r="D4266" s="240"/>
    </row>
    <row r="4267" spans="4:4">
      <c r="D4267" s="240"/>
    </row>
    <row r="4268" spans="4:4">
      <c r="D4268" s="240"/>
    </row>
    <row r="4269" spans="4:4">
      <c r="D4269" s="240"/>
    </row>
    <row r="4270" spans="4:4">
      <c r="D4270" s="240"/>
    </row>
    <row r="4271" spans="4:4">
      <c r="D4271" s="240"/>
    </row>
    <row r="4272" spans="4:4">
      <c r="D4272" s="240"/>
    </row>
    <row r="4273" spans="4:4">
      <c r="D4273" s="240"/>
    </row>
    <row r="4274" spans="4:4">
      <c r="D4274" s="240"/>
    </row>
    <row r="4275" spans="4:4">
      <c r="D4275" s="240"/>
    </row>
    <row r="4276" spans="4:4">
      <c r="D4276" s="240"/>
    </row>
    <row r="4277" spans="4:4">
      <c r="D4277" s="240"/>
    </row>
    <row r="4278" spans="4:4">
      <c r="D4278" s="240"/>
    </row>
    <row r="4279" spans="4:4">
      <c r="D4279" s="240"/>
    </row>
    <row r="4280" spans="4:4">
      <c r="D4280" s="240"/>
    </row>
    <row r="4281" spans="4:4">
      <c r="D4281" s="240"/>
    </row>
    <row r="4282" spans="4:4">
      <c r="D4282" s="240"/>
    </row>
    <row r="4283" spans="4:4">
      <c r="D4283" s="240"/>
    </row>
    <row r="4284" spans="4:4">
      <c r="D4284" s="240"/>
    </row>
    <row r="4285" spans="4:4">
      <c r="D4285" s="240"/>
    </row>
    <row r="4286" spans="4:4">
      <c r="D4286" s="240"/>
    </row>
    <row r="4287" spans="4:4">
      <c r="D4287" s="240"/>
    </row>
    <row r="4288" spans="4:4">
      <c r="D4288" s="240"/>
    </row>
    <row r="4289" spans="4:4">
      <c r="D4289" s="240"/>
    </row>
    <row r="4290" spans="4:4">
      <c r="D4290" s="240"/>
    </row>
    <row r="4291" spans="4:4">
      <c r="D4291" s="240"/>
    </row>
    <row r="4292" spans="4:4">
      <c r="D4292" s="240"/>
    </row>
    <row r="4293" spans="4:4">
      <c r="D4293" s="240"/>
    </row>
    <row r="4294" spans="4:4">
      <c r="D4294" s="240"/>
    </row>
    <row r="4295" spans="4:4">
      <c r="D4295" s="240"/>
    </row>
    <row r="4296" spans="4:4">
      <c r="D4296" s="240"/>
    </row>
    <row r="4297" spans="4:4">
      <c r="D4297" s="240"/>
    </row>
    <row r="4298" spans="4:4">
      <c r="D4298" s="240"/>
    </row>
    <row r="4299" spans="4:4">
      <c r="D4299" s="240"/>
    </row>
    <row r="4300" spans="4:4">
      <c r="D4300" s="240"/>
    </row>
    <row r="4301" spans="4:4">
      <c r="D4301" s="240"/>
    </row>
    <row r="4302" spans="4:4">
      <c r="D4302" s="240"/>
    </row>
    <row r="4303" spans="4:4">
      <c r="D4303" s="240"/>
    </row>
    <row r="4304" spans="4:4">
      <c r="D4304" s="240"/>
    </row>
    <row r="4305" spans="4:4">
      <c r="D4305" s="240"/>
    </row>
    <row r="4306" spans="4:4">
      <c r="D4306" s="240"/>
    </row>
    <row r="4307" spans="4:4">
      <c r="D4307" s="240"/>
    </row>
    <row r="4308" spans="4:4">
      <c r="D4308" s="240"/>
    </row>
    <row r="4309" spans="4:4">
      <c r="D4309" s="240"/>
    </row>
    <row r="4310" spans="4:4">
      <c r="D4310" s="240"/>
    </row>
    <row r="4311" spans="4:4">
      <c r="D4311" s="240"/>
    </row>
    <row r="4312" spans="4:4">
      <c r="D4312" s="240"/>
    </row>
    <row r="4313" spans="4:4">
      <c r="D4313" s="240"/>
    </row>
    <row r="4314" spans="4:4">
      <c r="D4314" s="240"/>
    </row>
    <row r="4315" spans="4:4">
      <c r="D4315" s="240"/>
    </row>
    <row r="4316" spans="4:4">
      <c r="D4316" s="240"/>
    </row>
    <row r="4317" spans="4:4">
      <c r="D4317" s="240"/>
    </row>
    <row r="4318" spans="4:4">
      <c r="D4318" s="240"/>
    </row>
    <row r="4319" spans="4:4">
      <c r="D4319" s="240"/>
    </row>
    <row r="4320" spans="4:4">
      <c r="D4320" s="240"/>
    </row>
    <row r="4321" spans="4:4">
      <c r="D4321" s="240"/>
    </row>
    <row r="4322" spans="4:4">
      <c r="D4322" s="240"/>
    </row>
    <row r="4323" spans="4:4">
      <c r="D4323" s="240"/>
    </row>
    <row r="4324" spans="4:4">
      <c r="D4324" s="240"/>
    </row>
    <row r="4325" spans="4:4">
      <c r="D4325" s="240"/>
    </row>
    <row r="4326" spans="4:4">
      <c r="D4326" s="240"/>
    </row>
    <row r="4327" spans="4:4">
      <c r="D4327" s="240"/>
    </row>
    <row r="4328" spans="4:4">
      <c r="D4328" s="240"/>
    </row>
    <row r="4329" spans="4:4">
      <c r="D4329" s="240"/>
    </row>
    <row r="4330" spans="4:4">
      <c r="D4330" s="240"/>
    </row>
    <row r="4331" spans="4:4">
      <c r="D4331" s="240"/>
    </row>
    <row r="4332" spans="4:4">
      <c r="D4332" s="240"/>
    </row>
    <row r="4333" spans="4:4">
      <c r="D4333" s="240"/>
    </row>
    <row r="4334" spans="4:4">
      <c r="D4334" s="240"/>
    </row>
    <row r="4335" spans="4:4">
      <c r="D4335" s="240"/>
    </row>
    <row r="4336" spans="4:4">
      <c r="D4336" s="240"/>
    </row>
    <row r="4337" spans="4:4">
      <c r="D4337" s="240"/>
    </row>
    <row r="4338" spans="4:4">
      <c r="D4338" s="240"/>
    </row>
    <row r="4339" spans="4:4">
      <c r="D4339" s="240"/>
    </row>
    <row r="4340" spans="4:4">
      <c r="D4340" s="240"/>
    </row>
    <row r="4341" spans="4:4">
      <c r="D4341" s="240"/>
    </row>
    <row r="4342" spans="4:4">
      <c r="D4342" s="240"/>
    </row>
    <row r="4343" spans="4:4">
      <c r="D4343" s="240"/>
    </row>
    <row r="4344" spans="4:4">
      <c r="D4344" s="240"/>
    </row>
    <row r="4345" spans="4:4">
      <c r="D4345" s="240"/>
    </row>
    <row r="4346" spans="4:4">
      <c r="D4346" s="240"/>
    </row>
    <row r="4347" spans="4:4">
      <c r="D4347" s="240"/>
    </row>
    <row r="4348" spans="4:4">
      <c r="D4348" s="240"/>
    </row>
    <row r="4349" spans="4:4">
      <c r="D4349" s="240"/>
    </row>
    <row r="4350" spans="4:4">
      <c r="D4350" s="240"/>
    </row>
    <row r="4351" spans="4:4">
      <c r="D4351" s="240"/>
    </row>
    <row r="4352" spans="4:4">
      <c r="D4352" s="240"/>
    </row>
    <row r="4353" spans="4:4">
      <c r="D4353" s="240"/>
    </row>
    <row r="4354" spans="4:4">
      <c r="D4354" s="240"/>
    </row>
    <row r="4355" spans="4:4">
      <c r="D4355" s="240"/>
    </row>
    <row r="4356" spans="4:4">
      <c r="D4356" s="240"/>
    </row>
    <row r="4357" spans="4:4">
      <c r="D4357" s="240"/>
    </row>
    <row r="4358" spans="4:4">
      <c r="D4358" s="240"/>
    </row>
    <row r="4359" spans="4:4">
      <c r="D4359" s="240"/>
    </row>
    <row r="4360" spans="4:4">
      <c r="D4360" s="240"/>
    </row>
    <row r="4361" spans="4:4">
      <c r="D4361" s="240"/>
    </row>
    <row r="4362" spans="4:4">
      <c r="D4362" s="240"/>
    </row>
    <row r="4363" spans="4:4">
      <c r="D4363" s="240"/>
    </row>
    <row r="4364" spans="4:4">
      <c r="D4364" s="240"/>
    </row>
    <row r="4365" spans="4:4">
      <c r="D4365" s="240"/>
    </row>
    <row r="4366" spans="4:4">
      <c r="D4366" s="240"/>
    </row>
    <row r="4367" spans="4:4">
      <c r="D4367" s="240"/>
    </row>
    <row r="4368" spans="4:4">
      <c r="D4368" s="240"/>
    </row>
    <row r="4369" spans="4:4">
      <c r="D4369" s="240"/>
    </row>
    <row r="4370" spans="4:4">
      <c r="D4370" s="240"/>
    </row>
    <row r="4371" spans="4:4">
      <c r="D4371" s="240"/>
    </row>
    <row r="4372" spans="4:4">
      <c r="D4372" s="240"/>
    </row>
    <row r="4373" spans="4:4">
      <c r="D4373" s="240"/>
    </row>
    <row r="4374" spans="4:4">
      <c r="D4374" s="240"/>
    </row>
    <row r="4375" spans="4:4">
      <c r="D4375" s="240"/>
    </row>
    <row r="4376" spans="4:4">
      <c r="D4376" s="240"/>
    </row>
    <row r="4377" spans="4:4">
      <c r="D4377" s="240"/>
    </row>
    <row r="4378" spans="4:4">
      <c r="D4378" s="240"/>
    </row>
    <row r="4379" spans="4:4">
      <c r="D4379" s="240"/>
    </row>
    <row r="4380" spans="4:4">
      <c r="D4380" s="240"/>
    </row>
    <row r="4381" spans="4:4">
      <c r="D4381" s="240"/>
    </row>
    <row r="4382" spans="4:4">
      <c r="D4382" s="240"/>
    </row>
    <row r="4383" spans="4:4">
      <c r="D4383" s="240"/>
    </row>
    <row r="4384" spans="4:4">
      <c r="D4384" s="240"/>
    </row>
    <row r="4385" spans="4:4">
      <c r="D4385" s="240"/>
    </row>
    <row r="4386" spans="4:4">
      <c r="D4386" s="240"/>
    </row>
    <row r="4387" spans="4:4">
      <c r="D4387" s="240"/>
    </row>
    <row r="4388" spans="4:4">
      <c r="D4388" s="240"/>
    </row>
    <row r="4389" spans="4:4">
      <c r="D4389" s="240"/>
    </row>
    <row r="4390" spans="4:4">
      <c r="D4390" s="240"/>
    </row>
    <row r="4391" spans="4:4">
      <c r="D4391" s="240"/>
    </row>
    <row r="4392" spans="4:4">
      <c r="D4392" s="240"/>
    </row>
    <row r="4393" spans="4:4">
      <c r="D4393" s="240"/>
    </row>
    <row r="4394" spans="4:4">
      <c r="D4394" s="240"/>
    </row>
    <row r="4395" spans="4:4">
      <c r="D4395" s="240"/>
    </row>
    <row r="4396" spans="4:4">
      <c r="D4396" s="240"/>
    </row>
    <row r="4397" spans="4:4">
      <c r="D4397" s="240"/>
    </row>
    <row r="4398" spans="4:4">
      <c r="D4398" s="240"/>
    </row>
    <row r="4399" spans="4:4">
      <c r="D4399" s="240"/>
    </row>
    <row r="4400" spans="4:4">
      <c r="D4400" s="240"/>
    </row>
    <row r="4401" spans="4:4">
      <c r="D4401" s="240"/>
    </row>
    <row r="4402" spans="4:4">
      <c r="D4402" s="240"/>
    </row>
    <row r="4403" spans="4:4">
      <c r="D4403" s="240"/>
    </row>
    <row r="4404" spans="4:4">
      <c r="D4404" s="240"/>
    </row>
    <row r="4405" spans="4:4">
      <c r="D4405" s="240"/>
    </row>
    <row r="4406" spans="4:4">
      <c r="D4406" s="240"/>
    </row>
    <row r="4407" spans="4:4">
      <c r="D4407" s="240"/>
    </row>
    <row r="4408" spans="4:4">
      <c r="D4408" s="240"/>
    </row>
    <row r="4409" spans="4:4">
      <c r="D4409" s="240"/>
    </row>
    <row r="4410" spans="4:4">
      <c r="D4410" s="240"/>
    </row>
    <row r="4411" spans="4:4">
      <c r="D4411" s="240"/>
    </row>
    <row r="4412" spans="4:4">
      <c r="D4412" s="240"/>
    </row>
    <row r="4413" spans="4:4">
      <c r="D4413" s="240"/>
    </row>
    <row r="4414" spans="4:4">
      <c r="D4414" s="240"/>
    </row>
    <row r="4415" spans="4:4">
      <c r="D4415" s="240"/>
    </row>
    <row r="4416" spans="4:4">
      <c r="D4416" s="240"/>
    </row>
    <row r="4417" spans="4:4">
      <c r="D4417" s="240"/>
    </row>
    <row r="4418" spans="4:4">
      <c r="D4418" s="240"/>
    </row>
    <row r="4419" spans="4:4">
      <c r="D4419" s="240"/>
    </row>
    <row r="4420" spans="4:4">
      <c r="D4420" s="240"/>
    </row>
    <row r="4421" spans="4:4">
      <c r="D4421" s="240"/>
    </row>
    <row r="4422" spans="4:4">
      <c r="D4422" s="240"/>
    </row>
    <row r="4423" spans="4:4">
      <c r="D4423" s="240"/>
    </row>
    <row r="4424" spans="4:4">
      <c r="D4424" s="240"/>
    </row>
    <row r="4425" spans="4:4">
      <c r="D4425" s="240"/>
    </row>
    <row r="4426" spans="4:4">
      <c r="D4426" s="240"/>
    </row>
    <row r="4427" spans="4:4">
      <c r="D4427" s="240"/>
    </row>
    <row r="4428" spans="4:4">
      <c r="D4428" s="240"/>
    </row>
    <row r="4429" spans="4:4">
      <c r="D4429" s="240"/>
    </row>
    <row r="4430" spans="4:4">
      <c r="D4430" s="240"/>
    </row>
    <row r="4431" spans="4:4">
      <c r="D4431" s="240"/>
    </row>
    <row r="4432" spans="4:4">
      <c r="D4432" s="240"/>
    </row>
    <row r="4433" spans="4:4">
      <c r="D4433" s="240"/>
    </row>
    <row r="4434" spans="4:4">
      <c r="D4434" s="240"/>
    </row>
    <row r="4435" spans="4:4">
      <c r="D4435" s="240"/>
    </row>
    <row r="4436" spans="4:4">
      <c r="D4436" s="240"/>
    </row>
    <row r="4437" spans="4:4">
      <c r="D4437" s="240"/>
    </row>
    <row r="4438" spans="4:4">
      <c r="D4438" s="240"/>
    </row>
    <row r="4439" spans="4:4">
      <c r="D4439" s="240"/>
    </row>
    <row r="4440" spans="4:4">
      <c r="D4440" s="240"/>
    </row>
    <row r="4441" spans="4:4">
      <c r="D4441" s="240"/>
    </row>
    <row r="4442" spans="4:4">
      <c r="D4442" s="240"/>
    </row>
    <row r="4443" spans="4:4">
      <c r="D4443" s="240"/>
    </row>
    <row r="4444" spans="4:4">
      <c r="D4444" s="240"/>
    </row>
    <row r="4445" spans="4:4">
      <c r="D4445" s="240"/>
    </row>
    <row r="4446" spans="4:4">
      <c r="D4446" s="240"/>
    </row>
    <row r="4447" spans="4:4">
      <c r="D4447" s="240"/>
    </row>
    <row r="4448" spans="4:4">
      <c r="D4448" s="240"/>
    </row>
    <row r="4449" spans="4:4">
      <c r="D4449" s="240"/>
    </row>
    <row r="4450" spans="4:4">
      <c r="D4450" s="240"/>
    </row>
    <row r="4451" spans="4:4">
      <c r="D4451" s="240"/>
    </row>
    <row r="4452" spans="4:4">
      <c r="D4452" s="240"/>
    </row>
    <row r="4453" spans="4:4">
      <c r="D4453" s="240"/>
    </row>
    <row r="4454" spans="4:4">
      <c r="D4454" s="240"/>
    </row>
    <row r="4455" spans="4:4">
      <c r="D4455" s="240"/>
    </row>
    <row r="4456" spans="4:4">
      <c r="D4456" s="240"/>
    </row>
    <row r="4457" spans="4:4">
      <c r="D4457" s="240"/>
    </row>
    <row r="4458" spans="4:4">
      <c r="D4458" s="240"/>
    </row>
    <row r="4459" spans="4:4">
      <c r="D4459" s="240"/>
    </row>
    <row r="4460" spans="4:4">
      <c r="D4460" s="240"/>
    </row>
    <row r="4461" spans="4:4">
      <c r="D4461" s="240"/>
    </row>
    <row r="4462" spans="4:4">
      <c r="D4462" s="240"/>
    </row>
    <row r="4463" spans="4:4">
      <c r="D4463" s="240"/>
    </row>
    <row r="4464" spans="4:4">
      <c r="D4464" s="240"/>
    </row>
    <row r="4465" spans="4:4">
      <c r="D4465" s="240"/>
    </row>
    <row r="4466" spans="4:4">
      <c r="D4466" s="240"/>
    </row>
    <row r="4467" spans="4:4">
      <c r="D4467" s="240"/>
    </row>
    <row r="4468" spans="4:4">
      <c r="D4468" s="240"/>
    </row>
    <row r="4469" spans="4:4">
      <c r="D4469" s="240"/>
    </row>
    <row r="4470" spans="4:4">
      <c r="D4470" s="240"/>
    </row>
    <row r="4471" spans="4:4">
      <c r="D4471" s="240"/>
    </row>
    <row r="4472" spans="4:4">
      <c r="D4472" s="240"/>
    </row>
    <row r="4473" spans="4:4">
      <c r="D4473" s="240"/>
    </row>
    <row r="4474" spans="4:4">
      <c r="D4474" s="240"/>
    </row>
    <row r="4475" spans="4:4">
      <c r="D4475" s="240"/>
    </row>
    <row r="4476" spans="4:4">
      <c r="D4476" s="240"/>
    </row>
    <row r="4477" spans="4:4">
      <c r="D4477" s="240"/>
    </row>
    <row r="4478" spans="4:4">
      <c r="D4478" s="240"/>
    </row>
    <row r="4479" spans="4:4">
      <c r="D4479" s="240"/>
    </row>
    <row r="4480" spans="4:4">
      <c r="D4480" s="240"/>
    </row>
    <row r="4481" spans="4:4">
      <c r="D4481" s="240"/>
    </row>
    <row r="4482" spans="4:4">
      <c r="D4482" s="240"/>
    </row>
    <row r="4483" spans="4:4">
      <c r="D4483" s="240"/>
    </row>
    <row r="4484" spans="4:4">
      <c r="D4484" s="240"/>
    </row>
    <row r="4485" spans="4:4">
      <c r="D4485" s="240"/>
    </row>
    <row r="4486" spans="4:4">
      <c r="D4486" s="240"/>
    </row>
    <row r="4487" spans="4:4">
      <c r="D4487" s="240"/>
    </row>
    <row r="4488" spans="4:4">
      <c r="D4488" s="240"/>
    </row>
    <row r="4489" spans="4:4">
      <c r="D4489" s="240"/>
    </row>
    <row r="4490" spans="4:4">
      <c r="D4490" s="240"/>
    </row>
    <row r="4491" spans="4:4">
      <c r="D4491" s="240"/>
    </row>
    <row r="4492" spans="4:4">
      <c r="D4492" s="240"/>
    </row>
    <row r="4493" spans="4:4">
      <c r="D4493" s="240"/>
    </row>
    <row r="4494" spans="4:4">
      <c r="D4494" s="240"/>
    </row>
    <row r="4495" spans="4:4">
      <c r="D4495" s="240"/>
    </row>
    <row r="4496" spans="4:4">
      <c r="D4496" s="240"/>
    </row>
    <row r="4497" spans="4:4">
      <c r="D4497" s="240"/>
    </row>
    <row r="4498" spans="4:4">
      <c r="D4498" s="240"/>
    </row>
    <row r="4499" spans="4:4">
      <c r="D4499" s="240"/>
    </row>
    <row r="4500" spans="4:4">
      <c r="D4500" s="240"/>
    </row>
    <row r="4501" spans="4:4">
      <c r="D4501" s="240"/>
    </row>
    <row r="4502" spans="4:4">
      <c r="D4502" s="240"/>
    </row>
    <row r="4503" spans="4:4">
      <c r="D4503" s="240"/>
    </row>
    <row r="4504" spans="4:4">
      <c r="D4504" s="240"/>
    </row>
    <row r="4505" spans="4:4">
      <c r="D4505" s="240"/>
    </row>
    <row r="4506" spans="4:4">
      <c r="D4506" s="240"/>
    </row>
    <row r="4507" spans="4:4">
      <c r="D4507" s="240"/>
    </row>
    <row r="4508" spans="4:4">
      <c r="D4508" s="240"/>
    </row>
    <row r="4509" spans="4:4">
      <c r="D4509" s="240"/>
    </row>
    <row r="4510" spans="4:4">
      <c r="D4510" s="240"/>
    </row>
    <row r="4511" spans="4:4">
      <c r="D4511" s="240"/>
    </row>
    <row r="4512" spans="4:4">
      <c r="D4512" s="240"/>
    </row>
    <row r="4513" spans="4:4">
      <c r="D4513" s="240"/>
    </row>
    <row r="4514" spans="4:4">
      <c r="D4514" s="240"/>
    </row>
    <row r="4515" spans="4:4">
      <c r="D4515" s="240"/>
    </row>
    <row r="4516" spans="4:4">
      <c r="D4516" s="240"/>
    </row>
    <row r="4517" spans="4:4">
      <c r="D4517" s="240"/>
    </row>
    <row r="4518" spans="4:4">
      <c r="D4518" s="240"/>
    </row>
    <row r="4519" spans="4:4">
      <c r="D4519" s="240"/>
    </row>
    <row r="4520" spans="4:4">
      <c r="D4520" s="240"/>
    </row>
    <row r="4521" spans="4:4">
      <c r="D4521" s="240"/>
    </row>
    <row r="4522" spans="4:4">
      <c r="D4522" s="240"/>
    </row>
    <row r="4523" spans="4:4">
      <c r="D4523" s="240"/>
    </row>
    <row r="4524" spans="4:4">
      <c r="D4524" s="240"/>
    </row>
    <row r="4525" spans="4:4">
      <c r="D4525" s="240"/>
    </row>
    <row r="4526" spans="4:4">
      <c r="D4526" s="240"/>
    </row>
    <row r="4527" spans="4:4">
      <c r="D4527" s="240"/>
    </row>
    <row r="4528" spans="4:4">
      <c r="D4528" s="240"/>
    </row>
    <row r="4529" spans="4:4">
      <c r="D4529" s="240"/>
    </row>
    <row r="4530" spans="4:4">
      <c r="D4530" s="240"/>
    </row>
    <row r="4531" spans="4:4">
      <c r="D4531" s="240"/>
    </row>
    <row r="4532" spans="4:4">
      <c r="D4532" s="240"/>
    </row>
    <row r="4533" spans="4:4">
      <c r="D4533" s="240"/>
    </row>
    <row r="4534" spans="4:4">
      <c r="D4534" s="240"/>
    </row>
    <row r="4535" spans="4:4">
      <c r="D4535" s="240"/>
    </row>
    <row r="4536" spans="4:4">
      <c r="D4536" s="240"/>
    </row>
    <row r="4537" spans="4:4">
      <c r="D4537" s="240"/>
    </row>
    <row r="4538" spans="4:4">
      <c r="D4538" s="240"/>
    </row>
    <row r="4539" spans="4:4">
      <c r="D4539" s="240"/>
    </row>
    <row r="4540" spans="4:4">
      <c r="D4540" s="240"/>
    </row>
    <row r="4541" spans="4:4">
      <c r="D4541" s="240"/>
    </row>
    <row r="4542" spans="4:4">
      <c r="D4542" s="240"/>
    </row>
    <row r="4543" spans="4:4">
      <c r="D4543" s="240"/>
    </row>
    <row r="4544" spans="4:4">
      <c r="D4544" s="240"/>
    </row>
    <row r="4545" spans="4:4">
      <c r="D4545" s="240"/>
    </row>
    <row r="4546" spans="4:4">
      <c r="D4546" s="240"/>
    </row>
    <row r="4547" spans="4:4">
      <c r="D4547" s="240"/>
    </row>
    <row r="4548" spans="4:4">
      <c r="D4548" s="240"/>
    </row>
    <row r="4549" spans="4:4">
      <c r="D4549" s="240"/>
    </row>
    <row r="4550" spans="4:4">
      <c r="D4550" s="240"/>
    </row>
    <row r="4551" spans="4:4">
      <c r="D4551" s="240"/>
    </row>
    <row r="4552" spans="4:4">
      <c r="D4552" s="240"/>
    </row>
    <row r="4553" spans="4:4">
      <c r="D4553" s="240"/>
    </row>
    <row r="4554" spans="4:4">
      <c r="D4554" s="240"/>
    </row>
    <row r="4555" spans="4:4">
      <c r="D4555" s="240"/>
    </row>
    <row r="4556" spans="4:4">
      <c r="D4556" s="240"/>
    </row>
    <row r="4557" spans="4:4">
      <c r="D4557" s="240"/>
    </row>
    <row r="4558" spans="4:4">
      <c r="D4558" s="240"/>
    </row>
    <row r="4559" spans="4:4">
      <c r="D4559" s="240"/>
    </row>
    <row r="4560" spans="4:4">
      <c r="D4560" s="240"/>
    </row>
    <row r="4561" spans="4:4">
      <c r="D4561" s="240"/>
    </row>
    <row r="4562" spans="4:4">
      <c r="D4562" s="240"/>
    </row>
    <row r="4563" spans="4:4">
      <c r="D4563" s="240"/>
    </row>
    <row r="4564" spans="4:4">
      <c r="D4564" s="240"/>
    </row>
    <row r="4565" spans="4:4">
      <c r="D4565" s="240"/>
    </row>
    <row r="4566" spans="4:4">
      <c r="D4566" s="240"/>
    </row>
    <row r="4567" spans="4:4">
      <c r="D4567" s="240"/>
    </row>
    <row r="4568" spans="4:4">
      <c r="D4568" s="240"/>
    </row>
    <row r="4569" spans="4:4">
      <c r="D4569" s="240"/>
    </row>
    <row r="4570" spans="4:4">
      <c r="D4570" s="240"/>
    </row>
    <row r="4571" spans="4:4">
      <c r="D4571" s="240"/>
    </row>
    <row r="4572" spans="4:4">
      <c r="D4572" s="240"/>
    </row>
    <row r="4573" spans="4:4">
      <c r="D4573" s="240"/>
    </row>
    <row r="4574" spans="4:4">
      <c r="D4574" s="240"/>
    </row>
    <row r="4575" spans="4:4">
      <c r="D4575" s="240"/>
    </row>
    <row r="4576" spans="4:4">
      <c r="D4576" s="240"/>
    </row>
    <row r="4577" spans="4:4">
      <c r="D4577" s="240"/>
    </row>
    <row r="4578" spans="4:4">
      <c r="D4578" s="240"/>
    </row>
    <row r="4579" spans="4:4">
      <c r="D4579" s="240"/>
    </row>
    <row r="4580" spans="4:4">
      <c r="D4580" s="240"/>
    </row>
    <row r="4581" spans="4:4">
      <c r="D4581" s="240"/>
    </row>
    <row r="4582" spans="4:4">
      <c r="D4582" s="240"/>
    </row>
    <row r="4583" spans="4:4">
      <c r="D4583" s="240"/>
    </row>
    <row r="4584" spans="4:4">
      <c r="D4584" s="240"/>
    </row>
    <row r="4585" spans="4:4">
      <c r="D4585" s="240"/>
    </row>
    <row r="4586" spans="4:4">
      <c r="D4586" s="240"/>
    </row>
    <row r="4587" spans="4:4">
      <c r="D4587" s="240"/>
    </row>
    <row r="4588" spans="4:4">
      <c r="D4588" s="240"/>
    </row>
    <row r="4589" spans="4:4">
      <c r="D4589" s="240"/>
    </row>
    <row r="4590" spans="4:4">
      <c r="D4590" s="240"/>
    </row>
    <row r="4591" spans="4:4">
      <c r="D4591" s="240"/>
    </row>
    <row r="4592" spans="4:4">
      <c r="D4592" s="240"/>
    </row>
    <row r="4593" spans="4:4">
      <c r="D4593" s="240"/>
    </row>
    <row r="4594" spans="4:4">
      <c r="D4594" s="240"/>
    </row>
    <row r="4595" spans="4:4">
      <c r="D4595" s="240"/>
    </row>
    <row r="4596" spans="4:4">
      <c r="D4596" s="240"/>
    </row>
    <row r="4597" spans="4:4">
      <c r="D4597" s="240"/>
    </row>
    <row r="4598" spans="4:4">
      <c r="D4598" s="240"/>
    </row>
    <row r="4599" spans="4:4">
      <c r="D4599" s="240"/>
    </row>
    <row r="4600" spans="4:4">
      <c r="D4600" s="240"/>
    </row>
    <row r="4601" spans="4:4">
      <c r="D4601" s="240"/>
    </row>
    <row r="4602" spans="4:4">
      <c r="D4602" s="240"/>
    </row>
    <row r="4603" spans="4:4">
      <c r="D4603" s="240"/>
    </row>
    <row r="4604" spans="4:4">
      <c r="D4604" s="240"/>
    </row>
    <row r="4605" spans="4:4">
      <c r="D4605" s="240"/>
    </row>
    <row r="4606" spans="4:4">
      <c r="D4606" s="240"/>
    </row>
    <row r="4607" spans="4:4">
      <c r="D4607" s="240"/>
    </row>
    <row r="4608" spans="4:4">
      <c r="D4608" s="240"/>
    </row>
    <row r="4609" spans="4:4">
      <c r="D4609" s="240"/>
    </row>
    <row r="4610" spans="4:4">
      <c r="D4610" s="240"/>
    </row>
    <row r="4611" spans="4:4">
      <c r="D4611" s="240"/>
    </row>
    <row r="4612" spans="4:4">
      <c r="D4612" s="240"/>
    </row>
    <row r="4613" spans="4:4">
      <c r="D4613" s="240"/>
    </row>
    <row r="4614" spans="4:4">
      <c r="D4614" s="240"/>
    </row>
    <row r="4615" spans="4:4">
      <c r="D4615" s="240"/>
    </row>
    <row r="4616" spans="4:4">
      <c r="D4616" s="240"/>
    </row>
    <row r="4617" spans="4:4">
      <c r="D4617" s="240"/>
    </row>
    <row r="4618" spans="4:4">
      <c r="D4618" s="240"/>
    </row>
    <row r="4619" spans="4:4">
      <c r="D4619" s="240"/>
    </row>
    <row r="4620" spans="4:4">
      <c r="D4620" s="240"/>
    </row>
    <row r="4621" spans="4:4">
      <c r="D4621" s="240"/>
    </row>
    <row r="4622" spans="4:4">
      <c r="D4622" s="240"/>
    </row>
    <row r="4623" spans="4:4">
      <c r="D4623" s="240"/>
    </row>
    <row r="4624" spans="4:4">
      <c r="D4624" s="240"/>
    </row>
    <row r="4625" spans="4:4">
      <c r="D4625" s="240"/>
    </row>
    <row r="4626" spans="4:4">
      <c r="D4626" s="240"/>
    </row>
    <row r="4627" spans="4:4">
      <c r="D4627" s="240"/>
    </row>
    <row r="4628" spans="4:4">
      <c r="D4628" s="240"/>
    </row>
    <row r="4629" spans="4:4">
      <c r="D4629" s="240"/>
    </row>
    <row r="4630" spans="4:4">
      <c r="D4630" s="240"/>
    </row>
    <row r="4631" spans="4:4">
      <c r="D4631" s="240"/>
    </row>
    <row r="4632" spans="4:4">
      <c r="D4632" s="240"/>
    </row>
    <row r="4633" spans="4:4">
      <c r="D4633" s="240"/>
    </row>
    <row r="4634" spans="4:4">
      <c r="D4634" s="240"/>
    </row>
    <row r="4635" spans="4:4">
      <c r="D4635" s="240"/>
    </row>
    <row r="4636" spans="4:4">
      <c r="D4636" s="240"/>
    </row>
    <row r="4637" spans="4:4">
      <c r="D4637" s="240"/>
    </row>
    <row r="4638" spans="4:4">
      <c r="D4638" s="240"/>
    </row>
    <row r="4639" spans="4:4">
      <c r="D4639" s="240"/>
    </row>
    <row r="4640" spans="4:4">
      <c r="D4640" s="240"/>
    </row>
    <row r="4641" spans="4:4">
      <c r="D4641" s="240"/>
    </row>
    <row r="4642" spans="4:4">
      <c r="D4642" s="240"/>
    </row>
    <row r="4643" spans="4:4">
      <c r="D4643" s="240"/>
    </row>
    <row r="4644" spans="4:4">
      <c r="D4644" s="240"/>
    </row>
    <row r="4645" spans="4:4">
      <c r="D4645" s="240"/>
    </row>
    <row r="4646" spans="4:4">
      <c r="D4646" s="240"/>
    </row>
    <row r="4647" spans="4:4">
      <c r="D4647" s="240"/>
    </row>
    <row r="4648" spans="4:4">
      <c r="D4648" s="240"/>
    </row>
    <row r="4649" spans="4:4">
      <c r="D4649" s="240"/>
    </row>
    <row r="4650" spans="4:4">
      <c r="D4650" s="240"/>
    </row>
    <row r="4651" spans="4:4">
      <c r="D4651" s="240"/>
    </row>
    <row r="4652" spans="4:4">
      <c r="D4652" s="240"/>
    </row>
    <row r="4653" spans="4:4">
      <c r="D4653" s="240"/>
    </row>
    <row r="4654" spans="4:4">
      <c r="D4654" s="240"/>
    </row>
    <row r="4655" spans="4:4">
      <c r="D4655" s="240"/>
    </row>
    <row r="4656" spans="4:4">
      <c r="D4656" s="240"/>
    </row>
    <row r="4657" spans="4:4">
      <c r="D4657" s="240"/>
    </row>
    <row r="4658" spans="4:4">
      <c r="D4658" s="240"/>
    </row>
    <row r="4659" spans="4:4">
      <c r="D4659" s="240"/>
    </row>
    <row r="4660" spans="4:4">
      <c r="D4660" s="240"/>
    </row>
    <row r="4661" spans="4:4">
      <c r="D4661" s="240"/>
    </row>
    <row r="4662" spans="4:4">
      <c r="D4662" s="240"/>
    </row>
    <row r="4663" spans="4:4">
      <c r="D4663" s="240"/>
    </row>
    <row r="4664" spans="4:4">
      <c r="D4664" s="240"/>
    </row>
    <row r="4665" spans="4:4">
      <c r="D4665" s="240"/>
    </row>
    <row r="4666" spans="4:4">
      <c r="D4666" s="240"/>
    </row>
    <row r="4667" spans="4:4">
      <c r="D4667" s="240"/>
    </row>
    <row r="4668" spans="4:4">
      <c r="D4668" s="240"/>
    </row>
    <row r="4669" spans="4:4">
      <c r="D4669" s="240"/>
    </row>
    <row r="4670" spans="4:4">
      <c r="D4670" s="240"/>
    </row>
    <row r="4671" spans="4:4">
      <c r="D4671" s="240"/>
    </row>
    <row r="4672" spans="4:4">
      <c r="D4672" s="240"/>
    </row>
    <row r="4673" spans="4:4">
      <c r="D4673" s="240"/>
    </row>
    <row r="4674" spans="4:4">
      <c r="D4674" s="240"/>
    </row>
    <row r="4675" spans="4:4">
      <c r="D4675" s="240"/>
    </row>
    <row r="4676" spans="4:4">
      <c r="D4676" s="240"/>
    </row>
    <row r="4677" spans="4:4">
      <c r="D4677" s="240"/>
    </row>
    <row r="4678" spans="4:4">
      <c r="D4678" s="240"/>
    </row>
    <row r="4679" spans="4:4">
      <c r="D4679" s="240"/>
    </row>
    <row r="4680" spans="4:4">
      <c r="D4680" s="240"/>
    </row>
    <row r="4681" spans="4:4">
      <c r="D4681" s="240"/>
    </row>
    <row r="4682" spans="4:4">
      <c r="D4682" s="240"/>
    </row>
    <row r="4683" spans="4:4">
      <c r="D4683" s="240"/>
    </row>
    <row r="4684" spans="4:4">
      <c r="D4684" s="240"/>
    </row>
    <row r="4685" spans="4:4">
      <c r="D4685" s="240"/>
    </row>
    <row r="4686" spans="4:4">
      <c r="D4686" s="240"/>
    </row>
    <row r="4687" spans="4:4">
      <c r="D4687" s="240"/>
    </row>
    <row r="4688" spans="4:4">
      <c r="D4688" s="240"/>
    </row>
    <row r="4689" spans="4:4">
      <c r="D4689" s="240"/>
    </row>
    <row r="4690" spans="4:4">
      <c r="D4690" s="240"/>
    </row>
    <row r="4691" spans="4:4">
      <c r="D4691" s="240"/>
    </row>
    <row r="4692" spans="4:4">
      <c r="D4692" s="240"/>
    </row>
    <row r="4693" spans="4:4">
      <c r="D4693" s="240"/>
    </row>
    <row r="4694" spans="4:4">
      <c r="D4694" s="240"/>
    </row>
    <row r="4695" spans="4:4">
      <c r="D4695" s="240"/>
    </row>
    <row r="4696" spans="4:4">
      <c r="D4696" s="240"/>
    </row>
    <row r="4697" spans="4:4">
      <c r="D4697" s="240"/>
    </row>
    <row r="4698" spans="4:4">
      <c r="D4698" s="240"/>
    </row>
    <row r="4699" spans="4:4">
      <c r="D4699" s="240"/>
    </row>
    <row r="4700" spans="4:4">
      <c r="D4700" s="240"/>
    </row>
    <row r="4701" spans="4:4">
      <c r="D4701" s="240"/>
    </row>
    <row r="4702" spans="4:4">
      <c r="D4702" s="240"/>
    </row>
    <row r="4703" spans="4:4">
      <c r="D4703" s="240"/>
    </row>
    <row r="4704" spans="4:4">
      <c r="D4704" s="240"/>
    </row>
    <row r="4705" spans="4:4">
      <c r="D4705" s="240"/>
    </row>
    <row r="4706" spans="4:4">
      <c r="D4706" s="240"/>
    </row>
    <row r="4707" spans="4:4">
      <c r="D4707" s="240"/>
    </row>
    <row r="4708" spans="4:4">
      <c r="D4708" s="240"/>
    </row>
    <row r="4709" spans="4:4">
      <c r="D4709" s="240"/>
    </row>
    <row r="4710" spans="4:4">
      <c r="D4710" s="240"/>
    </row>
    <row r="4711" spans="4:4">
      <c r="D4711" s="240"/>
    </row>
    <row r="4712" spans="4:4">
      <c r="D4712" s="240"/>
    </row>
    <row r="4713" spans="4:4">
      <c r="D4713" s="240"/>
    </row>
    <row r="4714" spans="4:4">
      <c r="D4714" s="240"/>
    </row>
    <row r="4715" spans="4:4">
      <c r="D4715" s="240"/>
    </row>
    <row r="4716" spans="4:4">
      <c r="D4716" s="240"/>
    </row>
    <row r="4717" spans="4:4">
      <c r="D4717" s="240"/>
    </row>
    <row r="4718" spans="4:4">
      <c r="D4718" s="240"/>
    </row>
    <row r="4719" spans="4:4">
      <c r="D4719" s="240"/>
    </row>
    <row r="4720" spans="4:4">
      <c r="D4720" s="240"/>
    </row>
    <row r="4721" spans="4:4">
      <c r="D4721" s="240"/>
    </row>
    <row r="4722" spans="4:4">
      <c r="D4722" s="240"/>
    </row>
    <row r="4723" spans="4:4">
      <c r="D4723" s="240"/>
    </row>
    <row r="4724" spans="4:4">
      <c r="D4724" s="240"/>
    </row>
    <row r="4725" spans="4:4">
      <c r="D4725" s="240"/>
    </row>
    <row r="4726" spans="4:4">
      <c r="D4726" s="240"/>
    </row>
    <row r="4727" spans="4:4">
      <c r="D4727" s="240"/>
    </row>
    <row r="4728" spans="4:4">
      <c r="D4728" s="240"/>
    </row>
    <row r="4729" spans="4:4">
      <c r="D4729" s="240"/>
    </row>
    <row r="4730" spans="4:4">
      <c r="D4730" s="240"/>
    </row>
    <row r="4731" spans="4:4">
      <c r="D4731" s="240"/>
    </row>
    <row r="4732" spans="4:4">
      <c r="D4732" s="240"/>
    </row>
    <row r="4733" spans="4:4">
      <c r="D4733" s="240"/>
    </row>
    <row r="4734" spans="4:4">
      <c r="D4734" s="240"/>
    </row>
    <row r="4735" spans="4:4">
      <c r="D4735" s="240"/>
    </row>
    <row r="4736" spans="4:4">
      <c r="D4736" s="240"/>
    </row>
    <row r="4737" spans="4:4">
      <c r="D4737" s="240"/>
    </row>
    <row r="4738" spans="4:4">
      <c r="D4738" s="240"/>
    </row>
    <row r="4739" spans="4:4">
      <c r="D4739" s="240"/>
    </row>
    <row r="4740" spans="4:4">
      <c r="D4740" s="240"/>
    </row>
    <row r="4741" spans="4:4">
      <c r="D4741" s="240"/>
    </row>
    <row r="4742" spans="4:4">
      <c r="D4742" s="240"/>
    </row>
    <row r="4743" spans="4:4">
      <c r="D4743" s="240"/>
    </row>
    <row r="4744" spans="4:4">
      <c r="D4744" s="240"/>
    </row>
    <row r="4745" spans="4:4">
      <c r="D4745" s="240"/>
    </row>
    <row r="4746" spans="4:4">
      <c r="D4746" s="240"/>
    </row>
    <row r="4747" spans="4:4">
      <c r="D4747" s="240"/>
    </row>
    <row r="4748" spans="4:4">
      <c r="D4748" s="240"/>
    </row>
    <row r="4749" spans="4:4">
      <c r="D4749" s="240"/>
    </row>
    <row r="4750" spans="4:4">
      <c r="D4750" s="240"/>
    </row>
    <row r="4751" spans="4:4">
      <c r="D4751" s="240"/>
    </row>
    <row r="4752" spans="4:4">
      <c r="D4752" s="240"/>
    </row>
    <row r="4753" spans="4:4">
      <c r="D4753" s="240"/>
    </row>
    <row r="4754" spans="4:4">
      <c r="D4754" s="240"/>
    </row>
    <row r="4755" spans="4:4">
      <c r="D4755" s="240"/>
    </row>
    <row r="4756" spans="4:4">
      <c r="D4756" s="240"/>
    </row>
    <row r="4757" spans="4:4">
      <c r="D4757" s="240"/>
    </row>
    <row r="4758" spans="4:4">
      <c r="D4758" s="240"/>
    </row>
    <row r="4759" spans="4:4">
      <c r="D4759" s="240"/>
    </row>
    <row r="4760" spans="4:4">
      <c r="D4760" s="240"/>
    </row>
    <row r="4761" spans="4:4">
      <c r="D4761" s="240"/>
    </row>
    <row r="4762" spans="4:4">
      <c r="D4762" s="240"/>
    </row>
    <row r="4763" spans="4:4">
      <c r="D4763" s="240"/>
    </row>
    <row r="4764" spans="4:4">
      <c r="D4764" s="240"/>
    </row>
    <row r="4765" spans="4:4">
      <c r="D4765" s="240"/>
    </row>
    <row r="4766" spans="4:4">
      <c r="D4766" s="240"/>
    </row>
    <row r="4767" spans="4:4">
      <c r="D4767" s="240"/>
    </row>
    <row r="4768" spans="4:4">
      <c r="D4768" s="240"/>
    </row>
    <row r="4769" spans="4:4">
      <c r="D4769" s="240"/>
    </row>
    <row r="4770" spans="4:4">
      <c r="D4770" s="240"/>
    </row>
    <row r="4771" spans="4:4">
      <c r="D4771" s="240"/>
    </row>
    <row r="4772" spans="4:4">
      <c r="D4772" s="240"/>
    </row>
    <row r="4773" spans="4:4">
      <c r="D4773" s="240"/>
    </row>
    <row r="4774" spans="4:4">
      <c r="D4774" s="240"/>
    </row>
    <row r="4775" spans="4:4">
      <c r="D4775" s="240"/>
    </row>
    <row r="4776" spans="4:4">
      <c r="D4776" s="240"/>
    </row>
    <row r="4777" spans="4:4">
      <c r="D4777" s="240"/>
    </row>
    <row r="4778" spans="4:4">
      <c r="D4778" s="240"/>
    </row>
    <row r="4779" spans="4:4">
      <c r="D4779" s="240"/>
    </row>
    <row r="4780" spans="4:4">
      <c r="D4780" s="240"/>
    </row>
    <row r="4781" spans="4:4">
      <c r="D4781" s="240"/>
    </row>
    <row r="4782" spans="4:4">
      <c r="D4782" s="240"/>
    </row>
    <row r="4783" spans="4:4">
      <c r="D4783" s="240"/>
    </row>
    <row r="4784" spans="4:4">
      <c r="D4784" s="240"/>
    </row>
    <row r="4785" spans="4:4">
      <c r="D4785" s="240"/>
    </row>
    <row r="4786" spans="4:4">
      <c r="D4786" s="240"/>
    </row>
    <row r="4787" spans="4:4">
      <c r="D4787" s="240"/>
    </row>
    <row r="4788" spans="4:4">
      <c r="D4788" s="240"/>
    </row>
    <row r="4789" spans="4:4">
      <c r="D4789" s="240"/>
    </row>
    <row r="4790" spans="4:4">
      <c r="D4790" s="240"/>
    </row>
    <row r="4791" spans="4:4">
      <c r="D4791" s="240"/>
    </row>
    <row r="4792" spans="4:4">
      <c r="D4792" s="240"/>
    </row>
    <row r="4793" spans="4:4">
      <c r="D4793" s="240"/>
    </row>
    <row r="4794" spans="4:4">
      <c r="D4794" s="240"/>
    </row>
    <row r="4795" spans="4:4">
      <c r="D4795" s="240"/>
    </row>
    <row r="4796" spans="4:4">
      <c r="D4796" s="240"/>
    </row>
    <row r="4797" spans="4:4">
      <c r="D4797" s="240"/>
    </row>
    <row r="4798" spans="4:4">
      <c r="D4798" s="240"/>
    </row>
    <row r="4799" spans="4:4">
      <c r="D4799" s="240"/>
    </row>
    <row r="4800" spans="4:4">
      <c r="D4800" s="240"/>
    </row>
    <row r="4801" spans="4:4">
      <c r="D4801" s="240"/>
    </row>
    <row r="4802" spans="4:4">
      <c r="D4802" s="240"/>
    </row>
    <row r="4803" spans="4:4">
      <c r="D4803" s="240"/>
    </row>
    <row r="4804" spans="4:4">
      <c r="D4804" s="240"/>
    </row>
    <row r="4805" spans="4:4">
      <c r="D4805" s="240"/>
    </row>
    <row r="4806" spans="4:4">
      <c r="D4806" s="240"/>
    </row>
    <row r="4807" spans="4:4">
      <c r="D4807" s="240"/>
    </row>
    <row r="4808" spans="4:4">
      <c r="D4808" s="240"/>
    </row>
    <row r="4809" spans="4:4">
      <c r="D4809" s="240"/>
    </row>
    <row r="4810" spans="4:4">
      <c r="D4810" s="240"/>
    </row>
    <row r="4811" spans="4:4">
      <c r="D4811" s="240"/>
    </row>
    <row r="4812" spans="4:4">
      <c r="D4812" s="240"/>
    </row>
    <row r="4813" spans="4:4">
      <c r="D4813" s="240"/>
    </row>
    <row r="4814" spans="4:4">
      <c r="D4814" s="240"/>
    </row>
    <row r="4815" spans="4:4">
      <c r="D4815" s="240"/>
    </row>
    <row r="4816" spans="4:4">
      <c r="D4816" s="240"/>
    </row>
    <row r="4817" spans="4:4">
      <c r="D4817" s="240"/>
    </row>
    <row r="4818" spans="4:4">
      <c r="D4818" s="240"/>
    </row>
    <row r="4819" spans="4:4">
      <c r="D4819" s="240"/>
    </row>
    <row r="4820" spans="4:4">
      <c r="D4820" s="240"/>
    </row>
    <row r="4821" spans="4:4">
      <c r="D4821" s="240"/>
    </row>
    <row r="4822" spans="4:4">
      <c r="D4822" s="240"/>
    </row>
    <row r="4823" spans="4:4">
      <c r="D4823" s="240"/>
    </row>
    <row r="4824" spans="4:4">
      <c r="D4824" s="240"/>
    </row>
    <row r="4825" spans="4:4">
      <c r="D4825" s="240"/>
    </row>
    <row r="4826" spans="4:4">
      <c r="D4826" s="240"/>
    </row>
    <row r="4827" spans="4:4">
      <c r="D4827" s="240"/>
    </row>
    <row r="4828" spans="4:4">
      <c r="D4828" s="240"/>
    </row>
    <row r="4829" spans="4:4">
      <c r="D4829" s="240"/>
    </row>
    <row r="4830" spans="4:4">
      <c r="D4830" s="240"/>
    </row>
    <row r="4831" spans="4:4">
      <c r="D4831" s="240"/>
    </row>
    <row r="4832" spans="4:4">
      <c r="D4832" s="240"/>
    </row>
    <row r="4833" spans="4:4">
      <c r="D4833" s="240"/>
    </row>
    <row r="4834" spans="4:4">
      <c r="D4834" s="240"/>
    </row>
    <row r="4835" spans="4:4">
      <c r="D4835" s="240"/>
    </row>
    <row r="4836" spans="4:4">
      <c r="D4836" s="240"/>
    </row>
    <row r="4837" spans="4:4">
      <c r="D4837" s="240"/>
    </row>
    <row r="4838" spans="4:4">
      <c r="D4838" s="240"/>
    </row>
    <row r="4839" spans="4:4">
      <c r="D4839" s="240"/>
    </row>
    <row r="4840" spans="4:4">
      <c r="D4840" s="240"/>
    </row>
    <row r="4841" spans="4:4">
      <c r="D4841" s="240"/>
    </row>
    <row r="4842" spans="4:4">
      <c r="D4842" s="240"/>
    </row>
    <row r="4843" spans="4:4">
      <c r="D4843" s="240"/>
    </row>
    <row r="4844" spans="4:4">
      <c r="D4844" s="240"/>
    </row>
    <row r="4845" spans="4:4">
      <c r="D4845" s="240"/>
    </row>
    <row r="4846" spans="4:4">
      <c r="D4846" s="240"/>
    </row>
    <row r="4847" spans="4:4">
      <c r="D4847" s="240"/>
    </row>
    <row r="4848" spans="4:4">
      <c r="D4848" s="240"/>
    </row>
    <row r="4849" spans="4:4">
      <c r="D4849" s="240"/>
    </row>
    <row r="4850" spans="4:4">
      <c r="D4850" s="240"/>
    </row>
    <row r="4851" spans="4:4">
      <c r="D4851" s="240"/>
    </row>
    <row r="4852" spans="4:4">
      <c r="D4852" s="240"/>
    </row>
    <row r="4853" spans="4:4">
      <c r="D4853" s="240"/>
    </row>
    <row r="4854" spans="4:4">
      <c r="D4854" s="240"/>
    </row>
    <row r="4855" spans="4:4">
      <c r="D4855" s="240"/>
    </row>
    <row r="4856" spans="4:4">
      <c r="D4856" s="240"/>
    </row>
    <row r="4857" spans="4:4">
      <c r="D4857" s="240"/>
    </row>
    <row r="4858" spans="4:4">
      <c r="D4858" s="240"/>
    </row>
    <row r="4859" spans="4:4">
      <c r="D4859" s="240"/>
    </row>
    <row r="4860" spans="4:4">
      <c r="D4860" s="240"/>
    </row>
    <row r="4861" spans="4:4">
      <c r="D4861" s="240"/>
    </row>
    <row r="4862" spans="4:4">
      <c r="D4862" s="240"/>
    </row>
    <row r="4863" spans="4:4">
      <c r="D4863" s="240"/>
    </row>
    <row r="4864" spans="4:4">
      <c r="D4864" s="240"/>
    </row>
  </sheetData>
  <sheetProtection password="C446" sheet="1" objects="1" scenarios="1"/>
  <mergeCells count="4">
    <mergeCell ref="A1:G1"/>
    <mergeCell ref="C2:G2"/>
    <mergeCell ref="C3:G3"/>
    <mergeCell ref="C4:G4"/>
  </mergeCells>
  <pageMargins left="0.59055118110236227" right="0.19685039370078741" top="0.39370078740157483" bottom="0.39370078740157483" header="0.31496062992125984" footer="0.31496062992125984"/>
  <pageSetup paperSize="9" orientation="landscape" r:id="rId1"/>
  <headerFooter>
    <oddFooter>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97</vt:i4>
      </vt:variant>
    </vt:vector>
  </HeadingPairs>
  <TitlesOfParts>
    <vt:vector size="105" baseType="lpstr">
      <vt:lpstr>Pokyny pro vyplnění</vt:lpstr>
      <vt:lpstr>Krycí list stavby</vt:lpstr>
      <vt:lpstr>Stavba</vt:lpstr>
      <vt:lpstr>VzorPolozky</vt:lpstr>
      <vt:lpstr>Rozpočet Pol</vt:lpstr>
      <vt:lpstr>Elektro</vt:lpstr>
      <vt:lpstr>Elektro Pol</vt:lpstr>
      <vt:lpstr>VRN Pol</vt:lpstr>
      <vt:lpstr>Elektro!CelkemDPHVypocet</vt:lpstr>
      <vt:lpstr>Stavba!CelkemDPHVypocet</vt:lpstr>
      <vt:lpstr>Elektro!CenaCelkem</vt:lpstr>
      <vt:lpstr>CenaCelkem</vt:lpstr>
      <vt:lpstr>Elektro!CenaCelkemBezDPH</vt:lpstr>
      <vt:lpstr>CenaCelkemBezDPH</vt:lpstr>
      <vt:lpstr>Elektro!CenaCelkemVypocet</vt:lpstr>
      <vt:lpstr>Stavba!CenaCelkemVypocet</vt:lpstr>
      <vt:lpstr>Elektro!cisloobjektu</vt:lpstr>
      <vt:lpstr>cisloobjektu</vt:lpstr>
      <vt:lpstr>Elektro!CisloStavby</vt:lpstr>
      <vt:lpstr>Stavba!CisloStavby</vt:lpstr>
      <vt:lpstr>Elektro!CisloStavebnihoRozpoctu</vt:lpstr>
      <vt:lpstr>CisloStavebnihoRozpoctu</vt:lpstr>
      <vt:lpstr>Elektro!dadresa</vt:lpstr>
      <vt:lpstr>dadresa</vt:lpstr>
      <vt:lpstr>Elektro!DIČ</vt:lpstr>
      <vt:lpstr>Stavba!DIČ</vt:lpstr>
      <vt:lpstr>Elektro!dmisto</vt:lpstr>
      <vt:lpstr>dmisto</vt:lpstr>
      <vt:lpstr>Elektro!DPHSni</vt:lpstr>
      <vt:lpstr>DPHSni</vt:lpstr>
      <vt:lpstr>Elektro!DPHZakl</vt:lpstr>
      <vt:lpstr>DPHZakl</vt:lpstr>
      <vt:lpstr>Elektro!dpsc</vt:lpstr>
      <vt:lpstr>Stavba!dpsc</vt:lpstr>
      <vt:lpstr>Elektro!IČO</vt:lpstr>
      <vt:lpstr>Stavba!IČO</vt:lpstr>
      <vt:lpstr>Elektro!Mena</vt:lpstr>
      <vt:lpstr>Mena</vt:lpstr>
      <vt:lpstr>Elektro!MistoStavby</vt:lpstr>
      <vt:lpstr>MistoStavby</vt:lpstr>
      <vt:lpstr>Elektro!nazevobjektu</vt:lpstr>
      <vt:lpstr>nazevobjektu</vt:lpstr>
      <vt:lpstr>Elektro!NazevStavby</vt:lpstr>
      <vt:lpstr>Stavba!NazevStavby</vt:lpstr>
      <vt:lpstr>Elektro!NazevStavebnihoRozpoctu</vt:lpstr>
      <vt:lpstr>NazevStavebnihoRozpoctu</vt:lpstr>
      <vt:lpstr>'Elektro Pol'!Názvy_tisku</vt:lpstr>
      <vt:lpstr>'Krycí list stavby'!Názvy_tisku</vt:lpstr>
      <vt:lpstr>'VRN Pol'!Názvy_tisku</vt:lpstr>
      <vt:lpstr>Elektro!oadresa</vt:lpstr>
      <vt:lpstr>oadresa</vt:lpstr>
      <vt:lpstr>Elektro!Objednatel</vt:lpstr>
      <vt:lpstr>Stavba!Objednatel</vt:lpstr>
      <vt:lpstr>Elektro!Objekt</vt:lpstr>
      <vt:lpstr>Stavba!Objekt</vt:lpstr>
      <vt:lpstr>Elektro!Oblast_tisku</vt:lpstr>
      <vt:lpstr>'Elektro Pol'!Oblast_tisku</vt:lpstr>
      <vt:lpstr>'Krycí list stavby'!Oblast_tisku</vt:lpstr>
      <vt:lpstr>'Rozpočet Pol'!Oblast_tisku</vt:lpstr>
      <vt:lpstr>Stavba!Oblast_tisku</vt:lpstr>
      <vt:lpstr>'VRN Pol'!Oblast_tisku</vt:lpstr>
      <vt:lpstr>Elektro!odic</vt:lpstr>
      <vt:lpstr>Stavba!odic</vt:lpstr>
      <vt:lpstr>Elektro!oico</vt:lpstr>
      <vt:lpstr>Stavba!oico</vt:lpstr>
      <vt:lpstr>Elektro!omisto</vt:lpstr>
      <vt:lpstr>Stavba!omisto</vt:lpstr>
      <vt:lpstr>Elektro!onazev</vt:lpstr>
      <vt:lpstr>Stavba!onazev</vt:lpstr>
      <vt:lpstr>Elektro!opsc</vt:lpstr>
      <vt:lpstr>Stavba!opsc</vt:lpstr>
      <vt:lpstr>Elektro!padresa</vt:lpstr>
      <vt:lpstr>padresa</vt:lpstr>
      <vt:lpstr>Elektro!pdic</vt:lpstr>
      <vt:lpstr>pdic</vt:lpstr>
      <vt:lpstr>Elektro!pico</vt:lpstr>
      <vt:lpstr>pico</vt:lpstr>
      <vt:lpstr>Elektro!pmisto</vt:lpstr>
      <vt:lpstr>pmisto</vt:lpstr>
      <vt:lpstr>Elektro!PoptavkaID</vt:lpstr>
      <vt:lpstr>PoptavkaID</vt:lpstr>
      <vt:lpstr>Elektro!pPSC</vt:lpstr>
      <vt:lpstr>pPSC</vt:lpstr>
      <vt:lpstr>Elektro!Projektant</vt:lpstr>
      <vt:lpstr>Projektant</vt:lpstr>
      <vt:lpstr>Elektro!SazbaDPH1</vt:lpstr>
      <vt:lpstr>Stavba!SazbaDPH1</vt:lpstr>
      <vt:lpstr>Elektro!SazbaDPH2</vt:lpstr>
      <vt:lpstr>Stavba!SazbaDPH2</vt:lpstr>
      <vt:lpstr>Elektro!Vypracoval</vt:lpstr>
      <vt:lpstr>Vypracoval</vt:lpstr>
      <vt:lpstr>Elektro!ZakladDPHSni</vt:lpstr>
      <vt:lpstr>ZakladDPHSni</vt:lpstr>
      <vt:lpstr>Elektro!ZakladDPHSniVypocet</vt:lpstr>
      <vt:lpstr>Stavba!ZakladDPHSniVypocet</vt:lpstr>
      <vt:lpstr>Elektro!ZakladDPHZakl</vt:lpstr>
      <vt:lpstr>ZakladDPHZakl</vt:lpstr>
      <vt:lpstr>Elektro!ZakladDPHZaklVypocet</vt:lpstr>
      <vt:lpstr>Stavba!ZakladDPHZaklVypocet</vt:lpstr>
      <vt:lpstr>Elektro!ZaObjednatele</vt:lpstr>
      <vt:lpstr>Elektro!Zaokrouhleni</vt:lpstr>
      <vt:lpstr>Zaokrouhleni</vt:lpstr>
      <vt:lpstr>Elektro!ZaZhotovitele</vt:lpstr>
      <vt:lpstr>Elektro!Zhotovitel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2014-02-28T09:52:57Z</cp:lastPrinted>
  <dcterms:created xsi:type="dcterms:W3CDTF">2009-04-08T07:15:50Z</dcterms:created>
  <dcterms:modified xsi:type="dcterms:W3CDTF">2022-03-28T11:18:07Z</dcterms:modified>
</cp:coreProperties>
</file>