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RCH - Architektonicko st..." sheetId="2" r:id="rId2"/>
    <sheet name="VRN - Vedlejší a ostatní ..." sheetId="3" r:id="rId3"/>
  </sheets>
  <definedNames>
    <definedName name="_xlnm.Print_Area" localSheetId="0">'Rekapitulace stavby'!$D$4:$AO$76,'Rekapitulace stavby'!$C$82:$AQ$97</definedName>
    <definedName name="_xlnm._FilterDatabase" localSheetId="1" hidden="1">'ARCH - Architektonicko st...'!$C$126:$K$366</definedName>
    <definedName name="_xlnm.Print_Area" localSheetId="1">'ARCH - Architektonicko st...'!$C$4:$J$76,'ARCH - Architektonicko st...'!$C$82:$J$108,'ARCH - Architektonicko st...'!$C$114:$K$366</definedName>
    <definedName name="_xlnm._FilterDatabase" localSheetId="2" hidden="1">'VRN - Vedlejší a ostatní ...'!$C$118:$K$144</definedName>
    <definedName name="_xlnm.Print_Area" localSheetId="2">'VRN - Vedlejší a ostatní ...'!$C$4:$J$76,'VRN - Vedlejší a ostatní ...'!$C$82:$J$100,'VRN - Vedlejší a ostatní ...'!$C$106:$K$144</definedName>
    <definedName name="_xlnm.Print_Titles" localSheetId="0">'Rekapitulace stavby'!$92:$92</definedName>
    <definedName name="_xlnm.Print_Titles" localSheetId="1">'ARCH - Architektonicko st...'!$126:$126</definedName>
    <definedName name="_xlnm.Print_Titles" localSheetId="2">'VRN - Vedlejší a ostatní ...'!$118:$118</definedName>
  </definedNames>
  <calcPr fullCalcOnLoad="1"/>
</workbook>
</file>

<file path=xl/sharedStrings.xml><?xml version="1.0" encoding="utf-8"?>
<sst xmlns="http://schemas.openxmlformats.org/spreadsheetml/2006/main" count="3096" uniqueCount="524">
  <si>
    <t>Export Komplet</t>
  </si>
  <si>
    <t/>
  </si>
  <si>
    <t>2.0</t>
  </si>
  <si>
    <t>False</t>
  </si>
  <si>
    <t>{27e72ec2-cde4-4e17-8cab-24b3d30fbbf4}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</si>
  <si>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</si>
  <si>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</si>
  <si>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</si>
  <si>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</si>
  <si>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</si>
  <si>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</si>
  <si>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</si>
  <si>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</si>
  <si>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</si>
  <si>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2023_04_19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</si>
  <si>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</si>
  <si>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</si>
  <si>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OPLOCENÍ NA NOVÉM HŘBITOVĚ V TIŠNOVĚ</t>
  </si>
  <si>
    <t>KSO:</t>
  </si>
  <si>
    <t>CC-CZ:</t>
  </si>
  <si>
    <t>Místo:</t>
  </si>
  <si>
    <t>Tišnov</t>
  </si>
  <si>
    <t>Datum:</t>
  </si>
  <si>
    <t>16. 4. 2023</t>
  </si>
  <si>
    <t>Zadavatel:</t>
  </si>
  <si>
    <t>IČ:</t>
  </si>
  <si>
    <t>Město Tišnov</t>
  </si>
  <si>
    <t>DIČ:</t>
  </si>
  <si>
    <t>Uchazeč:</t>
  </si>
  <si>
    <t>Vyplň údaj</t>
  </si>
  <si>
    <t>Projektant:</t>
  </si>
  <si>
    <t>Ing. arch. Pavel Jura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</si>
  <si>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</si>
  <si>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</si>
  <si>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</si>
  <si>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</si>
  <si>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</si>
  <si>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</si>
  <si>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</si>
  <si>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</si>
  <si>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</si>
  <si>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</si>
  <si>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</si>
  <si>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</si>
  <si>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</si>
  <si>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</si>
  <si>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</si>
  <si>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</si>
  <si>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</si>
  <si>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</si>
  <si>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</si>
  <si>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</si>
  <si>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</si>
  <si>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</si>
  <si>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</si>
  <si>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</si>
  <si>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</si>
  <si>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</si>
  <si>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</si>
  <si>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</si>
  <si>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</si>
  <si>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</si>
  <si>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</si>
  <si>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</si>
  <si>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</si>
  <si>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</si>
  <si>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</si>
  <si>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</si>
  <si>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</si>
  <si>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</si>
  <si>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</si>
  <si>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</si>
  <si>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</si>
  <si>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</si>
  <si>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</si>
  <si>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</si>
  <si>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</si>
  <si>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</si>
  <si>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</si>
  <si>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</si>
  <si>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</si>
  <si>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ARCH</t>
  </si>
  <si>
    <t>Architektonicko stavební část</t>
  </si>
  <si>
    <t>STA</t>
  </si>
  <si>
    <t>1</t>
  </si>
  <si>
    <t>{4dbc991b-d94b-4a80-aa40-89270b9e0c86}</t>
  </si>
  <si>
    <t>2</t>
  </si>
  <si>
    <t>VRN</t>
  </si>
  <si>
    <t>Vedlejší a ostatní náklady stavby</t>
  </si>
  <si>
    <t>{a70935a7-79dd-4fc8-9ac2-f1074885dfdd}</t>
  </si>
  <si>
    <t>KRYCÍ LIST SOUPISU PRACÍ</t>
  </si>
  <si>
    <t>Objekt:</t>
  </si>
  <si>
    <t>ARCH - Architektonicko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</si>
  <si>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</si>
  <si>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</si>
  <si>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</si>
  <si>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</si>
  <si>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</si>
  <si>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</si>
  <si>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</si>
  <si>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</si>
  <si>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</si>
  <si>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</si>
  <si>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</si>
  <si>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</si>
  <si>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</si>
  <si>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</si>
  <si>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</si>
  <si>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</si>
  <si>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</si>
  <si>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</si>
  <si>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</si>
  <si>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</si>
  <si>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</si>
  <si>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</si>
  <si>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</si>
  <si>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</si>
  <si>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</si>
  <si>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</si>
  <si>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</si>
  <si>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</si>
  <si>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</si>
  <si>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</si>
  <si>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</si>
  <si>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</si>
  <si>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</si>
  <si>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</si>
  <si>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</si>
  <si>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</si>
  <si>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</si>
  <si>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2023 01</t>
  </si>
  <si>
    <t>4</t>
  </si>
  <si>
    <t>-1504067382</t>
  </si>
  <si>
    <t>VV</t>
  </si>
  <si>
    <t>viz výkres C.03 - KOORDINAČNÍ SITUAČNÍ VÝKRES</t>
  </si>
  <si>
    <t>rozebrání zpevněné plochy</t>
  </si>
  <si>
    <t>60</t>
  </si>
  <si>
    <t>viz výkres D.01 /00 - CELKOVÝ VÝKRES OPLOCENÍ</t>
  </si>
  <si>
    <t>kolem oplocení</t>
  </si>
  <si>
    <t>25,663*0,3</t>
  </si>
  <si>
    <t>2*3,52*0,3</t>
  </si>
  <si>
    <t>2*0,3*0,3</t>
  </si>
  <si>
    <t>2,07*0,3</t>
  </si>
  <si>
    <t>Součet</t>
  </si>
  <si>
    <t>113107022</t>
  </si>
  <si>
    <t>Odstranění podkladu z kameniva drceného tl přes 100 do 200 mm při překopech ručně</t>
  </si>
  <si>
    <t>-1477341253</t>
  </si>
  <si>
    <t>Odstranění podkladu živičných tl přes 100 do 150 mm při překopech ručně</t>
  </si>
  <si>
    <t>5,802</t>
  </si>
  <si>
    <t>3</t>
  </si>
  <si>
    <t>113107043</t>
  </si>
  <si>
    <t>991855499</t>
  </si>
  <si>
    <t>(2*1,7+0,35)*0,3</t>
  </si>
  <si>
    <t>(1,55+0,35+1,27)*0,3</t>
  </si>
  <si>
    <t>(1,05+0,35+1,5)*0,3</t>
  </si>
  <si>
    <t>5,77*0,3</t>
  </si>
  <si>
    <t>113107162</t>
  </si>
  <si>
    <t>Odstranění podkladu z kameniva drceného tl přes 100 do 200 mm strojně pl přes 50 do 200 m2</t>
  </si>
  <si>
    <t>-1422384229</t>
  </si>
  <si>
    <t>70,612</t>
  </si>
  <si>
    <t>5</t>
  </si>
  <si>
    <t>113201111</t>
  </si>
  <si>
    <t>Vytrhání obrub chodníkových ležatých</t>
  </si>
  <si>
    <t>m</t>
  </si>
  <si>
    <t>-536387591</t>
  </si>
  <si>
    <t>6</t>
  </si>
  <si>
    <t>113201112</t>
  </si>
  <si>
    <t>Vytrhání obrub silničních ležatých</t>
  </si>
  <si>
    <t>-624067685</t>
  </si>
  <si>
    <t>7</t>
  </si>
  <si>
    <t>131113701</t>
  </si>
  <si>
    <t>Hloubení nezapažených jam v soudržných horninách třídy těžitelnosti I skupiny 1 a 2 ručně</t>
  </si>
  <si>
    <t>m3</t>
  </si>
  <si>
    <t>-1741417284</t>
  </si>
  <si>
    <t>u dvoukřídlých bran</t>
  </si>
  <si>
    <t>3*0,8*0,6*0,6</t>
  </si>
  <si>
    <t>8</t>
  </si>
  <si>
    <t>132151101</t>
  </si>
  <si>
    <t>Hloubení rýh nezapažených š do 800 mm v hornině třídy těžitelnosti I skupiny 1 a 2 objem do 20 m3 strojně</t>
  </si>
  <si>
    <t>568660737</t>
  </si>
  <si>
    <t>(1,75+4)*1,2*0,5*1,05</t>
  </si>
  <si>
    <t>ostatní</t>
  </si>
  <si>
    <t>3,623*0,1</t>
  </si>
  <si>
    <t>9</t>
  </si>
  <si>
    <t>162751117</t>
  </si>
  <si>
    <t>Vodorovné přemístění přes 9 000 do 10000 m výkopku/sypaniny z horniny třídy těžitelnosti I skupiny 1 až 3</t>
  </si>
  <si>
    <t>1203791618</t>
  </si>
  <si>
    <t>3,985</t>
  </si>
  <si>
    <t>0,864</t>
  </si>
  <si>
    <t>10</t>
  </si>
  <si>
    <t>171201231</t>
  </si>
  <si>
    <t>Poplatek za uložení zeminy a kamení na recyklační skládce (skládkovné) kód odpadu 17 05 04</t>
  </si>
  <si>
    <t>t</t>
  </si>
  <si>
    <t>598034570</t>
  </si>
  <si>
    <t>4,849*2 'Přepočtené koeficientem množství</t>
  </si>
  <si>
    <t>11</t>
  </si>
  <si>
    <t>181951112</t>
  </si>
  <si>
    <t>Úprava pláně v hornině třídy těžitelnosti I skupiny 1 až 3 se zhutněním strojně</t>
  </si>
  <si>
    <t>2018258021</t>
  </si>
  <si>
    <t>SO 102- ZPEVNĚNÁ PLOCHA</t>
  </si>
  <si>
    <t>Zakládání</t>
  </si>
  <si>
    <t>12</t>
  </si>
  <si>
    <t>274322511</t>
  </si>
  <si>
    <t>Základové pasy ze ŽB se zvýšenými nároky na prostředí tř. C 25/30</t>
  </si>
  <si>
    <t>-718573183</t>
  </si>
  <si>
    <t>P</t>
  </si>
  <si>
    <t xml:space="preserve">Poznámka k položce:
C25/30XF2 </t>
  </si>
  <si>
    <t>13</t>
  </si>
  <si>
    <t>275322511</t>
  </si>
  <si>
    <t>Základové patky ze ŽB se zvýšenými nároky na prostředí tř. C 25/30</t>
  </si>
  <si>
    <t>-661524228</t>
  </si>
  <si>
    <t>Svislé a kompletní konstrukce</t>
  </si>
  <si>
    <t>14</t>
  </si>
  <si>
    <t>381124111</t>
  </si>
  <si>
    <t>Montáž drobných dílců s nesvařovanými spoji hmotnosti do 0,2 t budova v do 12 m</t>
  </si>
  <si>
    <t>kus</t>
  </si>
  <si>
    <t>-2115331974</t>
  </si>
  <si>
    <t xml:space="preserve">D.00 –TECHNICKÁ ZPRÁVA   </t>
  </si>
  <si>
    <t>strana 3</t>
  </si>
  <si>
    <t>4+23+20+14</t>
  </si>
  <si>
    <t>M</t>
  </si>
  <si>
    <t>381-001R</t>
  </si>
  <si>
    <t xml:space="preserve">sokl z betonových prefabrikovaných stupňů o rozměrech 350x150x1000mm. </t>
  </si>
  <si>
    <t>1775203237</t>
  </si>
  <si>
    <t xml:space="preserve">Poznámka k položce:
refabrikované stupně jsou navrženy v přírodní barvě betonu s tryskaným povrchem. Typ výrobku je nutné zvolit s ohledem na pohledovost všech viditelných stran. Betonové stupně budou lepeny na sokl cementovým flexibilním mrazuvzdorným lepidlem. </t>
  </si>
  <si>
    <t>Komunikace pozemní</t>
  </si>
  <si>
    <t>16</t>
  </si>
  <si>
    <t>564851013</t>
  </si>
  <si>
    <t>Podklad ze štěrkodrtě ŠD plochy do 100 m2 tl 170 mm</t>
  </si>
  <si>
    <t>-1198573049</t>
  </si>
  <si>
    <t>Poznámka k položce:
Štěrkodrť fr. 0/32 mm</t>
  </si>
  <si>
    <t>17</t>
  </si>
  <si>
    <t>566901133</t>
  </si>
  <si>
    <t>Vyspravení podkladu po překopech inženýrských sítí plochy do 15 m2 štěrkodrtí tl. 200 mm</t>
  </si>
  <si>
    <t>-163109167</t>
  </si>
  <si>
    <t>asfalt</t>
  </si>
  <si>
    <t>kolem oplocení - zpětná montáž dlažba</t>
  </si>
  <si>
    <t>18</t>
  </si>
  <si>
    <t>572340112</t>
  </si>
  <si>
    <t>Vyspravení krytu komunikací po překopech pl do 15 m2 asfaltovým betonem ACO (AB) tl přes 50 do 70 mm</t>
  </si>
  <si>
    <t>-1469024067</t>
  </si>
  <si>
    <t>2*5,802</t>
  </si>
  <si>
    <t>19</t>
  </si>
  <si>
    <t>591211111</t>
  </si>
  <si>
    <t>Kladení dlažby z kostek drobných z kamene do lože z kameniva těženého tl 50 mm</t>
  </si>
  <si>
    <t>1408584347</t>
  </si>
  <si>
    <t>20</t>
  </si>
  <si>
    <t>58381R01</t>
  </si>
  <si>
    <t>kostka žula drobná 6/6/6</t>
  </si>
  <si>
    <t>-1940283843</t>
  </si>
  <si>
    <t>60*1,02 'Přepočtené koeficientem množství</t>
  </si>
  <si>
    <t>596811120</t>
  </si>
  <si>
    <t>Kladení betonové dlažby komunikací pro pěší do lože z kameniva velikosti do 0,09 m2 pl do 50 m2</t>
  </si>
  <si>
    <t>410411188</t>
  </si>
  <si>
    <t>kolem oplocení - zpětná montáž</t>
  </si>
  <si>
    <t>Ostatní konstrukce a práce, bourání</t>
  </si>
  <si>
    <t>22</t>
  </si>
  <si>
    <t>916131113</t>
  </si>
  <si>
    <t>Osazení silničního obrubníku betonového ležatého s boční opěrou do lože z betonu prostého</t>
  </si>
  <si>
    <t>-1853286241</t>
  </si>
  <si>
    <t>23</t>
  </si>
  <si>
    <t>59217026</t>
  </si>
  <si>
    <t>obrubník betonový silniční 500x150x250mm</t>
  </si>
  <si>
    <t>-849517600</t>
  </si>
  <si>
    <t>16*1,02 'Přepočtené koeficientem množství</t>
  </si>
  <si>
    <t>24</t>
  </si>
  <si>
    <t>916231113</t>
  </si>
  <si>
    <t>Osazení chodníkového obrubníku betonového ležatého s boční opěrou do lože z betonu prostého</t>
  </si>
  <si>
    <t>-500009953</t>
  </si>
  <si>
    <t>25</t>
  </si>
  <si>
    <t>59217017</t>
  </si>
  <si>
    <t>obrubník betonový chodníkový 1000x100x250mm</t>
  </si>
  <si>
    <t>-151575254</t>
  </si>
  <si>
    <t>16,1*1,02 'Přepočtené koeficientem množství</t>
  </si>
  <si>
    <t>26</t>
  </si>
  <si>
    <t>919735113</t>
  </si>
  <si>
    <t>Řezání stávajícího živičného krytu hl přes 100 do 150 mm</t>
  </si>
  <si>
    <t>-1956838171</t>
  </si>
  <si>
    <t>2*1,7+0,95</t>
  </si>
  <si>
    <t>1,55+0,95+1,27</t>
  </si>
  <si>
    <t>1,05+0,95+1,5</t>
  </si>
  <si>
    <t>5,77</t>
  </si>
  <si>
    <t>27</t>
  </si>
  <si>
    <t>962032231</t>
  </si>
  <si>
    <t>Bourání zdiva z cihel pálených nebo vápenopískových na MV nebo MVC přes 1 m3</t>
  </si>
  <si>
    <t>1888984379</t>
  </si>
  <si>
    <t>bourání pilířů</t>
  </si>
  <si>
    <t>(2,77+2,77+2,77+2,77+2,7+2,7+2,75+1,21+1,21+9,46)*1,9*0,3</t>
  </si>
  <si>
    <t>28</t>
  </si>
  <si>
    <t>962042321</t>
  </si>
  <si>
    <t>Bourání zdiva nadzákladového z betonu prostého přes 1 m3</t>
  </si>
  <si>
    <t>-84391389</t>
  </si>
  <si>
    <t>bourání betonové podezdívky cca 0,3m</t>
  </si>
  <si>
    <t>(48,36-6,19-1,5)*0,4*0,3</t>
  </si>
  <si>
    <t>(6,12-3,3)*0,4*0,3</t>
  </si>
  <si>
    <t>9,46*0,4*0,3</t>
  </si>
  <si>
    <t>29</t>
  </si>
  <si>
    <t>966072811</t>
  </si>
  <si>
    <t>Rozebrání rámového oplocení na ocelové sloupky v přes 1 do 2 m</t>
  </si>
  <si>
    <t>-960404895</t>
  </si>
  <si>
    <t>2*5,27+2*5,35</t>
  </si>
  <si>
    <t>30</t>
  </si>
  <si>
    <t>966073811</t>
  </si>
  <si>
    <t>Rozebrání vrat a vrátek k oplocení pl přes 2 do 6 m2</t>
  </si>
  <si>
    <t>1603047282</t>
  </si>
  <si>
    <t>jednokřídlo dvoukřídlé brány k odpadu</t>
  </si>
  <si>
    <t>jednokřídlá vstupní branka</t>
  </si>
  <si>
    <t>31</t>
  </si>
  <si>
    <t>966073812</t>
  </si>
  <si>
    <t>Rozebrání vrat a vrátek k oplocení pl přes 6 do 10 m2</t>
  </si>
  <si>
    <t>-1281827777</t>
  </si>
  <si>
    <t>rozebrání jednoho křídla dvoukřídlé brány</t>
  </si>
  <si>
    <t>32</t>
  </si>
  <si>
    <t>979051111</t>
  </si>
  <si>
    <t>Očištění desek nebo dlaždic se spárováním z kameniva těženého při překopech inženýrských sítí</t>
  </si>
  <si>
    <t>950763326</t>
  </si>
  <si>
    <t>33</t>
  </si>
  <si>
    <t>985331213</t>
  </si>
  <si>
    <t>Dodatečné vlepování betonářské výztuže D 12 mm do chemické malty včetně vyvrtání otvoru</t>
  </si>
  <si>
    <t>601885263</t>
  </si>
  <si>
    <t>2*(61/0,5)*0,18</t>
  </si>
  <si>
    <t>34</t>
  </si>
  <si>
    <t>13021013</t>
  </si>
  <si>
    <t>tyč ocelová kruhová žebírková DIN 488 jakost B500B (10 505) výztuž do betonu D 12mm</t>
  </si>
  <si>
    <t>1068016974</t>
  </si>
  <si>
    <t>2*(61/0,5)*0,5*0,89*0,001</t>
  </si>
  <si>
    <t>0,109*1,15 'Přepočtené koeficientem množství</t>
  </si>
  <si>
    <t>35</t>
  </si>
  <si>
    <t>985331214</t>
  </si>
  <si>
    <t>Dodatečné vlepování betonářské výztuže D 14 mm do chemické malty včetně vyvrtání otvoru</t>
  </si>
  <si>
    <t>-1150048811</t>
  </si>
  <si>
    <t>2*4*0,3</t>
  </si>
  <si>
    <t>36</t>
  </si>
  <si>
    <t>13021014</t>
  </si>
  <si>
    <t>tyč ocelová kruhová žebírková DIN 488 jakost B500B (10 505) výztuž do betonu D 14mm</t>
  </si>
  <si>
    <t>787806868</t>
  </si>
  <si>
    <t>2*4*1*1,21*0,001</t>
  </si>
  <si>
    <t>0,01*1,15 'Přepočtené koeficientem množství</t>
  </si>
  <si>
    <t>37</t>
  </si>
  <si>
    <t>985331912</t>
  </si>
  <si>
    <t>Příplatek k dodatečnému vlepování betonářské výztuže za délku do 1 m jednotlivě</t>
  </si>
  <si>
    <t>-547657859</t>
  </si>
  <si>
    <t>43,92</t>
  </si>
  <si>
    <t>2,4</t>
  </si>
  <si>
    <t>38</t>
  </si>
  <si>
    <t>985671114</t>
  </si>
  <si>
    <t>Ztužující věnce obrubní a příčné ze ŽB tř. C 25/30</t>
  </si>
  <si>
    <t>1969473048</t>
  </si>
  <si>
    <t>Poznámka k položce:
C25/30XF2</t>
  </si>
  <si>
    <t>výkres D.02 /00 - VÝKRESY ČELNÍ ČÁSTI OPLOCENÍ</t>
  </si>
  <si>
    <t>viz řez plotem</t>
  </si>
  <si>
    <t>61*0,2*0,3*1,1</t>
  </si>
  <si>
    <t>39</t>
  </si>
  <si>
    <t>985675111</t>
  </si>
  <si>
    <t>Bednění ztužujících věnců - zřízení</t>
  </si>
  <si>
    <t>151555487</t>
  </si>
  <si>
    <t>2*61*0,2</t>
  </si>
  <si>
    <t>12*0,3*0,2</t>
  </si>
  <si>
    <t>40</t>
  </si>
  <si>
    <t>985675121</t>
  </si>
  <si>
    <t>Bednění ztužujících věnců - odstranění</t>
  </si>
  <si>
    <t>-1949064481</t>
  </si>
  <si>
    <t>41</t>
  </si>
  <si>
    <t>985676112</t>
  </si>
  <si>
    <t>Výztuž ztužujících věnců z oceli 10 505</t>
  </si>
  <si>
    <t>-1036748617</t>
  </si>
  <si>
    <t>4*61*0,62*0,001*1,2</t>
  </si>
  <si>
    <t>(61/0,3)*1*0,23*0,001*1,2</t>
  </si>
  <si>
    <t>997</t>
  </si>
  <si>
    <t>Přesun sutě</t>
  </si>
  <si>
    <t>42</t>
  </si>
  <si>
    <t>997002611</t>
  </si>
  <si>
    <t>Nakládání suti a vybouraných hmot</t>
  </si>
  <si>
    <t>-994513347</t>
  </si>
  <si>
    <t>43</t>
  </si>
  <si>
    <t>997013501</t>
  </si>
  <si>
    <t>Odvoz suti a vybouraných hmot na skládku nebo meziskládku do 1 km se složením</t>
  </si>
  <si>
    <t>-1144766042</t>
  </si>
  <si>
    <t>44</t>
  </si>
  <si>
    <t>997013509</t>
  </si>
  <si>
    <t>Příplatek k odvozu suti a vybouraných hmot na skládku ZKD 1 km přes 1 km</t>
  </si>
  <si>
    <t>1378650605</t>
  </si>
  <si>
    <t>90,388*9 'Přepočtené koeficientem množství</t>
  </si>
  <si>
    <t>45</t>
  </si>
  <si>
    <t>997013631R</t>
  </si>
  <si>
    <t>Poplatek za uložení na skládce (skládkovné) stavebního odpadu směsného</t>
  </si>
  <si>
    <t>1192707179</t>
  </si>
  <si>
    <t>90,223</t>
  </si>
  <si>
    <t>Poplatek za uložení stavebního odpadu na recyklační skládce (skládkovné) zeminy a kamení zatříděného do Katalogu odpadů pod kódem 17 05 04</t>
  </si>
  <si>
    <t>-17,4</t>
  </si>
  <si>
    <t>46</t>
  </si>
  <si>
    <t>997013873</t>
  </si>
  <si>
    <t>2028192038</t>
  </si>
  <si>
    <t>998</t>
  </si>
  <si>
    <t>Přesun hmot</t>
  </si>
  <si>
    <t>47</t>
  </si>
  <si>
    <t>998232110</t>
  </si>
  <si>
    <t>Přesun hmot pro oplocení zděné z cihel nebo tvárnic v do 3 m</t>
  </si>
  <si>
    <t>1982195732</t>
  </si>
  <si>
    <t>PSV</t>
  </si>
  <si>
    <t>Práce a dodávky PSV</t>
  </si>
  <si>
    <t>764</t>
  </si>
  <si>
    <t>Konstrukce klempířské</t>
  </si>
  <si>
    <t>48</t>
  </si>
  <si>
    <t>764002841</t>
  </si>
  <si>
    <t>Demontáž oplechování horních ploch zdí a nadezdívek do suti</t>
  </si>
  <si>
    <t>-1655373337</t>
  </si>
  <si>
    <t>(19,454+3,071+18,8+9,625+1,4+1,4-4*5)</t>
  </si>
  <si>
    <t>767</t>
  </si>
  <si>
    <t>Konstrukce zámečnické</t>
  </si>
  <si>
    <t>49</t>
  </si>
  <si>
    <t>767-0B1</t>
  </si>
  <si>
    <t>Dodávka a montáž dvoukřídlé brány B1 - vnější strana</t>
  </si>
  <si>
    <t>643951588</t>
  </si>
  <si>
    <t>50</t>
  </si>
  <si>
    <t>767-0B2</t>
  </si>
  <si>
    <t>Dodávka a montáž dvoukřídlé brány B2 - vnější strana</t>
  </si>
  <si>
    <t>-1757443802</t>
  </si>
  <si>
    <t>51</t>
  </si>
  <si>
    <t>767-0B3</t>
  </si>
  <si>
    <t>Dodávka a montáž  vstupní jednokřídlé branky B3 - vnější strana</t>
  </si>
  <si>
    <t>-1133205968</t>
  </si>
  <si>
    <t>52</t>
  </si>
  <si>
    <t>767-0B4</t>
  </si>
  <si>
    <t>Dodávka a montáž dvoukřídlé brány B4 - boční vjezd</t>
  </si>
  <si>
    <t>1888695732</t>
  </si>
  <si>
    <t>53</t>
  </si>
  <si>
    <t>767-0P1</t>
  </si>
  <si>
    <t>Dodávka a montáž výplní oplocení z profilů JA 20x50 po 100 mm vč. kotvení a vodorovných profilů - P1</t>
  </si>
  <si>
    <t>-2146686985</t>
  </si>
  <si>
    <t>Poznámka k položce:
Oplocení je navrženo jako ocelová výplň kotvená na betonové podezdívce. Výplň oplocení a bran je navrženo jako prostorová struktura ze svislých ocelových profilů bez pilířů a sloupků.
Výplň oplocení je navržena z ocelových profilů. Svislé prvky výplně jsou navrženy z profilů JA 20x50x2 navařených na plotně z ploché oceli tl. 8mm a šířky 150mm. Horní konce profilů budou zavařeny. Osová vzdálenost svislých profilů je 200mm a jsou uspořádány ve dvou řadách vzájemně posunutých o 100mm. V horní části výplně jsou svislé prvky spřaženy vodorovným svlakem z JA 50x50x3. Jednotlivé plotové úseky budou kotveny přes spodní plotnu do podezdívky a soklu na chem. kotvy M12 po 0,4m. Kotva bude zakončena kloboukovou maticí s podložkou. Důležité je kotvy vlepit až do betonového soklu pod podezdívkou. Kotevní délka kotvy bude upřesněna dodavatelem v rámci dílenské dokumentace dle typu použité kotvy. 
- MATERIÁL OPLOCENÍ: OCEL ŽÁROVĚ POZINKOVANÁ
- POVRCHOVÁ ÚPRAVA VIDITELNÝCH OCELOVÝCH PRVKŮ: NÁSTŘIK KOVÁŘSKOU BARVOU ČERNOU</t>
  </si>
  <si>
    <t>výkres D.01 /00 - CELKOVÝ VÝKRES OPLOCENÍ</t>
  </si>
  <si>
    <t>20+18+0,94+0,5</t>
  </si>
  <si>
    <t>54</t>
  </si>
  <si>
    <t>767-0P2</t>
  </si>
  <si>
    <t>Dodávka a montáž výplní oplocení z profilů JA 20x50 po 100 mm vč. kotvení a vodorovných profilů - P2</t>
  </si>
  <si>
    <t>316349458</t>
  </si>
  <si>
    <t>4+3+1</t>
  </si>
  <si>
    <t>55</t>
  </si>
  <si>
    <t>767-0P3</t>
  </si>
  <si>
    <t>Dodávka a montáž pilíře 2500x2150 mm P3 s nástěnkou apod. dle PD - P3</t>
  </si>
  <si>
    <t>soubor</t>
  </si>
  <si>
    <t>-1320658701</t>
  </si>
  <si>
    <t xml:space="preserve">Poznámka k položce:
Vstupní pilíř
Mezi vjezdovou a vstupní bránou je navržen plný ocelový pilíř. Nosnou konstrukci pilíře tvoří prostorový rám z profilů JA 50x50x3, který je kotvený přes chemické kotvy do základu. Opláštění pilíře je navrženo z ocelového plechu tl. 3mm. Dělení opláštění je dáno výkresovou dokumentací. Kotvení plechů na podkladní konstrukci bude upřesněno v rámci dílenské dokumentace. Spáry mezi plechu budou šířky 5mm a budou podloženy kartáčovaným nerezovým plechem. Od příchodu je na pilíři navržen symbol Ω ze skružené pásoviny tl. 5mm a šířky 60mm. Ze strany hřbitova je do pilíře integrovaná nástěnka. Korpus nástěnky je navržen z ocel. plechu tl.3mm, rám dvířek z profilu l 30x30 s vlepeným bezpečnostním sklem kaleným. Panty budou navařovací podélné válcovité a přesný typ bude upřesněn dílenskou dokumentací. V rámu křídla bude osazen cylindrický skříňový zámek. Jako povrchová úprava ocelových prvků je navrženo žárové zinkování, viditelné plochy budou opatřeny nástřikem černou kovářskou barvou. </t>
  </si>
  <si>
    <t>56</t>
  </si>
  <si>
    <t>767-0P4</t>
  </si>
  <si>
    <t>Dodávka a montáž výplní oplocení z profilů JA 20x50 po 100 mm s výplní tahokovem vč. kotvení a vodorovných profilů - P4</t>
  </si>
  <si>
    <t>942160378</t>
  </si>
  <si>
    <t>Poznámka k položce:
Oplocení je navrženo jako ocelová výplň kotvená na betonové podezdívce. Výplň oplocení a bran je navrženo jako prostorová struktura ze svislých ocelových profilů bez pilířů a sloupků.
Výplň oplocení je navržena z ocelových profilů. Svislé prvky výplně jsou navrženy z profilů JA 20x50x2 navařených na plotně z ploché oceli tl. 8mm a šířky 150mm. Horní konce profilů budou zavařeny. Osová vzdálenost svislých profilů je 200mm a jsou uspořádány ve dvou řadách vzájemně posunutých o 100mm. V horní části výplně jsou svislé prvky spřaženy vodorovným svlakem z JA 50x50x3. Jednotlivé plotové úseky budou kotveny přes spodní plotnu do podezdívky a soklu na chem. kotvy M12 po 0,4m. Kotva bude zakončena kloboukovou maticí s podložkou. Důležité je kotvy vlepit až do betonového soklu pod podezdívkou. Kotevní délka kotvy bude upřesněna dodavatelem v rámci dílenské dokumentace dle typu použité kotvy. 
Úseky oplocení jsou doplněny tahokovem vloženým mezi svislé profily. Takohov je navržen s oky 100X30-13 tl1,5mm. Povrchová úprava tahokovu je navržena stejná jako u prvků plotové výplně.
POZNÁMKY:
- MATERIÁL OPLOCENÍ: OCEL ŽÁROVĚ POZINKOVANÁ
- POVRCHOVÁ ÚPRAVA VIDITELNÝCH OCELOVÝCH PRVKŮ: NÁSTŘIK KOVÁŘSKOU BARVOU ČERNOU
- VÝPLŇ BOČNÍHO OPLOCENÍ Z TAHOKOVU 100X30-13X1,5
- MATERIÁL PODEZDÍVKY: PREFABRIKOVANÉ BETONOVÉ STUPNĚ</t>
  </si>
  <si>
    <t>57</t>
  </si>
  <si>
    <t>767-0P5</t>
  </si>
  <si>
    <t>Dodávka a montáž výplní oplocení z profilů JA 20x50 po 100 mm s výplní tahokovem vč. kotvení a vodorovných profilů - P5</t>
  </si>
  <si>
    <t>-242096914</t>
  </si>
  <si>
    <t>6+1,4+1,4</t>
  </si>
  <si>
    <t>58</t>
  </si>
  <si>
    <t>767-0PS</t>
  </si>
  <si>
    <t>Dodávka a montáž atypického segmentu výplně rohu</t>
  </si>
  <si>
    <t>-2081749540</t>
  </si>
  <si>
    <t>Poznámka k položce:
kompletní dodávka
POZNÁMKY:
- MATERIÁL OPLOCENÍ: OCEL ŽÁROVĚ POZINKOVANÁ
- POVRCHOVÁ ÚPRAVA VIDITELNÝCH OCELOVÝCH PRVKŮ: NÁSTŘIK KOVÁŘSKOU BARVOU ČERNOU
- VÝPLŇ BOČNÍHO OPLOCENÍ Z TAHOKOVU 100X30-13X1,5
- MATERIÁL PODEZDÍVKY: PREFABRIKOVANÉ BETONOVÉ STUPNĚ</t>
  </si>
  <si>
    <t>59</t>
  </si>
  <si>
    <t>767996801</t>
  </si>
  <si>
    <t>Demontáž atypických zámečnických konstrukcí rozebráním hm jednotlivých dílů do 50 kg</t>
  </si>
  <si>
    <t>kg</t>
  </si>
  <si>
    <t>-1520343890</t>
  </si>
  <si>
    <t>ostatní kovové prvky</t>
  </si>
  <si>
    <t>100</t>
  </si>
  <si>
    <t>998767101</t>
  </si>
  <si>
    <t>Přesun hmot tonážní pro zámečnické konstrukce v objektech v do 6 m</t>
  </si>
  <si>
    <t>-4872850</t>
  </si>
  <si>
    <t>VRN - Vedlejší a ostatní náklady stavby</t>
  </si>
  <si>
    <t>960 -   Kompletační činnost</t>
  </si>
  <si>
    <t>OST - Ostatní náklady</t>
  </si>
  <si>
    <t>0 - Vedlejší rozpočtové náklady</t>
  </si>
  <si>
    <t>960</t>
  </si>
  <si>
    <t xml:space="preserve">  Kompletační činnost</t>
  </si>
  <si>
    <t>045203001</t>
  </si>
  <si>
    <t>Kompletační činnost</t>
  </si>
  <si>
    <t>CS ÚRS 2021 01</t>
  </si>
  <si>
    <t>1024</t>
  </si>
  <si>
    <t>1280997220</t>
  </si>
  <si>
    <t>Poznámka k položce:
Náklad zhotovitele na řízení a koordinaci subdodavatelů
V případě, že všechny práce budou prováděny vlastními pracovníky, lze tuto položku ocenit nulovou za podmínky, že tato skutečnost bude zapsána do poznámky položky.</t>
  </si>
  <si>
    <t>OST</t>
  </si>
  <si>
    <t>Ostatní náklady</t>
  </si>
  <si>
    <t>013254001</t>
  </si>
  <si>
    <t>Náklady na vyhotovení dokumentace skutečného provedení stavby</t>
  </si>
  <si>
    <t>-2097776681</t>
  </si>
  <si>
    <t>Poznámka k položce:
Dokumentace skutečného provedení v rozsahu dle platné vyhlášky na dokumentaci staveb v počtu dle SOD a VOP</t>
  </si>
  <si>
    <t>013274001</t>
  </si>
  <si>
    <t>Náklady na vyhotovení realizační (dílenské) dokumentace</t>
  </si>
  <si>
    <t>1288302040</t>
  </si>
  <si>
    <t>Poznámka k položce:
Náklad zhotovitele na zpracování realizační (dílenské) dokumentace, uzná-li zhotovitel, že ji k realizaci díla potřebuje. Soulad realizační dokumentace se zadávací dokumentací musí být před vlastní realizací odsouhlasena autorským dozorem.</t>
  </si>
  <si>
    <t>090001001</t>
  </si>
  <si>
    <t>Náklady na vyhotovení dokumentace k předání stavby</t>
  </si>
  <si>
    <t>-1658904412</t>
  </si>
  <si>
    <t>Poznámka k položce:
Náklady spojené s vyhotovením, kopírováním a kopletací všech dokumentů požadovaných v SOD a VOP k předání stavby objenateli.</t>
  </si>
  <si>
    <t>090001002</t>
  </si>
  <si>
    <t>Ostatní náklady vyplývající ze znění SOD a VOP</t>
  </si>
  <si>
    <t>1876637392</t>
  </si>
  <si>
    <t>Poznámka k položce:
Náklady související s plněním povinností zhotovitele požadované v SOD a VOP případně v jiných dokumentech, např.:
- náklady na zřízení bankovních záruk
- náklady spojené vypracováním technologických postupů
- náklady na vypracování ohlášení změn a změnových listů
- náklady spojené s předáním díla 
- Zpracování provozního řádu servisu a údržby střechy
atd.</t>
  </si>
  <si>
    <t>Vedlejší rozpočtové náklady</t>
  </si>
  <si>
    <t>030001001</t>
  </si>
  <si>
    <t>Náklady na zřízení zařízení staveniště v souladu s dokumentací ZOV</t>
  </si>
  <si>
    <t>-1146184694</t>
  </si>
  <si>
    <t>Poznámka k položce:
Náklady na dokumentaci ZS, příprava území pro ZS včetně odstranění materiálu a konstrukcí, vybudování odběrný míst, zřízení přípojek energií, vlastní vybudování objektů ZS a provizornich komunikací.
značení na staveništi</t>
  </si>
  <si>
    <t>030001002</t>
  </si>
  <si>
    <t>Náklady na provoz a údržbu zařízení staveniště</t>
  </si>
  <si>
    <t>-1702812929</t>
  </si>
  <si>
    <t>Poznámka k položce:
Náklady na vybavení objektů, náklady na energie, úklid, údržba, osvětlení, oplocení, opravy na objektech ZS, čištění ploch, zabezpečení staveniště</t>
  </si>
  <si>
    <t>039001003</t>
  </si>
  <si>
    <t>Náklady na zrušení zařízení staveniště</t>
  </si>
  <si>
    <t>348105235</t>
  </si>
  <si>
    <t>Poznámka k položce:
odstranění objektu ZS včetně přípojek a jejich odvozu, uvedení pozemku do původního stavu včetně nákladů s tím spojených</t>
  </si>
  <si>
    <t>041403002</t>
  </si>
  <si>
    <t>Náklady na zajištění kolektivní bezpečnosti osob</t>
  </si>
  <si>
    <t>945714488</t>
  </si>
  <si>
    <t>Poznámka k položce:
Náklady na zbudování, údržbu a zrušení:
- zabezpečení okrajů konstrukcí proti pádu osob
- komunikací pro pohyb osob po staveništi
- přechodů přes výkopy 
- a další prvky kolektivní ocrany osob, pokud nejsou jinde uvedeny</t>
  </si>
  <si>
    <t>049103001</t>
  </si>
  <si>
    <t>Náklady na inženýrskou činnost zhotovitele vzniklou v souvislosti s realizací stavby</t>
  </si>
  <si>
    <t>-2133940665</t>
  </si>
  <si>
    <t>Poznámka k položce:
Inženýrská činnost prováděná v průběhu stavebních prací vyplývající z povahy díla, a požadavků v SOD a VOP
Poznámka k položce:
Jedná se zejména o náklady na zajištění:
- vyřízení záborů, žádostí o uzavírky,
- vyřízení stanovisek dotčených orgánů ke kolaudaci,
- jednání s úřady,
- jednání s dotčenými účastníky stavebního řízení,
- zpracování havarijního a povodňového plánu,
apod.</t>
  </si>
  <si>
    <t>049103002</t>
  </si>
  <si>
    <t>Náklady vzniklé v souvislosti s realizací stavby</t>
  </si>
  <si>
    <t>1064000755</t>
  </si>
  <si>
    <t>Poznámka k položce:
Náklady vzniklé v průběhu stavebních prací vyplývající z povahy díla, a  požadavků v SOD a VOP
Poznámka k položce:
Jedná se zejména o náklady na zajištění:
- čištění veřejných komunikací znečištěných v souvislosti s realizací stavby
- zimní údržby komunikací přístupných veřejnosti v obvodu staveniště
- ochrany díla,
apod.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</si>
</sst>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 spans="2:71" ht="12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30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31</v>
      </c>
      <c r="AK17" s="31" t="s">
        <v>27</v>
      </c>
      <c r="AN17" s="26" t="s">
        <v>1</v>
      </c>
      <c r="AR17" s="21"/>
      <c r="BE17" s="30"/>
      <c r="BS17" s="18" t="s">
        <v>32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33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34</v>
      </c>
      <c r="AK20" s="31" t="s">
        <v>27</v>
      </c>
      <c r="AN20" s="26" t="s">
        <v>1</v>
      </c>
      <c r="AR20" s="21"/>
      <c r="BE20" s="30"/>
      <c r="BS20" s="18" t="s">
        <v>32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35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40</v>
      </c>
      <c r="E29" s="3"/>
      <c r="F29" s="31" t="s">
        <v>41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42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45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51</v>
      </c>
      <c r="AI60" s="40"/>
      <c r="AJ60" s="40"/>
      <c r="AK60" s="40"/>
      <c r="AL60" s="40"/>
      <c r="AM60" s="57" t="s">
        <v>52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54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51</v>
      </c>
      <c r="AI75" s="40"/>
      <c r="AJ75" s="40"/>
      <c r="AK75" s="40"/>
      <c r="AL75" s="40"/>
      <c r="AM75" s="57" t="s">
        <v>52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2023_04_19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OPLOCENÍ NA NOVÉM HŘBITOVĚ V TIŠNOVĚ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Tišnov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16. 4. 2023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Město Tišnov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>Ing. arch. Pavel Jura</v>
      </c>
      <c r="AN89" s="4"/>
      <c r="AO89" s="4"/>
      <c r="AP89" s="4"/>
      <c r="AQ89" s="37"/>
      <c r="AR89" s="38"/>
      <c r="AS89" s="70" t="s">
        <v>56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33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57</v>
      </c>
      <c r="D92" s="79"/>
      <c r="E92" s="79"/>
      <c r="F92" s="79"/>
      <c r="G92" s="79"/>
      <c r="H92" s="80"/>
      <c r="I92" s="81" t="s">
        <v>58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59</v>
      </c>
      <c r="AH92" s="79"/>
      <c r="AI92" s="79"/>
      <c r="AJ92" s="79"/>
      <c r="AK92" s="79"/>
      <c r="AL92" s="79"/>
      <c r="AM92" s="79"/>
      <c r="AN92" s="81" t="s">
        <v>60</v>
      </c>
      <c r="AO92" s="79"/>
      <c r="AP92" s="83"/>
      <c r="AQ92" s="84" t="s">
        <v>61</v>
      </c>
      <c r="AR92" s="38"/>
      <c r="AS92" s="85" t="s">
        <v>62</v>
      </c>
      <c r="AT92" s="86" t="s">
        <v>63</v>
      </c>
      <c r="AU92" s="86" t="s">
        <v>64</v>
      </c>
      <c r="AV92" s="86" t="s">
        <v>65</v>
      </c>
      <c r="AW92" s="86" t="s">
        <v>66</v>
      </c>
      <c r="AX92" s="86" t="s">
        <v>67</v>
      </c>
      <c r="AY92" s="86" t="s">
        <v>68</v>
      </c>
      <c r="AZ92" s="86" t="s">
        <v>69</v>
      </c>
      <c r="BA92" s="86" t="s">
        <v>70</v>
      </c>
      <c r="BB92" s="86" t="s">
        <v>71</v>
      </c>
      <c r="BC92" s="86" t="s">
        <v>72</v>
      </c>
      <c r="BD92" s="87" t="s">
        <v>73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74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ROUND(SUM(AG95:AG96),2)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ROUND(SUM(AS95:AS96),2)</f>
        <v>0</v>
      </c>
      <c r="AT94" s="98">
        <f>ROUND(SUM(AV94:AW94),2)</f>
        <v>0</v>
      </c>
      <c r="AU94" s="99">
        <f>ROUND(SUM(AU95:AU96),5)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ROUND(SUM(AZ95:AZ96),2)</f>
        <v>0</v>
      </c>
      <c r="BA94" s="98">
        <f>ROUND(SUM(BA95:BA96),2)</f>
        <v>0</v>
      </c>
      <c r="BB94" s="98">
        <f>ROUND(SUM(BB95:BB96),2)</f>
        <v>0</v>
      </c>
      <c r="BC94" s="98">
        <f>ROUND(SUM(BC95:BC96),2)</f>
        <v>0</v>
      </c>
      <c r="BD94" s="100">
        <f>ROUND(SUM(BD95:BD96),2)</f>
        <v>0</v>
      </c>
      <c r="BE94" s="6"/>
      <c r="BS94" s="101" t="s">
        <v>75</v>
      </c>
      <c r="BT94" s="101" t="s">
        <v>76</v>
      </c>
      <c r="BU94" s="102" t="s">
        <v>77</v>
      </c>
      <c r="BV94" s="101" t="s">
        <v>78</v>
      </c>
      <c r="BW94" s="101" t="s">
        <v>4</v>
      </c>
      <c r="BX94" s="101" t="s">
        <v>79</v>
      </c>
      <c r="CL94" s="101" t="s">
        <v>1</v>
      </c>
    </row>
    <row r="95" spans="1:91" s="7" customFormat="1" ht="16.5" customHeight="1">
      <c r="A95" s="103" t="s">
        <v>80</v>
      </c>
      <c r="B95" s="104"/>
      <c r="C95" s="105"/>
      <c r="D95" s="106" t="s">
        <v>81</v>
      </c>
      <c r="E95" s="106"/>
      <c r="F95" s="106"/>
      <c r="G95" s="106"/>
      <c r="H95" s="106"/>
      <c r="I95" s="107"/>
      <c r="J95" s="106" t="s">
        <v>82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'ARCH - Architektonicko st...'!J30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83</v>
      </c>
      <c r="AR95" s="104"/>
      <c r="AS95" s="110">
        <v>0</v>
      </c>
      <c r="AT95" s="111">
        <f>ROUND(SUM(AV95:AW95),2)</f>
        <v>0</v>
      </c>
      <c r="AU95" s="112">
        <f>'ARCH - Architektonicko st...'!P127</f>
        <v>0</v>
      </c>
      <c r="AV95" s="111">
        <f>'ARCH - Architektonicko st...'!J33</f>
        <v>0</v>
      </c>
      <c r="AW95" s="111">
        <f>'ARCH - Architektonicko st...'!J34</f>
        <v>0</v>
      </c>
      <c r="AX95" s="111">
        <f>'ARCH - Architektonicko st...'!J35</f>
        <v>0</v>
      </c>
      <c r="AY95" s="111">
        <f>'ARCH - Architektonicko st...'!J36</f>
        <v>0</v>
      </c>
      <c r="AZ95" s="111">
        <f>'ARCH - Architektonicko st...'!F33</f>
        <v>0</v>
      </c>
      <c r="BA95" s="111">
        <f>'ARCH - Architektonicko st...'!F34</f>
        <v>0</v>
      </c>
      <c r="BB95" s="111">
        <f>'ARCH - Architektonicko st...'!F35</f>
        <v>0</v>
      </c>
      <c r="BC95" s="111">
        <f>'ARCH - Architektonicko st...'!F36</f>
        <v>0</v>
      </c>
      <c r="BD95" s="113">
        <f>'ARCH - Architektonicko st...'!F37</f>
        <v>0</v>
      </c>
      <c r="BE95" s="7"/>
      <c r="BT95" s="114" t="s">
        <v>84</v>
      </c>
      <c r="BV95" s="114" t="s">
        <v>78</v>
      </c>
      <c r="BW95" s="114" t="s">
        <v>85</v>
      </c>
      <c r="BX95" s="114" t="s">
        <v>4</v>
      </c>
      <c r="CL95" s="114" t="s">
        <v>1</v>
      </c>
      <c r="CM95" s="114" t="s">
        <v>86</v>
      </c>
    </row>
    <row r="96" spans="1:91" s="7" customFormat="1" ht="16.5" customHeight="1">
      <c r="A96" s="103" t="s">
        <v>80</v>
      </c>
      <c r="B96" s="104"/>
      <c r="C96" s="105"/>
      <c r="D96" s="106" t="s">
        <v>87</v>
      </c>
      <c r="E96" s="106"/>
      <c r="F96" s="106"/>
      <c r="G96" s="106"/>
      <c r="H96" s="106"/>
      <c r="I96" s="107"/>
      <c r="J96" s="106" t="s">
        <v>88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'VRN - Vedlejší a ostatní 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83</v>
      </c>
      <c r="AR96" s="104"/>
      <c r="AS96" s="115">
        <v>0</v>
      </c>
      <c r="AT96" s="116">
        <f>ROUND(SUM(AV96:AW96),2)</f>
        <v>0</v>
      </c>
      <c r="AU96" s="117">
        <f>'VRN - Vedlejší a ostatní ...'!P119</f>
        <v>0</v>
      </c>
      <c r="AV96" s="116">
        <f>'VRN - Vedlejší a ostatní ...'!J33</f>
        <v>0</v>
      </c>
      <c r="AW96" s="116">
        <f>'VRN - Vedlejší a ostatní ...'!J34</f>
        <v>0</v>
      </c>
      <c r="AX96" s="116">
        <f>'VRN - Vedlejší a ostatní ...'!J35</f>
        <v>0</v>
      </c>
      <c r="AY96" s="116">
        <f>'VRN - Vedlejší a ostatní ...'!J36</f>
        <v>0</v>
      </c>
      <c r="AZ96" s="116">
        <f>'VRN - Vedlejší a ostatní ...'!F33</f>
        <v>0</v>
      </c>
      <c r="BA96" s="116">
        <f>'VRN - Vedlejší a ostatní ...'!F34</f>
        <v>0</v>
      </c>
      <c r="BB96" s="116">
        <f>'VRN - Vedlejší a ostatní ...'!F35</f>
        <v>0</v>
      </c>
      <c r="BC96" s="116">
        <f>'VRN - Vedlejší a ostatní ...'!F36</f>
        <v>0</v>
      </c>
      <c r="BD96" s="118">
        <f>'VRN - Vedlejší a ostatní ...'!F37</f>
        <v>0</v>
      </c>
      <c r="BE96" s="7"/>
      <c r="BT96" s="114" t="s">
        <v>84</v>
      </c>
      <c r="BV96" s="114" t="s">
        <v>78</v>
      </c>
      <c r="BW96" s="114" t="s">
        <v>89</v>
      </c>
      <c r="BX96" s="114" t="s">
        <v>4</v>
      </c>
      <c r="CL96" s="114" t="s">
        <v>1</v>
      </c>
      <c r="CM96" s="114" t="s">
        <v>86</v>
      </c>
    </row>
    <row r="97" spans="1:57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ARCH - Architektonicko st...'!C2" display="/"/>
    <hyperlink ref="A96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90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OPLOCENÍ NA NOVÉM HŘBITOVĚ V TIŠNOVĚ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92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16. 4. 2023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26</v>
      </c>
      <c r="F15" s="37"/>
      <c r="G15" s="37"/>
      <c r="H15" s="37"/>
      <c r="I15" s="31" t="s">
        <v>27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ROUND(J127,2)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ROUND((SUM(BE127:BE366)),2)</f>
        <v>0</v>
      </c>
      <c r="G33" s="37"/>
      <c r="H33" s="37"/>
      <c r="I33" s="127">
        <v>0.21</v>
      </c>
      <c r="J33" s="126">
        <f>ROUND(((SUM(BE127:BE366))*I33),2)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ROUND((SUM(BF127:BF366)),2)</f>
        <v>0</v>
      </c>
      <c r="G34" s="37"/>
      <c r="H34" s="37"/>
      <c r="I34" s="127">
        <v>0.15</v>
      </c>
      <c r="J34" s="126">
        <f>ROUND(((SUM(BF127:BF366))*I34),2)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ROUND((SUM(BG127:BG366)),2)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ROUND((SUM(BH127:BH366)),2)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ROUND((SUM(BI127:BI366)),2)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OPLOCENÍ NA NOVÉM HŘBITOVĚ V TIŠNOVĚ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ARCH - Architektonicko stavební část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Tišnov</v>
      </c>
      <c r="G89" s="37"/>
      <c r="H89" s="37"/>
      <c r="I89" s="31" t="s">
        <v>22</v>
      </c>
      <c r="J89" s="68" t="str">
        <f>IF(J12="","",J12)</f>
        <v>16. 4. 2023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Město Tišnov</v>
      </c>
      <c r="G91" s="37"/>
      <c r="H91" s="37"/>
      <c r="I91" s="31" t="s">
        <v>30</v>
      </c>
      <c r="J91" s="35" t="str">
        <f>E21</f>
        <v>Ing. arch. Pavel Jura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94</v>
      </c>
      <c r="D94" s="128"/>
      <c r="E94" s="128"/>
      <c r="F94" s="128"/>
      <c r="G94" s="128"/>
      <c r="H94" s="128"/>
      <c r="I94" s="128"/>
      <c r="J94" s="137" t="s">
        <v>95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96</v>
      </c>
      <c r="D96" s="37"/>
      <c r="E96" s="37"/>
      <c r="F96" s="37"/>
      <c r="G96" s="37"/>
      <c r="H96" s="37"/>
      <c r="I96" s="37"/>
      <c r="J96" s="95">
        <f>J127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97</v>
      </c>
    </row>
    <row r="97" spans="1:31" s="9" customFormat="1" ht="24.95" customHeight="1">
      <c r="A97" s="9"/>
      <c r="B97" s="139"/>
      <c r="C97" s="9"/>
      <c r="D97" s="140" t="s">
        <v>98</v>
      </c>
      <c r="E97" s="141"/>
      <c r="F97" s="141"/>
      <c r="G97" s="141"/>
      <c r="H97" s="141"/>
      <c r="I97" s="141"/>
      <c r="J97" s="142">
        <f>J128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99</v>
      </c>
      <c r="E98" s="145"/>
      <c r="F98" s="145"/>
      <c r="G98" s="145"/>
      <c r="H98" s="145"/>
      <c r="I98" s="145"/>
      <c r="J98" s="146">
        <f>J129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100</v>
      </c>
      <c r="E99" s="145"/>
      <c r="F99" s="145"/>
      <c r="G99" s="145"/>
      <c r="H99" s="145"/>
      <c r="I99" s="145"/>
      <c r="J99" s="146">
        <f>J179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101</v>
      </c>
      <c r="E100" s="145"/>
      <c r="F100" s="145"/>
      <c r="G100" s="145"/>
      <c r="H100" s="145"/>
      <c r="I100" s="145"/>
      <c r="J100" s="146">
        <f>J190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102</v>
      </c>
      <c r="E101" s="145"/>
      <c r="F101" s="145"/>
      <c r="G101" s="145"/>
      <c r="H101" s="145"/>
      <c r="I101" s="145"/>
      <c r="J101" s="146">
        <f>J197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103</v>
      </c>
      <c r="E102" s="145"/>
      <c r="F102" s="145"/>
      <c r="G102" s="145"/>
      <c r="H102" s="145"/>
      <c r="I102" s="145"/>
      <c r="J102" s="146">
        <f>J233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104</v>
      </c>
      <c r="E103" s="145"/>
      <c r="F103" s="145"/>
      <c r="G103" s="145"/>
      <c r="H103" s="145"/>
      <c r="I103" s="145"/>
      <c r="J103" s="146">
        <f>J319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105</v>
      </c>
      <c r="E104" s="145"/>
      <c r="F104" s="145"/>
      <c r="G104" s="145"/>
      <c r="H104" s="145"/>
      <c r="I104" s="145"/>
      <c r="J104" s="146">
        <f>J330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39"/>
      <c r="C105" s="9"/>
      <c r="D105" s="140" t="s">
        <v>106</v>
      </c>
      <c r="E105" s="141"/>
      <c r="F105" s="141"/>
      <c r="G105" s="141"/>
      <c r="H105" s="141"/>
      <c r="I105" s="141"/>
      <c r="J105" s="142">
        <f>J332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43"/>
      <c r="C106" s="10"/>
      <c r="D106" s="144" t="s">
        <v>107</v>
      </c>
      <c r="E106" s="145"/>
      <c r="F106" s="145"/>
      <c r="G106" s="145"/>
      <c r="H106" s="145"/>
      <c r="I106" s="145"/>
      <c r="J106" s="146">
        <f>J333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108</v>
      </c>
      <c r="E107" s="145"/>
      <c r="F107" s="145"/>
      <c r="G107" s="145"/>
      <c r="H107" s="145"/>
      <c r="I107" s="145"/>
      <c r="J107" s="146">
        <f>J338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109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120" t="str">
        <f>E7</f>
        <v>OPLOCENÍ NA NOVÉM HŘBITOVĚ V TIŠNOVĚ</v>
      </c>
      <c r="F117" s="31"/>
      <c r="G117" s="31"/>
      <c r="H117" s="31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91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7"/>
      <c r="D119" s="37"/>
      <c r="E119" s="66" t="str">
        <f>E9</f>
        <v>ARCH - Architektonicko stavební část</v>
      </c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7"/>
      <c r="E121" s="37"/>
      <c r="F121" s="26" t="str">
        <f>F12</f>
        <v>Tišnov</v>
      </c>
      <c r="G121" s="37"/>
      <c r="H121" s="37"/>
      <c r="I121" s="31" t="s">
        <v>22</v>
      </c>
      <c r="J121" s="68" t="str">
        <f>IF(J12="","",J12)</f>
        <v>16. 4. 2023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7"/>
      <c r="E123" s="37"/>
      <c r="F123" s="26" t="str">
        <f>E15</f>
        <v>Město Tišnov</v>
      </c>
      <c r="G123" s="37"/>
      <c r="H123" s="37"/>
      <c r="I123" s="31" t="s">
        <v>30</v>
      </c>
      <c r="J123" s="35" t="str">
        <f>E21</f>
        <v>Ing. arch. Pavel Jura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28</v>
      </c>
      <c r="D124" s="37"/>
      <c r="E124" s="37"/>
      <c r="F124" s="26" t="str">
        <f>IF(E18="","",E18)</f>
        <v>Vyplň údaj</v>
      </c>
      <c r="G124" s="37"/>
      <c r="H124" s="37"/>
      <c r="I124" s="31" t="s">
        <v>33</v>
      </c>
      <c r="J124" s="35" t="str">
        <f>E24</f>
        <v xml:space="preserve"> 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47"/>
      <c r="B126" s="148"/>
      <c r="C126" s="149" t="s">
        <v>110</v>
      </c>
      <c r="D126" s="150" t="s">
        <v>61</v>
      </c>
      <c r="E126" s="150" t="s">
        <v>57</v>
      </c>
      <c r="F126" s="150" t="s">
        <v>58</v>
      </c>
      <c r="G126" s="150" t="s">
        <v>111</v>
      </c>
      <c r="H126" s="150" t="s">
        <v>112</v>
      </c>
      <c r="I126" s="150" t="s">
        <v>113</v>
      </c>
      <c r="J126" s="150" t="s">
        <v>95</v>
      </c>
      <c r="K126" s="151" t="s">
        <v>114</v>
      </c>
      <c r="L126" s="152"/>
      <c r="M126" s="85" t="s">
        <v>1</v>
      </c>
      <c r="N126" s="86" t="s">
        <v>40</v>
      </c>
      <c r="O126" s="86" t="s">
        <v>115</v>
      </c>
      <c r="P126" s="86" t="s">
        <v>116</v>
      </c>
      <c r="Q126" s="86" t="s">
        <v>117</v>
      </c>
      <c r="R126" s="86" t="s">
        <v>118</v>
      </c>
      <c r="S126" s="86" t="s">
        <v>119</v>
      </c>
      <c r="T126" s="87" t="s">
        <v>120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pans="1:63" s="2" customFormat="1" ht="22.8" customHeight="1">
      <c r="A127" s="37"/>
      <c r="B127" s="38"/>
      <c r="C127" s="92" t="s">
        <v>121</v>
      </c>
      <c r="D127" s="37"/>
      <c r="E127" s="37"/>
      <c r="F127" s="37"/>
      <c r="G127" s="37"/>
      <c r="H127" s="37"/>
      <c r="I127" s="37"/>
      <c r="J127" s="153">
        <f>BK127</f>
        <v>0</v>
      </c>
      <c r="K127" s="37"/>
      <c r="L127" s="38"/>
      <c r="M127" s="88"/>
      <c r="N127" s="72"/>
      <c r="O127" s="89"/>
      <c r="P127" s="154">
        <f>P128+P332</f>
        <v>0</v>
      </c>
      <c r="Q127" s="89"/>
      <c r="R127" s="154">
        <f>R128+R332</f>
        <v>71.80965201000001</v>
      </c>
      <c r="S127" s="89"/>
      <c r="T127" s="155">
        <f>T128+T332</f>
        <v>90.3876245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75</v>
      </c>
      <c r="AU127" s="18" t="s">
        <v>97</v>
      </c>
      <c r="BK127" s="156">
        <f>BK128+BK332</f>
        <v>0</v>
      </c>
    </row>
    <row r="128" spans="1:63" s="12" customFormat="1" ht="25.9" customHeight="1">
      <c r="A128" s="12"/>
      <c r="B128" s="157"/>
      <c r="C128" s="12"/>
      <c r="D128" s="158" t="s">
        <v>75</v>
      </c>
      <c r="E128" s="159" t="s">
        <v>122</v>
      </c>
      <c r="F128" s="159" t="s">
        <v>123</v>
      </c>
      <c r="G128" s="12"/>
      <c r="H128" s="12"/>
      <c r="I128" s="160"/>
      <c r="J128" s="161">
        <f>BK128</f>
        <v>0</v>
      </c>
      <c r="K128" s="12"/>
      <c r="L128" s="157"/>
      <c r="M128" s="162"/>
      <c r="N128" s="163"/>
      <c r="O128" s="163"/>
      <c r="P128" s="164">
        <f>P129+P179+P190+P197+P233+P319+P330</f>
        <v>0</v>
      </c>
      <c r="Q128" s="163"/>
      <c r="R128" s="164">
        <f>R129+R179+R190+R197+R233+R319+R330</f>
        <v>66.33465201000001</v>
      </c>
      <c r="S128" s="163"/>
      <c r="T128" s="165">
        <f>T129+T179+T190+T197+T233+T319+T330</f>
        <v>90.223162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84</v>
      </c>
      <c r="AT128" s="166" t="s">
        <v>75</v>
      </c>
      <c r="AU128" s="166" t="s">
        <v>76</v>
      </c>
      <c r="AY128" s="158" t="s">
        <v>124</v>
      </c>
      <c r="BK128" s="167">
        <f>BK129+BK179+BK190+BK197+BK233+BK319+BK330</f>
        <v>0</v>
      </c>
    </row>
    <row r="129" spans="1:63" s="12" customFormat="1" ht="22.8" customHeight="1">
      <c r="A129" s="12"/>
      <c r="B129" s="157"/>
      <c r="C129" s="12"/>
      <c r="D129" s="158" t="s">
        <v>75</v>
      </c>
      <c r="E129" s="168" t="s">
        <v>84</v>
      </c>
      <c r="F129" s="168" t="s">
        <v>125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SUM(P130:P178)</f>
        <v>0</v>
      </c>
      <c r="Q129" s="163"/>
      <c r="R129" s="164">
        <f>SUM(R130:R178)</f>
        <v>0</v>
      </c>
      <c r="S129" s="163"/>
      <c r="T129" s="165">
        <f>SUM(T130:T178)</f>
        <v>42.92829199999999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84</v>
      </c>
      <c r="AT129" s="166" t="s">
        <v>75</v>
      </c>
      <c r="AU129" s="166" t="s">
        <v>84</v>
      </c>
      <c r="AY129" s="158" t="s">
        <v>124</v>
      </c>
      <c r="BK129" s="167">
        <f>SUM(BK130:BK178)</f>
        <v>0</v>
      </c>
    </row>
    <row r="130" spans="1:65" s="2" customFormat="1" ht="24.15" customHeight="1">
      <c r="A130" s="37"/>
      <c r="B130" s="170"/>
      <c r="C130" s="171" t="s">
        <v>84</v>
      </c>
      <c r="D130" s="171" t="s">
        <v>126</v>
      </c>
      <c r="E130" s="172" t="s">
        <v>127</v>
      </c>
      <c r="F130" s="173" t="s">
        <v>128</v>
      </c>
      <c r="G130" s="174" t="s">
        <v>129</v>
      </c>
      <c r="H130" s="175">
        <v>70.612</v>
      </c>
      <c r="I130" s="176"/>
      <c r="J130" s="177">
        <f>ROUND(I130*H130,2)</f>
        <v>0</v>
      </c>
      <c r="K130" s="173" t="s">
        <v>130</v>
      </c>
      <c r="L130" s="38"/>
      <c r="M130" s="178" t="s">
        <v>1</v>
      </c>
      <c r="N130" s="179" t="s">
        <v>41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0.15</v>
      </c>
      <c r="T130" s="181">
        <f>S130*H130</f>
        <v>10.5918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131</v>
      </c>
      <c r="AT130" s="182" t="s">
        <v>126</v>
      </c>
      <c r="AU130" s="182" t="s">
        <v>86</v>
      </c>
      <c r="AY130" s="18" t="s">
        <v>124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84</v>
      </c>
      <c r="BK130" s="183">
        <f>ROUND(I130*H130,2)</f>
        <v>0</v>
      </c>
      <c r="BL130" s="18" t="s">
        <v>131</v>
      </c>
      <c r="BM130" s="182" t="s">
        <v>132</v>
      </c>
    </row>
    <row r="131" spans="1:51" s="13" customFormat="1" ht="12">
      <c r="A131" s="13"/>
      <c r="B131" s="184"/>
      <c r="C131" s="13"/>
      <c r="D131" s="185" t="s">
        <v>133</v>
      </c>
      <c r="E131" s="186" t="s">
        <v>1</v>
      </c>
      <c r="F131" s="187" t="s">
        <v>134</v>
      </c>
      <c r="G131" s="13"/>
      <c r="H131" s="186" t="s">
        <v>1</v>
      </c>
      <c r="I131" s="188"/>
      <c r="J131" s="13"/>
      <c r="K131" s="13"/>
      <c r="L131" s="184"/>
      <c r="M131" s="189"/>
      <c r="N131" s="190"/>
      <c r="O131" s="190"/>
      <c r="P131" s="190"/>
      <c r="Q131" s="190"/>
      <c r="R131" s="190"/>
      <c r="S131" s="190"/>
      <c r="T131" s="19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133</v>
      </c>
      <c r="AU131" s="186" t="s">
        <v>86</v>
      </c>
      <c r="AV131" s="13" t="s">
        <v>84</v>
      </c>
      <c r="AW131" s="13" t="s">
        <v>32</v>
      </c>
      <c r="AX131" s="13" t="s">
        <v>76</v>
      </c>
      <c r="AY131" s="186" t="s">
        <v>124</v>
      </c>
    </row>
    <row r="132" spans="1:51" s="13" customFormat="1" ht="12">
      <c r="A132" s="13"/>
      <c r="B132" s="184"/>
      <c r="C132" s="13"/>
      <c r="D132" s="185" t="s">
        <v>133</v>
      </c>
      <c r="E132" s="186" t="s">
        <v>1</v>
      </c>
      <c r="F132" s="187" t="s">
        <v>135</v>
      </c>
      <c r="G132" s="13"/>
      <c r="H132" s="186" t="s">
        <v>1</v>
      </c>
      <c r="I132" s="188"/>
      <c r="J132" s="13"/>
      <c r="K132" s="13"/>
      <c r="L132" s="184"/>
      <c r="M132" s="189"/>
      <c r="N132" s="190"/>
      <c r="O132" s="190"/>
      <c r="P132" s="190"/>
      <c r="Q132" s="190"/>
      <c r="R132" s="190"/>
      <c r="S132" s="190"/>
      <c r="T132" s="19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6" t="s">
        <v>133</v>
      </c>
      <c r="AU132" s="186" t="s">
        <v>86</v>
      </c>
      <c r="AV132" s="13" t="s">
        <v>84</v>
      </c>
      <c r="AW132" s="13" t="s">
        <v>32</v>
      </c>
      <c r="AX132" s="13" t="s">
        <v>76</v>
      </c>
      <c r="AY132" s="186" t="s">
        <v>124</v>
      </c>
    </row>
    <row r="133" spans="1:51" s="14" customFormat="1" ht="12">
      <c r="A133" s="14"/>
      <c r="B133" s="192"/>
      <c r="C133" s="14"/>
      <c r="D133" s="185" t="s">
        <v>133</v>
      </c>
      <c r="E133" s="193" t="s">
        <v>1</v>
      </c>
      <c r="F133" s="194" t="s">
        <v>136</v>
      </c>
      <c r="G133" s="14"/>
      <c r="H133" s="195">
        <v>60</v>
      </c>
      <c r="I133" s="196"/>
      <c r="J133" s="14"/>
      <c r="K133" s="14"/>
      <c r="L133" s="192"/>
      <c r="M133" s="197"/>
      <c r="N133" s="198"/>
      <c r="O133" s="198"/>
      <c r="P133" s="198"/>
      <c r="Q133" s="198"/>
      <c r="R133" s="198"/>
      <c r="S133" s="198"/>
      <c r="T133" s="19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3" t="s">
        <v>133</v>
      </c>
      <c r="AU133" s="193" t="s">
        <v>86</v>
      </c>
      <c r="AV133" s="14" t="s">
        <v>86</v>
      </c>
      <c r="AW133" s="14" t="s">
        <v>32</v>
      </c>
      <c r="AX133" s="14" t="s">
        <v>76</v>
      </c>
      <c r="AY133" s="193" t="s">
        <v>124</v>
      </c>
    </row>
    <row r="134" spans="1:51" s="13" customFormat="1" ht="12">
      <c r="A134" s="13"/>
      <c r="B134" s="184"/>
      <c r="C134" s="13"/>
      <c r="D134" s="185" t="s">
        <v>133</v>
      </c>
      <c r="E134" s="186" t="s">
        <v>1</v>
      </c>
      <c r="F134" s="187" t="s">
        <v>137</v>
      </c>
      <c r="G134" s="13"/>
      <c r="H134" s="186" t="s">
        <v>1</v>
      </c>
      <c r="I134" s="188"/>
      <c r="J134" s="13"/>
      <c r="K134" s="13"/>
      <c r="L134" s="184"/>
      <c r="M134" s="189"/>
      <c r="N134" s="190"/>
      <c r="O134" s="190"/>
      <c r="P134" s="190"/>
      <c r="Q134" s="190"/>
      <c r="R134" s="190"/>
      <c r="S134" s="190"/>
      <c r="T134" s="19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6" t="s">
        <v>133</v>
      </c>
      <c r="AU134" s="186" t="s">
        <v>86</v>
      </c>
      <c r="AV134" s="13" t="s">
        <v>84</v>
      </c>
      <c r="AW134" s="13" t="s">
        <v>32</v>
      </c>
      <c r="AX134" s="13" t="s">
        <v>76</v>
      </c>
      <c r="AY134" s="186" t="s">
        <v>124</v>
      </c>
    </row>
    <row r="135" spans="1:51" s="13" customFormat="1" ht="12">
      <c r="A135" s="13"/>
      <c r="B135" s="184"/>
      <c r="C135" s="13"/>
      <c r="D135" s="185" t="s">
        <v>133</v>
      </c>
      <c r="E135" s="186" t="s">
        <v>1</v>
      </c>
      <c r="F135" s="187" t="s">
        <v>138</v>
      </c>
      <c r="G135" s="13"/>
      <c r="H135" s="186" t="s">
        <v>1</v>
      </c>
      <c r="I135" s="188"/>
      <c r="J135" s="13"/>
      <c r="K135" s="13"/>
      <c r="L135" s="184"/>
      <c r="M135" s="189"/>
      <c r="N135" s="190"/>
      <c r="O135" s="190"/>
      <c r="P135" s="190"/>
      <c r="Q135" s="190"/>
      <c r="R135" s="190"/>
      <c r="S135" s="190"/>
      <c r="T135" s="19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6" t="s">
        <v>133</v>
      </c>
      <c r="AU135" s="186" t="s">
        <v>86</v>
      </c>
      <c r="AV135" s="13" t="s">
        <v>84</v>
      </c>
      <c r="AW135" s="13" t="s">
        <v>32</v>
      </c>
      <c r="AX135" s="13" t="s">
        <v>76</v>
      </c>
      <c r="AY135" s="186" t="s">
        <v>124</v>
      </c>
    </row>
    <row r="136" spans="1:51" s="14" customFormat="1" ht="12">
      <c r="A136" s="14"/>
      <c r="B136" s="192"/>
      <c r="C136" s="14"/>
      <c r="D136" s="185" t="s">
        <v>133</v>
      </c>
      <c r="E136" s="193" t="s">
        <v>1</v>
      </c>
      <c r="F136" s="194" t="s">
        <v>139</v>
      </c>
      <c r="G136" s="14"/>
      <c r="H136" s="195">
        <v>7.699</v>
      </c>
      <c r="I136" s="196"/>
      <c r="J136" s="14"/>
      <c r="K136" s="14"/>
      <c r="L136" s="192"/>
      <c r="M136" s="197"/>
      <c r="N136" s="198"/>
      <c r="O136" s="198"/>
      <c r="P136" s="198"/>
      <c r="Q136" s="198"/>
      <c r="R136" s="198"/>
      <c r="S136" s="198"/>
      <c r="T136" s="19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3" t="s">
        <v>133</v>
      </c>
      <c r="AU136" s="193" t="s">
        <v>86</v>
      </c>
      <c r="AV136" s="14" t="s">
        <v>86</v>
      </c>
      <c r="AW136" s="14" t="s">
        <v>32</v>
      </c>
      <c r="AX136" s="14" t="s">
        <v>76</v>
      </c>
      <c r="AY136" s="193" t="s">
        <v>124</v>
      </c>
    </row>
    <row r="137" spans="1:51" s="14" customFormat="1" ht="12">
      <c r="A137" s="14"/>
      <c r="B137" s="192"/>
      <c r="C137" s="14"/>
      <c r="D137" s="185" t="s">
        <v>133</v>
      </c>
      <c r="E137" s="193" t="s">
        <v>1</v>
      </c>
      <c r="F137" s="194" t="s">
        <v>140</v>
      </c>
      <c r="G137" s="14"/>
      <c r="H137" s="195">
        <v>2.112</v>
      </c>
      <c r="I137" s="196"/>
      <c r="J137" s="14"/>
      <c r="K137" s="14"/>
      <c r="L137" s="192"/>
      <c r="M137" s="197"/>
      <c r="N137" s="198"/>
      <c r="O137" s="198"/>
      <c r="P137" s="198"/>
      <c r="Q137" s="198"/>
      <c r="R137" s="198"/>
      <c r="S137" s="198"/>
      <c r="T137" s="19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3" t="s">
        <v>133</v>
      </c>
      <c r="AU137" s="193" t="s">
        <v>86</v>
      </c>
      <c r="AV137" s="14" t="s">
        <v>86</v>
      </c>
      <c r="AW137" s="14" t="s">
        <v>32</v>
      </c>
      <c r="AX137" s="14" t="s">
        <v>76</v>
      </c>
      <c r="AY137" s="193" t="s">
        <v>124</v>
      </c>
    </row>
    <row r="138" spans="1:51" s="14" customFormat="1" ht="12">
      <c r="A138" s="14"/>
      <c r="B138" s="192"/>
      <c r="C138" s="14"/>
      <c r="D138" s="185" t="s">
        <v>133</v>
      </c>
      <c r="E138" s="193" t="s">
        <v>1</v>
      </c>
      <c r="F138" s="194" t="s">
        <v>141</v>
      </c>
      <c r="G138" s="14"/>
      <c r="H138" s="195">
        <v>0.18</v>
      </c>
      <c r="I138" s="196"/>
      <c r="J138" s="14"/>
      <c r="K138" s="14"/>
      <c r="L138" s="192"/>
      <c r="M138" s="197"/>
      <c r="N138" s="198"/>
      <c r="O138" s="198"/>
      <c r="P138" s="198"/>
      <c r="Q138" s="198"/>
      <c r="R138" s="198"/>
      <c r="S138" s="198"/>
      <c r="T138" s="19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3" t="s">
        <v>133</v>
      </c>
      <c r="AU138" s="193" t="s">
        <v>86</v>
      </c>
      <c r="AV138" s="14" t="s">
        <v>86</v>
      </c>
      <c r="AW138" s="14" t="s">
        <v>32</v>
      </c>
      <c r="AX138" s="14" t="s">
        <v>76</v>
      </c>
      <c r="AY138" s="193" t="s">
        <v>124</v>
      </c>
    </row>
    <row r="139" spans="1:51" s="14" customFormat="1" ht="12">
      <c r="A139" s="14"/>
      <c r="B139" s="192"/>
      <c r="C139" s="14"/>
      <c r="D139" s="185" t="s">
        <v>133</v>
      </c>
      <c r="E139" s="193" t="s">
        <v>1</v>
      </c>
      <c r="F139" s="194" t="s">
        <v>142</v>
      </c>
      <c r="G139" s="14"/>
      <c r="H139" s="195">
        <v>0.621</v>
      </c>
      <c r="I139" s="196"/>
      <c r="J139" s="14"/>
      <c r="K139" s="14"/>
      <c r="L139" s="192"/>
      <c r="M139" s="197"/>
      <c r="N139" s="198"/>
      <c r="O139" s="198"/>
      <c r="P139" s="198"/>
      <c r="Q139" s="198"/>
      <c r="R139" s="198"/>
      <c r="S139" s="198"/>
      <c r="T139" s="19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93" t="s">
        <v>133</v>
      </c>
      <c r="AU139" s="193" t="s">
        <v>86</v>
      </c>
      <c r="AV139" s="14" t="s">
        <v>86</v>
      </c>
      <c r="AW139" s="14" t="s">
        <v>32</v>
      </c>
      <c r="AX139" s="14" t="s">
        <v>76</v>
      </c>
      <c r="AY139" s="193" t="s">
        <v>124</v>
      </c>
    </row>
    <row r="140" spans="1:51" s="15" customFormat="1" ht="12">
      <c r="A140" s="15"/>
      <c r="B140" s="200"/>
      <c r="C140" s="15"/>
      <c r="D140" s="185" t="s">
        <v>133</v>
      </c>
      <c r="E140" s="201" t="s">
        <v>1</v>
      </c>
      <c r="F140" s="202" t="s">
        <v>143</v>
      </c>
      <c r="G140" s="15"/>
      <c r="H140" s="203">
        <v>70.612</v>
      </c>
      <c r="I140" s="204"/>
      <c r="J140" s="15"/>
      <c r="K140" s="15"/>
      <c r="L140" s="200"/>
      <c r="M140" s="205"/>
      <c r="N140" s="206"/>
      <c r="O140" s="206"/>
      <c r="P140" s="206"/>
      <c r="Q140" s="206"/>
      <c r="R140" s="206"/>
      <c r="S140" s="206"/>
      <c r="T140" s="20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01" t="s">
        <v>133</v>
      </c>
      <c r="AU140" s="201" t="s">
        <v>86</v>
      </c>
      <c r="AV140" s="15" t="s">
        <v>131</v>
      </c>
      <c r="AW140" s="15" t="s">
        <v>32</v>
      </c>
      <c r="AX140" s="15" t="s">
        <v>84</v>
      </c>
      <c r="AY140" s="201" t="s">
        <v>124</v>
      </c>
    </row>
    <row r="141" spans="1:65" s="2" customFormat="1" ht="24.15" customHeight="1">
      <c r="A141" s="37"/>
      <c r="B141" s="170"/>
      <c r="C141" s="171" t="s">
        <v>86</v>
      </c>
      <c r="D141" s="171" t="s">
        <v>126</v>
      </c>
      <c r="E141" s="172" t="s">
        <v>144</v>
      </c>
      <c r="F141" s="173" t="s">
        <v>145</v>
      </c>
      <c r="G141" s="174" t="s">
        <v>129</v>
      </c>
      <c r="H141" s="175">
        <v>5.802</v>
      </c>
      <c r="I141" s="176"/>
      <c r="J141" s="177">
        <f>ROUND(I141*H141,2)</f>
        <v>0</v>
      </c>
      <c r="K141" s="173" t="s">
        <v>130</v>
      </c>
      <c r="L141" s="38"/>
      <c r="M141" s="178" t="s">
        <v>1</v>
      </c>
      <c r="N141" s="179" t="s">
        <v>41</v>
      </c>
      <c r="O141" s="76"/>
      <c r="P141" s="180">
        <f>O141*H141</f>
        <v>0</v>
      </c>
      <c r="Q141" s="180">
        <v>0</v>
      </c>
      <c r="R141" s="180">
        <f>Q141*H141</f>
        <v>0</v>
      </c>
      <c r="S141" s="180">
        <v>0.29</v>
      </c>
      <c r="T141" s="181">
        <f>S141*H141</f>
        <v>1.6825799999999997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131</v>
      </c>
      <c r="AT141" s="182" t="s">
        <v>126</v>
      </c>
      <c r="AU141" s="182" t="s">
        <v>86</v>
      </c>
      <c r="AY141" s="18" t="s">
        <v>124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84</v>
      </c>
      <c r="BK141" s="183">
        <f>ROUND(I141*H141,2)</f>
        <v>0</v>
      </c>
      <c r="BL141" s="18" t="s">
        <v>131</v>
      </c>
      <c r="BM141" s="182" t="s">
        <v>146</v>
      </c>
    </row>
    <row r="142" spans="1:51" s="13" customFormat="1" ht="12">
      <c r="A142" s="13"/>
      <c r="B142" s="184"/>
      <c r="C142" s="13"/>
      <c r="D142" s="185" t="s">
        <v>133</v>
      </c>
      <c r="E142" s="186" t="s">
        <v>1</v>
      </c>
      <c r="F142" s="187" t="s">
        <v>147</v>
      </c>
      <c r="G142" s="13"/>
      <c r="H142" s="186" t="s">
        <v>1</v>
      </c>
      <c r="I142" s="188"/>
      <c r="J142" s="13"/>
      <c r="K142" s="13"/>
      <c r="L142" s="184"/>
      <c r="M142" s="189"/>
      <c r="N142" s="190"/>
      <c r="O142" s="190"/>
      <c r="P142" s="190"/>
      <c r="Q142" s="190"/>
      <c r="R142" s="190"/>
      <c r="S142" s="190"/>
      <c r="T142" s="19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6" t="s">
        <v>133</v>
      </c>
      <c r="AU142" s="186" t="s">
        <v>86</v>
      </c>
      <c r="AV142" s="13" t="s">
        <v>84</v>
      </c>
      <c r="AW142" s="13" t="s">
        <v>32</v>
      </c>
      <c r="AX142" s="13" t="s">
        <v>76</v>
      </c>
      <c r="AY142" s="186" t="s">
        <v>124</v>
      </c>
    </row>
    <row r="143" spans="1:51" s="14" customFormat="1" ht="12">
      <c r="A143" s="14"/>
      <c r="B143" s="192"/>
      <c r="C143" s="14"/>
      <c r="D143" s="185" t="s">
        <v>133</v>
      </c>
      <c r="E143" s="193" t="s">
        <v>1</v>
      </c>
      <c r="F143" s="194" t="s">
        <v>148</v>
      </c>
      <c r="G143" s="14"/>
      <c r="H143" s="195">
        <v>5.802</v>
      </c>
      <c r="I143" s="196"/>
      <c r="J143" s="14"/>
      <c r="K143" s="14"/>
      <c r="L143" s="192"/>
      <c r="M143" s="197"/>
      <c r="N143" s="198"/>
      <c r="O143" s="198"/>
      <c r="P143" s="198"/>
      <c r="Q143" s="198"/>
      <c r="R143" s="198"/>
      <c r="S143" s="198"/>
      <c r="T143" s="19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3" t="s">
        <v>133</v>
      </c>
      <c r="AU143" s="193" t="s">
        <v>86</v>
      </c>
      <c r="AV143" s="14" t="s">
        <v>86</v>
      </c>
      <c r="AW143" s="14" t="s">
        <v>32</v>
      </c>
      <c r="AX143" s="14" t="s">
        <v>84</v>
      </c>
      <c r="AY143" s="193" t="s">
        <v>124</v>
      </c>
    </row>
    <row r="144" spans="1:65" s="2" customFormat="1" ht="24.15" customHeight="1">
      <c r="A144" s="37"/>
      <c r="B144" s="170"/>
      <c r="C144" s="171" t="s">
        <v>149</v>
      </c>
      <c r="D144" s="171" t="s">
        <v>126</v>
      </c>
      <c r="E144" s="172" t="s">
        <v>150</v>
      </c>
      <c r="F144" s="173" t="s">
        <v>147</v>
      </c>
      <c r="G144" s="174" t="s">
        <v>129</v>
      </c>
      <c r="H144" s="175">
        <v>5.802</v>
      </c>
      <c r="I144" s="176"/>
      <c r="J144" s="177">
        <f>ROUND(I144*H144,2)</f>
        <v>0</v>
      </c>
      <c r="K144" s="173" t="s">
        <v>130</v>
      </c>
      <c r="L144" s="38"/>
      <c r="M144" s="178" t="s">
        <v>1</v>
      </c>
      <c r="N144" s="179" t="s">
        <v>41</v>
      </c>
      <c r="O144" s="76"/>
      <c r="P144" s="180">
        <f>O144*H144</f>
        <v>0</v>
      </c>
      <c r="Q144" s="180">
        <v>0</v>
      </c>
      <c r="R144" s="180">
        <f>Q144*H144</f>
        <v>0</v>
      </c>
      <c r="S144" s="180">
        <v>0.316</v>
      </c>
      <c r="T144" s="181">
        <f>S144*H144</f>
        <v>1.833432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2" t="s">
        <v>131</v>
      </c>
      <c r="AT144" s="182" t="s">
        <v>126</v>
      </c>
      <c r="AU144" s="182" t="s">
        <v>86</v>
      </c>
      <c r="AY144" s="18" t="s">
        <v>124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84</v>
      </c>
      <c r="BK144" s="183">
        <f>ROUND(I144*H144,2)</f>
        <v>0</v>
      </c>
      <c r="BL144" s="18" t="s">
        <v>131</v>
      </c>
      <c r="BM144" s="182" t="s">
        <v>151</v>
      </c>
    </row>
    <row r="145" spans="1:51" s="13" customFormat="1" ht="12">
      <c r="A145" s="13"/>
      <c r="B145" s="184"/>
      <c r="C145" s="13"/>
      <c r="D145" s="185" t="s">
        <v>133</v>
      </c>
      <c r="E145" s="186" t="s">
        <v>1</v>
      </c>
      <c r="F145" s="187" t="s">
        <v>137</v>
      </c>
      <c r="G145" s="13"/>
      <c r="H145" s="186" t="s">
        <v>1</v>
      </c>
      <c r="I145" s="188"/>
      <c r="J145" s="13"/>
      <c r="K145" s="13"/>
      <c r="L145" s="184"/>
      <c r="M145" s="189"/>
      <c r="N145" s="190"/>
      <c r="O145" s="190"/>
      <c r="P145" s="190"/>
      <c r="Q145" s="190"/>
      <c r="R145" s="190"/>
      <c r="S145" s="190"/>
      <c r="T145" s="19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6" t="s">
        <v>133</v>
      </c>
      <c r="AU145" s="186" t="s">
        <v>86</v>
      </c>
      <c r="AV145" s="13" t="s">
        <v>84</v>
      </c>
      <c r="AW145" s="13" t="s">
        <v>32</v>
      </c>
      <c r="AX145" s="13" t="s">
        <v>76</v>
      </c>
      <c r="AY145" s="186" t="s">
        <v>124</v>
      </c>
    </row>
    <row r="146" spans="1:51" s="14" customFormat="1" ht="12">
      <c r="A146" s="14"/>
      <c r="B146" s="192"/>
      <c r="C146" s="14"/>
      <c r="D146" s="185" t="s">
        <v>133</v>
      </c>
      <c r="E146" s="193" t="s">
        <v>1</v>
      </c>
      <c r="F146" s="194" t="s">
        <v>152</v>
      </c>
      <c r="G146" s="14"/>
      <c r="H146" s="195">
        <v>1.125</v>
      </c>
      <c r="I146" s="196"/>
      <c r="J146" s="14"/>
      <c r="K146" s="14"/>
      <c r="L146" s="192"/>
      <c r="M146" s="197"/>
      <c r="N146" s="198"/>
      <c r="O146" s="198"/>
      <c r="P146" s="198"/>
      <c r="Q146" s="198"/>
      <c r="R146" s="198"/>
      <c r="S146" s="198"/>
      <c r="T146" s="19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3" t="s">
        <v>133</v>
      </c>
      <c r="AU146" s="193" t="s">
        <v>86</v>
      </c>
      <c r="AV146" s="14" t="s">
        <v>86</v>
      </c>
      <c r="AW146" s="14" t="s">
        <v>32</v>
      </c>
      <c r="AX146" s="14" t="s">
        <v>76</v>
      </c>
      <c r="AY146" s="193" t="s">
        <v>124</v>
      </c>
    </row>
    <row r="147" spans="1:51" s="14" customFormat="1" ht="12">
      <c r="A147" s="14"/>
      <c r="B147" s="192"/>
      <c r="C147" s="14"/>
      <c r="D147" s="185" t="s">
        <v>133</v>
      </c>
      <c r="E147" s="193" t="s">
        <v>1</v>
      </c>
      <c r="F147" s="194" t="s">
        <v>152</v>
      </c>
      <c r="G147" s="14"/>
      <c r="H147" s="195">
        <v>1.125</v>
      </c>
      <c r="I147" s="196"/>
      <c r="J147" s="14"/>
      <c r="K147" s="14"/>
      <c r="L147" s="192"/>
      <c r="M147" s="197"/>
      <c r="N147" s="198"/>
      <c r="O147" s="198"/>
      <c r="P147" s="198"/>
      <c r="Q147" s="198"/>
      <c r="R147" s="198"/>
      <c r="S147" s="198"/>
      <c r="T147" s="19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3" t="s">
        <v>133</v>
      </c>
      <c r="AU147" s="193" t="s">
        <v>86</v>
      </c>
      <c r="AV147" s="14" t="s">
        <v>86</v>
      </c>
      <c r="AW147" s="14" t="s">
        <v>32</v>
      </c>
      <c r="AX147" s="14" t="s">
        <v>76</v>
      </c>
      <c r="AY147" s="193" t="s">
        <v>124</v>
      </c>
    </row>
    <row r="148" spans="1:51" s="14" customFormat="1" ht="12">
      <c r="A148" s="14"/>
      <c r="B148" s="192"/>
      <c r="C148" s="14"/>
      <c r="D148" s="185" t="s">
        <v>133</v>
      </c>
      <c r="E148" s="193" t="s">
        <v>1</v>
      </c>
      <c r="F148" s="194" t="s">
        <v>153</v>
      </c>
      <c r="G148" s="14"/>
      <c r="H148" s="195">
        <v>0.951</v>
      </c>
      <c r="I148" s="196"/>
      <c r="J148" s="14"/>
      <c r="K148" s="14"/>
      <c r="L148" s="192"/>
      <c r="M148" s="197"/>
      <c r="N148" s="198"/>
      <c r="O148" s="198"/>
      <c r="P148" s="198"/>
      <c r="Q148" s="198"/>
      <c r="R148" s="198"/>
      <c r="S148" s="198"/>
      <c r="T148" s="19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3" t="s">
        <v>133</v>
      </c>
      <c r="AU148" s="193" t="s">
        <v>86</v>
      </c>
      <c r="AV148" s="14" t="s">
        <v>86</v>
      </c>
      <c r="AW148" s="14" t="s">
        <v>32</v>
      </c>
      <c r="AX148" s="14" t="s">
        <v>76</v>
      </c>
      <c r="AY148" s="193" t="s">
        <v>124</v>
      </c>
    </row>
    <row r="149" spans="1:51" s="14" customFormat="1" ht="12">
      <c r="A149" s="14"/>
      <c r="B149" s="192"/>
      <c r="C149" s="14"/>
      <c r="D149" s="185" t="s">
        <v>133</v>
      </c>
      <c r="E149" s="193" t="s">
        <v>1</v>
      </c>
      <c r="F149" s="194" t="s">
        <v>154</v>
      </c>
      <c r="G149" s="14"/>
      <c r="H149" s="195">
        <v>0.87</v>
      </c>
      <c r="I149" s="196"/>
      <c r="J149" s="14"/>
      <c r="K149" s="14"/>
      <c r="L149" s="192"/>
      <c r="M149" s="197"/>
      <c r="N149" s="198"/>
      <c r="O149" s="198"/>
      <c r="P149" s="198"/>
      <c r="Q149" s="198"/>
      <c r="R149" s="198"/>
      <c r="S149" s="198"/>
      <c r="T149" s="19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3" t="s">
        <v>133</v>
      </c>
      <c r="AU149" s="193" t="s">
        <v>86</v>
      </c>
      <c r="AV149" s="14" t="s">
        <v>86</v>
      </c>
      <c r="AW149" s="14" t="s">
        <v>32</v>
      </c>
      <c r="AX149" s="14" t="s">
        <v>76</v>
      </c>
      <c r="AY149" s="193" t="s">
        <v>124</v>
      </c>
    </row>
    <row r="150" spans="1:51" s="14" customFormat="1" ht="12">
      <c r="A150" s="14"/>
      <c r="B150" s="192"/>
      <c r="C150" s="14"/>
      <c r="D150" s="185" t="s">
        <v>133</v>
      </c>
      <c r="E150" s="193" t="s">
        <v>1</v>
      </c>
      <c r="F150" s="194" t="s">
        <v>155</v>
      </c>
      <c r="G150" s="14"/>
      <c r="H150" s="195">
        <v>1.731</v>
      </c>
      <c r="I150" s="196"/>
      <c r="J150" s="14"/>
      <c r="K150" s="14"/>
      <c r="L150" s="192"/>
      <c r="M150" s="197"/>
      <c r="N150" s="198"/>
      <c r="O150" s="198"/>
      <c r="P150" s="198"/>
      <c r="Q150" s="198"/>
      <c r="R150" s="198"/>
      <c r="S150" s="198"/>
      <c r="T150" s="19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3" t="s">
        <v>133</v>
      </c>
      <c r="AU150" s="193" t="s">
        <v>86</v>
      </c>
      <c r="AV150" s="14" t="s">
        <v>86</v>
      </c>
      <c r="AW150" s="14" t="s">
        <v>32</v>
      </c>
      <c r="AX150" s="14" t="s">
        <v>76</v>
      </c>
      <c r="AY150" s="193" t="s">
        <v>124</v>
      </c>
    </row>
    <row r="151" spans="1:51" s="15" customFormat="1" ht="12">
      <c r="A151" s="15"/>
      <c r="B151" s="200"/>
      <c r="C151" s="15"/>
      <c r="D151" s="185" t="s">
        <v>133</v>
      </c>
      <c r="E151" s="201" t="s">
        <v>1</v>
      </c>
      <c r="F151" s="202" t="s">
        <v>143</v>
      </c>
      <c r="G151" s="15"/>
      <c r="H151" s="203">
        <v>5.802</v>
      </c>
      <c r="I151" s="204"/>
      <c r="J151" s="15"/>
      <c r="K151" s="15"/>
      <c r="L151" s="200"/>
      <c r="M151" s="205"/>
      <c r="N151" s="206"/>
      <c r="O151" s="206"/>
      <c r="P151" s="206"/>
      <c r="Q151" s="206"/>
      <c r="R151" s="206"/>
      <c r="S151" s="206"/>
      <c r="T151" s="20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01" t="s">
        <v>133</v>
      </c>
      <c r="AU151" s="201" t="s">
        <v>86</v>
      </c>
      <c r="AV151" s="15" t="s">
        <v>131</v>
      </c>
      <c r="AW151" s="15" t="s">
        <v>32</v>
      </c>
      <c r="AX151" s="15" t="s">
        <v>84</v>
      </c>
      <c r="AY151" s="201" t="s">
        <v>124</v>
      </c>
    </row>
    <row r="152" spans="1:65" s="2" customFormat="1" ht="33" customHeight="1">
      <c r="A152" s="37"/>
      <c r="B152" s="170"/>
      <c r="C152" s="171" t="s">
        <v>131</v>
      </c>
      <c r="D152" s="171" t="s">
        <v>126</v>
      </c>
      <c r="E152" s="172" t="s">
        <v>156</v>
      </c>
      <c r="F152" s="173" t="s">
        <v>157</v>
      </c>
      <c r="G152" s="174" t="s">
        <v>129</v>
      </c>
      <c r="H152" s="175">
        <v>70.612</v>
      </c>
      <c r="I152" s="176"/>
      <c r="J152" s="177">
        <f>ROUND(I152*H152,2)</f>
        <v>0</v>
      </c>
      <c r="K152" s="173" t="s">
        <v>130</v>
      </c>
      <c r="L152" s="38"/>
      <c r="M152" s="178" t="s">
        <v>1</v>
      </c>
      <c r="N152" s="179" t="s">
        <v>41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0.29</v>
      </c>
      <c r="T152" s="181">
        <f>S152*H152</f>
        <v>20.477479999999996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131</v>
      </c>
      <c r="AT152" s="182" t="s">
        <v>126</v>
      </c>
      <c r="AU152" s="182" t="s">
        <v>86</v>
      </c>
      <c r="AY152" s="18" t="s">
        <v>124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84</v>
      </c>
      <c r="BK152" s="183">
        <f>ROUND(I152*H152,2)</f>
        <v>0</v>
      </c>
      <c r="BL152" s="18" t="s">
        <v>131</v>
      </c>
      <c r="BM152" s="182" t="s">
        <v>158</v>
      </c>
    </row>
    <row r="153" spans="1:51" s="13" customFormat="1" ht="12">
      <c r="A153" s="13"/>
      <c r="B153" s="184"/>
      <c r="C153" s="13"/>
      <c r="D153" s="185" t="s">
        <v>133</v>
      </c>
      <c r="E153" s="186" t="s">
        <v>1</v>
      </c>
      <c r="F153" s="187" t="s">
        <v>134</v>
      </c>
      <c r="G153" s="13"/>
      <c r="H153" s="186" t="s">
        <v>1</v>
      </c>
      <c r="I153" s="188"/>
      <c r="J153" s="13"/>
      <c r="K153" s="13"/>
      <c r="L153" s="184"/>
      <c r="M153" s="189"/>
      <c r="N153" s="190"/>
      <c r="O153" s="190"/>
      <c r="P153" s="190"/>
      <c r="Q153" s="190"/>
      <c r="R153" s="190"/>
      <c r="S153" s="190"/>
      <c r="T153" s="19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6" t="s">
        <v>133</v>
      </c>
      <c r="AU153" s="186" t="s">
        <v>86</v>
      </c>
      <c r="AV153" s="13" t="s">
        <v>84</v>
      </c>
      <c r="AW153" s="13" t="s">
        <v>32</v>
      </c>
      <c r="AX153" s="13" t="s">
        <v>76</v>
      </c>
      <c r="AY153" s="186" t="s">
        <v>124</v>
      </c>
    </row>
    <row r="154" spans="1:51" s="13" customFormat="1" ht="12">
      <c r="A154" s="13"/>
      <c r="B154" s="184"/>
      <c r="C154" s="13"/>
      <c r="D154" s="185" t="s">
        <v>133</v>
      </c>
      <c r="E154" s="186" t="s">
        <v>1</v>
      </c>
      <c r="F154" s="187" t="s">
        <v>135</v>
      </c>
      <c r="G154" s="13"/>
      <c r="H154" s="186" t="s">
        <v>1</v>
      </c>
      <c r="I154" s="188"/>
      <c r="J154" s="13"/>
      <c r="K154" s="13"/>
      <c r="L154" s="184"/>
      <c r="M154" s="189"/>
      <c r="N154" s="190"/>
      <c r="O154" s="190"/>
      <c r="P154" s="190"/>
      <c r="Q154" s="190"/>
      <c r="R154" s="190"/>
      <c r="S154" s="190"/>
      <c r="T154" s="19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6" t="s">
        <v>133</v>
      </c>
      <c r="AU154" s="186" t="s">
        <v>86</v>
      </c>
      <c r="AV154" s="13" t="s">
        <v>84</v>
      </c>
      <c r="AW154" s="13" t="s">
        <v>32</v>
      </c>
      <c r="AX154" s="13" t="s">
        <v>76</v>
      </c>
      <c r="AY154" s="186" t="s">
        <v>124</v>
      </c>
    </row>
    <row r="155" spans="1:51" s="14" customFormat="1" ht="12">
      <c r="A155" s="14"/>
      <c r="B155" s="192"/>
      <c r="C155" s="14"/>
      <c r="D155" s="185" t="s">
        <v>133</v>
      </c>
      <c r="E155" s="193" t="s">
        <v>1</v>
      </c>
      <c r="F155" s="194" t="s">
        <v>159</v>
      </c>
      <c r="G155" s="14"/>
      <c r="H155" s="195">
        <v>70.612</v>
      </c>
      <c r="I155" s="196"/>
      <c r="J155" s="14"/>
      <c r="K155" s="14"/>
      <c r="L155" s="192"/>
      <c r="M155" s="197"/>
      <c r="N155" s="198"/>
      <c r="O155" s="198"/>
      <c r="P155" s="198"/>
      <c r="Q155" s="198"/>
      <c r="R155" s="198"/>
      <c r="S155" s="198"/>
      <c r="T155" s="19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3" t="s">
        <v>133</v>
      </c>
      <c r="AU155" s="193" t="s">
        <v>86</v>
      </c>
      <c r="AV155" s="14" t="s">
        <v>86</v>
      </c>
      <c r="AW155" s="14" t="s">
        <v>32</v>
      </c>
      <c r="AX155" s="14" t="s">
        <v>84</v>
      </c>
      <c r="AY155" s="193" t="s">
        <v>124</v>
      </c>
    </row>
    <row r="156" spans="1:65" s="2" customFormat="1" ht="16.5" customHeight="1">
      <c r="A156" s="37"/>
      <c r="B156" s="170"/>
      <c r="C156" s="171" t="s">
        <v>160</v>
      </c>
      <c r="D156" s="171" t="s">
        <v>126</v>
      </c>
      <c r="E156" s="172" t="s">
        <v>161</v>
      </c>
      <c r="F156" s="173" t="s">
        <v>162</v>
      </c>
      <c r="G156" s="174" t="s">
        <v>163</v>
      </c>
      <c r="H156" s="175">
        <v>16.1</v>
      </c>
      <c r="I156" s="176"/>
      <c r="J156" s="177">
        <f>ROUND(I156*H156,2)</f>
        <v>0</v>
      </c>
      <c r="K156" s="173" t="s">
        <v>130</v>
      </c>
      <c r="L156" s="38"/>
      <c r="M156" s="178" t="s">
        <v>1</v>
      </c>
      <c r="N156" s="179" t="s">
        <v>41</v>
      </c>
      <c r="O156" s="76"/>
      <c r="P156" s="180">
        <f>O156*H156</f>
        <v>0</v>
      </c>
      <c r="Q156" s="180">
        <v>0</v>
      </c>
      <c r="R156" s="180">
        <f>Q156*H156</f>
        <v>0</v>
      </c>
      <c r="S156" s="180">
        <v>0.23</v>
      </c>
      <c r="T156" s="181">
        <f>S156*H156</f>
        <v>3.7030000000000003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131</v>
      </c>
      <c r="AT156" s="182" t="s">
        <v>126</v>
      </c>
      <c r="AU156" s="182" t="s">
        <v>86</v>
      </c>
      <c r="AY156" s="18" t="s">
        <v>124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84</v>
      </c>
      <c r="BK156" s="183">
        <f>ROUND(I156*H156,2)</f>
        <v>0</v>
      </c>
      <c r="BL156" s="18" t="s">
        <v>131</v>
      </c>
      <c r="BM156" s="182" t="s">
        <v>164</v>
      </c>
    </row>
    <row r="157" spans="1:65" s="2" customFormat="1" ht="16.5" customHeight="1">
      <c r="A157" s="37"/>
      <c r="B157" s="170"/>
      <c r="C157" s="171" t="s">
        <v>165</v>
      </c>
      <c r="D157" s="171" t="s">
        <v>126</v>
      </c>
      <c r="E157" s="172" t="s">
        <v>166</v>
      </c>
      <c r="F157" s="173" t="s">
        <v>167</v>
      </c>
      <c r="G157" s="174" t="s">
        <v>163</v>
      </c>
      <c r="H157" s="175">
        <v>16</v>
      </c>
      <c r="I157" s="176"/>
      <c r="J157" s="177">
        <f>ROUND(I157*H157,2)</f>
        <v>0</v>
      </c>
      <c r="K157" s="173" t="s">
        <v>130</v>
      </c>
      <c r="L157" s="38"/>
      <c r="M157" s="178" t="s">
        <v>1</v>
      </c>
      <c r="N157" s="179" t="s">
        <v>41</v>
      </c>
      <c r="O157" s="76"/>
      <c r="P157" s="180">
        <f>O157*H157</f>
        <v>0</v>
      </c>
      <c r="Q157" s="180">
        <v>0</v>
      </c>
      <c r="R157" s="180">
        <f>Q157*H157</f>
        <v>0</v>
      </c>
      <c r="S157" s="180">
        <v>0.29</v>
      </c>
      <c r="T157" s="181">
        <f>S157*H157</f>
        <v>4.64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131</v>
      </c>
      <c r="AT157" s="182" t="s">
        <v>126</v>
      </c>
      <c r="AU157" s="182" t="s">
        <v>86</v>
      </c>
      <c r="AY157" s="18" t="s">
        <v>124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84</v>
      </c>
      <c r="BK157" s="183">
        <f>ROUND(I157*H157,2)</f>
        <v>0</v>
      </c>
      <c r="BL157" s="18" t="s">
        <v>131</v>
      </c>
      <c r="BM157" s="182" t="s">
        <v>168</v>
      </c>
    </row>
    <row r="158" spans="1:65" s="2" customFormat="1" ht="33" customHeight="1">
      <c r="A158" s="37"/>
      <c r="B158" s="170"/>
      <c r="C158" s="171" t="s">
        <v>169</v>
      </c>
      <c r="D158" s="171" t="s">
        <v>126</v>
      </c>
      <c r="E158" s="172" t="s">
        <v>170</v>
      </c>
      <c r="F158" s="173" t="s">
        <v>171</v>
      </c>
      <c r="G158" s="174" t="s">
        <v>172</v>
      </c>
      <c r="H158" s="175">
        <v>0.864</v>
      </c>
      <c r="I158" s="176"/>
      <c r="J158" s="177">
        <f>ROUND(I158*H158,2)</f>
        <v>0</v>
      </c>
      <c r="K158" s="173" t="s">
        <v>130</v>
      </c>
      <c r="L158" s="38"/>
      <c r="M158" s="178" t="s">
        <v>1</v>
      </c>
      <c r="N158" s="179" t="s">
        <v>41</v>
      </c>
      <c r="O158" s="76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131</v>
      </c>
      <c r="AT158" s="182" t="s">
        <v>126</v>
      </c>
      <c r="AU158" s="182" t="s">
        <v>86</v>
      </c>
      <c r="AY158" s="18" t="s">
        <v>124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84</v>
      </c>
      <c r="BK158" s="183">
        <f>ROUND(I158*H158,2)</f>
        <v>0</v>
      </c>
      <c r="BL158" s="18" t="s">
        <v>131</v>
      </c>
      <c r="BM158" s="182" t="s">
        <v>173</v>
      </c>
    </row>
    <row r="159" spans="1:51" s="13" customFormat="1" ht="12">
      <c r="A159" s="13"/>
      <c r="B159" s="184"/>
      <c r="C159" s="13"/>
      <c r="D159" s="185" t="s">
        <v>133</v>
      </c>
      <c r="E159" s="186" t="s">
        <v>1</v>
      </c>
      <c r="F159" s="187" t="s">
        <v>174</v>
      </c>
      <c r="G159" s="13"/>
      <c r="H159" s="186" t="s">
        <v>1</v>
      </c>
      <c r="I159" s="188"/>
      <c r="J159" s="13"/>
      <c r="K159" s="13"/>
      <c r="L159" s="184"/>
      <c r="M159" s="189"/>
      <c r="N159" s="190"/>
      <c r="O159" s="190"/>
      <c r="P159" s="190"/>
      <c r="Q159" s="190"/>
      <c r="R159" s="190"/>
      <c r="S159" s="190"/>
      <c r="T159" s="19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133</v>
      </c>
      <c r="AU159" s="186" t="s">
        <v>86</v>
      </c>
      <c r="AV159" s="13" t="s">
        <v>84</v>
      </c>
      <c r="AW159" s="13" t="s">
        <v>32</v>
      </c>
      <c r="AX159" s="13" t="s">
        <v>76</v>
      </c>
      <c r="AY159" s="186" t="s">
        <v>124</v>
      </c>
    </row>
    <row r="160" spans="1:51" s="14" customFormat="1" ht="12">
      <c r="A160" s="14"/>
      <c r="B160" s="192"/>
      <c r="C160" s="14"/>
      <c r="D160" s="185" t="s">
        <v>133</v>
      </c>
      <c r="E160" s="193" t="s">
        <v>1</v>
      </c>
      <c r="F160" s="194" t="s">
        <v>175</v>
      </c>
      <c r="G160" s="14"/>
      <c r="H160" s="195">
        <v>0.864</v>
      </c>
      <c r="I160" s="196"/>
      <c r="J160" s="14"/>
      <c r="K160" s="14"/>
      <c r="L160" s="192"/>
      <c r="M160" s="197"/>
      <c r="N160" s="198"/>
      <c r="O160" s="198"/>
      <c r="P160" s="198"/>
      <c r="Q160" s="198"/>
      <c r="R160" s="198"/>
      <c r="S160" s="198"/>
      <c r="T160" s="19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193" t="s">
        <v>133</v>
      </c>
      <c r="AU160" s="193" t="s">
        <v>86</v>
      </c>
      <c r="AV160" s="14" t="s">
        <v>86</v>
      </c>
      <c r="AW160" s="14" t="s">
        <v>32</v>
      </c>
      <c r="AX160" s="14" t="s">
        <v>84</v>
      </c>
      <c r="AY160" s="193" t="s">
        <v>124</v>
      </c>
    </row>
    <row r="161" spans="1:65" s="2" customFormat="1" ht="33" customHeight="1">
      <c r="A161" s="37"/>
      <c r="B161" s="170"/>
      <c r="C161" s="171" t="s">
        <v>176</v>
      </c>
      <c r="D161" s="171" t="s">
        <v>126</v>
      </c>
      <c r="E161" s="172" t="s">
        <v>177</v>
      </c>
      <c r="F161" s="173" t="s">
        <v>178</v>
      </c>
      <c r="G161" s="174" t="s">
        <v>172</v>
      </c>
      <c r="H161" s="175">
        <v>3.985</v>
      </c>
      <c r="I161" s="176"/>
      <c r="J161" s="177">
        <f>ROUND(I161*H161,2)</f>
        <v>0</v>
      </c>
      <c r="K161" s="173" t="s">
        <v>130</v>
      </c>
      <c r="L161" s="38"/>
      <c r="M161" s="178" t="s">
        <v>1</v>
      </c>
      <c r="N161" s="179" t="s">
        <v>41</v>
      </c>
      <c r="O161" s="76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131</v>
      </c>
      <c r="AT161" s="182" t="s">
        <v>126</v>
      </c>
      <c r="AU161" s="182" t="s">
        <v>86</v>
      </c>
      <c r="AY161" s="18" t="s">
        <v>124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84</v>
      </c>
      <c r="BK161" s="183">
        <f>ROUND(I161*H161,2)</f>
        <v>0</v>
      </c>
      <c r="BL161" s="18" t="s">
        <v>131</v>
      </c>
      <c r="BM161" s="182" t="s">
        <v>179</v>
      </c>
    </row>
    <row r="162" spans="1:51" s="13" customFormat="1" ht="12">
      <c r="A162" s="13"/>
      <c r="B162" s="184"/>
      <c r="C162" s="13"/>
      <c r="D162" s="185" t="s">
        <v>133</v>
      </c>
      <c r="E162" s="186" t="s">
        <v>1</v>
      </c>
      <c r="F162" s="187" t="s">
        <v>134</v>
      </c>
      <c r="G162" s="13"/>
      <c r="H162" s="186" t="s">
        <v>1</v>
      </c>
      <c r="I162" s="188"/>
      <c r="J162" s="13"/>
      <c r="K162" s="13"/>
      <c r="L162" s="184"/>
      <c r="M162" s="189"/>
      <c r="N162" s="190"/>
      <c r="O162" s="190"/>
      <c r="P162" s="190"/>
      <c r="Q162" s="190"/>
      <c r="R162" s="190"/>
      <c r="S162" s="190"/>
      <c r="T162" s="19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133</v>
      </c>
      <c r="AU162" s="186" t="s">
        <v>86</v>
      </c>
      <c r="AV162" s="13" t="s">
        <v>84</v>
      </c>
      <c r="AW162" s="13" t="s">
        <v>32</v>
      </c>
      <c r="AX162" s="13" t="s">
        <v>76</v>
      </c>
      <c r="AY162" s="186" t="s">
        <v>124</v>
      </c>
    </row>
    <row r="163" spans="1:51" s="14" customFormat="1" ht="12">
      <c r="A163" s="14"/>
      <c r="B163" s="192"/>
      <c r="C163" s="14"/>
      <c r="D163" s="185" t="s">
        <v>133</v>
      </c>
      <c r="E163" s="193" t="s">
        <v>1</v>
      </c>
      <c r="F163" s="194" t="s">
        <v>180</v>
      </c>
      <c r="G163" s="14"/>
      <c r="H163" s="195">
        <v>3.623</v>
      </c>
      <c r="I163" s="196"/>
      <c r="J163" s="14"/>
      <c r="K163" s="14"/>
      <c r="L163" s="192"/>
      <c r="M163" s="197"/>
      <c r="N163" s="198"/>
      <c r="O163" s="198"/>
      <c r="P163" s="198"/>
      <c r="Q163" s="198"/>
      <c r="R163" s="198"/>
      <c r="S163" s="198"/>
      <c r="T163" s="19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93" t="s">
        <v>133</v>
      </c>
      <c r="AU163" s="193" t="s">
        <v>86</v>
      </c>
      <c r="AV163" s="14" t="s">
        <v>86</v>
      </c>
      <c r="AW163" s="14" t="s">
        <v>32</v>
      </c>
      <c r="AX163" s="14" t="s">
        <v>76</v>
      </c>
      <c r="AY163" s="193" t="s">
        <v>124</v>
      </c>
    </row>
    <row r="164" spans="1:51" s="13" customFormat="1" ht="12">
      <c r="A164" s="13"/>
      <c r="B164" s="184"/>
      <c r="C164" s="13"/>
      <c r="D164" s="185" t="s">
        <v>133</v>
      </c>
      <c r="E164" s="186" t="s">
        <v>1</v>
      </c>
      <c r="F164" s="187" t="s">
        <v>181</v>
      </c>
      <c r="G164" s="13"/>
      <c r="H164" s="186" t="s">
        <v>1</v>
      </c>
      <c r="I164" s="188"/>
      <c r="J164" s="13"/>
      <c r="K164" s="13"/>
      <c r="L164" s="184"/>
      <c r="M164" s="189"/>
      <c r="N164" s="190"/>
      <c r="O164" s="190"/>
      <c r="P164" s="190"/>
      <c r="Q164" s="190"/>
      <c r="R164" s="190"/>
      <c r="S164" s="190"/>
      <c r="T164" s="19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6" t="s">
        <v>133</v>
      </c>
      <c r="AU164" s="186" t="s">
        <v>86</v>
      </c>
      <c r="AV164" s="13" t="s">
        <v>84</v>
      </c>
      <c r="AW164" s="13" t="s">
        <v>32</v>
      </c>
      <c r="AX164" s="13" t="s">
        <v>76</v>
      </c>
      <c r="AY164" s="186" t="s">
        <v>124</v>
      </c>
    </row>
    <row r="165" spans="1:51" s="14" customFormat="1" ht="12">
      <c r="A165" s="14"/>
      <c r="B165" s="192"/>
      <c r="C165" s="14"/>
      <c r="D165" s="185" t="s">
        <v>133</v>
      </c>
      <c r="E165" s="193" t="s">
        <v>1</v>
      </c>
      <c r="F165" s="194" t="s">
        <v>182</v>
      </c>
      <c r="G165" s="14"/>
      <c r="H165" s="195">
        <v>0.362</v>
      </c>
      <c r="I165" s="196"/>
      <c r="J165" s="14"/>
      <c r="K165" s="14"/>
      <c r="L165" s="192"/>
      <c r="M165" s="197"/>
      <c r="N165" s="198"/>
      <c r="O165" s="198"/>
      <c r="P165" s="198"/>
      <c r="Q165" s="198"/>
      <c r="R165" s="198"/>
      <c r="S165" s="198"/>
      <c r="T165" s="19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3" t="s">
        <v>133</v>
      </c>
      <c r="AU165" s="193" t="s">
        <v>86</v>
      </c>
      <c r="AV165" s="14" t="s">
        <v>86</v>
      </c>
      <c r="AW165" s="14" t="s">
        <v>32</v>
      </c>
      <c r="AX165" s="14" t="s">
        <v>76</v>
      </c>
      <c r="AY165" s="193" t="s">
        <v>124</v>
      </c>
    </row>
    <row r="166" spans="1:51" s="15" customFormat="1" ht="12">
      <c r="A166" s="15"/>
      <c r="B166" s="200"/>
      <c r="C166" s="15"/>
      <c r="D166" s="185" t="s">
        <v>133</v>
      </c>
      <c r="E166" s="201" t="s">
        <v>1</v>
      </c>
      <c r="F166" s="202" t="s">
        <v>143</v>
      </c>
      <c r="G166" s="15"/>
      <c r="H166" s="203">
        <v>3.9850000000000003</v>
      </c>
      <c r="I166" s="204"/>
      <c r="J166" s="15"/>
      <c r="K166" s="15"/>
      <c r="L166" s="200"/>
      <c r="M166" s="205"/>
      <c r="N166" s="206"/>
      <c r="O166" s="206"/>
      <c r="P166" s="206"/>
      <c r="Q166" s="206"/>
      <c r="R166" s="206"/>
      <c r="S166" s="206"/>
      <c r="T166" s="20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01" t="s">
        <v>133</v>
      </c>
      <c r="AU166" s="201" t="s">
        <v>86</v>
      </c>
      <c r="AV166" s="15" t="s">
        <v>131</v>
      </c>
      <c r="AW166" s="15" t="s">
        <v>32</v>
      </c>
      <c r="AX166" s="15" t="s">
        <v>84</v>
      </c>
      <c r="AY166" s="201" t="s">
        <v>124</v>
      </c>
    </row>
    <row r="167" spans="1:65" s="2" customFormat="1" ht="37.8" customHeight="1">
      <c r="A167" s="37"/>
      <c r="B167" s="170"/>
      <c r="C167" s="171" t="s">
        <v>183</v>
      </c>
      <c r="D167" s="171" t="s">
        <v>126</v>
      </c>
      <c r="E167" s="172" t="s">
        <v>184</v>
      </c>
      <c r="F167" s="173" t="s">
        <v>185</v>
      </c>
      <c r="G167" s="174" t="s">
        <v>172</v>
      </c>
      <c r="H167" s="175">
        <v>4.849</v>
      </c>
      <c r="I167" s="176"/>
      <c r="J167" s="177">
        <f>ROUND(I167*H167,2)</f>
        <v>0</v>
      </c>
      <c r="K167" s="173" t="s">
        <v>130</v>
      </c>
      <c r="L167" s="38"/>
      <c r="M167" s="178" t="s">
        <v>1</v>
      </c>
      <c r="N167" s="179" t="s">
        <v>41</v>
      </c>
      <c r="O167" s="76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131</v>
      </c>
      <c r="AT167" s="182" t="s">
        <v>126</v>
      </c>
      <c r="AU167" s="182" t="s">
        <v>86</v>
      </c>
      <c r="AY167" s="18" t="s">
        <v>124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84</v>
      </c>
      <c r="BK167" s="183">
        <f>ROUND(I167*H167,2)</f>
        <v>0</v>
      </c>
      <c r="BL167" s="18" t="s">
        <v>131</v>
      </c>
      <c r="BM167" s="182" t="s">
        <v>186</v>
      </c>
    </row>
    <row r="168" spans="1:51" s="13" customFormat="1" ht="12">
      <c r="A168" s="13"/>
      <c r="B168" s="184"/>
      <c r="C168" s="13"/>
      <c r="D168" s="185" t="s">
        <v>133</v>
      </c>
      <c r="E168" s="186" t="s">
        <v>1</v>
      </c>
      <c r="F168" s="187" t="s">
        <v>178</v>
      </c>
      <c r="G168" s="13"/>
      <c r="H168" s="186" t="s">
        <v>1</v>
      </c>
      <c r="I168" s="188"/>
      <c r="J168" s="13"/>
      <c r="K168" s="13"/>
      <c r="L168" s="184"/>
      <c r="M168" s="189"/>
      <c r="N168" s="190"/>
      <c r="O168" s="190"/>
      <c r="P168" s="190"/>
      <c r="Q168" s="190"/>
      <c r="R168" s="190"/>
      <c r="S168" s="190"/>
      <c r="T168" s="19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6" t="s">
        <v>133</v>
      </c>
      <c r="AU168" s="186" t="s">
        <v>86</v>
      </c>
      <c r="AV168" s="13" t="s">
        <v>84</v>
      </c>
      <c r="AW168" s="13" t="s">
        <v>32</v>
      </c>
      <c r="AX168" s="13" t="s">
        <v>76</v>
      </c>
      <c r="AY168" s="186" t="s">
        <v>124</v>
      </c>
    </row>
    <row r="169" spans="1:51" s="14" customFormat="1" ht="12">
      <c r="A169" s="14"/>
      <c r="B169" s="192"/>
      <c r="C169" s="14"/>
      <c r="D169" s="185" t="s">
        <v>133</v>
      </c>
      <c r="E169" s="193" t="s">
        <v>1</v>
      </c>
      <c r="F169" s="194" t="s">
        <v>187</v>
      </c>
      <c r="G169" s="14"/>
      <c r="H169" s="195">
        <v>3.985</v>
      </c>
      <c r="I169" s="196"/>
      <c r="J169" s="14"/>
      <c r="K169" s="14"/>
      <c r="L169" s="192"/>
      <c r="M169" s="197"/>
      <c r="N169" s="198"/>
      <c r="O169" s="198"/>
      <c r="P169" s="198"/>
      <c r="Q169" s="198"/>
      <c r="R169" s="198"/>
      <c r="S169" s="198"/>
      <c r="T169" s="19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3" t="s">
        <v>133</v>
      </c>
      <c r="AU169" s="193" t="s">
        <v>86</v>
      </c>
      <c r="AV169" s="14" t="s">
        <v>86</v>
      </c>
      <c r="AW169" s="14" t="s">
        <v>32</v>
      </c>
      <c r="AX169" s="14" t="s">
        <v>76</v>
      </c>
      <c r="AY169" s="193" t="s">
        <v>124</v>
      </c>
    </row>
    <row r="170" spans="1:51" s="13" customFormat="1" ht="12">
      <c r="A170" s="13"/>
      <c r="B170" s="184"/>
      <c r="C170" s="13"/>
      <c r="D170" s="185" t="s">
        <v>133</v>
      </c>
      <c r="E170" s="186" t="s">
        <v>1</v>
      </c>
      <c r="F170" s="187" t="s">
        <v>171</v>
      </c>
      <c r="G170" s="13"/>
      <c r="H170" s="186" t="s">
        <v>1</v>
      </c>
      <c r="I170" s="188"/>
      <c r="J170" s="13"/>
      <c r="K170" s="13"/>
      <c r="L170" s="184"/>
      <c r="M170" s="189"/>
      <c r="N170" s="190"/>
      <c r="O170" s="190"/>
      <c r="P170" s="190"/>
      <c r="Q170" s="190"/>
      <c r="R170" s="190"/>
      <c r="S170" s="190"/>
      <c r="T170" s="19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6" t="s">
        <v>133</v>
      </c>
      <c r="AU170" s="186" t="s">
        <v>86</v>
      </c>
      <c r="AV170" s="13" t="s">
        <v>84</v>
      </c>
      <c r="AW170" s="13" t="s">
        <v>32</v>
      </c>
      <c r="AX170" s="13" t="s">
        <v>76</v>
      </c>
      <c r="AY170" s="186" t="s">
        <v>124</v>
      </c>
    </row>
    <row r="171" spans="1:51" s="14" customFormat="1" ht="12">
      <c r="A171" s="14"/>
      <c r="B171" s="192"/>
      <c r="C171" s="14"/>
      <c r="D171" s="185" t="s">
        <v>133</v>
      </c>
      <c r="E171" s="193" t="s">
        <v>1</v>
      </c>
      <c r="F171" s="194" t="s">
        <v>188</v>
      </c>
      <c r="G171" s="14"/>
      <c r="H171" s="195">
        <v>0.864</v>
      </c>
      <c r="I171" s="196"/>
      <c r="J171" s="14"/>
      <c r="K171" s="14"/>
      <c r="L171" s="192"/>
      <c r="M171" s="197"/>
      <c r="N171" s="198"/>
      <c r="O171" s="198"/>
      <c r="P171" s="198"/>
      <c r="Q171" s="198"/>
      <c r="R171" s="198"/>
      <c r="S171" s="198"/>
      <c r="T171" s="19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3" t="s">
        <v>133</v>
      </c>
      <c r="AU171" s="193" t="s">
        <v>86</v>
      </c>
      <c r="AV171" s="14" t="s">
        <v>86</v>
      </c>
      <c r="AW171" s="14" t="s">
        <v>32</v>
      </c>
      <c r="AX171" s="14" t="s">
        <v>76</v>
      </c>
      <c r="AY171" s="193" t="s">
        <v>124</v>
      </c>
    </row>
    <row r="172" spans="1:51" s="15" customFormat="1" ht="12">
      <c r="A172" s="15"/>
      <c r="B172" s="200"/>
      <c r="C172" s="15"/>
      <c r="D172" s="185" t="s">
        <v>133</v>
      </c>
      <c r="E172" s="201" t="s">
        <v>1</v>
      </c>
      <c r="F172" s="202" t="s">
        <v>143</v>
      </c>
      <c r="G172" s="15"/>
      <c r="H172" s="203">
        <v>4.849</v>
      </c>
      <c r="I172" s="204"/>
      <c r="J172" s="15"/>
      <c r="K172" s="15"/>
      <c r="L172" s="200"/>
      <c r="M172" s="205"/>
      <c r="N172" s="206"/>
      <c r="O172" s="206"/>
      <c r="P172" s="206"/>
      <c r="Q172" s="206"/>
      <c r="R172" s="206"/>
      <c r="S172" s="206"/>
      <c r="T172" s="20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01" t="s">
        <v>133</v>
      </c>
      <c r="AU172" s="201" t="s">
        <v>86</v>
      </c>
      <c r="AV172" s="15" t="s">
        <v>131</v>
      </c>
      <c r="AW172" s="15" t="s">
        <v>32</v>
      </c>
      <c r="AX172" s="15" t="s">
        <v>84</v>
      </c>
      <c r="AY172" s="201" t="s">
        <v>124</v>
      </c>
    </row>
    <row r="173" spans="1:65" s="2" customFormat="1" ht="33" customHeight="1">
      <c r="A173" s="37"/>
      <c r="B173" s="170"/>
      <c r="C173" s="171" t="s">
        <v>189</v>
      </c>
      <c r="D173" s="171" t="s">
        <v>126</v>
      </c>
      <c r="E173" s="172" t="s">
        <v>190</v>
      </c>
      <c r="F173" s="173" t="s">
        <v>191</v>
      </c>
      <c r="G173" s="174" t="s">
        <v>192</v>
      </c>
      <c r="H173" s="175">
        <v>9.698</v>
      </c>
      <c r="I173" s="176"/>
      <c r="J173" s="177">
        <f>ROUND(I173*H173,2)</f>
        <v>0</v>
      </c>
      <c r="K173" s="173" t="s">
        <v>130</v>
      </c>
      <c r="L173" s="38"/>
      <c r="M173" s="178" t="s">
        <v>1</v>
      </c>
      <c r="N173" s="179" t="s">
        <v>41</v>
      </c>
      <c r="O173" s="76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2" t="s">
        <v>131</v>
      </c>
      <c r="AT173" s="182" t="s">
        <v>126</v>
      </c>
      <c r="AU173" s="182" t="s">
        <v>86</v>
      </c>
      <c r="AY173" s="18" t="s">
        <v>124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8" t="s">
        <v>84</v>
      </c>
      <c r="BK173" s="183">
        <f>ROUND(I173*H173,2)</f>
        <v>0</v>
      </c>
      <c r="BL173" s="18" t="s">
        <v>131</v>
      </c>
      <c r="BM173" s="182" t="s">
        <v>193</v>
      </c>
    </row>
    <row r="174" spans="1:51" s="14" customFormat="1" ht="12">
      <c r="A174" s="14"/>
      <c r="B174" s="192"/>
      <c r="C174" s="14"/>
      <c r="D174" s="185" t="s">
        <v>133</v>
      </c>
      <c r="E174" s="14"/>
      <c r="F174" s="194" t="s">
        <v>194</v>
      </c>
      <c r="G174" s="14"/>
      <c r="H174" s="195">
        <v>9.698</v>
      </c>
      <c r="I174" s="196"/>
      <c r="J174" s="14"/>
      <c r="K174" s="14"/>
      <c r="L174" s="192"/>
      <c r="M174" s="197"/>
      <c r="N174" s="198"/>
      <c r="O174" s="198"/>
      <c r="P174" s="198"/>
      <c r="Q174" s="198"/>
      <c r="R174" s="198"/>
      <c r="S174" s="198"/>
      <c r="T174" s="19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93" t="s">
        <v>133</v>
      </c>
      <c r="AU174" s="193" t="s">
        <v>86</v>
      </c>
      <c r="AV174" s="14" t="s">
        <v>86</v>
      </c>
      <c r="AW174" s="14" t="s">
        <v>3</v>
      </c>
      <c r="AX174" s="14" t="s">
        <v>84</v>
      </c>
      <c r="AY174" s="193" t="s">
        <v>124</v>
      </c>
    </row>
    <row r="175" spans="1:65" s="2" customFormat="1" ht="24.15" customHeight="1">
      <c r="A175" s="37"/>
      <c r="B175" s="170"/>
      <c r="C175" s="171" t="s">
        <v>195</v>
      </c>
      <c r="D175" s="171" t="s">
        <v>126</v>
      </c>
      <c r="E175" s="172" t="s">
        <v>196</v>
      </c>
      <c r="F175" s="173" t="s">
        <v>197</v>
      </c>
      <c r="G175" s="174" t="s">
        <v>129</v>
      </c>
      <c r="H175" s="175">
        <v>60</v>
      </c>
      <c r="I175" s="176"/>
      <c r="J175" s="177">
        <f>ROUND(I175*H175,2)</f>
        <v>0</v>
      </c>
      <c r="K175" s="173" t="s">
        <v>130</v>
      </c>
      <c r="L175" s="38"/>
      <c r="M175" s="178" t="s">
        <v>1</v>
      </c>
      <c r="N175" s="179" t="s">
        <v>41</v>
      </c>
      <c r="O175" s="76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2" t="s">
        <v>131</v>
      </c>
      <c r="AT175" s="182" t="s">
        <v>126</v>
      </c>
      <c r="AU175" s="182" t="s">
        <v>86</v>
      </c>
      <c r="AY175" s="18" t="s">
        <v>124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84</v>
      </c>
      <c r="BK175" s="183">
        <f>ROUND(I175*H175,2)</f>
        <v>0</v>
      </c>
      <c r="BL175" s="18" t="s">
        <v>131</v>
      </c>
      <c r="BM175" s="182" t="s">
        <v>198</v>
      </c>
    </row>
    <row r="176" spans="1:51" s="13" customFormat="1" ht="12">
      <c r="A176" s="13"/>
      <c r="B176" s="184"/>
      <c r="C176" s="13"/>
      <c r="D176" s="185" t="s">
        <v>133</v>
      </c>
      <c r="E176" s="186" t="s">
        <v>1</v>
      </c>
      <c r="F176" s="187" t="s">
        <v>134</v>
      </c>
      <c r="G176" s="13"/>
      <c r="H176" s="186" t="s">
        <v>1</v>
      </c>
      <c r="I176" s="188"/>
      <c r="J176" s="13"/>
      <c r="K176" s="13"/>
      <c r="L176" s="184"/>
      <c r="M176" s="189"/>
      <c r="N176" s="190"/>
      <c r="O176" s="190"/>
      <c r="P176" s="190"/>
      <c r="Q176" s="190"/>
      <c r="R176" s="190"/>
      <c r="S176" s="190"/>
      <c r="T176" s="19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6" t="s">
        <v>133</v>
      </c>
      <c r="AU176" s="186" t="s">
        <v>86</v>
      </c>
      <c r="AV176" s="13" t="s">
        <v>84</v>
      </c>
      <c r="AW176" s="13" t="s">
        <v>32</v>
      </c>
      <c r="AX176" s="13" t="s">
        <v>76</v>
      </c>
      <c r="AY176" s="186" t="s">
        <v>124</v>
      </c>
    </row>
    <row r="177" spans="1:51" s="13" customFormat="1" ht="12">
      <c r="A177" s="13"/>
      <c r="B177" s="184"/>
      <c r="C177" s="13"/>
      <c r="D177" s="185" t="s">
        <v>133</v>
      </c>
      <c r="E177" s="186" t="s">
        <v>1</v>
      </c>
      <c r="F177" s="187" t="s">
        <v>199</v>
      </c>
      <c r="G177" s="13"/>
      <c r="H177" s="186" t="s">
        <v>1</v>
      </c>
      <c r="I177" s="188"/>
      <c r="J177" s="13"/>
      <c r="K177" s="13"/>
      <c r="L177" s="184"/>
      <c r="M177" s="189"/>
      <c r="N177" s="190"/>
      <c r="O177" s="190"/>
      <c r="P177" s="190"/>
      <c r="Q177" s="190"/>
      <c r="R177" s="190"/>
      <c r="S177" s="190"/>
      <c r="T177" s="19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6" t="s">
        <v>133</v>
      </c>
      <c r="AU177" s="186" t="s">
        <v>86</v>
      </c>
      <c r="AV177" s="13" t="s">
        <v>84</v>
      </c>
      <c r="AW177" s="13" t="s">
        <v>32</v>
      </c>
      <c r="AX177" s="13" t="s">
        <v>76</v>
      </c>
      <c r="AY177" s="186" t="s">
        <v>124</v>
      </c>
    </row>
    <row r="178" spans="1:51" s="14" customFormat="1" ht="12">
      <c r="A178" s="14"/>
      <c r="B178" s="192"/>
      <c r="C178" s="14"/>
      <c r="D178" s="185" t="s">
        <v>133</v>
      </c>
      <c r="E178" s="193" t="s">
        <v>1</v>
      </c>
      <c r="F178" s="194" t="s">
        <v>136</v>
      </c>
      <c r="G178" s="14"/>
      <c r="H178" s="195">
        <v>60</v>
      </c>
      <c r="I178" s="196"/>
      <c r="J178" s="14"/>
      <c r="K178" s="14"/>
      <c r="L178" s="192"/>
      <c r="M178" s="197"/>
      <c r="N178" s="198"/>
      <c r="O178" s="198"/>
      <c r="P178" s="198"/>
      <c r="Q178" s="198"/>
      <c r="R178" s="198"/>
      <c r="S178" s="198"/>
      <c r="T178" s="19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3" t="s">
        <v>133</v>
      </c>
      <c r="AU178" s="193" t="s">
        <v>86</v>
      </c>
      <c r="AV178" s="14" t="s">
        <v>86</v>
      </c>
      <c r="AW178" s="14" t="s">
        <v>32</v>
      </c>
      <c r="AX178" s="14" t="s">
        <v>84</v>
      </c>
      <c r="AY178" s="193" t="s">
        <v>124</v>
      </c>
    </row>
    <row r="179" spans="1:63" s="12" customFormat="1" ht="22.8" customHeight="1">
      <c r="A179" s="12"/>
      <c r="B179" s="157"/>
      <c r="C179" s="12"/>
      <c r="D179" s="158" t="s">
        <v>75</v>
      </c>
      <c r="E179" s="168" t="s">
        <v>86</v>
      </c>
      <c r="F179" s="168" t="s">
        <v>200</v>
      </c>
      <c r="G179" s="12"/>
      <c r="H179" s="12"/>
      <c r="I179" s="160"/>
      <c r="J179" s="169">
        <f>BK179</f>
        <v>0</v>
      </c>
      <c r="K179" s="12"/>
      <c r="L179" s="157"/>
      <c r="M179" s="162"/>
      <c r="N179" s="163"/>
      <c r="O179" s="163"/>
      <c r="P179" s="164">
        <f>SUM(P180:P189)</f>
        <v>0</v>
      </c>
      <c r="Q179" s="163"/>
      <c r="R179" s="164">
        <f>SUM(R180:R189)</f>
        <v>12.13156763</v>
      </c>
      <c r="S179" s="163"/>
      <c r="T179" s="165">
        <f>SUM(T180:T189)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8" t="s">
        <v>84</v>
      </c>
      <c r="AT179" s="166" t="s">
        <v>75</v>
      </c>
      <c r="AU179" s="166" t="s">
        <v>84</v>
      </c>
      <c r="AY179" s="158" t="s">
        <v>124</v>
      </c>
      <c r="BK179" s="167">
        <f>SUM(BK180:BK189)</f>
        <v>0</v>
      </c>
    </row>
    <row r="180" spans="1:65" s="2" customFormat="1" ht="24.15" customHeight="1">
      <c r="A180" s="37"/>
      <c r="B180" s="170"/>
      <c r="C180" s="171" t="s">
        <v>201</v>
      </c>
      <c r="D180" s="171" t="s">
        <v>126</v>
      </c>
      <c r="E180" s="172" t="s">
        <v>202</v>
      </c>
      <c r="F180" s="173" t="s">
        <v>203</v>
      </c>
      <c r="G180" s="174" t="s">
        <v>172</v>
      </c>
      <c r="H180" s="175">
        <v>3.985</v>
      </c>
      <c r="I180" s="176"/>
      <c r="J180" s="177">
        <f>ROUND(I180*H180,2)</f>
        <v>0</v>
      </c>
      <c r="K180" s="173" t="s">
        <v>130</v>
      </c>
      <c r="L180" s="38"/>
      <c r="M180" s="178" t="s">
        <v>1</v>
      </c>
      <c r="N180" s="179" t="s">
        <v>41</v>
      </c>
      <c r="O180" s="76"/>
      <c r="P180" s="180">
        <f>O180*H180</f>
        <v>0</v>
      </c>
      <c r="Q180" s="180">
        <v>2.50187</v>
      </c>
      <c r="R180" s="180">
        <f>Q180*H180</f>
        <v>9.969951949999999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131</v>
      </c>
      <c r="AT180" s="182" t="s">
        <v>126</v>
      </c>
      <c r="AU180" s="182" t="s">
        <v>86</v>
      </c>
      <c r="AY180" s="18" t="s">
        <v>124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84</v>
      </c>
      <c r="BK180" s="183">
        <f>ROUND(I180*H180,2)</f>
        <v>0</v>
      </c>
      <c r="BL180" s="18" t="s">
        <v>131</v>
      </c>
      <c r="BM180" s="182" t="s">
        <v>204</v>
      </c>
    </row>
    <row r="181" spans="1:47" s="2" customFormat="1" ht="12">
      <c r="A181" s="37"/>
      <c r="B181" s="38"/>
      <c r="C181" s="37"/>
      <c r="D181" s="185" t="s">
        <v>205</v>
      </c>
      <c r="E181" s="37"/>
      <c r="F181" s="208" t="s">
        <v>206</v>
      </c>
      <c r="G181" s="37"/>
      <c r="H181" s="37"/>
      <c r="I181" s="209"/>
      <c r="J181" s="37"/>
      <c r="K181" s="37"/>
      <c r="L181" s="38"/>
      <c r="M181" s="210"/>
      <c r="N181" s="211"/>
      <c r="O181" s="76"/>
      <c r="P181" s="76"/>
      <c r="Q181" s="76"/>
      <c r="R181" s="76"/>
      <c r="S181" s="76"/>
      <c r="T181" s="7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8" t="s">
        <v>205</v>
      </c>
      <c r="AU181" s="18" t="s">
        <v>86</v>
      </c>
    </row>
    <row r="182" spans="1:51" s="13" customFormat="1" ht="12">
      <c r="A182" s="13"/>
      <c r="B182" s="184"/>
      <c r="C182" s="13"/>
      <c r="D182" s="185" t="s">
        <v>133</v>
      </c>
      <c r="E182" s="186" t="s">
        <v>1</v>
      </c>
      <c r="F182" s="187" t="s">
        <v>134</v>
      </c>
      <c r="G182" s="13"/>
      <c r="H182" s="186" t="s">
        <v>1</v>
      </c>
      <c r="I182" s="188"/>
      <c r="J182" s="13"/>
      <c r="K182" s="13"/>
      <c r="L182" s="184"/>
      <c r="M182" s="189"/>
      <c r="N182" s="190"/>
      <c r="O182" s="190"/>
      <c r="P182" s="190"/>
      <c r="Q182" s="190"/>
      <c r="R182" s="190"/>
      <c r="S182" s="190"/>
      <c r="T182" s="19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6" t="s">
        <v>133</v>
      </c>
      <c r="AU182" s="186" t="s">
        <v>86</v>
      </c>
      <c r="AV182" s="13" t="s">
        <v>84</v>
      </c>
      <c r="AW182" s="13" t="s">
        <v>32</v>
      </c>
      <c r="AX182" s="13" t="s">
        <v>76</v>
      </c>
      <c r="AY182" s="186" t="s">
        <v>124</v>
      </c>
    </row>
    <row r="183" spans="1:51" s="14" customFormat="1" ht="12">
      <c r="A183" s="14"/>
      <c r="B183" s="192"/>
      <c r="C183" s="14"/>
      <c r="D183" s="185" t="s">
        <v>133</v>
      </c>
      <c r="E183" s="193" t="s">
        <v>1</v>
      </c>
      <c r="F183" s="194" t="s">
        <v>180</v>
      </c>
      <c r="G183" s="14"/>
      <c r="H183" s="195">
        <v>3.623</v>
      </c>
      <c r="I183" s="196"/>
      <c r="J183" s="14"/>
      <c r="K183" s="14"/>
      <c r="L183" s="192"/>
      <c r="M183" s="197"/>
      <c r="N183" s="198"/>
      <c r="O183" s="198"/>
      <c r="P183" s="198"/>
      <c r="Q183" s="198"/>
      <c r="R183" s="198"/>
      <c r="S183" s="198"/>
      <c r="T183" s="19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3" t="s">
        <v>133</v>
      </c>
      <c r="AU183" s="193" t="s">
        <v>86</v>
      </c>
      <c r="AV183" s="14" t="s">
        <v>86</v>
      </c>
      <c r="AW183" s="14" t="s">
        <v>32</v>
      </c>
      <c r="AX183" s="14" t="s">
        <v>76</v>
      </c>
      <c r="AY183" s="193" t="s">
        <v>124</v>
      </c>
    </row>
    <row r="184" spans="1:51" s="13" customFormat="1" ht="12">
      <c r="A184" s="13"/>
      <c r="B184" s="184"/>
      <c r="C184" s="13"/>
      <c r="D184" s="185" t="s">
        <v>133</v>
      </c>
      <c r="E184" s="186" t="s">
        <v>1</v>
      </c>
      <c r="F184" s="187" t="s">
        <v>181</v>
      </c>
      <c r="G184" s="13"/>
      <c r="H184" s="186" t="s">
        <v>1</v>
      </c>
      <c r="I184" s="188"/>
      <c r="J184" s="13"/>
      <c r="K184" s="13"/>
      <c r="L184" s="184"/>
      <c r="M184" s="189"/>
      <c r="N184" s="190"/>
      <c r="O184" s="190"/>
      <c r="P184" s="190"/>
      <c r="Q184" s="190"/>
      <c r="R184" s="190"/>
      <c r="S184" s="190"/>
      <c r="T184" s="19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6" t="s">
        <v>133</v>
      </c>
      <c r="AU184" s="186" t="s">
        <v>86</v>
      </c>
      <c r="AV184" s="13" t="s">
        <v>84</v>
      </c>
      <c r="AW184" s="13" t="s">
        <v>32</v>
      </c>
      <c r="AX184" s="13" t="s">
        <v>76</v>
      </c>
      <c r="AY184" s="186" t="s">
        <v>124</v>
      </c>
    </row>
    <row r="185" spans="1:51" s="14" customFormat="1" ht="12">
      <c r="A185" s="14"/>
      <c r="B185" s="192"/>
      <c r="C185" s="14"/>
      <c r="D185" s="185" t="s">
        <v>133</v>
      </c>
      <c r="E185" s="193" t="s">
        <v>1</v>
      </c>
      <c r="F185" s="194" t="s">
        <v>182</v>
      </c>
      <c r="G185" s="14"/>
      <c r="H185" s="195">
        <v>0.362</v>
      </c>
      <c r="I185" s="196"/>
      <c r="J185" s="14"/>
      <c r="K185" s="14"/>
      <c r="L185" s="192"/>
      <c r="M185" s="197"/>
      <c r="N185" s="198"/>
      <c r="O185" s="198"/>
      <c r="P185" s="198"/>
      <c r="Q185" s="198"/>
      <c r="R185" s="198"/>
      <c r="S185" s="198"/>
      <c r="T185" s="19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3" t="s">
        <v>133</v>
      </c>
      <c r="AU185" s="193" t="s">
        <v>86</v>
      </c>
      <c r="AV185" s="14" t="s">
        <v>86</v>
      </c>
      <c r="AW185" s="14" t="s">
        <v>32</v>
      </c>
      <c r="AX185" s="14" t="s">
        <v>76</v>
      </c>
      <c r="AY185" s="193" t="s">
        <v>124</v>
      </c>
    </row>
    <row r="186" spans="1:51" s="15" customFormat="1" ht="12">
      <c r="A186" s="15"/>
      <c r="B186" s="200"/>
      <c r="C186" s="15"/>
      <c r="D186" s="185" t="s">
        <v>133</v>
      </c>
      <c r="E186" s="201" t="s">
        <v>1</v>
      </c>
      <c r="F186" s="202" t="s">
        <v>143</v>
      </c>
      <c r="G186" s="15"/>
      <c r="H186" s="203">
        <v>3.9850000000000003</v>
      </c>
      <c r="I186" s="204"/>
      <c r="J186" s="15"/>
      <c r="K186" s="15"/>
      <c r="L186" s="200"/>
      <c r="M186" s="205"/>
      <c r="N186" s="206"/>
      <c r="O186" s="206"/>
      <c r="P186" s="206"/>
      <c r="Q186" s="206"/>
      <c r="R186" s="206"/>
      <c r="S186" s="206"/>
      <c r="T186" s="20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01" t="s">
        <v>133</v>
      </c>
      <c r="AU186" s="201" t="s">
        <v>86</v>
      </c>
      <c r="AV186" s="15" t="s">
        <v>131</v>
      </c>
      <c r="AW186" s="15" t="s">
        <v>32</v>
      </c>
      <c r="AX186" s="15" t="s">
        <v>84</v>
      </c>
      <c r="AY186" s="201" t="s">
        <v>124</v>
      </c>
    </row>
    <row r="187" spans="1:65" s="2" customFormat="1" ht="24.15" customHeight="1">
      <c r="A187" s="37"/>
      <c r="B187" s="170"/>
      <c r="C187" s="171" t="s">
        <v>207</v>
      </c>
      <c r="D187" s="171" t="s">
        <v>126</v>
      </c>
      <c r="E187" s="172" t="s">
        <v>208</v>
      </c>
      <c r="F187" s="173" t="s">
        <v>209</v>
      </c>
      <c r="G187" s="174" t="s">
        <v>172</v>
      </c>
      <c r="H187" s="175">
        <v>0.864</v>
      </c>
      <c r="I187" s="176"/>
      <c r="J187" s="177">
        <f>ROUND(I187*H187,2)</f>
        <v>0</v>
      </c>
      <c r="K187" s="173" t="s">
        <v>130</v>
      </c>
      <c r="L187" s="38"/>
      <c r="M187" s="178" t="s">
        <v>1</v>
      </c>
      <c r="N187" s="179" t="s">
        <v>41</v>
      </c>
      <c r="O187" s="76"/>
      <c r="P187" s="180">
        <f>O187*H187</f>
        <v>0</v>
      </c>
      <c r="Q187" s="180">
        <v>2.50187</v>
      </c>
      <c r="R187" s="180">
        <f>Q187*H187</f>
        <v>2.1616156799999997</v>
      </c>
      <c r="S187" s="180">
        <v>0</v>
      </c>
      <c r="T187" s="18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2" t="s">
        <v>131</v>
      </c>
      <c r="AT187" s="182" t="s">
        <v>126</v>
      </c>
      <c r="AU187" s="182" t="s">
        <v>86</v>
      </c>
      <c r="AY187" s="18" t="s">
        <v>124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8" t="s">
        <v>84</v>
      </c>
      <c r="BK187" s="183">
        <f>ROUND(I187*H187,2)</f>
        <v>0</v>
      </c>
      <c r="BL187" s="18" t="s">
        <v>131</v>
      </c>
      <c r="BM187" s="182" t="s">
        <v>210</v>
      </c>
    </row>
    <row r="188" spans="1:51" s="13" customFormat="1" ht="12">
      <c r="A188" s="13"/>
      <c r="B188" s="184"/>
      <c r="C188" s="13"/>
      <c r="D188" s="185" t="s">
        <v>133</v>
      </c>
      <c r="E188" s="186" t="s">
        <v>1</v>
      </c>
      <c r="F188" s="187" t="s">
        <v>174</v>
      </c>
      <c r="G188" s="13"/>
      <c r="H188" s="186" t="s">
        <v>1</v>
      </c>
      <c r="I188" s="188"/>
      <c r="J188" s="13"/>
      <c r="K188" s="13"/>
      <c r="L188" s="184"/>
      <c r="M188" s="189"/>
      <c r="N188" s="190"/>
      <c r="O188" s="190"/>
      <c r="P188" s="190"/>
      <c r="Q188" s="190"/>
      <c r="R188" s="190"/>
      <c r="S188" s="190"/>
      <c r="T188" s="19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6" t="s">
        <v>133</v>
      </c>
      <c r="AU188" s="186" t="s">
        <v>86</v>
      </c>
      <c r="AV188" s="13" t="s">
        <v>84</v>
      </c>
      <c r="AW188" s="13" t="s">
        <v>32</v>
      </c>
      <c r="AX188" s="13" t="s">
        <v>76</v>
      </c>
      <c r="AY188" s="186" t="s">
        <v>124</v>
      </c>
    </row>
    <row r="189" spans="1:51" s="14" customFormat="1" ht="12">
      <c r="A189" s="14"/>
      <c r="B189" s="192"/>
      <c r="C189" s="14"/>
      <c r="D189" s="185" t="s">
        <v>133</v>
      </c>
      <c r="E189" s="193" t="s">
        <v>1</v>
      </c>
      <c r="F189" s="194" t="s">
        <v>175</v>
      </c>
      <c r="G189" s="14"/>
      <c r="H189" s="195">
        <v>0.864</v>
      </c>
      <c r="I189" s="196"/>
      <c r="J189" s="14"/>
      <c r="K189" s="14"/>
      <c r="L189" s="192"/>
      <c r="M189" s="197"/>
      <c r="N189" s="198"/>
      <c r="O189" s="198"/>
      <c r="P189" s="198"/>
      <c r="Q189" s="198"/>
      <c r="R189" s="198"/>
      <c r="S189" s="198"/>
      <c r="T189" s="19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193" t="s">
        <v>133</v>
      </c>
      <c r="AU189" s="193" t="s">
        <v>86</v>
      </c>
      <c r="AV189" s="14" t="s">
        <v>86</v>
      </c>
      <c r="AW189" s="14" t="s">
        <v>32</v>
      </c>
      <c r="AX189" s="14" t="s">
        <v>84</v>
      </c>
      <c r="AY189" s="193" t="s">
        <v>124</v>
      </c>
    </row>
    <row r="190" spans="1:63" s="12" customFormat="1" ht="22.8" customHeight="1">
      <c r="A190" s="12"/>
      <c r="B190" s="157"/>
      <c r="C190" s="12"/>
      <c r="D190" s="158" t="s">
        <v>75</v>
      </c>
      <c r="E190" s="168" t="s">
        <v>149</v>
      </c>
      <c r="F190" s="168" t="s">
        <v>211</v>
      </c>
      <c r="G190" s="12"/>
      <c r="H190" s="12"/>
      <c r="I190" s="160"/>
      <c r="J190" s="169">
        <f>BK190</f>
        <v>0</v>
      </c>
      <c r="K190" s="12"/>
      <c r="L190" s="157"/>
      <c r="M190" s="162"/>
      <c r="N190" s="163"/>
      <c r="O190" s="163"/>
      <c r="P190" s="164">
        <f>SUM(P191:P196)</f>
        <v>0</v>
      </c>
      <c r="Q190" s="163"/>
      <c r="R190" s="164">
        <f>SUM(R191:R196)</f>
        <v>3.3061999999999996</v>
      </c>
      <c r="S190" s="163"/>
      <c r="T190" s="165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58" t="s">
        <v>84</v>
      </c>
      <c r="AT190" s="166" t="s">
        <v>75</v>
      </c>
      <c r="AU190" s="166" t="s">
        <v>84</v>
      </c>
      <c r="AY190" s="158" t="s">
        <v>124</v>
      </c>
      <c r="BK190" s="167">
        <f>SUM(BK191:BK196)</f>
        <v>0</v>
      </c>
    </row>
    <row r="191" spans="1:65" s="2" customFormat="1" ht="24.15" customHeight="1">
      <c r="A191" s="37"/>
      <c r="B191" s="170"/>
      <c r="C191" s="171" t="s">
        <v>212</v>
      </c>
      <c r="D191" s="171" t="s">
        <v>126</v>
      </c>
      <c r="E191" s="172" t="s">
        <v>213</v>
      </c>
      <c r="F191" s="173" t="s">
        <v>214</v>
      </c>
      <c r="G191" s="174" t="s">
        <v>215</v>
      </c>
      <c r="H191" s="175">
        <v>61</v>
      </c>
      <c r="I191" s="176"/>
      <c r="J191" s="177">
        <f>ROUND(I191*H191,2)</f>
        <v>0</v>
      </c>
      <c r="K191" s="173" t="s">
        <v>130</v>
      </c>
      <c r="L191" s="38"/>
      <c r="M191" s="178" t="s">
        <v>1</v>
      </c>
      <c r="N191" s="179" t="s">
        <v>41</v>
      </c>
      <c r="O191" s="76"/>
      <c r="P191" s="180">
        <f>O191*H191</f>
        <v>0</v>
      </c>
      <c r="Q191" s="180">
        <v>0.0212</v>
      </c>
      <c r="R191" s="180">
        <f>Q191*H191</f>
        <v>1.2932</v>
      </c>
      <c r="S191" s="180">
        <v>0</v>
      </c>
      <c r="T191" s="18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2" t="s">
        <v>131</v>
      </c>
      <c r="AT191" s="182" t="s">
        <v>126</v>
      </c>
      <c r="AU191" s="182" t="s">
        <v>86</v>
      </c>
      <c r="AY191" s="18" t="s">
        <v>124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8" t="s">
        <v>84</v>
      </c>
      <c r="BK191" s="183">
        <f>ROUND(I191*H191,2)</f>
        <v>0</v>
      </c>
      <c r="BL191" s="18" t="s">
        <v>131</v>
      </c>
      <c r="BM191" s="182" t="s">
        <v>216</v>
      </c>
    </row>
    <row r="192" spans="1:51" s="13" customFormat="1" ht="12">
      <c r="A192" s="13"/>
      <c r="B192" s="184"/>
      <c r="C192" s="13"/>
      <c r="D192" s="185" t="s">
        <v>133</v>
      </c>
      <c r="E192" s="186" t="s">
        <v>1</v>
      </c>
      <c r="F192" s="187" t="s">
        <v>217</v>
      </c>
      <c r="G192" s="13"/>
      <c r="H192" s="186" t="s">
        <v>1</v>
      </c>
      <c r="I192" s="188"/>
      <c r="J192" s="13"/>
      <c r="K192" s="13"/>
      <c r="L192" s="184"/>
      <c r="M192" s="189"/>
      <c r="N192" s="190"/>
      <c r="O192" s="190"/>
      <c r="P192" s="190"/>
      <c r="Q192" s="190"/>
      <c r="R192" s="190"/>
      <c r="S192" s="190"/>
      <c r="T192" s="19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6" t="s">
        <v>133</v>
      </c>
      <c r="AU192" s="186" t="s">
        <v>86</v>
      </c>
      <c r="AV192" s="13" t="s">
        <v>84</v>
      </c>
      <c r="AW192" s="13" t="s">
        <v>32</v>
      </c>
      <c r="AX192" s="13" t="s">
        <v>76</v>
      </c>
      <c r="AY192" s="186" t="s">
        <v>124</v>
      </c>
    </row>
    <row r="193" spans="1:51" s="13" customFormat="1" ht="12">
      <c r="A193" s="13"/>
      <c r="B193" s="184"/>
      <c r="C193" s="13"/>
      <c r="D193" s="185" t="s">
        <v>133</v>
      </c>
      <c r="E193" s="186" t="s">
        <v>1</v>
      </c>
      <c r="F193" s="187" t="s">
        <v>218</v>
      </c>
      <c r="G193" s="13"/>
      <c r="H193" s="186" t="s">
        <v>1</v>
      </c>
      <c r="I193" s="188"/>
      <c r="J193" s="13"/>
      <c r="K193" s="13"/>
      <c r="L193" s="184"/>
      <c r="M193" s="189"/>
      <c r="N193" s="190"/>
      <c r="O193" s="190"/>
      <c r="P193" s="190"/>
      <c r="Q193" s="190"/>
      <c r="R193" s="190"/>
      <c r="S193" s="190"/>
      <c r="T193" s="19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6" t="s">
        <v>133</v>
      </c>
      <c r="AU193" s="186" t="s">
        <v>86</v>
      </c>
      <c r="AV193" s="13" t="s">
        <v>84</v>
      </c>
      <c r="AW193" s="13" t="s">
        <v>32</v>
      </c>
      <c r="AX193" s="13" t="s">
        <v>76</v>
      </c>
      <c r="AY193" s="186" t="s">
        <v>124</v>
      </c>
    </row>
    <row r="194" spans="1:51" s="14" customFormat="1" ht="12">
      <c r="A194" s="14"/>
      <c r="B194" s="192"/>
      <c r="C194" s="14"/>
      <c r="D194" s="185" t="s">
        <v>133</v>
      </c>
      <c r="E194" s="193" t="s">
        <v>1</v>
      </c>
      <c r="F194" s="194" t="s">
        <v>219</v>
      </c>
      <c r="G194" s="14"/>
      <c r="H194" s="195">
        <v>61</v>
      </c>
      <c r="I194" s="196"/>
      <c r="J194" s="14"/>
      <c r="K194" s="14"/>
      <c r="L194" s="192"/>
      <c r="M194" s="197"/>
      <c r="N194" s="198"/>
      <c r="O194" s="198"/>
      <c r="P194" s="198"/>
      <c r="Q194" s="198"/>
      <c r="R194" s="198"/>
      <c r="S194" s="198"/>
      <c r="T194" s="19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3" t="s">
        <v>133</v>
      </c>
      <c r="AU194" s="193" t="s">
        <v>86</v>
      </c>
      <c r="AV194" s="14" t="s">
        <v>86</v>
      </c>
      <c r="AW194" s="14" t="s">
        <v>32</v>
      </c>
      <c r="AX194" s="14" t="s">
        <v>84</v>
      </c>
      <c r="AY194" s="193" t="s">
        <v>124</v>
      </c>
    </row>
    <row r="195" spans="1:65" s="2" customFormat="1" ht="24.15" customHeight="1">
      <c r="A195" s="37"/>
      <c r="B195" s="170"/>
      <c r="C195" s="212" t="s">
        <v>8</v>
      </c>
      <c r="D195" s="212" t="s">
        <v>220</v>
      </c>
      <c r="E195" s="213" t="s">
        <v>221</v>
      </c>
      <c r="F195" s="214" t="s">
        <v>222</v>
      </c>
      <c r="G195" s="215" t="s">
        <v>215</v>
      </c>
      <c r="H195" s="216">
        <v>61</v>
      </c>
      <c r="I195" s="217"/>
      <c r="J195" s="218">
        <f>ROUND(I195*H195,2)</f>
        <v>0</v>
      </c>
      <c r="K195" s="214" t="s">
        <v>1</v>
      </c>
      <c r="L195" s="219"/>
      <c r="M195" s="220" t="s">
        <v>1</v>
      </c>
      <c r="N195" s="221" t="s">
        <v>41</v>
      </c>
      <c r="O195" s="76"/>
      <c r="P195" s="180">
        <f>O195*H195</f>
        <v>0</v>
      </c>
      <c r="Q195" s="180">
        <v>0.033</v>
      </c>
      <c r="R195" s="180">
        <f>Q195*H195</f>
        <v>2.013</v>
      </c>
      <c r="S195" s="180">
        <v>0</v>
      </c>
      <c r="T195" s="18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2" t="s">
        <v>176</v>
      </c>
      <c r="AT195" s="182" t="s">
        <v>220</v>
      </c>
      <c r="AU195" s="182" t="s">
        <v>86</v>
      </c>
      <c r="AY195" s="18" t="s">
        <v>124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8" t="s">
        <v>84</v>
      </c>
      <c r="BK195" s="183">
        <f>ROUND(I195*H195,2)</f>
        <v>0</v>
      </c>
      <c r="BL195" s="18" t="s">
        <v>131</v>
      </c>
      <c r="BM195" s="182" t="s">
        <v>223</v>
      </c>
    </row>
    <row r="196" spans="1:47" s="2" customFormat="1" ht="12">
      <c r="A196" s="37"/>
      <c r="B196" s="38"/>
      <c r="C196" s="37"/>
      <c r="D196" s="185" t="s">
        <v>205</v>
      </c>
      <c r="E196" s="37"/>
      <c r="F196" s="208" t="s">
        <v>224</v>
      </c>
      <c r="G196" s="37"/>
      <c r="H196" s="37"/>
      <c r="I196" s="209"/>
      <c r="J196" s="37"/>
      <c r="K196" s="37"/>
      <c r="L196" s="38"/>
      <c r="M196" s="210"/>
      <c r="N196" s="211"/>
      <c r="O196" s="76"/>
      <c r="P196" s="76"/>
      <c r="Q196" s="76"/>
      <c r="R196" s="76"/>
      <c r="S196" s="76"/>
      <c r="T196" s="7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8" t="s">
        <v>205</v>
      </c>
      <c r="AU196" s="18" t="s">
        <v>86</v>
      </c>
    </row>
    <row r="197" spans="1:63" s="12" customFormat="1" ht="22.8" customHeight="1">
      <c r="A197" s="12"/>
      <c r="B197" s="157"/>
      <c r="C197" s="12"/>
      <c r="D197" s="158" t="s">
        <v>75</v>
      </c>
      <c r="E197" s="168" t="s">
        <v>160</v>
      </c>
      <c r="F197" s="168" t="s">
        <v>225</v>
      </c>
      <c r="G197" s="12"/>
      <c r="H197" s="12"/>
      <c r="I197" s="160"/>
      <c r="J197" s="169">
        <f>BK197</f>
        <v>0</v>
      </c>
      <c r="K197" s="12"/>
      <c r="L197" s="157"/>
      <c r="M197" s="162"/>
      <c r="N197" s="163"/>
      <c r="O197" s="163"/>
      <c r="P197" s="164">
        <f>SUM(P198:P232)</f>
        <v>0</v>
      </c>
      <c r="Q197" s="163"/>
      <c r="R197" s="164">
        <f>SUM(R198:R232)</f>
        <v>32.590141800000005</v>
      </c>
      <c r="S197" s="163"/>
      <c r="T197" s="165">
        <f>SUM(T198:T232)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58" t="s">
        <v>84</v>
      </c>
      <c r="AT197" s="166" t="s">
        <v>75</v>
      </c>
      <c r="AU197" s="166" t="s">
        <v>84</v>
      </c>
      <c r="AY197" s="158" t="s">
        <v>124</v>
      </c>
      <c r="BK197" s="167">
        <f>SUM(BK198:BK232)</f>
        <v>0</v>
      </c>
    </row>
    <row r="198" spans="1:65" s="2" customFormat="1" ht="21.75" customHeight="1">
      <c r="A198" s="37"/>
      <c r="B198" s="170"/>
      <c r="C198" s="171" t="s">
        <v>226</v>
      </c>
      <c r="D198" s="171" t="s">
        <v>126</v>
      </c>
      <c r="E198" s="172" t="s">
        <v>227</v>
      </c>
      <c r="F198" s="173" t="s">
        <v>228</v>
      </c>
      <c r="G198" s="174" t="s">
        <v>129</v>
      </c>
      <c r="H198" s="175">
        <v>60</v>
      </c>
      <c r="I198" s="176"/>
      <c r="J198" s="177">
        <f>ROUND(I198*H198,2)</f>
        <v>0</v>
      </c>
      <c r="K198" s="173" t="s">
        <v>130</v>
      </c>
      <c r="L198" s="38"/>
      <c r="M198" s="178" t="s">
        <v>1</v>
      </c>
      <c r="N198" s="179" t="s">
        <v>41</v>
      </c>
      <c r="O198" s="76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131</v>
      </c>
      <c r="AT198" s="182" t="s">
        <v>126</v>
      </c>
      <c r="AU198" s="182" t="s">
        <v>86</v>
      </c>
      <c r="AY198" s="18" t="s">
        <v>124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84</v>
      </c>
      <c r="BK198" s="183">
        <f>ROUND(I198*H198,2)</f>
        <v>0</v>
      </c>
      <c r="BL198" s="18" t="s">
        <v>131</v>
      </c>
      <c r="BM198" s="182" t="s">
        <v>229</v>
      </c>
    </row>
    <row r="199" spans="1:47" s="2" customFormat="1" ht="12">
      <c r="A199" s="37"/>
      <c r="B199" s="38"/>
      <c r="C199" s="37"/>
      <c r="D199" s="185" t="s">
        <v>205</v>
      </c>
      <c r="E199" s="37"/>
      <c r="F199" s="208" t="s">
        <v>230</v>
      </c>
      <c r="G199" s="37"/>
      <c r="H199" s="37"/>
      <c r="I199" s="209"/>
      <c r="J199" s="37"/>
      <c r="K199" s="37"/>
      <c r="L199" s="38"/>
      <c r="M199" s="210"/>
      <c r="N199" s="211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205</v>
      </c>
      <c r="AU199" s="18" t="s">
        <v>86</v>
      </c>
    </row>
    <row r="200" spans="1:51" s="13" customFormat="1" ht="12">
      <c r="A200" s="13"/>
      <c r="B200" s="184"/>
      <c r="C200" s="13"/>
      <c r="D200" s="185" t="s">
        <v>133</v>
      </c>
      <c r="E200" s="186" t="s">
        <v>1</v>
      </c>
      <c r="F200" s="187" t="s">
        <v>134</v>
      </c>
      <c r="G200" s="13"/>
      <c r="H200" s="186" t="s">
        <v>1</v>
      </c>
      <c r="I200" s="188"/>
      <c r="J200" s="13"/>
      <c r="K200" s="13"/>
      <c r="L200" s="184"/>
      <c r="M200" s="189"/>
      <c r="N200" s="190"/>
      <c r="O200" s="190"/>
      <c r="P200" s="190"/>
      <c r="Q200" s="190"/>
      <c r="R200" s="190"/>
      <c r="S200" s="190"/>
      <c r="T200" s="19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6" t="s">
        <v>133</v>
      </c>
      <c r="AU200" s="186" t="s">
        <v>86</v>
      </c>
      <c r="AV200" s="13" t="s">
        <v>84</v>
      </c>
      <c r="AW200" s="13" t="s">
        <v>32</v>
      </c>
      <c r="AX200" s="13" t="s">
        <v>76</v>
      </c>
      <c r="AY200" s="186" t="s">
        <v>124</v>
      </c>
    </row>
    <row r="201" spans="1:51" s="13" customFormat="1" ht="12">
      <c r="A201" s="13"/>
      <c r="B201" s="184"/>
      <c r="C201" s="13"/>
      <c r="D201" s="185" t="s">
        <v>133</v>
      </c>
      <c r="E201" s="186" t="s">
        <v>1</v>
      </c>
      <c r="F201" s="187" t="s">
        <v>199</v>
      </c>
      <c r="G201" s="13"/>
      <c r="H201" s="186" t="s">
        <v>1</v>
      </c>
      <c r="I201" s="188"/>
      <c r="J201" s="13"/>
      <c r="K201" s="13"/>
      <c r="L201" s="184"/>
      <c r="M201" s="189"/>
      <c r="N201" s="190"/>
      <c r="O201" s="190"/>
      <c r="P201" s="190"/>
      <c r="Q201" s="190"/>
      <c r="R201" s="190"/>
      <c r="S201" s="190"/>
      <c r="T201" s="19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133</v>
      </c>
      <c r="AU201" s="186" t="s">
        <v>86</v>
      </c>
      <c r="AV201" s="13" t="s">
        <v>84</v>
      </c>
      <c r="AW201" s="13" t="s">
        <v>32</v>
      </c>
      <c r="AX201" s="13" t="s">
        <v>76</v>
      </c>
      <c r="AY201" s="186" t="s">
        <v>124</v>
      </c>
    </row>
    <row r="202" spans="1:51" s="14" customFormat="1" ht="12">
      <c r="A202" s="14"/>
      <c r="B202" s="192"/>
      <c r="C202" s="14"/>
      <c r="D202" s="185" t="s">
        <v>133</v>
      </c>
      <c r="E202" s="193" t="s">
        <v>1</v>
      </c>
      <c r="F202" s="194" t="s">
        <v>136</v>
      </c>
      <c r="G202" s="14"/>
      <c r="H202" s="195">
        <v>60</v>
      </c>
      <c r="I202" s="196"/>
      <c r="J202" s="14"/>
      <c r="K202" s="14"/>
      <c r="L202" s="192"/>
      <c r="M202" s="197"/>
      <c r="N202" s="198"/>
      <c r="O202" s="198"/>
      <c r="P202" s="198"/>
      <c r="Q202" s="198"/>
      <c r="R202" s="198"/>
      <c r="S202" s="198"/>
      <c r="T202" s="19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93" t="s">
        <v>133</v>
      </c>
      <c r="AU202" s="193" t="s">
        <v>86</v>
      </c>
      <c r="AV202" s="14" t="s">
        <v>86</v>
      </c>
      <c r="AW202" s="14" t="s">
        <v>32</v>
      </c>
      <c r="AX202" s="14" t="s">
        <v>84</v>
      </c>
      <c r="AY202" s="193" t="s">
        <v>124</v>
      </c>
    </row>
    <row r="203" spans="1:65" s="2" customFormat="1" ht="24.15" customHeight="1">
      <c r="A203" s="37"/>
      <c r="B203" s="170"/>
      <c r="C203" s="171" t="s">
        <v>231</v>
      </c>
      <c r="D203" s="171" t="s">
        <v>126</v>
      </c>
      <c r="E203" s="172" t="s">
        <v>232</v>
      </c>
      <c r="F203" s="173" t="s">
        <v>233</v>
      </c>
      <c r="G203" s="174" t="s">
        <v>129</v>
      </c>
      <c r="H203" s="175">
        <v>16.414</v>
      </c>
      <c r="I203" s="176"/>
      <c r="J203" s="177">
        <f>ROUND(I203*H203,2)</f>
        <v>0</v>
      </c>
      <c r="K203" s="173" t="s">
        <v>130</v>
      </c>
      <c r="L203" s="38"/>
      <c r="M203" s="178" t="s">
        <v>1</v>
      </c>
      <c r="N203" s="179" t="s">
        <v>41</v>
      </c>
      <c r="O203" s="76"/>
      <c r="P203" s="180">
        <f>O203*H203</f>
        <v>0</v>
      </c>
      <c r="Q203" s="180">
        <v>0.46</v>
      </c>
      <c r="R203" s="180">
        <f>Q203*H203</f>
        <v>7.550440000000001</v>
      </c>
      <c r="S203" s="180">
        <v>0</v>
      </c>
      <c r="T203" s="18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2" t="s">
        <v>131</v>
      </c>
      <c r="AT203" s="182" t="s">
        <v>126</v>
      </c>
      <c r="AU203" s="182" t="s">
        <v>86</v>
      </c>
      <c r="AY203" s="18" t="s">
        <v>124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8" t="s">
        <v>84</v>
      </c>
      <c r="BK203" s="183">
        <f>ROUND(I203*H203,2)</f>
        <v>0</v>
      </c>
      <c r="BL203" s="18" t="s">
        <v>131</v>
      </c>
      <c r="BM203" s="182" t="s">
        <v>234</v>
      </c>
    </row>
    <row r="204" spans="1:51" s="13" customFormat="1" ht="12">
      <c r="A204" s="13"/>
      <c r="B204" s="184"/>
      <c r="C204" s="13"/>
      <c r="D204" s="185" t="s">
        <v>133</v>
      </c>
      <c r="E204" s="186" t="s">
        <v>1</v>
      </c>
      <c r="F204" s="187" t="s">
        <v>137</v>
      </c>
      <c r="G204" s="13"/>
      <c r="H204" s="186" t="s">
        <v>1</v>
      </c>
      <c r="I204" s="188"/>
      <c r="J204" s="13"/>
      <c r="K204" s="13"/>
      <c r="L204" s="184"/>
      <c r="M204" s="189"/>
      <c r="N204" s="190"/>
      <c r="O204" s="190"/>
      <c r="P204" s="190"/>
      <c r="Q204" s="190"/>
      <c r="R204" s="190"/>
      <c r="S204" s="190"/>
      <c r="T204" s="19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6" t="s">
        <v>133</v>
      </c>
      <c r="AU204" s="186" t="s">
        <v>86</v>
      </c>
      <c r="AV204" s="13" t="s">
        <v>84</v>
      </c>
      <c r="AW204" s="13" t="s">
        <v>32</v>
      </c>
      <c r="AX204" s="13" t="s">
        <v>76</v>
      </c>
      <c r="AY204" s="186" t="s">
        <v>124</v>
      </c>
    </row>
    <row r="205" spans="1:51" s="13" customFormat="1" ht="12">
      <c r="A205" s="13"/>
      <c r="B205" s="184"/>
      <c r="C205" s="13"/>
      <c r="D205" s="185" t="s">
        <v>133</v>
      </c>
      <c r="E205" s="186" t="s">
        <v>1</v>
      </c>
      <c r="F205" s="187" t="s">
        <v>235</v>
      </c>
      <c r="G205" s="13"/>
      <c r="H205" s="186" t="s">
        <v>1</v>
      </c>
      <c r="I205" s="188"/>
      <c r="J205" s="13"/>
      <c r="K205" s="13"/>
      <c r="L205" s="184"/>
      <c r="M205" s="189"/>
      <c r="N205" s="190"/>
      <c r="O205" s="190"/>
      <c r="P205" s="190"/>
      <c r="Q205" s="190"/>
      <c r="R205" s="190"/>
      <c r="S205" s="190"/>
      <c r="T205" s="19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6" t="s">
        <v>133</v>
      </c>
      <c r="AU205" s="186" t="s">
        <v>86</v>
      </c>
      <c r="AV205" s="13" t="s">
        <v>84</v>
      </c>
      <c r="AW205" s="13" t="s">
        <v>32</v>
      </c>
      <c r="AX205" s="13" t="s">
        <v>76</v>
      </c>
      <c r="AY205" s="186" t="s">
        <v>124</v>
      </c>
    </row>
    <row r="206" spans="1:51" s="14" customFormat="1" ht="12">
      <c r="A206" s="14"/>
      <c r="B206" s="192"/>
      <c r="C206" s="14"/>
      <c r="D206" s="185" t="s">
        <v>133</v>
      </c>
      <c r="E206" s="193" t="s">
        <v>1</v>
      </c>
      <c r="F206" s="194" t="s">
        <v>152</v>
      </c>
      <c r="G206" s="14"/>
      <c r="H206" s="195">
        <v>1.125</v>
      </c>
      <c r="I206" s="196"/>
      <c r="J206" s="14"/>
      <c r="K206" s="14"/>
      <c r="L206" s="192"/>
      <c r="M206" s="197"/>
      <c r="N206" s="198"/>
      <c r="O206" s="198"/>
      <c r="P206" s="198"/>
      <c r="Q206" s="198"/>
      <c r="R206" s="198"/>
      <c r="S206" s="198"/>
      <c r="T206" s="19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93" t="s">
        <v>133</v>
      </c>
      <c r="AU206" s="193" t="s">
        <v>86</v>
      </c>
      <c r="AV206" s="14" t="s">
        <v>86</v>
      </c>
      <c r="AW206" s="14" t="s">
        <v>32</v>
      </c>
      <c r="AX206" s="14" t="s">
        <v>76</v>
      </c>
      <c r="AY206" s="193" t="s">
        <v>124</v>
      </c>
    </row>
    <row r="207" spans="1:51" s="14" customFormat="1" ht="12">
      <c r="A207" s="14"/>
      <c r="B207" s="192"/>
      <c r="C207" s="14"/>
      <c r="D207" s="185" t="s">
        <v>133</v>
      </c>
      <c r="E207" s="193" t="s">
        <v>1</v>
      </c>
      <c r="F207" s="194" t="s">
        <v>152</v>
      </c>
      <c r="G207" s="14"/>
      <c r="H207" s="195">
        <v>1.125</v>
      </c>
      <c r="I207" s="196"/>
      <c r="J207" s="14"/>
      <c r="K207" s="14"/>
      <c r="L207" s="192"/>
      <c r="M207" s="197"/>
      <c r="N207" s="198"/>
      <c r="O207" s="198"/>
      <c r="P207" s="198"/>
      <c r="Q207" s="198"/>
      <c r="R207" s="198"/>
      <c r="S207" s="198"/>
      <c r="T207" s="19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3" t="s">
        <v>133</v>
      </c>
      <c r="AU207" s="193" t="s">
        <v>86</v>
      </c>
      <c r="AV207" s="14" t="s">
        <v>86</v>
      </c>
      <c r="AW207" s="14" t="s">
        <v>32</v>
      </c>
      <c r="AX207" s="14" t="s">
        <v>76</v>
      </c>
      <c r="AY207" s="193" t="s">
        <v>124</v>
      </c>
    </row>
    <row r="208" spans="1:51" s="14" customFormat="1" ht="12">
      <c r="A208" s="14"/>
      <c r="B208" s="192"/>
      <c r="C208" s="14"/>
      <c r="D208" s="185" t="s">
        <v>133</v>
      </c>
      <c r="E208" s="193" t="s">
        <v>1</v>
      </c>
      <c r="F208" s="194" t="s">
        <v>153</v>
      </c>
      <c r="G208" s="14"/>
      <c r="H208" s="195">
        <v>0.951</v>
      </c>
      <c r="I208" s="196"/>
      <c r="J208" s="14"/>
      <c r="K208" s="14"/>
      <c r="L208" s="192"/>
      <c r="M208" s="197"/>
      <c r="N208" s="198"/>
      <c r="O208" s="198"/>
      <c r="P208" s="198"/>
      <c r="Q208" s="198"/>
      <c r="R208" s="198"/>
      <c r="S208" s="198"/>
      <c r="T208" s="19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193" t="s">
        <v>133</v>
      </c>
      <c r="AU208" s="193" t="s">
        <v>86</v>
      </c>
      <c r="AV208" s="14" t="s">
        <v>86</v>
      </c>
      <c r="AW208" s="14" t="s">
        <v>32</v>
      </c>
      <c r="AX208" s="14" t="s">
        <v>76</v>
      </c>
      <c r="AY208" s="193" t="s">
        <v>124</v>
      </c>
    </row>
    <row r="209" spans="1:51" s="14" customFormat="1" ht="12">
      <c r="A209" s="14"/>
      <c r="B209" s="192"/>
      <c r="C209" s="14"/>
      <c r="D209" s="185" t="s">
        <v>133</v>
      </c>
      <c r="E209" s="193" t="s">
        <v>1</v>
      </c>
      <c r="F209" s="194" t="s">
        <v>154</v>
      </c>
      <c r="G209" s="14"/>
      <c r="H209" s="195">
        <v>0.87</v>
      </c>
      <c r="I209" s="196"/>
      <c r="J209" s="14"/>
      <c r="K209" s="14"/>
      <c r="L209" s="192"/>
      <c r="M209" s="197"/>
      <c r="N209" s="198"/>
      <c r="O209" s="198"/>
      <c r="P209" s="198"/>
      <c r="Q209" s="198"/>
      <c r="R209" s="198"/>
      <c r="S209" s="198"/>
      <c r="T209" s="19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3" t="s">
        <v>133</v>
      </c>
      <c r="AU209" s="193" t="s">
        <v>86</v>
      </c>
      <c r="AV209" s="14" t="s">
        <v>86</v>
      </c>
      <c r="AW209" s="14" t="s">
        <v>32</v>
      </c>
      <c r="AX209" s="14" t="s">
        <v>76</v>
      </c>
      <c r="AY209" s="193" t="s">
        <v>124</v>
      </c>
    </row>
    <row r="210" spans="1:51" s="14" customFormat="1" ht="12">
      <c r="A210" s="14"/>
      <c r="B210" s="192"/>
      <c r="C210" s="14"/>
      <c r="D210" s="185" t="s">
        <v>133</v>
      </c>
      <c r="E210" s="193" t="s">
        <v>1</v>
      </c>
      <c r="F210" s="194" t="s">
        <v>155</v>
      </c>
      <c r="G210" s="14"/>
      <c r="H210" s="195">
        <v>1.731</v>
      </c>
      <c r="I210" s="196"/>
      <c r="J210" s="14"/>
      <c r="K210" s="14"/>
      <c r="L210" s="192"/>
      <c r="M210" s="197"/>
      <c r="N210" s="198"/>
      <c r="O210" s="198"/>
      <c r="P210" s="198"/>
      <c r="Q210" s="198"/>
      <c r="R210" s="198"/>
      <c r="S210" s="198"/>
      <c r="T210" s="19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93" t="s">
        <v>133</v>
      </c>
      <c r="AU210" s="193" t="s">
        <v>86</v>
      </c>
      <c r="AV210" s="14" t="s">
        <v>86</v>
      </c>
      <c r="AW210" s="14" t="s">
        <v>32</v>
      </c>
      <c r="AX210" s="14" t="s">
        <v>76</v>
      </c>
      <c r="AY210" s="193" t="s">
        <v>124</v>
      </c>
    </row>
    <row r="211" spans="1:51" s="13" customFormat="1" ht="12">
      <c r="A211" s="13"/>
      <c r="B211" s="184"/>
      <c r="C211" s="13"/>
      <c r="D211" s="185" t="s">
        <v>133</v>
      </c>
      <c r="E211" s="186" t="s">
        <v>1</v>
      </c>
      <c r="F211" s="187" t="s">
        <v>236</v>
      </c>
      <c r="G211" s="13"/>
      <c r="H211" s="186" t="s">
        <v>1</v>
      </c>
      <c r="I211" s="188"/>
      <c r="J211" s="13"/>
      <c r="K211" s="13"/>
      <c r="L211" s="184"/>
      <c r="M211" s="189"/>
      <c r="N211" s="190"/>
      <c r="O211" s="190"/>
      <c r="P211" s="190"/>
      <c r="Q211" s="190"/>
      <c r="R211" s="190"/>
      <c r="S211" s="190"/>
      <c r="T211" s="19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6" t="s">
        <v>133</v>
      </c>
      <c r="AU211" s="186" t="s">
        <v>86</v>
      </c>
      <c r="AV211" s="13" t="s">
        <v>84</v>
      </c>
      <c r="AW211" s="13" t="s">
        <v>32</v>
      </c>
      <c r="AX211" s="13" t="s">
        <v>76</v>
      </c>
      <c r="AY211" s="186" t="s">
        <v>124</v>
      </c>
    </row>
    <row r="212" spans="1:51" s="14" customFormat="1" ht="12">
      <c r="A212" s="14"/>
      <c r="B212" s="192"/>
      <c r="C212" s="14"/>
      <c r="D212" s="185" t="s">
        <v>133</v>
      </c>
      <c r="E212" s="193" t="s">
        <v>1</v>
      </c>
      <c r="F212" s="194" t="s">
        <v>139</v>
      </c>
      <c r="G212" s="14"/>
      <c r="H212" s="195">
        <v>7.699</v>
      </c>
      <c r="I212" s="196"/>
      <c r="J212" s="14"/>
      <c r="K212" s="14"/>
      <c r="L212" s="192"/>
      <c r="M212" s="197"/>
      <c r="N212" s="198"/>
      <c r="O212" s="198"/>
      <c r="P212" s="198"/>
      <c r="Q212" s="198"/>
      <c r="R212" s="198"/>
      <c r="S212" s="198"/>
      <c r="T212" s="19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193" t="s">
        <v>133</v>
      </c>
      <c r="AU212" s="193" t="s">
        <v>86</v>
      </c>
      <c r="AV212" s="14" t="s">
        <v>86</v>
      </c>
      <c r="AW212" s="14" t="s">
        <v>32</v>
      </c>
      <c r="AX212" s="14" t="s">
        <v>76</v>
      </c>
      <c r="AY212" s="193" t="s">
        <v>124</v>
      </c>
    </row>
    <row r="213" spans="1:51" s="14" customFormat="1" ht="12">
      <c r="A213" s="14"/>
      <c r="B213" s="192"/>
      <c r="C213" s="14"/>
      <c r="D213" s="185" t="s">
        <v>133</v>
      </c>
      <c r="E213" s="193" t="s">
        <v>1</v>
      </c>
      <c r="F213" s="194" t="s">
        <v>140</v>
      </c>
      <c r="G213" s="14"/>
      <c r="H213" s="195">
        <v>2.112</v>
      </c>
      <c r="I213" s="196"/>
      <c r="J213" s="14"/>
      <c r="K213" s="14"/>
      <c r="L213" s="192"/>
      <c r="M213" s="197"/>
      <c r="N213" s="198"/>
      <c r="O213" s="198"/>
      <c r="P213" s="198"/>
      <c r="Q213" s="198"/>
      <c r="R213" s="198"/>
      <c r="S213" s="198"/>
      <c r="T213" s="19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3" t="s">
        <v>133</v>
      </c>
      <c r="AU213" s="193" t="s">
        <v>86</v>
      </c>
      <c r="AV213" s="14" t="s">
        <v>86</v>
      </c>
      <c r="AW213" s="14" t="s">
        <v>32</v>
      </c>
      <c r="AX213" s="14" t="s">
        <v>76</v>
      </c>
      <c r="AY213" s="193" t="s">
        <v>124</v>
      </c>
    </row>
    <row r="214" spans="1:51" s="14" customFormat="1" ht="12">
      <c r="A214" s="14"/>
      <c r="B214" s="192"/>
      <c r="C214" s="14"/>
      <c r="D214" s="185" t="s">
        <v>133</v>
      </c>
      <c r="E214" s="193" t="s">
        <v>1</v>
      </c>
      <c r="F214" s="194" t="s">
        <v>141</v>
      </c>
      <c r="G214" s="14"/>
      <c r="H214" s="195">
        <v>0.18</v>
      </c>
      <c r="I214" s="196"/>
      <c r="J214" s="14"/>
      <c r="K214" s="14"/>
      <c r="L214" s="192"/>
      <c r="M214" s="197"/>
      <c r="N214" s="198"/>
      <c r="O214" s="198"/>
      <c r="P214" s="198"/>
      <c r="Q214" s="198"/>
      <c r="R214" s="198"/>
      <c r="S214" s="198"/>
      <c r="T214" s="19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93" t="s">
        <v>133</v>
      </c>
      <c r="AU214" s="193" t="s">
        <v>86</v>
      </c>
      <c r="AV214" s="14" t="s">
        <v>86</v>
      </c>
      <c r="AW214" s="14" t="s">
        <v>32</v>
      </c>
      <c r="AX214" s="14" t="s">
        <v>76</v>
      </c>
      <c r="AY214" s="193" t="s">
        <v>124</v>
      </c>
    </row>
    <row r="215" spans="1:51" s="14" customFormat="1" ht="12">
      <c r="A215" s="14"/>
      <c r="B215" s="192"/>
      <c r="C215" s="14"/>
      <c r="D215" s="185" t="s">
        <v>133</v>
      </c>
      <c r="E215" s="193" t="s">
        <v>1</v>
      </c>
      <c r="F215" s="194" t="s">
        <v>142</v>
      </c>
      <c r="G215" s="14"/>
      <c r="H215" s="195">
        <v>0.621</v>
      </c>
      <c r="I215" s="196"/>
      <c r="J215" s="14"/>
      <c r="K215" s="14"/>
      <c r="L215" s="192"/>
      <c r="M215" s="197"/>
      <c r="N215" s="198"/>
      <c r="O215" s="198"/>
      <c r="P215" s="198"/>
      <c r="Q215" s="198"/>
      <c r="R215" s="198"/>
      <c r="S215" s="198"/>
      <c r="T215" s="19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3" t="s">
        <v>133</v>
      </c>
      <c r="AU215" s="193" t="s">
        <v>86</v>
      </c>
      <c r="AV215" s="14" t="s">
        <v>86</v>
      </c>
      <c r="AW215" s="14" t="s">
        <v>32</v>
      </c>
      <c r="AX215" s="14" t="s">
        <v>76</v>
      </c>
      <c r="AY215" s="193" t="s">
        <v>124</v>
      </c>
    </row>
    <row r="216" spans="1:51" s="15" customFormat="1" ht="12">
      <c r="A216" s="15"/>
      <c r="B216" s="200"/>
      <c r="C216" s="15"/>
      <c r="D216" s="185" t="s">
        <v>133</v>
      </c>
      <c r="E216" s="201" t="s">
        <v>1</v>
      </c>
      <c r="F216" s="202" t="s">
        <v>143</v>
      </c>
      <c r="G216" s="15"/>
      <c r="H216" s="203">
        <v>16.414</v>
      </c>
      <c r="I216" s="204"/>
      <c r="J216" s="15"/>
      <c r="K216" s="15"/>
      <c r="L216" s="200"/>
      <c r="M216" s="205"/>
      <c r="N216" s="206"/>
      <c r="O216" s="206"/>
      <c r="P216" s="206"/>
      <c r="Q216" s="206"/>
      <c r="R216" s="206"/>
      <c r="S216" s="206"/>
      <c r="T216" s="20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01" t="s">
        <v>133</v>
      </c>
      <c r="AU216" s="201" t="s">
        <v>86</v>
      </c>
      <c r="AV216" s="15" t="s">
        <v>131</v>
      </c>
      <c r="AW216" s="15" t="s">
        <v>32</v>
      </c>
      <c r="AX216" s="15" t="s">
        <v>84</v>
      </c>
      <c r="AY216" s="201" t="s">
        <v>124</v>
      </c>
    </row>
    <row r="217" spans="1:65" s="2" customFormat="1" ht="33" customHeight="1">
      <c r="A217" s="37"/>
      <c r="B217" s="170"/>
      <c r="C217" s="171" t="s">
        <v>237</v>
      </c>
      <c r="D217" s="171" t="s">
        <v>126</v>
      </c>
      <c r="E217" s="172" t="s">
        <v>238</v>
      </c>
      <c r="F217" s="173" t="s">
        <v>239</v>
      </c>
      <c r="G217" s="174" t="s">
        <v>129</v>
      </c>
      <c r="H217" s="175">
        <v>11.604</v>
      </c>
      <c r="I217" s="176"/>
      <c r="J217" s="177">
        <f>ROUND(I217*H217,2)</f>
        <v>0</v>
      </c>
      <c r="K217" s="173" t="s">
        <v>130</v>
      </c>
      <c r="L217" s="38"/>
      <c r="M217" s="178" t="s">
        <v>1</v>
      </c>
      <c r="N217" s="179" t="s">
        <v>41</v>
      </c>
      <c r="O217" s="76"/>
      <c r="P217" s="180">
        <f>O217*H217</f>
        <v>0</v>
      </c>
      <c r="Q217" s="180">
        <v>0.20745</v>
      </c>
      <c r="R217" s="180">
        <f>Q217*H217</f>
        <v>2.4072497999999998</v>
      </c>
      <c r="S217" s="180">
        <v>0</v>
      </c>
      <c r="T217" s="18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2" t="s">
        <v>131</v>
      </c>
      <c r="AT217" s="182" t="s">
        <v>126</v>
      </c>
      <c r="AU217" s="182" t="s">
        <v>86</v>
      </c>
      <c r="AY217" s="18" t="s">
        <v>124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8" t="s">
        <v>84</v>
      </c>
      <c r="BK217" s="183">
        <f>ROUND(I217*H217,2)</f>
        <v>0</v>
      </c>
      <c r="BL217" s="18" t="s">
        <v>131</v>
      </c>
      <c r="BM217" s="182" t="s">
        <v>240</v>
      </c>
    </row>
    <row r="218" spans="1:51" s="14" customFormat="1" ht="12">
      <c r="A218" s="14"/>
      <c r="B218" s="192"/>
      <c r="C218" s="14"/>
      <c r="D218" s="185" t="s">
        <v>133</v>
      </c>
      <c r="E218" s="193" t="s">
        <v>1</v>
      </c>
      <c r="F218" s="194" t="s">
        <v>241</v>
      </c>
      <c r="G218" s="14"/>
      <c r="H218" s="195">
        <v>11.604</v>
      </c>
      <c r="I218" s="196"/>
      <c r="J218" s="14"/>
      <c r="K218" s="14"/>
      <c r="L218" s="192"/>
      <c r="M218" s="197"/>
      <c r="N218" s="198"/>
      <c r="O218" s="198"/>
      <c r="P218" s="198"/>
      <c r="Q218" s="198"/>
      <c r="R218" s="198"/>
      <c r="S218" s="198"/>
      <c r="T218" s="19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193" t="s">
        <v>133</v>
      </c>
      <c r="AU218" s="193" t="s">
        <v>86</v>
      </c>
      <c r="AV218" s="14" t="s">
        <v>86</v>
      </c>
      <c r="AW218" s="14" t="s">
        <v>32</v>
      </c>
      <c r="AX218" s="14" t="s">
        <v>84</v>
      </c>
      <c r="AY218" s="193" t="s">
        <v>124</v>
      </c>
    </row>
    <row r="219" spans="1:65" s="2" customFormat="1" ht="24.15" customHeight="1">
      <c r="A219" s="37"/>
      <c r="B219" s="170"/>
      <c r="C219" s="171" t="s">
        <v>242</v>
      </c>
      <c r="D219" s="171" t="s">
        <v>126</v>
      </c>
      <c r="E219" s="172" t="s">
        <v>243</v>
      </c>
      <c r="F219" s="173" t="s">
        <v>244</v>
      </c>
      <c r="G219" s="174" t="s">
        <v>129</v>
      </c>
      <c r="H219" s="175">
        <v>60</v>
      </c>
      <c r="I219" s="176"/>
      <c r="J219" s="177">
        <f>ROUND(I219*H219,2)</f>
        <v>0</v>
      </c>
      <c r="K219" s="173" t="s">
        <v>130</v>
      </c>
      <c r="L219" s="38"/>
      <c r="M219" s="178" t="s">
        <v>1</v>
      </c>
      <c r="N219" s="179" t="s">
        <v>41</v>
      </c>
      <c r="O219" s="76"/>
      <c r="P219" s="180">
        <f>O219*H219</f>
        <v>0</v>
      </c>
      <c r="Q219" s="180">
        <v>0.1837</v>
      </c>
      <c r="R219" s="180">
        <f>Q219*H219</f>
        <v>11.022</v>
      </c>
      <c r="S219" s="180">
        <v>0</v>
      </c>
      <c r="T219" s="18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2" t="s">
        <v>131</v>
      </c>
      <c r="AT219" s="182" t="s">
        <v>126</v>
      </c>
      <c r="AU219" s="182" t="s">
        <v>86</v>
      </c>
      <c r="AY219" s="18" t="s">
        <v>124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18" t="s">
        <v>84</v>
      </c>
      <c r="BK219" s="183">
        <f>ROUND(I219*H219,2)</f>
        <v>0</v>
      </c>
      <c r="BL219" s="18" t="s">
        <v>131</v>
      </c>
      <c r="BM219" s="182" t="s">
        <v>245</v>
      </c>
    </row>
    <row r="220" spans="1:51" s="13" customFormat="1" ht="12">
      <c r="A220" s="13"/>
      <c r="B220" s="184"/>
      <c r="C220" s="13"/>
      <c r="D220" s="185" t="s">
        <v>133</v>
      </c>
      <c r="E220" s="186" t="s">
        <v>1</v>
      </c>
      <c r="F220" s="187" t="s">
        <v>134</v>
      </c>
      <c r="G220" s="13"/>
      <c r="H220" s="186" t="s">
        <v>1</v>
      </c>
      <c r="I220" s="188"/>
      <c r="J220" s="13"/>
      <c r="K220" s="13"/>
      <c r="L220" s="184"/>
      <c r="M220" s="189"/>
      <c r="N220" s="190"/>
      <c r="O220" s="190"/>
      <c r="P220" s="190"/>
      <c r="Q220" s="190"/>
      <c r="R220" s="190"/>
      <c r="S220" s="190"/>
      <c r="T220" s="19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6" t="s">
        <v>133</v>
      </c>
      <c r="AU220" s="186" t="s">
        <v>86</v>
      </c>
      <c r="AV220" s="13" t="s">
        <v>84</v>
      </c>
      <c r="AW220" s="13" t="s">
        <v>32</v>
      </c>
      <c r="AX220" s="13" t="s">
        <v>76</v>
      </c>
      <c r="AY220" s="186" t="s">
        <v>124</v>
      </c>
    </row>
    <row r="221" spans="1:51" s="13" customFormat="1" ht="12">
      <c r="A221" s="13"/>
      <c r="B221" s="184"/>
      <c r="C221" s="13"/>
      <c r="D221" s="185" t="s">
        <v>133</v>
      </c>
      <c r="E221" s="186" t="s">
        <v>1</v>
      </c>
      <c r="F221" s="187" t="s">
        <v>199</v>
      </c>
      <c r="G221" s="13"/>
      <c r="H221" s="186" t="s">
        <v>1</v>
      </c>
      <c r="I221" s="188"/>
      <c r="J221" s="13"/>
      <c r="K221" s="13"/>
      <c r="L221" s="184"/>
      <c r="M221" s="189"/>
      <c r="N221" s="190"/>
      <c r="O221" s="190"/>
      <c r="P221" s="190"/>
      <c r="Q221" s="190"/>
      <c r="R221" s="190"/>
      <c r="S221" s="190"/>
      <c r="T221" s="19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6" t="s">
        <v>133</v>
      </c>
      <c r="AU221" s="186" t="s">
        <v>86</v>
      </c>
      <c r="AV221" s="13" t="s">
        <v>84</v>
      </c>
      <c r="AW221" s="13" t="s">
        <v>32</v>
      </c>
      <c r="AX221" s="13" t="s">
        <v>76</v>
      </c>
      <c r="AY221" s="186" t="s">
        <v>124</v>
      </c>
    </row>
    <row r="222" spans="1:51" s="14" customFormat="1" ht="12">
      <c r="A222" s="14"/>
      <c r="B222" s="192"/>
      <c r="C222" s="14"/>
      <c r="D222" s="185" t="s">
        <v>133</v>
      </c>
      <c r="E222" s="193" t="s">
        <v>1</v>
      </c>
      <c r="F222" s="194" t="s">
        <v>136</v>
      </c>
      <c r="G222" s="14"/>
      <c r="H222" s="195">
        <v>60</v>
      </c>
      <c r="I222" s="196"/>
      <c r="J222" s="14"/>
      <c r="K222" s="14"/>
      <c r="L222" s="192"/>
      <c r="M222" s="197"/>
      <c r="N222" s="198"/>
      <c r="O222" s="198"/>
      <c r="P222" s="198"/>
      <c r="Q222" s="198"/>
      <c r="R222" s="198"/>
      <c r="S222" s="198"/>
      <c r="T222" s="19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93" t="s">
        <v>133</v>
      </c>
      <c r="AU222" s="193" t="s">
        <v>86</v>
      </c>
      <c r="AV222" s="14" t="s">
        <v>86</v>
      </c>
      <c r="AW222" s="14" t="s">
        <v>32</v>
      </c>
      <c r="AX222" s="14" t="s">
        <v>84</v>
      </c>
      <c r="AY222" s="193" t="s">
        <v>124</v>
      </c>
    </row>
    <row r="223" spans="1:65" s="2" customFormat="1" ht="16.5" customHeight="1">
      <c r="A223" s="37"/>
      <c r="B223" s="170"/>
      <c r="C223" s="212" t="s">
        <v>246</v>
      </c>
      <c r="D223" s="212" t="s">
        <v>220</v>
      </c>
      <c r="E223" s="213" t="s">
        <v>247</v>
      </c>
      <c r="F223" s="214" t="s">
        <v>248</v>
      </c>
      <c r="G223" s="215" t="s">
        <v>129</v>
      </c>
      <c r="H223" s="216">
        <v>61.2</v>
      </c>
      <c r="I223" s="217"/>
      <c r="J223" s="218">
        <f>ROUND(I223*H223,2)</f>
        <v>0</v>
      </c>
      <c r="K223" s="214" t="s">
        <v>1</v>
      </c>
      <c r="L223" s="219"/>
      <c r="M223" s="220" t="s">
        <v>1</v>
      </c>
      <c r="N223" s="221" t="s">
        <v>41</v>
      </c>
      <c r="O223" s="76"/>
      <c r="P223" s="180">
        <f>O223*H223</f>
        <v>0</v>
      </c>
      <c r="Q223" s="180">
        <v>0.1722</v>
      </c>
      <c r="R223" s="180">
        <f>Q223*H223</f>
        <v>10.53864</v>
      </c>
      <c r="S223" s="180">
        <v>0</v>
      </c>
      <c r="T223" s="18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2" t="s">
        <v>176</v>
      </c>
      <c r="AT223" s="182" t="s">
        <v>220</v>
      </c>
      <c r="AU223" s="182" t="s">
        <v>86</v>
      </c>
      <c r="AY223" s="18" t="s">
        <v>124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8" t="s">
        <v>84</v>
      </c>
      <c r="BK223" s="183">
        <f>ROUND(I223*H223,2)</f>
        <v>0</v>
      </c>
      <c r="BL223" s="18" t="s">
        <v>131</v>
      </c>
      <c r="BM223" s="182" t="s">
        <v>249</v>
      </c>
    </row>
    <row r="224" spans="1:51" s="14" customFormat="1" ht="12">
      <c r="A224" s="14"/>
      <c r="B224" s="192"/>
      <c r="C224" s="14"/>
      <c r="D224" s="185" t="s">
        <v>133</v>
      </c>
      <c r="E224" s="14"/>
      <c r="F224" s="194" t="s">
        <v>250</v>
      </c>
      <c r="G224" s="14"/>
      <c r="H224" s="195">
        <v>61.2</v>
      </c>
      <c r="I224" s="196"/>
      <c r="J224" s="14"/>
      <c r="K224" s="14"/>
      <c r="L224" s="192"/>
      <c r="M224" s="197"/>
      <c r="N224" s="198"/>
      <c r="O224" s="198"/>
      <c r="P224" s="198"/>
      <c r="Q224" s="198"/>
      <c r="R224" s="198"/>
      <c r="S224" s="198"/>
      <c r="T224" s="19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3" t="s">
        <v>133</v>
      </c>
      <c r="AU224" s="193" t="s">
        <v>86</v>
      </c>
      <c r="AV224" s="14" t="s">
        <v>86</v>
      </c>
      <c r="AW224" s="14" t="s">
        <v>3</v>
      </c>
      <c r="AX224" s="14" t="s">
        <v>84</v>
      </c>
      <c r="AY224" s="193" t="s">
        <v>124</v>
      </c>
    </row>
    <row r="225" spans="1:65" s="2" customFormat="1" ht="33" customHeight="1">
      <c r="A225" s="37"/>
      <c r="B225" s="170"/>
      <c r="C225" s="171" t="s">
        <v>7</v>
      </c>
      <c r="D225" s="171" t="s">
        <v>126</v>
      </c>
      <c r="E225" s="172" t="s">
        <v>251</v>
      </c>
      <c r="F225" s="173" t="s">
        <v>252</v>
      </c>
      <c r="G225" s="174" t="s">
        <v>129</v>
      </c>
      <c r="H225" s="175">
        <v>10.612</v>
      </c>
      <c r="I225" s="176"/>
      <c r="J225" s="177">
        <f>ROUND(I225*H225,2)</f>
        <v>0</v>
      </c>
      <c r="K225" s="173" t="s">
        <v>130</v>
      </c>
      <c r="L225" s="38"/>
      <c r="M225" s="178" t="s">
        <v>1</v>
      </c>
      <c r="N225" s="179" t="s">
        <v>41</v>
      </c>
      <c r="O225" s="76"/>
      <c r="P225" s="180">
        <f>O225*H225</f>
        <v>0</v>
      </c>
      <c r="Q225" s="180">
        <v>0.101</v>
      </c>
      <c r="R225" s="180">
        <f>Q225*H225</f>
        <v>1.071812</v>
      </c>
      <c r="S225" s="180">
        <v>0</v>
      </c>
      <c r="T225" s="18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2" t="s">
        <v>131</v>
      </c>
      <c r="AT225" s="182" t="s">
        <v>126</v>
      </c>
      <c r="AU225" s="182" t="s">
        <v>86</v>
      </c>
      <c r="AY225" s="18" t="s">
        <v>124</v>
      </c>
      <c r="BE225" s="183">
        <f>IF(N225="základní",J225,0)</f>
        <v>0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18" t="s">
        <v>84</v>
      </c>
      <c r="BK225" s="183">
        <f>ROUND(I225*H225,2)</f>
        <v>0</v>
      </c>
      <c r="BL225" s="18" t="s">
        <v>131</v>
      </c>
      <c r="BM225" s="182" t="s">
        <v>253</v>
      </c>
    </row>
    <row r="226" spans="1:51" s="13" customFormat="1" ht="12">
      <c r="A226" s="13"/>
      <c r="B226" s="184"/>
      <c r="C226" s="13"/>
      <c r="D226" s="185" t="s">
        <v>133</v>
      </c>
      <c r="E226" s="186" t="s">
        <v>1</v>
      </c>
      <c r="F226" s="187" t="s">
        <v>137</v>
      </c>
      <c r="G226" s="13"/>
      <c r="H226" s="186" t="s">
        <v>1</v>
      </c>
      <c r="I226" s="188"/>
      <c r="J226" s="13"/>
      <c r="K226" s="13"/>
      <c r="L226" s="184"/>
      <c r="M226" s="189"/>
      <c r="N226" s="190"/>
      <c r="O226" s="190"/>
      <c r="P226" s="190"/>
      <c r="Q226" s="190"/>
      <c r="R226" s="190"/>
      <c r="S226" s="190"/>
      <c r="T226" s="19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6" t="s">
        <v>133</v>
      </c>
      <c r="AU226" s="186" t="s">
        <v>86</v>
      </c>
      <c r="AV226" s="13" t="s">
        <v>84</v>
      </c>
      <c r="AW226" s="13" t="s">
        <v>32</v>
      </c>
      <c r="AX226" s="13" t="s">
        <v>76</v>
      </c>
      <c r="AY226" s="186" t="s">
        <v>124</v>
      </c>
    </row>
    <row r="227" spans="1:51" s="13" customFormat="1" ht="12">
      <c r="A227" s="13"/>
      <c r="B227" s="184"/>
      <c r="C227" s="13"/>
      <c r="D227" s="185" t="s">
        <v>133</v>
      </c>
      <c r="E227" s="186" t="s">
        <v>1</v>
      </c>
      <c r="F227" s="187" t="s">
        <v>254</v>
      </c>
      <c r="G227" s="13"/>
      <c r="H227" s="186" t="s">
        <v>1</v>
      </c>
      <c r="I227" s="188"/>
      <c r="J227" s="13"/>
      <c r="K227" s="13"/>
      <c r="L227" s="184"/>
      <c r="M227" s="189"/>
      <c r="N227" s="190"/>
      <c r="O227" s="190"/>
      <c r="P227" s="190"/>
      <c r="Q227" s="190"/>
      <c r="R227" s="190"/>
      <c r="S227" s="190"/>
      <c r="T227" s="19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6" t="s">
        <v>133</v>
      </c>
      <c r="AU227" s="186" t="s">
        <v>86</v>
      </c>
      <c r="AV227" s="13" t="s">
        <v>84</v>
      </c>
      <c r="AW227" s="13" t="s">
        <v>32</v>
      </c>
      <c r="AX227" s="13" t="s">
        <v>76</v>
      </c>
      <c r="AY227" s="186" t="s">
        <v>124</v>
      </c>
    </row>
    <row r="228" spans="1:51" s="14" customFormat="1" ht="12">
      <c r="A228" s="14"/>
      <c r="B228" s="192"/>
      <c r="C228" s="14"/>
      <c r="D228" s="185" t="s">
        <v>133</v>
      </c>
      <c r="E228" s="193" t="s">
        <v>1</v>
      </c>
      <c r="F228" s="194" t="s">
        <v>139</v>
      </c>
      <c r="G228" s="14"/>
      <c r="H228" s="195">
        <v>7.699</v>
      </c>
      <c r="I228" s="196"/>
      <c r="J228" s="14"/>
      <c r="K228" s="14"/>
      <c r="L228" s="192"/>
      <c r="M228" s="197"/>
      <c r="N228" s="198"/>
      <c r="O228" s="198"/>
      <c r="P228" s="198"/>
      <c r="Q228" s="198"/>
      <c r="R228" s="198"/>
      <c r="S228" s="198"/>
      <c r="T228" s="19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3" t="s">
        <v>133</v>
      </c>
      <c r="AU228" s="193" t="s">
        <v>86</v>
      </c>
      <c r="AV228" s="14" t="s">
        <v>86</v>
      </c>
      <c r="AW228" s="14" t="s">
        <v>32</v>
      </c>
      <c r="AX228" s="14" t="s">
        <v>76</v>
      </c>
      <c r="AY228" s="193" t="s">
        <v>124</v>
      </c>
    </row>
    <row r="229" spans="1:51" s="14" customFormat="1" ht="12">
      <c r="A229" s="14"/>
      <c r="B229" s="192"/>
      <c r="C229" s="14"/>
      <c r="D229" s="185" t="s">
        <v>133</v>
      </c>
      <c r="E229" s="193" t="s">
        <v>1</v>
      </c>
      <c r="F229" s="194" t="s">
        <v>140</v>
      </c>
      <c r="G229" s="14"/>
      <c r="H229" s="195">
        <v>2.112</v>
      </c>
      <c r="I229" s="196"/>
      <c r="J229" s="14"/>
      <c r="K229" s="14"/>
      <c r="L229" s="192"/>
      <c r="M229" s="197"/>
      <c r="N229" s="198"/>
      <c r="O229" s="198"/>
      <c r="P229" s="198"/>
      <c r="Q229" s="198"/>
      <c r="R229" s="198"/>
      <c r="S229" s="198"/>
      <c r="T229" s="19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93" t="s">
        <v>133</v>
      </c>
      <c r="AU229" s="193" t="s">
        <v>86</v>
      </c>
      <c r="AV229" s="14" t="s">
        <v>86</v>
      </c>
      <c r="AW229" s="14" t="s">
        <v>32</v>
      </c>
      <c r="AX229" s="14" t="s">
        <v>76</v>
      </c>
      <c r="AY229" s="193" t="s">
        <v>124</v>
      </c>
    </row>
    <row r="230" spans="1:51" s="14" customFormat="1" ht="12">
      <c r="A230" s="14"/>
      <c r="B230" s="192"/>
      <c r="C230" s="14"/>
      <c r="D230" s="185" t="s">
        <v>133</v>
      </c>
      <c r="E230" s="193" t="s">
        <v>1</v>
      </c>
      <c r="F230" s="194" t="s">
        <v>141</v>
      </c>
      <c r="G230" s="14"/>
      <c r="H230" s="195">
        <v>0.18</v>
      </c>
      <c r="I230" s="196"/>
      <c r="J230" s="14"/>
      <c r="K230" s="14"/>
      <c r="L230" s="192"/>
      <c r="M230" s="197"/>
      <c r="N230" s="198"/>
      <c r="O230" s="198"/>
      <c r="P230" s="198"/>
      <c r="Q230" s="198"/>
      <c r="R230" s="198"/>
      <c r="S230" s="198"/>
      <c r="T230" s="19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3" t="s">
        <v>133</v>
      </c>
      <c r="AU230" s="193" t="s">
        <v>86</v>
      </c>
      <c r="AV230" s="14" t="s">
        <v>86</v>
      </c>
      <c r="AW230" s="14" t="s">
        <v>32</v>
      </c>
      <c r="AX230" s="14" t="s">
        <v>76</v>
      </c>
      <c r="AY230" s="193" t="s">
        <v>124</v>
      </c>
    </row>
    <row r="231" spans="1:51" s="14" customFormat="1" ht="12">
      <c r="A231" s="14"/>
      <c r="B231" s="192"/>
      <c r="C231" s="14"/>
      <c r="D231" s="185" t="s">
        <v>133</v>
      </c>
      <c r="E231" s="193" t="s">
        <v>1</v>
      </c>
      <c r="F231" s="194" t="s">
        <v>142</v>
      </c>
      <c r="G231" s="14"/>
      <c r="H231" s="195">
        <v>0.621</v>
      </c>
      <c r="I231" s="196"/>
      <c r="J231" s="14"/>
      <c r="K231" s="14"/>
      <c r="L231" s="192"/>
      <c r="M231" s="197"/>
      <c r="N231" s="198"/>
      <c r="O231" s="198"/>
      <c r="P231" s="198"/>
      <c r="Q231" s="198"/>
      <c r="R231" s="198"/>
      <c r="S231" s="198"/>
      <c r="T231" s="19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3" t="s">
        <v>133</v>
      </c>
      <c r="AU231" s="193" t="s">
        <v>86</v>
      </c>
      <c r="AV231" s="14" t="s">
        <v>86</v>
      </c>
      <c r="AW231" s="14" t="s">
        <v>32</v>
      </c>
      <c r="AX231" s="14" t="s">
        <v>76</v>
      </c>
      <c r="AY231" s="193" t="s">
        <v>124</v>
      </c>
    </row>
    <row r="232" spans="1:51" s="15" customFormat="1" ht="12">
      <c r="A232" s="15"/>
      <c r="B232" s="200"/>
      <c r="C232" s="15"/>
      <c r="D232" s="185" t="s">
        <v>133</v>
      </c>
      <c r="E232" s="201" t="s">
        <v>1</v>
      </c>
      <c r="F232" s="202" t="s">
        <v>143</v>
      </c>
      <c r="G232" s="15"/>
      <c r="H232" s="203">
        <v>10.612</v>
      </c>
      <c r="I232" s="204"/>
      <c r="J232" s="15"/>
      <c r="K232" s="15"/>
      <c r="L232" s="200"/>
      <c r="M232" s="205"/>
      <c r="N232" s="206"/>
      <c r="O232" s="206"/>
      <c r="P232" s="206"/>
      <c r="Q232" s="206"/>
      <c r="R232" s="206"/>
      <c r="S232" s="206"/>
      <c r="T232" s="20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01" t="s">
        <v>133</v>
      </c>
      <c r="AU232" s="201" t="s">
        <v>86</v>
      </c>
      <c r="AV232" s="15" t="s">
        <v>131</v>
      </c>
      <c r="AW232" s="15" t="s">
        <v>32</v>
      </c>
      <c r="AX232" s="15" t="s">
        <v>84</v>
      </c>
      <c r="AY232" s="201" t="s">
        <v>124</v>
      </c>
    </row>
    <row r="233" spans="1:63" s="12" customFormat="1" ht="22.8" customHeight="1">
      <c r="A233" s="12"/>
      <c r="B233" s="157"/>
      <c r="C233" s="12"/>
      <c r="D233" s="158" t="s">
        <v>75</v>
      </c>
      <c r="E233" s="168" t="s">
        <v>183</v>
      </c>
      <c r="F233" s="168" t="s">
        <v>255</v>
      </c>
      <c r="G233" s="12"/>
      <c r="H233" s="12"/>
      <c r="I233" s="160"/>
      <c r="J233" s="169">
        <f>BK233</f>
        <v>0</v>
      </c>
      <c r="K233" s="12"/>
      <c r="L233" s="157"/>
      <c r="M233" s="162"/>
      <c r="N233" s="163"/>
      <c r="O233" s="163"/>
      <c r="P233" s="164">
        <f>SUM(P234:P318)</f>
        <v>0</v>
      </c>
      <c r="Q233" s="163"/>
      <c r="R233" s="164">
        <f>SUM(R234:R318)</f>
        <v>18.306742579999998</v>
      </c>
      <c r="S233" s="163"/>
      <c r="T233" s="165">
        <f>SUM(T234:T318)</f>
        <v>47.29487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58" t="s">
        <v>84</v>
      </c>
      <c r="AT233" s="166" t="s">
        <v>75</v>
      </c>
      <c r="AU233" s="166" t="s">
        <v>84</v>
      </c>
      <c r="AY233" s="158" t="s">
        <v>124</v>
      </c>
      <c r="BK233" s="167">
        <f>SUM(BK234:BK318)</f>
        <v>0</v>
      </c>
    </row>
    <row r="234" spans="1:65" s="2" customFormat="1" ht="24.15" customHeight="1">
      <c r="A234" s="37"/>
      <c r="B234" s="170"/>
      <c r="C234" s="171" t="s">
        <v>256</v>
      </c>
      <c r="D234" s="171" t="s">
        <v>126</v>
      </c>
      <c r="E234" s="172" t="s">
        <v>257</v>
      </c>
      <c r="F234" s="173" t="s">
        <v>258</v>
      </c>
      <c r="G234" s="174" t="s">
        <v>163</v>
      </c>
      <c r="H234" s="175">
        <v>16</v>
      </c>
      <c r="I234" s="176"/>
      <c r="J234" s="177">
        <f>ROUND(I234*H234,2)</f>
        <v>0</v>
      </c>
      <c r="K234" s="173" t="s">
        <v>130</v>
      </c>
      <c r="L234" s="38"/>
      <c r="M234" s="178" t="s">
        <v>1</v>
      </c>
      <c r="N234" s="179" t="s">
        <v>41</v>
      </c>
      <c r="O234" s="76"/>
      <c r="P234" s="180">
        <f>O234*H234</f>
        <v>0</v>
      </c>
      <c r="Q234" s="180">
        <v>0.20219</v>
      </c>
      <c r="R234" s="180">
        <f>Q234*H234</f>
        <v>3.23504</v>
      </c>
      <c r="S234" s="180">
        <v>0</v>
      </c>
      <c r="T234" s="18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2" t="s">
        <v>131</v>
      </c>
      <c r="AT234" s="182" t="s">
        <v>126</v>
      </c>
      <c r="AU234" s="182" t="s">
        <v>86</v>
      </c>
      <c r="AY234" s="18" t="s">
        <v>124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8" t="s">
        <v>84</v>
      </c>
      <c r="BK234" s="183">
        <f>ROUND(I234*H234,2)</f>
        <v>0</v>
      </c>
      <c r="BL234" s="18" t="s">
        <v>131</v>
      </c>
      <c r="BM234" s="182" t="s">
        <v>259</v>
      </c>
    </row>
    <row r="235" spans="1:65" s="2" customFormat="1" ht="16.5" customHeight="1">
      <c r="A235" s="37"/>
      <c r="B235" s="170"/>
      <c r="C235" s="212" t="s">
        <v>260</v>
      </c>
      <c r="D235" s="212" t="s">
        <v>220</v>
      </c>
      <c r="E235" s="213" t="s">
        <v>261</v>
      </c>
      <c r="F235" s="214" t="s">
        <v>262</v>
      </c>
      <c r="G235" s="215" t="s">
        <v>163</v>
      </c>
      <c r="H235" s="216">
        <v>16.32</v>
      </c>
      <c r="I235" s="217"/>
      <c r="J235" s="218">
        <f>ROUND(I235*H235,2)</f>
        <v>0</v>
      </c>
      <c r="K235" s="214" t="s">
        <v>130</v>
      </c>
      <c r="L235" s="219"/>
      <c r="M235" s="220" t="s">
        <v>1</v>
      </c>
      <c r="N235" s="221" t="s">
        <v>41</v>
      </c>
      <c r="O235" s="76"/>
      <c r="P235" s="180">
        <f>O235*H235</f>
        <v>0</v>
      </c>
      <c r="Q235" s="180">
        <v>0.04</v>
      </c>
      <c r="R235" s="180">
        <f>Q235*H235</f>
        <v>0.6528</v>
      </c>
      <c r="S235" s="180">
        <v>0</v>
      </c>
      <c r="T235" s="18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2" t="s">
        <v>176</v>
      </c>
      <c r="AT235" s="182" t="s">
        <v>220</v>
      </c>
      <c r="AU235" s="182" t="s">
        <v>86</v>
      </c>
      <c r="AY235" s="18" t="s">
        <v>124</v>
      </c>
      <c r="BE235" s="183">
        <f>IF(N235="základní",J235,0)</f>
        <v>0</v>
      </c>
      <c r="BF235" s="183">
        <f>IF(N235="snížená",J235,0)</f>
        <v>0</v>
      </c>
      <c r="BG235" s="183">
        <f>IF(N235="zákl. přenesená",J235,0)</f>
        <v>0</v>
      </c>
      <c r="BH235" s="183">
        <f>IF(N235="sníž. přenesená",J235,0)</f>
        <v>0</v>
      </c>
      <c r="BI235" s="183">
        <f>IF(N235="nulová",J235,0)</f>
        <v>0</v>
      </c>
      <c r="BJ235" s="18" t="s">
        <v>84</v>
      </c>
      <c r="BK235" s="183">
        <f>ROUND(I235*H235,2)</f>
        <v>0</v>
      </c>
      <c r="BL235" s="18" t="s">
        <v>131</v>
      </c>
      <c r="BM235" s="182" t="s">
        <v>263</v>
      </c>
    </row>
    <row r="236" spans="1:51" s="14" customFormat="1" ht="12">
      <c r="A236" s="14"/>
      <c r="B236" s="192"/>
      <c r="C236" s="14"/>
      <c r="D236" s="185" t="s">
        <v>133</v>
      </c>
      <c r="E236" s="14"/>
      <c r="F236" s="194" t="s">
        <v>264</v>
      </c>
      <c r="G236" s="14"/>
      <c r="H236" s="195">
        <v>16.32</v>
      </c>
      <c r="I236" s="196"/>
      <c r="J236" s="14"/>
      <c r="K236" s="14"/>
      <c r="L236" s="192"/>
      <c r="M236" s="197"/>
      <c r="N236" s="198"/>
      <c r="O236" s="198"/>
      <c r="P236" s="198"/>
      <c r="Q236" s="198"/>
      <c r="R236" s="198"/>
      <c r="S236" s="198"/>
      <c r="T236" s="19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3" t="s">
        <v>133</v>
      </c>
      <c r="AU236" s="193" t="s">
        <v>86</v>
      </c>
      <c r="AV236" s="14" t="s">
        <v>86</v>
      </c>
      <c r="AW236" s="14" t="s">
        <v>3</v>
      </c>
      <c r="AX236" s="14" t="s">
        <v>84</v>
      </c>
      <c r="AY236" s="193" t="s">
        <v>124</v>
      </c>
    </row>
    <row r="237" spans="1:65" s="2" customFormat="1" ht="33" customHeight="1">
      <c r="A237" s="37"/>
      <c r="B237" s="170"/>
      <c r="C237" s="171" t="s">
        <v>265</v>
      </c>
      <c r="D237" s="171" t="s">
        <v>126</v>
      </c>
      <c r="E237" s="172" t="s">
        <v>266</v>
      </c>
      <c r="F237" s="173" t="s">
        <v>267</v>
      </c>
      <c r="G237" s="174" t="s">
        <v>163</v>
      </c>
      <c r="H237" s="175">
        <v>16.1</v>
      </c>
      <c r="I237" s="176"/>
      <c r="J237" s="177">
        <f>ROUND(I237*H237,2)</f>
        <v>0</v>
      </c>
      <c r="K237" s="173" t="s">
        <v>130</v>
      </c>
      <c r="L237" s="38"/>
      <c r="M237" s="178" t="s">
        <v>1</v>
      </c>
      <c r="N237" s="179" t="s">
        <v>41</v>
      </c>
      <c r="O237" s="76"/>
      <c r="P237" s="180">
        <f>O237*H237</f>
        <v>0</v>
      </c>
      <c r="Q237" s="180">
        <v>0.16849</v>
      </c>
      <c r="R237" s="180">
        <f>Q237*H237</f>
        <v>2.712689</v>
      </c>
      <c r="S237" s="180">
        <v>0</v>
      </c>
      <c r="T237" s="18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2" t="s">
        <v>131</v>
      </c>
      <c r="AT237" s="182" t="s">
        <v>126</v>
      </c>
      <c r="AU237" s="182" t="s">
        <v>86</v>
      </c>
      <c r="AY237" s="18" t="s">
        <v>124</v>
      </c>
      <c r="BE237" s="183">
        <f>IF(N237="základní",J237,0)</f>
        <v>0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18" t="s">
        <v>84</v>
      </c>
      <c r="BK237" s="183">
        <f>ROUND(I237*H237,2)</f>
        <v>0</v>
      </c>
      <c r="BL237" s="18" t="s">
        <v>131</v>
      </c>
      <c r="BM237" s="182" t="s">
        <v>268</v>
      </c>
    </row>
    <row r="238" spans="1:65" s="2" customFormat="1" ht="16.5" customHeight="1">
      <c r="A238" s="37"/>
      <c r="B238" s="170"/>
      <c r="C238" s="212" t="s">
        <v>269</v>
      </c>
      <c r="D238" s="212" t="s">
        <v>220</v>
      </c>
      <c r="E238" s="213" t="s">
        <v>270</v>
      </c>
      <c r="F238" s="214" t="s">
        <v>271</v>
      </c>
      <c r="G238" s="215" t="s">
        <v>163</v>
      </c>
      <c r="H238" s="216">
        <v>16.422</v>
      </c>
      <c r="I238" s="217"/>
      <c r="J238" s="218">
        <f>ROUND(I238*H238,2)</f>
        <v>0</v>
      </c>
      <c r="K238" s="214" t="s">
        <v>130</v>
      </c>
      <c r="L238" s="219"/>
      <c r="M238" s="220" t="s">
        <v>1</v>
      </c>
      <c r="N238" s="221" t="s">
        <v>41</v>
      </c>
      <c r="O238" s="76"/>
      <c r="P238" s="180">
        <f>O238*H238</f>
        <v>0</v>
      </c>
      <c r="Q238" s="180">
        <v>0.05612</v>
      </c>
      <c r="R238" s="180">
        <f>Q238*H238</f>
        <v>0.9216026400000001</v>
      </c>
      <c r="S238" s="180">
        <v>0</v>
      </c>
      <c r="T238" s="18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2" t="s">
        <v>176</v>
      </c>
      <c r="AT238" s="182" t="s">
        <v>220</v>
      </c>
      <c r="AU238" s="182" t="s">
        <v>86</v>
      </c>
      <c r="AY238" s="18" t="s">
        <v>124</v>
      </c>
      <c r="BE238" s="183">
        <f>IF(N238="základní",J238,0)</f>
        <v>0</v>
      </c>
      <c r="BF238" s="183">
        <f>IF(N238="snížená",J238,0)</f>
        <v>0</v>
      </c>
      <c r="BG238" s="183">
        <f>IF(N238="zákl. přenesená",J238,0)</f>
        <v>0</v>
      </c>
      <c r="BH238" s="183">
        <f>IF(N238="sníž. přenesená",J238,0)</f>
        <v>0</v>
      </c>
      <c r="BI238" s="183">
        <f>IF(N238="nulová",J238,0)</f>
        <v>0</v>
      </c>
      <c r="BJ238" s="18" t="s">
        <v>84</v>
      </c>
      <c r="BK238" s="183">
        <f>ROUND(I238*H238,2)</f>
        <v>0</v>
      </c>
      <c r="BL238" s="18" t="s">
        <v>131</v>
      </c>
      <c r="BM238" s="182" t="s">
        <v>272</v>
      </c>
    </row>
    <row r="239" spans="1:51" s="14" customFormat="1" ht="12">
      <c r="A239" s="14"/>
      <c r="B239" s="192"/>
      <c r="C239" s="14"/>
      <c r="D239" s="185" t="s">
        <v>133</v>
      </c>
      <c r="E239" s="14"/>
      <c r="F239" s="194" t="s">
        <v>273</v>
      </c>
      <c r="G239" s="14"/>
      <c r="H239" s="195">
        <v>16.422</v>
      </c>
      <c r="I239" s="196"/>
      <c r="J239" s="14"/>
      <c r="K239" s="14"/>
      <c r="L239" s="192"/>
      <c r="M239" s="197"/>
      <c r="N239" s="198"/>
      <c r="O239" s="198"/>
      <c r="P239" s="198"/>
      <c r="Q239" s="198"/>
      <c r="R239" s="198"/>
      <c r="S239" s="198"/>
      <c r="T239" s="19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193" t="s">
        <v>133</v>
      </c>
      <c r="AU239" s="193" t="s">
        <v>86</v>
      </c>
      <c r="AV239" s="14" t="s">
        <v>86</v>
      </c>
      <c r="AW239" s="14" t="s">
        <v>3</v>
      </c>
      <c r="AX239" s="14" t="s">
        <v>84</v>
      </c>
      <c r="AY239" s="193" t="s">
        <v>124</v>
      </c>
    </row>
    <row r="240" spans="1:65" s="2" customFormat="1" ht="24.15" customHeight="1">
      <c r="A240" s="37"/>
      <c r="B240" s="170"/>
      <c r="C240" s="171" t="s">
        <v>274</v>
      </c>
      <c r="D240" s="171" t="s">
        <v>126</v>
      </c>
      <c r="E240" s="172" t="s">
        <v>275</v>
      </c>
      <c r="F240" s="173" t="s">
        <v>276</v>
      </c>
      <c r="G240" s="174" t="s">
        <v>163</v>
      </c>
      <c r="H240" s="175">
        <v>21.74</v>
      </c>
      <c r="I240" s="176"/>
      <c r="J240" s="177">
        <f>ROUND(I240*H240,2)</f>
        <v>0</v>
      </c>
      <c r="K240" s="173" t="s">
        <v>130</v>
      </c>
      <c r="L240" s="38"/>
      <c r="M240" s="178" t="s">
        <v>1</v>
      </c>
      <c r="N240" s="179" t="s">
        <v>41</v>
      </c>
      <c r="O240" s="76"/>
      <c r="P240" s="180">
        <f>O240*H240</f>
        <v>0</v>
      </c>
      <c r="Q240" s="180">
        <v>0</v>
      </c>
      <c r="R240" s="180">
        <f>Q240*H240</f>
        <v>0</v>
      </c>
      <c r="S240" s="180">
        <v>0</v>
      </c>
      <c r="T240" s="181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2" t="s">
        <v>131</v>
      </c>
      <c r="AT240" s="182" t="s">
        <v>126</v>
      </c>
      <c r="AU240" s="182" t="s">
        <v>86</v>
      </c>
      <c r="AY240" s="18" t="s">
        <v>124</v>
      </c>
      <c r="BE240" s="183">
        <f>IF(N240="základní",J240,0)</f>
        <v>0</v>
      </c>
      <c r="BF240" s="183">
        <f>IF(N240="snížená",J240,0)</f>
        <v>0</v>
      </c>
      <c r="BG240" s="183">
        <f>IF(N240="zákl. přenesená",J240,0)</f>
        <v>0</v>
      </c>
      <c r="BH240" s="183">
        <f>IF(N240="sníž. přenesená",J240,0)</f>
        <v>0</v>
      </c>
      <c r="BI240" s="183">
        <f>IF(N240="nulová",J240,0)</f>
        <v>0</v>
      </c>
      <c r="BJ240" s="18" t="s">
        <v>84</v>
      </c>
      <c r="BK240" s="183">
        <f>ROUND(I240*H240,2)</f>
        <v>0</v>
      </c>
      <c r="BL240" s="18" t="s">
        <v>131</v>
      </c>
      <c r="BM240" s="182" t="s">
        <v>277</v>
      </c>
    </row>
    <row r="241" spans="1:51" s="13" customFormat="1" ht="12">
      <c r="A241" s="13"/>
      <c r="B241" s="184"/>
      <c r="C241" s="13"/>
      <c r="D241" s="185" t="s">
        <v>133</v>
      </c>
      <c r="E241" s="186" t="s">
        <v>1</v>
      </c>
      <c r="F241" s="187" t="s">
        <v>137</v>
      </c>
      <c r="G241" s="13"/>
      <c r="H241" s="186" t="s">
        <v>1</v>
      </c>
      <c r="I241" s="188"/>
      <c r="J241" s="13"/>
      <c r="K241" s="13"/>
      <c r="L241" s="184"/>
      <c r="M241" s="189"/>
      <c r="N241" s="190"/>
      <c r="O241" s="190"/>
      <c r="P241" s="190"/>
      <c r="Q241" s="190"/>
      <c r="R241" s="190"/>
      <c r="S241" s="190"/>
      <c r="T241" s="19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6" t="s">
        <v>133</v>
      </c>
      <c r="AU241" s="186" t="s">
        <v>86</v>
      </c>
      <c r="AV241" s="13" t="s">
        <v>84</v>
      </c>
      <c r="AW241" s="13" t="s">
        <v>32</v>
      </c>
      <c r="AX241" s="13" t="s">
        <v>76</v>
      </c>
      <c r="AY241" s="186" t="s">
        <v>124</v>
      </c>
    </row>
    <row r="242" spans="1:51" s="14" customFormat="1" ht="12">
      <c r="A242" s="14"/>
      <c r="B242" s="192"/>
      <c r="C242" s="14"/>
      <c r="D242" s="185" t="s">
        <v>133</v>
      </c>
      <c r="E242" s="193" t="s">
        <v>1</v>
      </c>
      <c r="F242" s="194" t="s">
        <v>278</v>
      </c>
      <c r="G242" s="14"/>
      <c r="H242" s="195">
        <v>4.35</v>
      </c>
      <c r="I242" s="196"/>
      <c r="J242" s="14"/>
      <c r="K242" s="14"/>
      <c r="L242" s="192"/>
      <c r="M242" s="197"/>
      <c r="N242" s="198"/>
      <c r="O242" s="198"/>
      <c r="P242" s="198"/>
      <c r="Q242" s="198"/>
      <c r="R242" s="198"/>
      <c r="S242" s="198"/>
      <c r="T242" s="19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3" t="s">
        <v>133</v>
      </c>
      <c r="AU242" s="193" t="s">
        <v>86</v>
      </c>
      <c r="AV242" s="14" t="s">
        <v>86</v>
      </c>
      <c r="AW242" s="14" t="s">
        <v>32</v>
      </c>
      <c r="AX242" s="14" t="s">
        <v>76</v>
      </c>
      <c r="AY242" s="193" t="s">
        <v>124</v>
      </c>
    </row>
    <row r="243" spans="1:51" s="14" customFormat="1" ht="12">
      <c r="A243" s="14"/>
      <c r="B243" s="192"/>
      <c r="C243" s="14"/>
      <c r="D243" s="185" t="s">
        <v>133</v>
      </c>
      <c r="E243" s="193" t="s">
        <v>1</v>
      </c>
      <c r="F243" s="194" t="s">
        <v>278</v>
      </c>
      <c r="G243" s="14"/>
      <c r="H243" s="195">
        <v>4.35</v>
      </c>
      <c r="I243" s="196"/>
      <c r="J243" s="14"/>
      <c r="K243" s="14"/>
      <c r="L243" s="192"/>
      <c r="M243" s="197"/>
      <c r="N243" s="198"/>
      <c r="O243" s="198"/>
      <c r="P243" s="198"/>
      <c r="Q243" s="198"/>
      <c r="R243" s="198"/>
      <c r="S243" s="198"/>
      <c r="T243" s="19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193" t="s">
        <v>133</v>
      </c>
      <c r="AU243" s="193" t="s">
        <v>86</v>
      </c>
      <c r="AV243" s="14" t="s">
        <v>86</v>
      </c>
      <c r="AW243" s="14" t="s">
        <v>32</v>
      </c>
      <c r="AX243" s="14" t="s">
        <v>76</v>
      </c>
      <c r="AY243" s="193" t="s">
        <v>124</v>
      </c>
    </row>
    <row r="244" spans="1:51" s="14" customFormat="1" ht="12">
      <c r="A244" s="14"/>
      <c r="B244" s="192"/>
      <c r="C244" s="14"/>
      <c r="D244" s="185" t="s">
        <v>133</v>
      </c>
      <c r="E244" s="193" t="s">
        <v>1</v>
      </c>
      <c r="F244" s="194" t="s">
        <v>279</v>
      </c>
      <c r="G244" s="14"/>
      <c r="H244" s="195">
        <v>3.77</v>
      </c>
      <c r="I244" s="196"/>
      <c r="J244" s="14"/>
      <c r="K244" s="14"/>
      <c r="L244" s="192"/>
      <c r="M244" s="197"/>
      <c r="N244" s="198"/>
      <c r="O244" s="198"/>
      <c r="P244" s="198"/>
      <c r="Q244" s="198"/>
      <c r="R244" s="198"/>
      <c r="S244" s="198"/>
      <c r="T244" s="19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93" t="s">
        <v>133</v>
      </c>
      <c r="AU244" s="193" t="s">
        <v>86</v>
      </c>
      <c r="AV244" s="14" t="s">
        <v>86</v>
      </c>
      <c r="AW244" s="14" t="s">
        <v>32</v>
      </c>
      <c r="AX244" s="14" t="s">
        <v>76</v>
      </c>
      <c r="AY244" s="193" t="s">
        <v>124</v>
      </c>
    </row>
    <row r="245" spans="1:51" s="14" customFormat="1" ht="12">
      <c r="A245" s="14"/>
      <c r="B245" s="192"/>
      <c r="C245" s="14"/>
      <c r="D245" s="185" t="s">
        <v>133</v>
      </c>
      <c r="E245" s="193" t="s">
        <v>1</v>
      </c>
      <c r="F245" s="194" t="s">
        <v>280</v>
      </c>
      <c r="G245" s="14"/>
      <c r="H245" s="195">
        <v>3.5</v>
      </c>
      <c r="I245" s="196"/>
      <c r="J245" s="14"/>
      <c r="K245" s="14"/>
      <c r="L245" s="192"/>
      <c r="M245" s="197"/>
      <c r="N245" s="198"/>
      <c r="O245" s="198"/>
      <c r="P245" s="198"/>
      <c r="Q245" s="198"/>
      <c r="R245" s="198"/>
      <c r="S245" s="198"/>
      <c r="T245" s="19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193" t="s">
        <v>133</v>
      </c>
      <c r="AU245" s="193" t="s">
        <v>86</v>
      </c>
      <c r="AV245" s="14" t="s">
        <v>86</v>
      </c>
      <c r="AW245" s="14" t="s">
        <v>32</v>
      </c>
      <c r="AX245" s="14" t="s">
        <v>76</v>
      </c>
      <c r="AY245" s="193" t="s">
        <v>124</v>
      </c>
    </row>
    <row r="246" spans="1:51" s="14" customFormat="1" ht="12">
      <c r="A246" s="14"/>
      <c r="B246" s="192"/>
      <c r="C246" s="14"/>
      <c r="D246" s="185" t="s">
        <v>133</v>
      </c>
      <c r="E246" s="193" t="s">
        <v>1</v>
      </c>
      <c r="F246" s="194" t="s">
        <v>281</v>
      </c>
      <c r="G246" s="14"/>
      <c r="H246" s="195">
        <v>5.77</v>
      </c>
      <c r="I246" s="196"/>
      <c r="J246" s="14"/>
      <c r="K246" s="14"/>
      <c r="L246" s="192"/>
      <c r="M246" s="197"/>
      <c r="N246" s="198"/>
      <c r="O246" s="198"/>
      <c r="P246" s="198"/>
      <c r="Q246" s="198"/>
      <c r="R246" s="198"/>
      <c r="S246" s="198"/>
      <c r="T246" s="19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193" t="s">
        <v>133</v>
      </c>
      <c r="AU246" s="193" t="s">
        <v>86</v>
      </c>
      <c r="AV246" s="14" t="s">
        <v>86</v>
      </c>
      <c r="AW246" s="14" t="s">
        <v>32</v>
      </c>
      <c r="AX246" s="14" t="s">
        <v>76</v>
      </c>
      <c r="AY246" s="193" t="s">
        <v>124</v>
      </c>
    </row>
    <row r="247" spans="1:51" s="15" customFormat="1" ht="12">
      <c r="A247" s="15"/>
      <c r="B247" s="200"/>
      <c r="C247" s="15"/>
      <c r="D247" s="185" t="s">
        <v>133</v>
      </c>
      <c r="E247" s="201" t="s">
        <v>1</v>
      </c>
      <c r="F247" s="202" t="s">
        <v>143</v>
      </c>
      <c r="G247" s="15"/>
      <c r="H247" s="203">
        <v>21.74</v>
      </c>
      <c r="I247" s="204"/>
      <c r="J247" s="15"/>
      <c r="K247" s="15"/>
      <c r="L247" s="200"/>
      <c r="M247" s="205"/>
      <c r="N247" s="206"/>
      <c r="O247" s="206"/>
      <c r="P247" s="206"/>
      <c r="Q247" s="206"/>
      <c r="R247" s="206"/>
      <c r="S247" s="206"/>
      <c r="T247" s="207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01" t="s">
        <v>133</v>
      </c>
      <c r="AU247" s="201" t="s">
        <v>86</v>
      </c>
      <c r="AV247" s="15" t="s">
        <v>131</v>
      </c>
      <c r="AW247" s="15" t="s">
        <v>32</v>
      </c>
      <c r="AX247" s="15" t="s">
        <v>84</v>
      </c>
      <c r="AY247" s="201" t="s">
        <v>124</v>
      </c>
    </row>
    <row r="248" spans="1:65" s="2" customFormat="1" ht="24.15" customHeight="1">
      <c r="A248" s="37"/>
      <c r="B248" s="170"/>
      <c r="C248" s="171" t="s">
        <v>282</v>
      </c>
      <c r="D248" s="171" t="s">
        <v>126</v>
      </c>
      <c r="E248" s="172" t="s">
        <v>283</v>
      </c>
      <c r="F248" s="173" t="s">
        <v>284</v>
      </c>
      <c r="G248" s="174" t="s">
        <v>172</v>
      </c>
      <c r="H248" s="175">
        <v>17.733</v>
      </c>
      <c r="I248" s="176"/>
      <c r="J248" s="177">
        <f>ROUND(I248*H248,2)</f>
        <v>0</v>
      </c>
      <c r="K248" s="173" t="s">
        <v>130</v>
      </c>
      <c r="L248" s="38"/>
      <c r="M248" s="178" t="s">
        <v>1</v>
      </c>
      <c r="N248" s="179" t="s">
        <v>41</v>
      </c>
      <c r="O248" s="76"/>
      <c r="P248" s="180">
        <f>O248*H248</f>
        <v>0</v>
      </c>
      <c r="Q248" s="180">
        <v>0</v>
      </c>
      <c r="R248" s="180">
        <f>Q248*H248</f>
        <v>0</v>
      </c>
      <c r="S248" s="180">
        <v>1.8</v>
      </c>
      <c r="T248" s="181">
        <f>S248*H248</f>
        <v>31.919400000000003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2" t="s">
        <v>131</v>
      </c>
      <c r="AT248" s="182" t="s">
        <v>126</v>
      </c>
      <c r="AU248" s="182" t="s">
        <v>86</v>
      </c>
      <c r="AY248" s="18" t="s">
        <v>124</v>
      </c>
      <c r="BE248" s="183">
        <f>IF(N248="základní",J248,0)</f>
        <v>0</v>
      </c>
      <c r="BF248" s="183">
        <f>IF(N248="snížená",J248,0)</f>
        <v>0</v>
      </c>
      <c r="BG248" s="183">
        <f>IF(N248="zákl. přenesená",J248,0)</f>
        <v>0</v>
      </c>
      <c r="BH248" s="183">
        <f>IF(N248="sníž. přenesená",J248,0)</f>
        <v>0</v>
      </c>
      <c r="BI248" s="183">
        <f>IF(N248="nulová",J248,0)</f>
        <v>0</v>
      </c>
      <c r="BJ248" s="18" t="s">
        <v>84</v>
      </c>
      <c r="BK248" s="183">
        <f>ROUND(I248*H248,2)</f>
        <v>0</v>
      </c>
      <c r="BL248" s="18" t="s">
        <v>131</v>
      </c>
      <c r="BM248" s="182" t="s">
        <v>285</v>
      </c>
    </row>
    <row r="249" spans="1:51" s="13" customFormat="1" ht="12">
      <c r="A249" s="13"/>
      <c r="B249" s="184"/>
      <c r="C249" s="13"/>
      <c r="D249" s="185" t="s">
        <v>133</v>
      </c>
      <c r="E249" s="186" t="s">
        <v>1</v>
      </c>
      <c r="F249" s="187" t="s">
        <v>137</v>
      </c>
      <c r="G249" s="13"/>
      <c r="H249" s="186" t="s">
        <v>1</v>
      </c>
      <c r="I249" s="188"/>
      <c r="J249" s="13"/>
      <c r="K249" s="13"/>
      <c r="L249" s="184"/>
      <c r="M249" s="189"/>
      <c r="N249" s="190"/>
      <c r="O249" s="190"/>
      <c r="P249" s="190"/>
      <c r="Q249" s="190"/>
      <c r="R249" s="190"/>
      <c r="S249" s="190"/>
      <c r="T249" s="19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6" t="s">
        <v>133</v>
      </c>
      <c r="AU249" s="186" t="s">
        <v>86</v>
      </c>
      <c r="AV249" s="13" t="s">
        <v>84</v>
      </c>
      <c r="AW249" s="13" t="s">
        <v>32</v>
      </c>
      <c r="AX249" s="13" t="s">
        <v>76</v>
      </c>
      <c r="AY249" s="186" t="s">
        <v>124</v>
      </c>
    </row>
    <row r="250" spans="1:51" s="13" customFormat="1" ht="12">
      <c r="A250" s="13"/>
      <c r="B250" s="184"/>
      <c r="C250" s="13"/>
      <c r="D250" s="185" t="s">
        <v>133</v>
      </c>
      <c r="E250" s="186" t="s">
        <v>1</v>
      </c>
      <c r="F250" s="187" t="s">
        <v>286</v>
      </c>
      <c r="G250" s="13"/>
      <c r="H250" s="186" t="s">
        <v>1</v>
      </c>
      <c r="I250" s="188"/>
      <c r="J250" s="13"/>
      <c r="K250" s="13"/>
      <c r="L250" s="184"/>
      <c r="M250" s="189"/>
      <c r="N250" s="190"/>
      <c r="O250" s="190"/>
      <c r="P250" s="190"/>
      <c r="Q250" s="190"/>
      <c r="R250" s="190"/>
      <c r="S250" s="190"/>
      <c r="T250" s="19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6" t="s">
        <v>133</v>
      </c>
      <c r="AU250" s="186" t="s">
        <v>86</v>
      </c>
      <c r="AV250" s="13" t="s">
        <v>84</v>
      </c>
      <c r="AW250" s="13" t="s">
        <v>32</v>
      </c>
      <c r="AX250" s="13" t="s">
        <v>76</v>
      </c>
      <c r="AY250" s="186" t="s">
        <v>124</v>
      </c>
    </row>
    <row r="251" spans="1:51" s="14" customFormat="1" ht="12">
      <c r="A251" s="14"/>
      <c r="B251" s="192"/>
      <c r="C251" s="14"/>
      <c r="D251" s="185" t="s">
        <v>133</v>
      </c>
      <c r="E251" s="193" t="s">
        <v>1</v>
      </c>
      <c r="F251" s="194" t="s">
        <v>287</v>
      </c>
      <c r="G251" s="14"/>
      <c r="H251" s="195">
        <v>17.733</v>
      </c>
      <c r="I251" s="196"/>
      <c r="J251" s="14"/>
      <c r="K251" s="14"/>
      <c r="L251" s="192"/>
      <c r="M251" s="197"/>
      <c r="N251" s="198"/>
      <c r="O251" s="198"/>
      <c r="P251" s="198"/>
      <c r="Q251" s="198"/>
      <c r="R251" s="198"/>
      <c r="S251" s="198"/>
      <c r="T251" s="19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3" t="s">
        <v>133</v>
      </c>
      <c r="AU251" s="193" t="s">
        <v>86</v>
      </c>
      <c r="AV251" s="14" t="s">
        <v>86</v>
      </c>
      <c r="AW251" s="14" t="s">
        <v>32</v>
      </c>
      <c r="AX251" s="14" t="s">
        <v>84</v>
      </c>
      <c r="AY251" s="193" t="s">
        <v>124</v>
      </c>
    </row>
    <row r="252" spans="1:65" s="2" customFormat="1" ht="24.15" customHeight="1">
      <c r="A252" s="37"/>
      <c r="B252" s="170"/>
      <c r="C252" s="171" t="s">
        <v>288</v>
      </c>
      <c r="D252" s="171" t="s">
        <v>126</v>
      </c>
      <c r="E252" s="172" t="s">
        <v>289</v>
      </c>
      <c r="F252" s="173" t="s">
        <v>290</v>
      </c>
      <c r="G252" s="174" t="s">
        <v>172</v>
      </c>
      <c r="H252" s="175">
        <v>6.353</v>
      </c>
      <c r="I252" s="176"/>
      <c r="J252" s="177">
        <f>ROUND(I252*H252,2)</f>
        <v>0</v>
      </c>
      <c r="K252" s="173" t="s">
        <v>130</v>
      </c>
      <c r="L252" s="38"/>
      <c r="M252" s="178" t="s">
        <v>1</v>
      </c>
      <c r="N252" s="179" t="s">
        <v>41</v>
      </c>
      <c r="O252" s="76"/>
      <c r="P252" s="180">
        <f>O252*H252</f>
        <v>0</v>
      </c>
      <c r="Q252" s="180">
        <v>0</v>
      </c>
      <c r="R252" s="180">
        <f>Q252*H252</f>
        <v>0</v>
      </c>
      <c r="S252" s="180">
        <v>2.2</v>
      </c>
      <c r="T252" s="181">
        <f>S252*H252</f>
        <v>13.976600000000001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2" t="s">
        <v>131</v>
      </c>
      <c r="AT252" s="182" t="s">
        <v>126</v>
      </c>
      <c r="AU252" s="182" t="s">
        <v>86</v>
      </c>
      <c r="AY252" s="18" t="s">
        <v>124</v>
      </c>
      <c r="BE252" s="183">
        <f>IF(N252="základní",J252,0)</f>
        <v>0</v>
      </c>
      <c r="BF252" s="183">
        <f>IF(N252="snížená",J252,0)</f>
        <v>0</v>
      </c>
      <c r="BG252" s="183">
        <f>IF(N252="zákl. přenesená",J252,0)</f>
        <v>0</v>
      </c>
      <c r="BH252" s="183">
        <f>IF(N252="sníž. přenesená",J252,0)</f>
        <v>0</v>
      </c>
      <c r="BI252" s="183">
        <f>IF(N252="nulová",J252,0)</f>
        <v>0</v>
      </c>
      <c r="BJ252" s="18" t="s">
        <v>84</v>
      </c>
      <c r="BK252" s="183">
        <f>ROUND(I252*H252,2)</f>
        <v>0</v>
      </c>
      <c r="BL252" s="18" t="s">
        <v>131</v>
      </c>
      <c r="BM252" s="182" t="s">
        <v>291</v>
      </c>
    </row>
    <row r="253" spans="1:51" s="13" customFormat="1" ht="12">
      <c r="A253" s="13"/>
      <c r="B253" s="184"/>
      <c r="C253" s="13"/>
      <c r="D253" s="185" t="s">
        <v>133</v>
      </c>
      <c r="E253" s="186" t="s">
        <v>1</v>
      </c>
      <c r="F253" s="187" t="s">
        <v>137</v>
      </c>
      <c r="G253" s="13"/>
      <c r="H253" s="186" t="s">
        <v>1</v>
      </c>
      <c r="I253" s="188"/>
      <c r="J253" s="13"/>
      <c r="K253" s="13"/>
      <c r="L253" s="184"/>
      <c r="M253" s="189"/>
      <c r="N253" s="190"/>
      <c r="O253" s="190"/>
      <c r="P253" s="190"/>
      <c r="Q253" s="190"/>
      <c r="R253" s="190"/>
      <c r="S253" s="190"/>
      <c r="T253" s="19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6" t="s">
        <v>133</v>
      </c>
      <c r="AU253" s="186" t="s">
        <v>86</v>
      </c>
      <c r="AV253" s="13" t="s">
        <v>84</v>
      </c>
      <c r="AW253" s="13" t="s">
        <v>32</v>
      </c>
      <c r="AX253" s="13" t="s">
        <v>76</v>
      </c>
      <c r="AY253" s="186" t="s">
        <v>124</v>
      </c>
    </row>
    <row r="254" spans="1:51" s="13" customFormat="1" ht="12">
      <c r="A254" s="13"/>
      <c r="B254" s="184"/>
      <c r="C254" s="13"/>
      <c r="D254" s="185" t="s">
        <v>133</v>
      </c>
      <c r="E254" s="186" t="s">
        <v>1</v>
      </c>
      <c r="F254" s="187" t="s">
        <v>292</v>
      </c>
      <c r="G254" s="13"/>
      <c r="H254" s="186" t="s">
        <v>1</v>
      </c>
      <c r="I254" s="188"/>
      <c r="J254" s="13"/>
      <c r="K254" s="13"/>
      <c r="L254" s="184"/>
      <c r="M254" s="189"/>
      <c r="N254" s="190"/>
      <c r="O254" s="190"/>
      <c r="P254" s="190"/>
      <c r="Q254" s="190"/>
      <c r="R254" s="190"/>
      <c r="S254" s="190"/>
      <c r="T254" s="19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6" t="s">
        <v>133</v>
      </c>
      <c r="AU254" s="186" t="s">
        <v>86</v>
      </c>
      <c r="AV254" s="13" t="s">
        <v>84</v>
      </c>
      <c r="AW254" s="13" t="s">
        <v>32</v>
      </c>
      <c r="AX254" s="13" t="s">
        <v>76</v>
      </c>
      <c r="AY254" s="186" t="s">
        <v>124</v>
      </c>
    </row>
    <row r="255" spans="1:51" s="14" customFormat="1" ht="12">
      <c r="A255" s="14"/>
      <c r="B255" s="192"/>
      <c r="C255" s="14"/>
      <c r="D255" s="185" t="s">
        <v>133</v>
      </c>
      <c r="E255" s="193" t="s">
        <v>1</v>
      </c>
      <c r="F255" s="194" t="s">
        <v>293</v>
      </c>
      <c r="G255" s="14"/>
      <c r="H255" s="195">
        <v>4.88</v>
      </c>
      <c r="I255" s="196"/>
      <c r="J255" s="14"/>
      <c r="K255" s="14"/>
      <c r="L255" s="192"/>
      <c r="M255" s="197"/>
      <c r="N255" s="198"/>
      <c r="O255" s="198"/>
      <c r="P255" s="198"/>
      <c r="Q255" s="198"/>
      <c r="R255" s="198"/>
      <c r="S255" s="198"/>
      <c r="T255" s="19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193" t="s">
        <v>133</v>
      </c>
      <c r="AU255" s="193" t="s">
        <v>86</v>
      </c>
      <c r="AV255" s="14" t="s">
        <v>86</v>
      </c>
      <c r="AW255" s="14" t="s">
        <v>32</v>
      </c>
      <c r="AX255" s="14" t="s">
        <v>76</v>
      </c>
      <c r="AY255" s="193" t="s">
        <v>124</v>
      </c>
    </row>
    <row r="256" spans="1:51" s="14" customFormat="1" ht="12">
      <c r="A256" s="14"/>
      <c r="B256" s="192"/>
      <c r="C256" s="14"/>
      <c r="D256" s="185" t="s">
        <v>133</v>
      </c>
      <c r="E256" s="193" t="s">
        <v>1</v>
      </c>
      <c r="F256" s="194" t="s">
        <v>294</v>
      </c>
      <c r="G256" s="14"/>
      <c r="H256" s="195">
        <v>0.338</v>
      </c>
      <c r="I256" s="196"/>
      <c r="J256" s="14"/>
      <c r="K256" s="14"/>
      <c r="L256" s="192"/>
      <c r="M256" s="197"/>
      <c r="N256" s="198"/>
      <c r="O256" s="198"/>
      <c r="P256" s="198"/>
      <c r="Q256" s="198"/>
      <c r="R256" s="198"/>
      <c r="S256" s="198"/>
      <c r="T256" s="19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93" t="s">
        <v>133</v>
      </c>
      <c r="AU256" s="193" t="s">
        <v>86</v>
      </c>
      <c r="AV256" s="14" t="s">
        <v>86</v>
      </c>
      <c r="AW256" s="14" t="s">
        <v>32</v>
      </c>
      <c r="AX256" s="14" t="s">
        <v>76</v>
      </c>
      <c r="AY256" s="193" t="s">
        <v>124</v>
      </c>
    </row>
    <row r="257" spans="1:51" s="14" customFormat="1" ht="12">
      <c r="A257" s="14"/>
      <c r="B257" s="192"/>
      <c r="C257" s="14"/>
      <c r="D257" s="185" t="s">
        <v>133</v>
      </c>
      <c r="E257" s="193" t="s">
        <v>1</v>
      </c>
      <c r="F257" s="194" t="s">
        <v>295</v>
      </c>
      <c r="G257" s="14"/>
      <c r="H257" s="195">
        <v>1.135</v>
      </c>
      <c r="I257" s="196"/>
      <c r="J257" s="14"/>
      <c r="K257" s="14"/>
      <c r="L257" s="192"/>
      <c r="M257" s="197"/>
      <c r="N257" s="198"/>
      <c r="O257" s="198"/>
      <c r="P257" s="198"/>
      <c r="Q257" s="198"/>
      <c r="R257" s="198"/>
      <c r="S257" s="198"/>
      <c r="T257" s="19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193" t="s">
        <v>133</v>
      </c>
      <c r="AU257" s="193" t="s">
        <v>86</v>
      </c>
      <c r="AV257" s="14" t="s">
        <v>86</v>
      </c>
      <c r="AW257" s="14" t="s">
        <v>32</v>
      </c>
      <c r="AX257" s="14" t="s">
        <v>76</v>
      </c>
      <c r="AY257" s="193" t="s">
        <v>124</v>
      </c>
    </row>
    <row r="258" spans="1:51" s="15" customFormat="1" ht="12">
      <c r="A258" s="15"/>
      <c r="B258" s="200"/>
      <c r="C258" s="15"/>
      <c r="D258" s="185" t="s">
        <v>133</v>
      </c>
      <c r="E258" s="201" t="s">
        <v>1</v>
      </c>
      <c r="F258" s="202" t="s">
        <v>143</v>
      </c>
      <c r="G258" s="15"/>
      <c r="H258" s="203">
        <v>6.353</v>
      </c>
      <c r="I258" s="204"/>
      <c r="J258" s="15"/>
      <c r="K258" s="15"/>
      <c r="L258" s="200"/>
      <c r="M258" s="205"/>
      <c r="N258" s="206"/>
      <c r="O258" s="206"/>
      <c r="P258" s="206"/>
      <c r="Q258" s="206"/>
      <c r="R258" s="206"/>
      <c r="S258" s="206"/>
      <c r="T258" s="207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01" t="s">
        <v>133</v>
      </c>
      <c r="AU258" s="201" t="s">
        <v>86</v>
      </c>
      <c r="AV258" s="15" t="s">
        <v>131</v>
      </c>
      <c r="AW258" s="15" t="s">
        <v>32</v>
      </c>
      <c r="AX258" s="15" t="s">
        <v>84</v>
      </c>
      <c r="AY258" s="201" t="s">
        <v>124</v>
      </c>
    </row>
    <row r="259" spans="1:65" s="2" customFormat="1" ht="24.15" customHeight="1">
      <c r="A259" s="37"/>
      <c r="B259" s="170"/>
      <c r="C259" s="171" t="s">
        <v>296</v>
      </c>
      <c r="D259" s="171" t="s">
        <v>126</v>
      </c>
      <c r="E259" s="172" t="s">
        <v>297</v>
      </c>
      <c r="F259" s="173" t="s">
        <v>298</v>
      </c>
      <c r="G259" s="174" t="s">
        <v>163</v>
      </c>
      <c r="H259" s="175">
        <v>21.24</v>
      </c>
      <c r="I259" s="176"/>
      <c r="J259" s="177">
        <f>ROUND(I259*H259,2)</f>
        <v>0</v>
      </c>
      <c r="K259" s="173" t="s">
        <v>130</v>
      </c>
      <c r="L259" s="38"/>
      <c r="M259" s="178" t="s">
        <v>1</v>
      </c>
      <c r="N259" s="179" t="s">
        <v>41</v>
      </c>
      <c r="O259" s="76"/>
      <c r="P259" s="180">
        <f>O259*H259</f>
        <v>0</v>
      </c>
      <c r="Q259" s="180">
        <v>0</v>
      </c>
      <c r="R259" s="180">
        <f>Q259*H259</f>
        <v>0</v>
      </c>
      <c r="S259" s="180">
        <v>0.00925</v>
      </c>
      <c r="T259" s="181">
        <f>S259*H259</f>
        <v>0.19646999999999998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2" t="s">
        <v>131</v>
      </c>
      <c r="AT259" s="182" t="s">
        <v>126</v>
      </c>
      <c r="AU259" s="182" t="s">
        <v>86</v>
      </c>
      <c r="AY259" s="18" t="s">
        <v>124</v>
      </c>
      <c r="BE259" s="183">
        <f>IF(N259="základní",J259,0)</f>
        <v>0</v>
      </c>
      <c r="BF259" s="183">
        <f>IF(N259="snížená",J259,0)</f>
        <v>0</v>
      </c>
      <c r="BG259" s="183">
        <f>IF(N259="zákl. přenesená",J259,0)</f>
        <v>0</v>
      </c>
      <c r="BH259" s="183">
        <f>IF(N259="sníž. přenesená",J259,0)</f>
        <v>0</v>
      </c>
      <c r="BI259" s="183">
        <f>IF(N259="nulová",J259,0)</f>
        <v>0</v>
      </c>
      <c r="BJ259" s="18" t="s">
        <v>84</v>
      </c>
      <c r="BK259" s="183">
        <f>ROUND(I259*H259,2)</f>
        <v>0</v>
      </c>
      <c r="BL259" s="18" t="s">
        <v>131</v>
      </c>
      <c r="BM259" s="182" t="s">
        <v>299</v>
      </c>
    </row>
    <row r="260" spans="1:51" s="13" customFormat="1" ht="12">
      <c r="A260" s="13"/>
      <c r="B260" s="184"/>
      <c r="C260" s="13"/>
      <c r="D260" s="185" t="s">
        <v>133</v>
      </c>
      <c r="E260" s="186" t="s">
        <v>1</v>
      </c>
      <c r="F260" s="187" t="s">
        <v>137</v>
      </c>
      <c r="G260" s="13"/>
      <c r="H260" s="186" t="s">
        <v>1</v>
      </c>
      <c r="I260" s="188"/>
      <c r="J260" s="13"/>
      <c r="K260" s="13"/>
      <c r="L260" s="184"/>
      <c r="M260" s="189"/>
      <c r="N260" s="190"/>
      <c r="O260" s="190"/>
      <c r="P260" s="190"/>
      <c r="Q260" s="190"/>
      <c r="R260" s="190"/>
      <c r="S260" s="190"/>
      <c r="T260" s="19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6" t="s">
        <v>133</v>
      </c>
      <c r="AU260" s="186" t="s">
        <v>86</v>
      </c>
      <c r="AV260" s="13" t="s">
        <v>84</v>
      </c>
      <c r="AW260" s="13" t="s">
        <v>32</v>
      </c>
      <c r="AX260" s="13" t="s">
        <v>76</v>
      </c>
      <c r="AY260" s="186" t="s">
        <v>124</v>
      </c>
    </row>
    <row r="261" spans="1:51" s="14" customFormat="1" ht="12">
      <c r="A261" s="14"/>
      <c r="B261" s="192"/>
      <c r="C261" s="14"/>
      <c r="D261" s="185" t="s">
        <v>133</v>
      </c>
      <c r="E261" s="193" t="s">
        <v>1</v>
      </c>
      <c r="F261" s="194" t="s">
        <v>300</v>
      </c>
      <c r="G261" s="14"/>
      <c r="H261" s="195">
        <v>21.24</v>
      </c>
      <c r="I261" s="196"/>
      <c r="J261" s="14"/>
      <c r="K261" s="14"/>
      <c r="L261" s="192"/>
      <c r="M261" s="197"/>
      <c r="N261" s="198"/>
      <c r="O261" s="198"/>
      <c r="P261" s="198"/>
      <c r="Q261" s="198"/>
      <c r="R261" s="198"/>
      <c r="S261" s="198"/>
      <c r="T261" s="19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193" t="s">
        <v>133</v>
      </c>
      <c r="AU261" s="193" t="s">
        <v>86</v>
      </c>
      <c r="AV261" s="14" t="s">
        <v>86</v>
      </c>
      <c r="AW261" s="14" t="s">
        <v>32</v>
      </c>
      <c r="AX261" s="14" t="s">
        <v>84</v>
      </c>
      <c r="AY261" s="193" t="s">
        <v>124</v>
      </c>
    </row>
    <row r="262" spans="1:65" s="2" customFormat="1" ht="21.75" customHeight="1">
      <c r="A262" s="37"/>
      <c r="B262" s="170"/>
      <c r="C262" s="171" t="s">
        <v>301</v>
      </c>
      <c r="D262" s="171" t="s">
        <v>126</v>
      </c>
      <c r="E262" s="172" t="s">
        <v>302</v>
      </c>
      <c r="F262" s="173" t="s">
        <v>303</v>
      </c>
      <c r="G262" s="174" t="s">
        <v>215</v>
      </c>
      <c r="H262" s="175">
        <v>3</v>
      </c>
      <c r="I262" s="176"/>
      <c r="J262" s="177">
        <f>ROUND(I262*H262,2)</f>
        <v>0</v>
      </c>
      <c r="K262" s="173" t="s">
        <v>130</v>
      </c>
      <c r="L262" s="38"/>
      <c r="M262" s="178" t="s">
        <v>1</v>
      </c>
      <c r="N262" s="179" t="s">
        <v>41</v>
      </c>
      <c r="O262" s="76"/>
      <c r="P262" s="180">
        <f>O262*H262</f>
        <v>0</v>
      </c>
      <c r="Q262" s="180">
        <v>0</v>
      </c>
      <c r="R262" s="180">
        <f>Q262*H262</f>
        <v>0</v>
      </c>
      <c r="S262" s="180">
        <v>0.21</v>
      </c>
      <c r="T262" s="181">
        <f>S262*H262</f>
        <v>0.63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2" t="s">
        <v>131</v>
      </c>
      <c r="AT262" s="182" t="s">
        <v>126</v>
      </c>
      <c r="AU262" s="182" t="s">
        <v>86</v>
      </c>
      <c r="AY262" s="18" t="s">
        <v>124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18" t="s">
        <v>84</v>
      </c>
      <c r="BK262" s="183">
        <f>ROUND(I262*H262,2)</f>
        <v>0</v>
      </c>
      <c r="BL262" s="18" t="s">
        <v>131</v>
      </c>
      <c r="BM262" s="182" t="s">
        <v>304</v>
      </c>
    </row>
    <row r="263" spans="1:51" s="13" customFormat="1" ht="12">
      <c r="A263" s="13"/>
      <c r="B263" s="184"/>
      <c r="C263" s="13"/>
      <c r="D263" s="185" t="s">
        <v>133</v>
      </c>
      <c r="E263" s="186" t="s">
        <v>1</v>
      </c>
      <c r="F263" s="187" t="s">
        <v>134</v>
      </c>
      <c r="G263" s="13"/>
      <c r="H263" s="186" t="s">
        <v>1</v>
      </c>
      <c r="I263" s="188"/>
      <c r="J263" s="13"/>
      <c r="K263" s="13"/>
      <c r="L263" s="184"/>
      <c r="M263" s="189"/>
      <c r="N263" s="190"/>
      <c r="O263" s="190"/>
      <c r="P263" s="190"/>
      <c r="Q263" s="190"/>
      <c r="R263" s="190"/>
      <c r="S263" s="190"/>
      <c r="T263" s="19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6" t="s">
        <v>133</v>
      </c>
      <c r="AU263" s="186" t="s">
        <v>86</v>
      </c>
      <c r="AV263" s="13" t="s">
        <v>84</v>
      </c>
      <c r="AW263" s="13" t="s">
        <v>32</v>
      </c>
      <c r="AX263" s="13" t="s">
        <v>76</v>
      </c>
      <c r="AY263" s="186" t="s">
        <v>124</v>
      </c>
    </row>
    <row r="264" spans="1:51" s="13" customFormat="1" ht="12">
      <c r="A264" s="13"/>
      <c r="B264" s="184"/>
      <c r="C264" s="13"/>
      <c r="D264" s="185" t="s">
        <v>133</v>
      </c>
      <c r="E264" s="186" t="s">
        <v>1</v>
      </c>
      <c r="F264" s="187" t="s">
        <v>305</v>
      </c>
      <c r="G264" s="13"/>
      <c r="H264" s="186" t="s">
        <v>1</v>
      </c>
      <c r="I264" s="188"/>
      <c r="J264" s="13"/>
      <c r="K264" s="13"/>
      <c r="L264" s="184"/>
      <c r="M264" s="189"/>
      <c r="N264" s="190"/>
      <c r="O264" s="190"/>
      <c r="P264" s="190"/>
      <c r="Q264" s="190"/>
      <c r="R264" s="190"/>
      <c r="S264" s="190"/>
      <c r="T264" s="19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6" t="s">
        <v>133</v>
      </c>
      <c r="AU264" s="186" t="s">
        <v>86</v>
      </c>
      <c r="AV264" s="13" t="s">
        <v>84</v>
      </c>
      <c r="AW264" s="13" t="s">
        <v>32</v>
      </c>
      <c r="AX264" s="13" t="s">
        <v>76</v>
      </c>
      <c r="AY264" s="186" t="s">
        <v>124</v>
      </c>
    </row>
    <row r="265" spans="1:51" s="14" customFormat="1" ht="12">
      <c r="A265" s="14"/>
      <c r="B265" s="192"/>
      <c r="C265" s="14"/>
      <c r="D265" s="185" t="s">
        <v>133</v>
      </c>
      <c r="E265" s="193" t="s">
        <v>1</v>
      </c>
      <c r="F265" s="194" t="s">
        <v>86</v>
      </c>
      <c r="G265" s="14"/>
      <c r="H265" s="195">
        <v>2</v>
      </c>
      <c r="I265" s="196"/>
      <c r="J265" s="14"/>
      <c r="K265" s="14"/>
      <c r="L265" s="192"/>
      <c r="M265" s="197"/>
      <c r="N265" s="198"/>
      <c r="O265" s="198"/>
      <c r="P265" s="198"/>
      <c r="Q265" s="198"/>
      <c r="R265" s="198"/>
      <c r="S265" s="198"/>
      <c r="T265" s="19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3" t="s">
        <v>133</v>
      </c>
      <c r="AU265" s="193" t="s">
        <v>86</v>
      </c>
      <c r="AV265" s="14" t="s">
        <v>86</v>
      </c>
      <c r="AW265" s="14" t="s">
        <v>32</v>
      </c>
      <c r="AX265" s="14" t="s">
        <v>76</v>
      </c>
      <c r="AY265" s="193" t="s">
        <v>124</v>
      </c>
    </row>
    <row r="266" spans="1:51" s="13" customFormat="1" ht="12">
      <c r="A266" s="13"/>
      <c r="B266" s="184"/>
      <c r="C266" s="13"/>
      <c r="D266" s="185" t="s">
        <v>133</v>
      </c>
      <c r="E266" s="186" t="s">
        <v>1</v>
      </c>
      <c r="F266" s="187" t="s">
        <v>306</v>
      </c>
      <c r="G266" s="13"/>
      <c r="H266" s="186" t="s">
        <v>1</v>
      </c>
      <c r="I266" s="188"/>
      <c r="J266" s="13"/>
      <c r="K266" s="13"/>
      <c r="L266" s="184"/>
      <c r="M266" s="189"/>
      <c r="N266" s="190"/>
      <c r="O266" s="190"/>
      <c r="P266" s="190"/>
      <c r="Q266" s="190"/>
      <c r="R266" s="190"/>
      <c r="S266" s="190"/>
      <c r="T266" s="19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6" t="s">
        <v>133</v>
      </c>
      <c r="AU266" s="186" t="s">
        <v>86</v>
      </c>
      <c r="AV266" s="13" t="s">
        <v>84</v>
      </c>
      <c r="AW266" s="13" t="s">
        <v>32</v>
      </c>
      <c r="AX266" s="13" t="s">
        <v>76</v>
      </c>
      <c r="AY266" s="186" t="s">
        <v>124</v>
      </c>
    </row>
    <row r="267" spans="1:51" s="14" customFormat="1" ht="12">
      <c r="A267" s="14"/>
      <c r="B267" s="192"/>
      <c r="C267" s="14"/>
      <c r="D267" s="185" t="s">
        <v>133</v>
      </c>
      <c r="E267" s="193" t="s">
        <v>1</v>
      </c>
      <c r="F267" s="194" t="s">
        <v>84</v>
      </c>
      <c r="G267" s="14"/>
      <c r="H267" s="195">
        <v>1</v>
      </c>
      <c r="I267" s="196"/>
      <c r="J267" s="14"/>
      <c r="K267" s="14"/>
      <c r="L267" s="192"/>
      <c r="M267" s="197"/>
      <c r="N267" s="198"/>
      <c r="O267" s="198"/>
      <c r="P267" s="198"/>
      <c r="Q267" s="198"/>
      <c r="R267" s="198"/>
      <c r="S267" s="198"/>
      <c r="T267" s="19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193" t="s">
        <v>133</v>
      </c>
      <c r="AU267" s="193" t="s">
        <v>86</v>
      </c>
      <c r="AV267" s="14" t="s">
        <v>86</v>
      </c>
      <c r="AW267" s="14" t="s">
        <v>32</v>
      </c>
      <c r="AX267" s="14" t="s">
        <v>76</v>
      </c>
      <c r="AY267" s="193" t="s">
        <v>124</v>
      </c>
    </row>
    <row r="268" spans="1:51" s="15" customFormat="1" ht="12">
      <c r="A268" s="15"/>
      <c r="B268" s="200"/>
      <c r="C268" s="15"/>
      <c r="D268" s="185" t="s">
        <v>133</v>
      </c>
      <c r="E268" s="201" t="s">
        <v>1</v>
      </c>
      <c r="F268" s="202" t="s">
        <v>143</v>
      </c>
      <c r="G268" s="15"/>
      <c r="H268" s="203">
        <v>3</v>
      </c>
      <c r="I268" s="204"/>
      <c r="J268" s="15"/>
      <c r="K268" s="15"/>
      <c r="L268" s="200"/>
      <c r="M268" s="205"/>
      <c r="N268" s="206"/>
      <c r="O268" s="206"/>
      <c r="P268" s="206"/>
      <c r="Q268" s="206"/>
      <c r="R268" s="206"/>
      <c r="S268" s="206"/>
      <c r="T268" s="20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01" t="s">
        <v>133</v>
      </c>
      <c r="AU268" s="201" t="s">
        <v>86</v>
      </c>
      <c r="AV268" s="15" t="s">
        <v>131</v>
      </c>
      <c r="AW268" s="15" t="s">
        <v>32</v>
      </c>
      <c r="AX268" s="15" t="s">
        <v>84</v>
      </c>
      <c r="AY268" s="201" t="s">
        <v>124</v>
      </c>
    </row>
    <row r="269" spans="1:65" s="2" customFormat="1" ht="21.75" customHeight="1">
      <c r="A269" s="37"/>
      <c r="B269" s="170"/>
      <c r="C269" s="171" t="s">
        <v>307</v>
      </c>
      <c r="D269" s="171" t="s">
        <v>126</v>
      </c>
      <c r="E269" s="172" t="s">
        <v>308</v>
      </c>
      <c r="F269" s="173" t="s">
        <v>309</v>
      </c>
      <c r="G269" s="174" t="s">
        <v>215</v>
      </c>
      <c r="H269" s="175">
        <v>2</v>
      </c>
      <c r="I269" s="176"/>
      <c r="J269" s="177">
        <f>ROUND(I269*H269,2)</f>
        <v>0</v>
      </c>
      <c r="K269" s="173" t="s">
        <v>130</v>
      </c>
      <c r="L269" s="38"/>
      <c r="M269" s="178" t="s">
        <v>1</v>
      </c>
      <c r="N269" s="179" t="s">
        <v>41</v>
      </c>
      <c r="O269" s="76"/>
      <c r="P269" s="180">
        <f>O269*H269</f>
        <v>0</v>
      </c>
      <c r="Q269" s="180">
        <v>0</v>
      </c>
      <c r="R269" s="180">
        <f>Q269*H269</f>
        <v>0</v>
      </c>
      <c r="S269" s="180">
        <v>0.285</v>
      </c>
      <c r="T269" s="181">
        <f>S269*H269</f>
        <v>0.57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2" t="s">
        <v>131</v>
      </c>
      <c r="AT269" s="182" t="s">
        <v>126</v>
      </c>
      <c r="AU269" s="182" t="s">
        <v>86</v>
      </c>
      <c r="AY269" s="18" t="s">
        <v>124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18" t="s">
        <v>84</v>
      </c>
      <c r="BK269" s="183">
        <f>ROUND(I269*H269,2)</f>
        <v>0</v>
      </c>
      <c r="BL269" s="18" t="s">
        <v>131</v>
      </c>
      <c r="BM269" s="182" t="s">
        <v>310</v>
      </c>
    </row>
    <row r="270" spans="1:51" s="13" customFormat="1" ht="12">
      <c r="A270" s="13"/>
      <c r="B270" s="184"/>
      <c r="C270" s="13"/>
      <c r="D270" s="185" t="s">
        <v>133</v>
      </c>
      <c r="E270" s="186" t="s">
        <v>1</v>
      </c>
      <c r="F270" s="187" t="s">
        <v>134</v>
      </c>
      <c r="G270" s="13"/>
      <c r="H270" s="186" t="s">
        <v>1</v>
      </c>
      <c r="I270" s="188"/>
      <c r="J270" s="13"/>
      <c r="K270" s="13"/>
      <c r="L270" s="184"/>
      <c r="M270" s="189"/>
      <c r="N270" s="190"/>
      <c r="O270" s="190"/>
      <c r="P270" s="190"/>
      <c r="Q270" s="190"/>
      <c r="R270" s="190"/>
      <c r="S270" s="190"/>
      <c r="T270" s="19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6" t="s">
        <v>133</v>
      </c>
      <c r="AU270" s="186" t="s">
        <v>86</v>
      </c>
      <c r="AV270" s="13" t="s">
        <v>84</v>
      </c>
      <c r="AW270" s="13" t="s">
        <v>32</v>
      </c>
      <c r="AX270" s="13" t="s">
        <v>76</v>
      </c>
      <c r="AY270" s="186" t="s">
        <v>124</v>
      </c>
    </row>
    <row r="271" spans="1:51" s="13" customFormat="1" ht="12">
      <c r="A271" s="13"/>
      <c r="B271" s="184"/>
      <c r="C271" s="13"/>
      <c r="D271" s="185" t="s">
        <v>133</v>
      </c>
      <c r="E271" s="186" t="s">
        <v>1</v>
      </c>
      <c r="F271" s="187" t="s">
        <v>311</v>
      </c>
      <c r="G271" s="13"/>
      <c r="H271" s="186" t="s">
        <v>1</v>
      </c>
      <c r="I271" s="188"/>
      <c r="J271" s="13"/>
      <c r="K271" s="13"/>
      <c r="L271" s="184"/>
      <c r="M271" s="189"/>
      <c r="N271" s="190"/>
      <c r="O271" s="190"/>
      <c r="P271" s="190"/>
      <c r="Q271" s="190"/>
      <c r="R271" s="190"/>
      <c r="S271" s="190"/>
      <c r="T271" s="19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6" t="s">
        <v>133</v>
      </c>
      <c r="AU271" s="186" t="s">
        <v>86</v>
      </c>
      <c r="AV271" s="13" t="s">
        <v>84</v>
      </c>
      <c r="AW271" s="13" t="s">
        <v>32</v>
      </c>
      <c r="AX271" s="13" t="s">
        <v>76</v>
      </c>
      <c r="AY271" s="186" t="s">
        <v>124</v>
      </c>
    </row>
    <row r="272" spans="1:51" s="14" customFormat="1" ht="12">
      <c r="A272" s="14"/>
      <c r="B272" s="192"/>
      <c r="C272" s="14"/>
      <c r="D272" s="185" t="s">
        <v>133</v>
      </c>
      <c r="E272" s="193" t="s">
        <v>1</v>
      </c>
      <c r="F272" s="194" t="s">
        <v>86</v>
      </c>
      <c r="G272" s="14"/>
      <c r="H272" s="195">
        <v>2</v>
      </c>
      <c r="I272" s="196"/>
      <c r="J272" s="14"/>
      <c r="K272" s="14"/>
      <c r="L272" s="192"/>
      <c r="M272" s="197"/>
      <c r="N272" s="198"/>
      <c r="O272" s="198"/>
      <c r="P272" s="198"/>
      <c r="Q272" s="198"/>
      <c r="R272" s="198"/>
      <c r="S272" s="198"/>
      <c r="T272" s="19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193" t="s">
        <v>133</v>
      </c>
      <c r="AU272" s="193" t="s">
        <v>86</v>
      </c>
      <c r="AV272" s="14" t="s">
        <v>86</v>
      </c>
      <c r="AW272" s="14" t="s">
        <v>32</v>
      </c>
      <c r="AX272" s="14" t="s">
        <v>84</v>
      </c>
      <c r="AY272" s="193" t="s">
        <v>124</v>
      </c>
    </row>
    <row r="273" spans="1:65" s="2" customFormat="1" ht="33" customHeight="1">
      <c r="A273" s="37"/>
      <c r="B273" s="170"/>
      <c r="C273" s="171" t="s">
        <v>312</v>
      </c>
      <c r="D273" s="171" t="s">
        <v>126</v>
      </c>
      <c r="E273" s="172" t="s">
        <v>313</v>
      </c>
      <c r="F273" s="173" t="s">
        <v>314</v>
      </c>
      <c r="G273" s="174" t="s">
        <v>129</v>
      </c>
      <c r="H273" s="175">
        <v>10.612</v>
      </c>
      <c r="I273" s="176"/>
      <c r="J273" s="177">
        <f>ROUND(I273*H273,2)</f>
        <v>0</v>
      </c>
      <c r="K273" s="173" t="s">
        <v>130</v>
      </c>
      <c r="L273" s="38"/>
      <c r="M273" s="178" t="s">
        <v>1</v>
      </c>
      <c r="N273" s="179" t="s">
        <v>41</v>
      </c>
      <c r="O273" s="76"/>
      <c r="P273" s="180">
        <f>O273*H273</f>
        <v>0</v>
      </c>
      <c r="Q273" s="180">
        <v>0</v>
      </c>
      <c r="R273" s="180">
        <f>Q273*H273</f>
        <v>0</v>
      </c>
      <c r="S273" s="180">
        <v>0</v>
      </c>
      <c r="T273" s="18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2" t="s">
        <v>131</v>
      </c>
      <c r="AT273" s="182" t="s">
        <v>126</v>
      </c>
      <c r="AU273" s="182" t="s">
        <v>86</v>
      </c>
      <c r="AY273" s="18" t="s">
        <v>124</v>
      </c>
      <c r="BE273" s="183">
        <f>IF(N273="základní",J273,0)</f>
        <v>0</v>
      </c>
      <c r="BF273" s="183">
        <f>IF(N273="snížená",J273,0)</f>
        <v>0</v>
      </c>
      <c r="BG273" s="183">
        <f>IF(N273="zákl. přenesená",J273,0)</f>
        <v>0</v>
      </c>
      <c r="BH273" s="183">
        <f>IF(N273="sníž. přenesená",J273,0)</f>
        <v>0</v>
      </c>
      <c r="BI273" s="183">
        <f>IF(N273="nulová",J273,0)</f>
        <v>0</v>
      </c>
      <c r="BJ273" s="18" t="s">
        <v>84</v>
      </c>
      <c r="BK273" s="183">
        <f>ROUND(I273*H273,2)</f>
        <v>0</v>
      </c>
      <c r="BL273" s="18" t="s">
        <v>131</v>
      </c>
      <c r="BM273" s="182" t="s">
        <v>315</v>
      </c>
    </row>
    <row r="274" spans="1:51" s="13" customFormat="1" ht="12">
      <c r="A274" s="13"/>
      <c r="B274" s="184"/>
      <c r="C274" s="13"/>
      <c r="D274" s="185" t="s">
        <v>133</v>
      </c>
      <c r="E274" s="186" t="s">
        <v>1</v>
      </c>
      <c r="F274" s="187" t="s">
        <v>137</v>
      </c>
      <c r="G274" s="13"/>
      <c r="H274" s="186" t="s">
        <v>1</v>
      </c>
      <c r="I274" s="188"/>
      <c r="J274" s="13"/>
      <c r="K274" s="13"/>
      <c r="L274" s="184"/>
      <c r="M274" s="189"/>
      <c r="N274" s="190"/>
      <c r="O274" s="190"/>
      <c r="P274" s="190"/>
      <c r="Q274" s="190"/>
      <c r="R274" s="190"/>
      <c r="S274" s="190"/>
      <c r="T274" s="19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6" t="s">
        <v>133</v>
      </c>
      <c r="AU274" s="186" t="s">
        <v>86</v>
      </c>
      <c r="AV274" s="13" t="s">
        <v>84</v>
      </c>
      <c r="AW274" s="13" t="s">
        <v>32</v>
      </c>
      <c r="AX274" s="13" t="s">
        <v>76</v>
      </c>
      <c r="AY274" s="186" t="s">
        <v>124</v>
      </c>
    </row>
    <row r="275" spans="1:51" s="13" customFormat="1" ht="12">
      <c r="A275" s="13"/>
      <c r="B275" s="184"/>
      <c r="C275" s="13"/>
      <c r="D275" s="185" t="s">
        <v>133</v>
      </c>
      <c r="E275" s="186" t="s">
        <v>1</v>
      </c>
      <c r="F275" s="187" t="s">
        <v>138</v>
      </c>
      <c r="G275" s="13"/>
      <c r="H275" s="186" t="s">
        <v>1</v>
      </c>
      <c r="I275" s="188"/>
      <c r="J275" s="13"/>
      <c r="K275" s="13"/>
      <c r="L275" s="184"/>
      <c r="M275" s="189"/>
      <c r="N275" s="190"/>
      <c r="O275" s="190"/>
      <c r="P275" s="190"/>
      <c r="Q275" s="190"/>
      <c r="R275" s="190"/>
      <c r="S275" s="190"/>
      <c r="T275" s="19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6" t="s">
        <v>133</v>
      </c>
      <c r="AU275" s="186" t="s">
        <v>86</v>
      </c>
      <c r="AV275" s="13" t="s">
        <v>84</v>
      </c>
      <c r="AW275" s="13" t="s">
        <v>32</v>
      </c>
      <c r="AX275" s="13" t="s">
        <v>76</v>
      </c>
      <c r="AY275" s="186" t="s">
        <v>124</v>
      </c>
    </row>
    <row r="276" spans="1:51" s="14" customFormat="1" ht="12">
      <c r="A276" s="14"/>
      <c r="B276" s="192"/>
      <c r="C276" s="14"/>
      <c r="D276" s="185" t="s">
        <v>133</v>
      </c>
      <c r="E276" s="193" t="s">
        <v>1</v>
      </c>
      <c r="F276" s="194" t="s">
        <v>139</v>
      </c>
      <c r="G276" s="14"/>
      <c r="H276" s="195">
        <v>7.699</v>
      </c>
      <c r="I276" s="196"/>
      <c r="J276" s="14"/>
      <c r="K276" s="14"/>
      <c r="L276" s="192"/>
      <c r="M276" s="197"/>
      <c r="N276" s="198"/>
      <c r="O276" s="198"/>
      <c r="P276" s="198"/>
      <c r="Q276" s="198"/>
      <c r="R276" s="198"/>
      <c r="S276" s="198"/>
      <c r="T276" s="19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193" t="s">
        <v>133</v>
      </c>
      <c r="AU276" s="193" t="s">
        <v>86</v>
      </c>
      <c r="AV276" s="14" t="s">
        <v>86</v>
      </c>
      <c r="AW276" s="14" t="s">
        <v>32</v>
      </c>
      <c r="AX276" s="14" t="s">
        <v>76</v>
      </c>
      <c r="AY276" s="193" t="s">
        <v>124</v>
      </c>
    </row>
    <row r="277" spans="1:51" s="14" customFormat="1" ht="12">
      <c r="A277" s="14"/>
      <c r="B277" s="192"/>
      <c r="C277" s="14"/>
      <c r="D277" s="185" t="s">
        <v>133</v>
      </c>
      <c r="E277" s="193" t="s">
        <v>1</v>
      </c>
      <c r="F277" s="194" t="s">
        <v>140</v>
      </c>
      <c r="G277" s="14"/>
      <c r="H277" s="195">
        <v>2.112</v>
      </c>
      <c r="I277" s="196"/>
      <c r="J277" s="14"/>
      <c r="K277" s="14"/>
      <c r="L277" s="192"/>
      <c r="M277" s="197"/>
      <c r="N277" s="198"/>
      <c r="O277" s="198"/>
      <c r="P277" s="198"/>
      <c r="Q277" s="198"/>
      <c r="R277" s="198"/>
      <c r="S277" s="198"/>
      <c r="T277" s="19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93" t="s">
        <v>133</v>
      </c>
      <c r="AU277" s="193" t="s">
        <v>86</v>
      </c>
      <c r="AV277" s="14" t="s">
        <v>86</v>
      </c>
      <c r="AW277" s="14" t="s">
        <v>32</v>
      </c>
      <c r="AX277" s="14" t="s">
        <v>76</v>
      </c>
      <c r="AY277" s="193" t="s">
        <v>124</v>
      </c>
    </row>
    <row r="278" spans="1:51" s="14" customFormat="1" ht="12">
      <c r="A278" s="14"/>
      <c r="B278" s="192"/>
      <c r="C278" s="14"/>
      <c r="D278" s="185" t="s">
        <v>133</v>
      </c>
      <c r="E278" s="193" t="s">
        <v>1</v>
      </c>
      <c r="F278" s="194" t="s">
        <v>141</v>
      </c>
      <c r="G278" s="14"/>
      <c r="H278" s="195">
        <v>0.18</v>
      </c>
      <c r="I278" s="196"/>
      <c r="J278" s="14"/>
      <c r="K278" s="14"/>
      <c r="L278" s="192"/>
      <c r="M278" s="197"/>
      <c r="N278" s="198"/>
      <c r="O278" s="198"/>
      <c r="P278" s="198"/>
      <c r="Q278" s="198"/>
      <c r="R278" s="198"/>
      <c r="S278" s="198"/>
      <c r="T278" s="19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193" t="s">
        <v>133</v>
      </c>
      <c r="AU278" s="193" t="s">
        <v>86</v>
      </c>
      <c r="AV278" s="14" t="s">
        <v>86</v>
      </c>
      <c r="AW278" s="14" t="s">
        <v>32</v>
      </c>
      <c r="AX278" s="14" t="s">
        <v>76</v>
      </c>
      <c r="AY278" s="193" t="s">
        <v>124</v>
      </c>
    </row>
    <row r="279" spans="1:51" s="14" customFormat="1" ht="12">
      <c r="A279" s="14"/>
      <c r="B279" s="192"/>
      <c r="C279" s="14"/>
      <c r="D279" s="185" t="s">
        <v>133</v>
      </c>
      <c r="E279" s="193" t="s">
        <v>1</v>
      </c>
      <c r="F279" s="194" t="s">
        <v>142</v>
      </c>
      <c r="G279" s="14"/>
      <c r="H279" s="195">
        <v>0.621</v>
      </c>
      <c r="I279" s="196"/>
      <c r="J279" s="14"/>
      <c r="K279" s="14"/>
      <c r="L279" s="192"/>
      <c r="M279" s="197"/>
      <c r="N279" s="198"/>
      <c r="O279" s="198"/>
      <c r="P279" s="198"/>
      <c r="Q279" s="198"/>
      <c r="R279" s="198"/>
      <c r="S279" s="198"/>
      <c r="T279" s="19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193" t="s">
        <v>133</v>
      </c>
      <c r="AU279" s="193" t="s">
        <v>86</v>
      </c>
      <c r="AV279" s="14" t="s">
        <v>86</v>
      </c>
      <c r="AW279" s="14" t="s">
        <v>32</v>
      </c>
      <c r="AX279" s="14" t="s">
        <v>76</v>
      </c>
      <c r="AY279" s="193" t="s">
        <v>124</v>
      </c>
    </row>
    <row r="280" spans="1:51" s="15" customFormat="1" ht="12">
      <c r="A280" s="15"/>
      <c r="B280" s="200"/>
      <c r="C280" s="15"/>
      <c r="D280" s="185" t="s">
        <v>133</v>
      </c>
      <c r="E280" s="201" t="s">
        <v>1</v>
      </c>
      <c r="F280" s="202" t="s">
        <v>143</v>
      </c>
      <c r="G280" s="15"/>
      <c r="H280" s="203">
        <v>10.612</v>
      </c>
      <c r="I280" s="204"/>
      <c r="J280" s="15"/>
      <c r="K280" s="15"/>
      <c r="L280" s="200"/>
      <c r="M280" s="205"/>
      <c r="N280" s="206"/>
      <c r="O280" s="206"/>
      <c r="P280" s="206"/>
      <c r="Q280" s="206"/>
      <c r="R280" s="206"/>
      <c r="S280" s="206"/>
      <c r="T280" s="207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01" t="s">
        <v>133</v>
      </c>
      <c r="AU280" s="201" t="s">
        <v>86</v>
      </c>
      <c r="AV280" s="15" t="s">
        <v>131</v>
      </c>
      <c r="AW280" s="15" t="s">
        <v>32</v>
      </c>
      <c r="AX280" s="15" t="s">
        <v>84</v>
      </c>
      <c r="AY280" s="201" t="s">
        <v>124</v>
      </c>
    </row>
    <row r="281" spans="1:65" s="2" customFormat="1" ht="24.15" customHeight="1">
      <c r="A281" s="37"/>
      <c r="B281" s="170"/>
      <c r="C281" s="171" t="s">
        <v>316</v>
      </c>
      <c r="D281" s="171" t="s">
        <v>126</v>
      </c>
      <c r="E281" s="172" t="s">
        <v>317</v>
      </c>
      <c r="F281" s="173" t="s">
        <v>318</v>
      </c>
      <c r="G281" s="174" t="s">
        <v>163</v>
      </c>
      <c r="H281" s="175">
        <v>43.92</v>
      </c>
      <c r="I281" s="176"/>
      <c r="J281" s="177">
        <f>ROUND(I281*H281,2)</f>
        <v>0</v>
      </c>
      <c r="K281" s="173" t="s">
        <v>130</v>
      </c>
      <c r="L281" s="38"/>
      <c r="M281" s="178" t="s">
        <v>1</v>
      </c>
      <c r="N281" s="179" t="s">
        <v>41</v>
      </c>
      <c r="O281" s="76"/>
      <c r="P281" s="180">
        <f>O281*H281</f>
        <v>0</v>
      </c>
      <c r="Q281" s="180">
        <v>0.00043</v>
      </c>
      <c r="R281" s="180">
        <f>Q281*H281</f>
        <v>0.0188856</v>
      </c>
      <c r="S281" s="180">
        <v>0</v>
      </c>
      <c r="T281" s="18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2" t="s">
        <v>131</v>
      </c>
      <c r="AT281" s="182" t="s">
        <v>126</v>
      </c>
      <c r="AU281" s="182" t="s">
        <v>86</v>
      </c>
      <c r="AY281" s="18" t="s">
        <v>124</v>
      </c>
      <c r="BE281" s="183">
        <f>IF(N281="základní",J281,0)</f>
        <v>0</v>
      </c>
      <c r="BF281" s="183">
        <f>IF(N281="snížená",J281,0)</f>
        <v>0</v>
      </c>
      <c r="BG281" s="183">
        <f>IF(N281="zákl. přenesená",J281,0)</f>
        <v>0</v>
      </c>
      <c r="BH281" s="183">
        <f>IF(N281="sníž. přenesená",J281,0)</f>
        <v>0</v>
      </c>
      <c r="BI281" s="183">
        <f>IF(N281="nulová",J281,0)</f>
        <v>0</v>
      </c>
      <c r="BJ281" s="18" t="s">
        <v>84</v>
      </c>
      <c r="BK281" s="183">
        <f>ROUND(I281*H281,2)</f>
        <v>0</v>
      </c>
      <c r="BL281" s="18" t="s">
        <v>131</v>
      </c>
      <c r="BM281" s="182" t="s">
        <v>319</v>
      </c>
    </row>
    <row r="282" spans="1:51" s="14" customFormat="1" ht="12">
      <c r="A282" s="14"/>
      <c r="B282" s="192"/>
      <c r="C282" s="14"/>
      <c r="D282" s="185" t="s">
        <v>133</v>
      </c>
      <c r="E282" s="193" t="s">
        <v>1</v>
      </c>
      <c r="F282" s="194" t="s">
        <v>320</v>
      </c>
      <c r="G282" s="14"/>
      <c r="H282" s="195">
        <v>43.92</v>
      </c>
      <c r="I282" s="196"/>
      <c r="J282" s="14"/>
      <c r="K282" s="14"/>
      <c r="L282" s="192"/>
      <c r="M282" s="197"/>
      <c r="N282" s="198"/>
      <c r="O282" s="198"/>
      <c r="P282" s="198"/>
      <c r="Q282" s="198"/>
      <c r="R282" s="198"/>
      <c r="S282" s="198"/>
      <c r="T282" s="19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193" t="s">
        <v>133</v>
      </c>
      <c r="AU282" s="193" t="s">
        <v>86</v>
      </c>
      <c r="AV282" s="14" t="s">
        <v>86</v>
      </c>
      <c r="AW282" s="14" t="s">
        <v>32</v>
      </c>
      <c r="AX282" s="14" t="s">
        <v>84</v>
      </c>
      <c r="AY282" s="193" t="s">
        <v>124</v>
      </c>
    </row>
    <row r="283" spans="1:65" s="2" customFormat="1" ht="24.15" customHeight="1">
      <c r="A283" s="37"/>
      <c r="B283" s="170"/>
      <c r="C283" s="212" t="s">
        <v>321</v>
      </c>
      <c r="D283" s="212" t="s">
        <v>220</v>
      </c>
      <c r="E283" s="213" t="s">
        <v>322</v>
      </c>
      <c r="F283" s="214" t="s">
        <v>323</v>
      </c>
      <c r="G283" s="215" t="s">
        <v>192</v>
      </c>
      <c r="H283" s="216">
        <v>0.125</v>
      </c>
      <c r="I283" s="217"/>
      <c r="J283" s="218">
        <f>ROUND(I283*H283,2)</f>
        <v>0</v>
      </c>
      <c r="K283" s="214" t="s">
        <v>130</v>
      </c>
      <c r="L283" s="219"/>
      <c r="M283" s="220" t="s">
        <v>1</v>
      </c>
      <c r="N283" s="221" t="s">
        <v>41</v>
      </c>
      <c r="O283" s="76"/>
      <c r="P283" s="180">
        <f>O283*H283</f>
        <v>0</v>
      </c>
      <c r="Q283" s="180">
        <v>1</v>
      </c>
      <c r="R283" s="180">
        <f>Q283*H283</f>
        <v>0.125</v>
      </c>
      <c r="S283" s="180">
        <v>0</v>
      </c>
      <c r="T283" s="18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2" t="s">
        <v>176</v>
      </c>
      <c r="AT283" s="182" t="s">
        <v>220</v>
      </c>
      <c r="AU283" s="182" t="s">
        <v>86</v>
      </c>
      <c r="AY283" s="18" t="s">
        <v>124</v>
      </c>
      <c r="BE283" s="183">
        <f>IF(N283="základní",J283,0)</f>
        <v>0</v>
      </c>
      <c r="BF283" s="183">
        <f>IF(N283="snížená",J283,0)</f>
        <v>0</v>
      </c>
      <c r="BG283" s="183">
        <f>IF(N283="zákl. přenesená",J283,0)</f>
        <v>0</v>
      </c>
      <c r="BH283" s="183">
        <f>IF(N283="sníž. přenesená",J283,0)</f>
        <v>0</v>
      </c>
      <c r="BI283" s="183">
        <f>IF(N283="nulová",J283,0)</f>
        <v>0</v>
      </c>
      <c r="BJ283" s="18" t="s">
        <v>84</v>
      </c>
      <c r="BK283" s="183">
        <f>ROUND(I283*H283,2)</f>
        <v>0</v>
      </c>
      <c r="BL283" s="18" t="s">
        <v>131</v>
      </c>
      <c r="BM283" s="182" t="s">
        <v>324</v>
      </c>
    </row>
    <row r="284" spans="1:51" s="14" customFormat="1" ht="12">
      <c r="A284" s="14"/>
      <c r="B284" s="192"/>
      <c r="C284" s="14"/>
      <c r="D284" s="185" t="s">
        <v>133</v>
      </c>
      <c r="E284" s="193" t="s">
        <v>1</v>
      </c>
      <c r="F284" s="194" t="s">
        <v>325</v>
      </c>
      <c r="G284" s="14"/>
      <c r="H284" s="195">
        <v>0.109</v>
      </c>
      <c r="I284" s="196"/>
      <c r="J284" s="14"/>
      <c r="K284" s="14"/>
      <c r="L284" s="192"/>
      <c r="M284" s="197"/>
      <c r="N284" s="198"/>
      <c r="O284" s="198"/>
      <c r="P284" s="198"/>
      <c r="Q284" s="198"/>
      <c r="R284" s="198"/>
      <c r="S284" s="198"/>
      <c r="T284" s="19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193" t="s">
        <v>133</v>
      </c>
      <c r="AU284" s="193" t="s">
        <v>86</v>
      </c>
      <c r="AV284" s="14" t="s">
        <v>86</v>
      </c>
      <c r="AW284" s="14" t="s">
        <v>32</v>
      </c>
      <c r="AX284" s="14" t="s">
        <v>84</v>
      </c>
      <c r="AY284" s="193" t="s">
        <v>124</v>
      </c>
    </row>
    <row r="285" spans="1:51" s="14" customFormat="1" ht="12">
      <c r="A285" s="14"/>
      <c r="B285" s="192"/>
      <c r="C285" s="14"/>
      <c r="D285" s="185" t="s">
        <v>133</v>
      </c>
      <c r="E285" s="14"/>
      <c r="F285" s="194" t="s">
        <v>326</v>
      </c>
      <c r="G285" s="14"/>
      <c r="H285" s="195">
        <v>0.125</v>
      </c>
      <c r="I285" s="196"/>
      <c r="J285" s="14"/>
      <c r="K285" s="14"/>
      <c r="L285" s="192"/>
      <c r="M285" s="197"/>
      <c r="N285" s="198"/>
      <c r="O285" s="198"/>
      <c r="P285" s="198"/>
      <c r="Q285" s="198"/>
      <c r="R285" s="198"/>
      <c r="S285" s="198"/>
      <c r="T285" s="19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193" t="s">
        <v>133</v>
      </c>
      <c r="AU285" s="193" t="s">
        <v>86</v>
      </c>
      <c r="AV285" s="14" t="s">
        <v>86</v>
      </c>
      <c r="AW285" s="14" t="s">
        <v>3</v>
      </c>
      <c r="AX285" s="14" t="s">
        <v>84</v>
      </c>
      <c r="AY285" s="193" t="s">
        <v>124</v>
      </c>
    </row>
    <row r="286" spans="1:65" s="2" customFormat="1" ht="24.15" customHeight="1">
      <c r="A286" s="37"/>
      <c r="B286" s="170"/>
      <c r="C286" s="171" t="s">
        <v>327</v>
      </c>
      <c r="D286" s="171" t="s">
        <v>126</v>
      </c>
      <c r="E286" s="172" t="s">
        <v>328</v>
      </c>
      <c r="F286" s="173" t="s">
        <v>329</v>
      </c>
      <c r="G286" s="174" t="s">
        <v>163</v>
      </c>
      <c r="H286" s="175">
        <v>2.4</v>
      </c>
      <c r="I286" s="176"/>
      <c r="J286" s="177">
        <f>ROUND(I286*H286,2)</f>
        <v>0</v>
      </c>
      <c r="K286" s="173" t="s">
        <v>130</v>
      </c>
      <c r="L286" s="38"/>
      <c r="M286" s="178" t="s">
        <v>1</v>
      </c>
      <c r="N286" s="179" t="s">
        <v>41</v>
      </c>
      <c r="O286" s="76"/>
      <c r="P286" s="180">
        <f>O286*H286</f>
        <v>0</v>
      </c>
      <c r="Q286" s="180">
        <v>0.00055</v>
      </c>
      <c r="R286" s="180">
        <f>Q286*H286</f>
        <v>0.00132</v>
      </c>
      <c r="S286" s="180">
        <v>0.001</v>
      </c>
      <c r="T286" s="181">
        <f>S286*H286</f>
        <v>0.0024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2" t="s">
        <v>131</v>
      </c>
      <c r="AT286" s="182" t="s">
        <v>126</v>
      </c>
      <c r="AU286" s="182" t="s">
        <v>86</v>
      </c>
      <c r="AY286" s="18" t="s">
        <v>124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18" t="s">
        <v>84</v>
      </c>
      <c r="BK286" s="183">
        <f>ROUND(I286*H286,2)</f>
        <v>0</v>
      </c>
      <c r="BL286" s="18" t="s">
        <v>131</v>
      </c>
      <c r="BM286" s="182" t="s">
        <v>330</v>
      </c>
    </row>
    <row r="287" spans="1:51" s="13" customFormat="1" ht="12">
      <c r="A287" s="13"/>
      <c r="B287" s="184"/>
      <c r="C287" s="13"/>
      <c r="D287" s="185" t="s">
        <v>133</v>
      </c>
      <c r="E287" s="186" t="s">
        <v>1</v>
      </c>
      <c r="F287" s="187" t="s">
        <v>217</v>
      </c>
      <c r="G287" s="13"/>
      <c r="H287" s="186" t="s">
        <v>1</v>
      </c>
      <c r="I287" s="188"/>
      <c r="J287" s="13"/>
      <c r="K287" s="13"/>
      <c r="L287" s="184"/>
      <c r="M287" s="189"/>
      <c r="N287" s="190"/>
      <c r="O287" s="190"/>
      <c r="P287" s="190"/>
      <c r="Q287" s="190"/>
      <c r="R287" s="190"/>
      <c r="S287" s="190"/>
      <c r="T287" s="19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6" t="s">
        <v>133</v>
      </c>
      <c r="AU287" s="186" t="s">
        <v>86</v>
      </c>
      <c r="AV287" s="13" t="s">
        <v>84</v>
      </c>
      <c r="AW287" s="13" t="s">
        <v>32</v>
      </c>
      <c r="AX287" s="13" t="s">
        <v>76</v>
      </c>
      <c r="AY287" s="186" t="s">
        <v>124</v>
      </c>
    </row>
    <row r="288" spans="1:51" s="13" customFormat="1" ht="12">
      <c r="A288" s="13"/>
      <c r="B288" s="184"/>
      <c r="C288" s="13"/>
      <c r="D288" s="185" t="s">
        <v>133</v>
      </c>
      <c r="E288" s="186" t="s">
        <v>1</v>
      </c>
      <c r="F288" s="187" t="s">
        <v>218</v>
      </c>
      <c r="G288" s="13"/>
      <c r="H288" s="186" t="s">
        <v>1</v>
      </c>
      <c r="I288" s="188"/>
      <c r="J288" s="13"/>
      <c r="K288" s="13"/>
      <c r="L288" s="184"/>
      <c r="M288" s="189"/>
      <c r="N288" s="190"/>
      <c r="O288" s="190"/>
      <c r="P288" s="190"/>
      <c r="Q288" s="190"/>
      <c r="R288" s="190"/>
      <c r="S288" s="190"/>
      <c r="T288" s="19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6" t="s">
        <v>133</v>
      </c>
      <c r="AU288" s="186" t="s">
        <v>86</v>
      </c>
      <c r="AV288" s="13" t="s">
        <v>84</v>
      </c>
      <c r="AW288" s="13" t="s">
        <v>32</v>
      </c>
      <c r="AX288" s="13" t="s">
        <v>76</v>
      </c>
      <c r="AY288" s="186" t="s">
        <v>124</v>
      </c>
    </row>
    <row r="289" spans="1:51" s="14" customFormat="1" ht="12">
      <c r="A289" s="14"/>
      <c r="B289" s="192"/>
      <c r="C289" s="14"/>
      <c r="D289" s="185" t="s">
        <v>133</v>
      </c>
      <c r="E289" s="193" t="s">
        <v>1</v>
      </c>
      <c r="F289" s="194" t="s">
        <v>331</v>
      </c>
      <c r="G289" s="14"/>
      <c r="H289" s="195">
        <v>2.4</v>
      </c>
      <c r="I289" s="196"/>
      <c r="J289" s="14"/>
      <c r="K289" s="14"/>
      <c r="L289" s="192"/>
      <c r="M289" s="197"/>
      <c r="N289" s="198"/>
      <c r="O289" s="198"/>
      <c r="P289" s="198"/>
      <c r="Q289" s="198"/>
      <c r="R289" s="198"/>
      <c r="S289" s="198"/>
      <c r="T289" s="19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193" t="s">
        <v>133</v>
      </c>
      <c r="AU289" s="193" t="s">
        <v>86</v>
      </c>
      <c r="AV289" s="14" t="s">
        <v>86</v>
      </c>
      <c r="AW289" s="14" t="s">
        <v>32</v>
      </c>
      <c r="AX289" s="14" t="s">
        <v>84</v>
      </c>
      <c r="AY289" s="193" t="s">
        <v>124</v>
      </c>
    </row>
    <row r="290" spans="1:65" s="2" customFormat="1" ht="24.15" customHeight="1">
      <c r="A290" s="37"/>
      <c r="B290" s="170"/>
      <c r="C290" s="212" t="s">
        <v>332</v>
      </c>
      <c r="D290" s="212" t="s">
        <v>220</v>
      </c>
      <c r="E290" s="213" t="s">
        <v>333</v>
      </c>
      <c r="F290" s="214" t="s">
        <v>334</v>
      </c>
      <c r="G290" s="215" t="s">
        <v>192</v>
      </c>
      <c r="H290" s="216">
        <v>0.012</v>
      </c>
      <c r="I290" s="217"/>
      <c r="J290" s="218">
        <f>ROUND(I290*H290,2)</f>
        <v>0</v>
      </c>
      <c r="K290" s="214" t="s">
        <v>130</v>
      </c>
      <c r="L290" s="219"/>
      <c r="M290" s="220" t="s">
        <v>1</v>
      </c>
      <c r="N290" s="221" t="s">
        <v>41</v>
      </c>
      <c r="O290" s="76"/>
      <c r="P290" s="180">
        <f>O290*H290</f>
        <v>0</v>
      </c>
      <c r="Q290" s="180">
        <v>1</v>
      </c>
      <c r="R290" s="180">
        <f>Q290*H290</f>
        <v>0.012</v>
      </c>
      <c r="S290" s="180">
        <v>0</v>
      </c>
      <c r="T290" s="18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82" t="s">
        <v>176</v>
      </c>
      <c r="AT290" s="182" t="s">
        <v>220</v>
      </c>
      <c r="AU290" s="182" t="s">
        <v>86</v>
      </c>
      <c r="AY290" s="18" t="s">
        <v>124</v>
      </c>
      <c r="BE290" s="183">
        <f>IF(N290="základní",J290,0)</f>
        <v>0</v>
      </c>
      <c r="BF290" s="183">
        <f>IF(N290="snížená",J290,0)</f>
        <v>0</v>
      </c>
      <c r="BG290" s="183">
        <f>IF(N290="zákl. přenesená",J290,0)</f>
        <v>0</v>
      </c>
      <c r="BH290" s="183">
        <f>IF(N290="sníž. přenesená",J290,0)</f>
        <v>0</v>
      </c>
      <c r="BI290" s="183">
        <f>IF(N290="nulová",J290,0)</f>
        <v>0</v>
      </c>
      <c r="BJ290" s="18" t="s">
        <v>84</v>
      </c>
      <c r="BK290" s="183">
        <f>ROUND(I290*H290,2)</f>
        <v>0</v>
      </c>
      <c r="BL290" s="18" t="s">
        <v>131</v>
      </c>
      <c r="BM290" s="182" t="s">
        <v>335</v>
      </c>
    </row>
    <row r="291" spans="1:51" s="13" customFormat="1" ht="12">
      <c r="A291" s="13"/>
      <c r="B291" s="184"/>
      <c r="C291" s="13"/>
      <c r="D291" s="185" t="s">
        <v>133</v>
      </c>
      <c r="E291" s="186" t="s">
        <v>1</v>
      </c>
      <c r="F291" s="187" t="s">
        <v>217</v>
      </c>
      <c r="G291" s="13"/>
      <c r="H291" s="186" t="s">
        <v>1</v>
      </c>
      <c r="I291" s="188"/>
      <c r="J291" s="13"/>
      <c r="K291" s="13"/>
      <c r="L291" s="184"/>
      <c r="M291" s="189"/>
      <c r="N291" s="190"/>
      <c r="O291" s="190"/>
      <c r="P291" s="190"/>
      <c r="Q291" s="190"/>
      <c r="R291" s="190"/>
      <c r="S291" s="190"/>
      <c r="T291" s="19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6" t="s">
        <v>133</v>
      </c>
      <c r="AU291" s="186" t="s">
        <v>86</v>
      </c>
      <c r="AV291" s="13" t="s">
        <v>84</v>
      </c>
      <c r="AW291" s="13" t="s">
        <v>32</v>
      </c>
      <c r="AX291" s="13" t="s">
        <v>76</v>
      </c>
      <c r="AY291" s="186" t="s">
        <v>124</v>
      </c>
    </row>
    <row r="292" spans="1:51" s="13" customFormat="1" ht="12">
      <c r="A292" s="13"/>
      <c r="B292" s="184"/>
      <c r="C292" s="13"/>
      <c r="D292" s="185" t="s">
        <v>133</v>
      </c>
      <c r="E292" s="186" t="s">
        <v>1</v>
      </c>
      <c r="F292" s="187" t="s">
        <v>218</v>
      </c>
      <c r="G292" s="13"/>
      <c r="H292" s="186" t="s">
        <v>1</v>
      </c>
      <c r="I292" s="188"/>
      <c r="J292" s="13"/>
      <c r="K292" s="13"/>
      <c r="L292" s="184"/>
      <c r="M292" s="189"/>
      <c r="N292" s="190"/>
      <c r="O292" s="190"/>
      <c r="P292" s="190"/>
      <c r="Q292" s="190"/>
      <c r="R292" s="190"/>
      <c r="S292" s="190"/>
      <c r="T292" s="19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86" t="s">
        <v>133</v>
      </c>
      <c r="AU292" s="186" t="s">
        <v>86</v>
      </c>
      <c r="AV292" s="13" t="s">
        <v>84</v>
      </c>
      <c r="AW292" s="13" t="s">
        <v>32</v>
      </c>
      <c r="AX292" s="13" t="s">
        <v>76</v>
      </c>
      <c r="AY292" s="186" t="s">
        <v>124</v>
      </c>
    </row>
    <row r="293" spans="1:51" s="14" customFormat="1" ht="12">
      <c r="A293" s="14"/>
      <c r="B293" s="192"/>
      <c r="C293" s="14"/>
      <c r="D293" s="185" t="s">
        <v>133</v>
      </c>
      <c r="E293" s="193" t="s">
        <v>1</v>
      </c>
      <c r="F293" s="194" t="s">
        <v>336</v>
      </c>
      <c r="G293" s="14"/>
      <c r="H293" s="195">
        <v>0.01</v>
      </c>
      <c r="I293" s="196"/>
      <c r="J293" s="14"/>
      <c r="K293" s="14"/>
      <c r="L293" s="192"/>
      <c r="M293" s="197"/>
      <c r="N293" s="198"/>
      <c r="O293" s="198"/>
      <c r="P293" s="198"/>
      <c r="Q293" s="198"/>
      <c r="R293" s="198"/>
      <c r="S293" s="198"/>
      <c r="T293" s="19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193" t="s">
        <v>133</v>
      </c>
      <c r="AU293" s="193" t="s">
        <v>86</v>
      </c>
      <c r="AV293" s="14" t="s">
        <v>86</v>
      </c>
      <c r="AW293" s="14" t="s">
        <v>32</v>
      </c>
      <c r="AX293" s="14" t="s">
        <v>84</v>
      </c>
      <c r="AY293" s="193" t="s">
        <v>124</v>
      </c>
    </row>
    <row r="294" spans="1:51" s="14" customFormat="1" ht="12">
      <c r="A294" s="14"/>
      <c r="B294" s="192"/>
      <c r="C294" s="14"/>
      <c r="D294" s="185" t="s">
        <v>133</v>
      </c>
      <c r="E294" s="14"/>
      <c r="F294" s="194" t="s">
        <v>337</v>
      </c>
      <c r="G294" s="14"/>
      <c r="H294" s="195">
        <v>0.012</v>
      </c>
      <c r="I294" s="196"/>
      <c r="J294" s="14"/>
      <c r="K294" s="14"/>
      <c r="L294" s="192"/>
      <c r="M294" s="197"/>
      <c r="N294" s="198"/>
      <c r="O294" s="198"/>
      <c r="P294" s="198"/>
      <c r="Q294" s="198"/>
      <c r="R294" s="198"/>
      <c r="S294" s="198"/>
      <c r="T294" s="19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193" t="s">
        <v>133</v>
      </c>
      <c r="AU294" s="193" t="s">
        <v>86</v>
      </c>
      <c r="AV294" s="14" t="s">
        <v>86</v>
      </c>
      <c r="AW294" s="14" t="s">
        <v>3</v>
      </c>
      <c r="AX294" s="14" t="s">
        <v>84</v>
      </c>
      <c r="AY294" s="193" t="s">
        <v>124</v>
      </c>
    </row>
    <row r="295" spans="1:65" s="2" customFormat="1" ht="24.15" customHeight="1">
      <c r="A295" s="37"/>
      <c r="B295" s="170"/>
      <c r="C295" s="171" t="s">
        <v>338</v>
      </c>
      <c r="D295" s="171" t="s">
        <v>126</v>
      </c>
      <c r="E295" s="172" t="s">
        <v>339</v>
      </c>
      <c r="F295" s="173" t="s">
        <v>340</v>
      </c>
      <c r="G295" s="174" t="s">
        <v>163</v>
      </c>
      <c r="H295" s="175">
        <v>46.32</v>
      </c>
      <c r="I295" s="176"/>
      <c r="J295" s="177">
        <f>ROUND(I295*H295,2)</f>
        <v>0</v>
      </c>
      <c r="K295" s="173" t="s">
        <v>130</v>
      </c>
      <c r="L295" s="38"/>
      <c r="M295" s="178" t="s">
        <v>1</v>
      </c>
      <c r="N295" s="179" t="s">
        <v>41</v>
      </c>
      <c r="O295" s="76"/>
      <c r="P295" s="180">
        <f>O295*H295</f>
        <v>0</v>
      </c>
      <c r="Q295" s="180">
        <v>0</v>
      </c>
      <c r="R295" s="180">
        <f>Q295*H295</f>
        <v>0</v>
      </c>
      <c r="S295" s="180">
        <v>0</v>
      </c>
      <c r="T295" s="181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2" t="s">
        <v>131</v>
      </c>
      <c r="AT295" s="182" t="s">
        <v>126</v>
      </c>
      <c r="AU295" s="182" t="s">
        <v>86</v>
      </c>
      <c r="AY295" s="18" t="s">
        <v>124</v>
      </c>
      <c r="BE295" s="183">
        <f>IF(N295="základní",J295,0)</f>
        <v>0</v>
      </c>
      <c r="BF295" s="183">
        <f>IF(N295="snížená",J295,0)</f>
        <v>0</v>
      </c>
      <c r="BG295" s="183">
        <f>IF(N295="zákl. přenesená",J295,0)</f>
        <v>0</v>
      </c>
      <c r="BH295" s="183">
        <f>IF(N295="sníž. přenesená",J295,0)</f>
        <v>0</v>
      </c>
      <c r="BI295" s="183">
        <f>IF(N295="nulová",J295,0)</f>
        <v>0</v>
      </c>
      <c r="BJ295" s="18" t="s">
        <v>84</v>
      </c>
      <c r="BK295" s="183">
        <f>ROUND(I295*H295,2)</f>
        <v>0</v>
      </c>
      <c r="BL295" s="18" t="s">
        <v>131</v>
      </c>
      <c r="BM295" s="182" t="s">
        <v>341</v>
      </c>
    </row>
    <row r="296" spans="1:51" s="13" customFormat="1" ht="12">
      <c r="A296" s="13"/>
      <c r="B296" s="184"/>
      <c r="C296" s="13"/>
      <c r="D296" s="185" t="s">
        <v>133</v>
      </c>
      <c r="E296" s="186" t="s">
        <v>1</v>
      </c>
      <c r="F296" s="187" t="s">
        <v>318</v>
      </c>
      <c r="G296" s="13"/>
      <c r="H296" s="186" t="s">
        <v>1</v>
      </c>
      <c r="I296" s="188"/>
      <c r="J296" s="13"/>
      <c r="K296" s="13"/>
      <c r="L296" s="184"/>
      <c r="M296" s="189"/>
      <c r="N296" s="190"/>
      <c r="O296" s="190"/>
      <c r="P296" s="190"/>
      <c r="Q296" s="190"/>
      <c r="R296" s="190"/>
      <c r="S296" s="190"/>
      <c r="T296" s="19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6" t="s">
        <v>133</v>
      </c>
      <c r="AU296" s="186" t="s">
        <v>86</v>
      </c>
      <c r="AV296" s="13" t="s">
        <v>84</v>
      </c>
      <c r="AW296" s="13" t="s">
        <v>32</v>
      </c>
      <c r="AX296" s="13" t="s">
        <v>76</v>
      </c>
      <c r="AY296" s="186" t="s">
        <v>124</v>
      </c>
    </row>
    <row r="297" spans="1:51" s="14" customFormat="1" ht="12">
      <c r="A297" s="14"/>
      <c r="B297" s="192"/>
      <c r="C297" s="14"/>
      <c r="D297" s="185" t="s">
        <v>133</v>
      </c>
      <c r="E297" s="193" t="s">
        <v>1</v>
      </c>
      <c r="F297" s="194" t="s">
        <v>342</v>
      </c>
      <c r="G297" s="14"/>
      <c r="H297" s="195">
        <v>43.92</v>
      </c>
      <c r="I297" s="196"/>
      <c r="J297" s="14"/>
      <c r="K297" s="14"/>
      <c r="L297" s="192"/>
      <c r="M297" s="197"/>
      <c r="N297" s="198"/>
      <c r="O297" s="198"/>
      <c r="P297" s="198"/>
      <c r="Q297" s="198"/>
      <c r="R297" s="198"/>
      <c r="S297" s="198"/>
      <c r="T297" s="19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193" t="s">
        <v>133</v>
      </c>
      <c r="AU297" s="193" t="s">
        <v>86</v>
      </c>
      <c r="AV297" s="14" t="s">
        <v>86</v>
      </c>
      <c r="AW297" s="14" t="s">
        <v>32</v>
      </c>
      <c r="AX297" s="14" t="s">
        <v>76</v>
      </c>
      <c r="AY297" s="193" t="s">
        <v>124</v>
      </c>
    </row>
    <row r="298" spans="1:51" s="13" customFormat="1" ht="12">
      <c r="A298" s="13"/>
      <c r="B298" s="184"/>
      <c r="C298" s="13"/>
      <c r="D298" s="185" t="s">
        <v>133</v>
      </c>
      <c r="E298" s="186" t="s">
        <v>1</v>
      </c>
      <c r="F298" s="187" t="s">
        <v>329</v>
      </c>
      <c r="G298" s="13"/>
      <c r="H298" s="186" t="s">
        <v>1</v>
      </c>
      <c r="I298" s="188"/>
      <c r="J298" s="13"/>
      <c r="K298" s="13"/>
      <c r="L298" s="184"/>
      <c r="M298" s="189"/>
      <c r="N298" s="190"/>
      <c r="O298" s="190"/>
      <c r="P298" s="190"/>
      <c r="Q298" s="190"/>
      <c r="R298" s="190"/>
      <c r="S298" s="190"/>
      <c r="T298" s="19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6" t="s">
        <v>133</v>
      </c>
      <c r="AU298" s="186" t="s">
        <v>86</v>
      </c>
      <c r="AV298" s="13" t="s">
        <v>84</v>
      </c>
      <c r="AW298" s="13" t="s">
        <v>32</v>
      </c>
      <c r="AX298" s="13" t="s">
        <v>76</v>
      </c>
      <c r="AY298" s="186" t="s">
        <v>124</v>
      </c>
    </row>
    <row r="299" spans="1:51" s="14" customFormat="1" ht="12">
      <c r="A299" s="14"/>
      <c r="B299" s="192"/>
      <c r="C299" s="14"/>
      <c r="D299" s="185" t="s">
        <v>133</v>
      </c>
      <c r="E299" s="193" t="s">
        <v>1</v>
      </c>
      <c r="F299" s="194" t="s">
        <v>343</v>
      </c>
      <c r="G299" s="14"/>
      <c r="H299" s="195">
        <v>2.4</v>
      </c>
      <c r="I299" s="196"/>
      <c r="J299" s="14"/>
      <c r="K299" s="14"/>
      <c r="L299" s="192"/>
      <c r="M299" s="197"/>
      <c r="N299" s="198"/>
      <c r="O299" s="198"/>
      <c r="P299" s="198"/>
      <c r="Q299" s="198"/>
      <c r="R299" s="198"/>
      <c r="S299" s="198"/>
      <c r="T299" s="19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193" t="s">
        <v>133</v>
      </c>
      <c r="AU299" s="193" t="s">
        <v>86</v>
      </c>
      <c r="AV299" s="14" t="s">
        <v>86</v>
      </c>
      <c r="AW299" s="14" t="s">
        <v>32</v>
      </c>
      <c r="AX299" s="14" t="s">
        <v>76</v>
      </c>
      <c r="AY299" s="193" t="s">
        <v>124</v>
      </c>
    </row>
    <row r="300" spans="1:51" s="15" customFormat="1" ht="12">
      <c r="A300" s="15"/>
      <c r="B300" s="200"/>
      <c r="C300" s="15"/>
      <c r="D300" s="185" t="s">
        <v>133</v>
      </c>
      <c r="E300" s="201" t="s">
        <v>1</v>
      </c>
      <c r="F300" s="202" t="s">
        <v>143</v>
      </c>
      <c r="G300" s="15"/>
      <c r="H300" s="203">
        <v>46.32</v>
      </c>
      <c r="I300" s="204"/>
      <c r="J300" s="15"/>
      <c r="K300" s="15"/>
      <c r="L300" s="200"/>
      <c r="M300" s="205"/>
      <c r="N300" s="206"/>
      <c r="O300" s="206"/>
      <c r="P300" s="206"/>
      <c r="Q300" s="206"/>
      <c r="R300" s="206"/>
      <c r="S300" s="206"/>
      <c r="T300" s="207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01" t="s">
        <v>133</v>
      </c>
      <c r="AU300" s="201" t="s">
        <v>86</v>
      </c>
      <c r="AV300" s="15" t="s">
        <v>131</v>
      </c>
      <c r="AW300" s="15" t="s">
        <v>32</v>
      </c>
      <c r="AX300" s="15" t="s">
        <v>84</v>
      </c>
      <c r="AY300" s="201" t="s">
        <v>124</v>
      </c>
    </row>
    <row r="301" spans="1:65" s="2" customFormat="1" ht="21.75" customHeight="1">
      <c r="A301" s="37"/>
      <c r="B301" s="170"/>
      <c r="C301" s="171" t="s">
        <v>344</v>
      </c>
      <c r="D301" s="171" t="s">
        <v>126</v>
      </c>
      <c r="E301" s="172" t="s">
        <v>345</v>
      </c>
      <c r="F301" s="173" t="s">
        <v>346</v>
      </c>
      <c r="G301" s="174" t="s">
        <v>172</v>
      </c>
      <c r="H301" s="175">
        <v>4.026</v>
      </c>
      <c r="I301" s="176"/>
      <c r="J301" s="177">
        <f>ROUND(I301*H301,2)</f>
        <v>0</v>
      </c>
      <c r="K301" s="173" t="s">
        <v>130</v>
      </c>
      <c r="L301" s="38"/>
      <c r="M301" s="178" t="s">
        <v>1</v>
      </c>
      <c r="N301" s="179" t="s">
        <v>41</v>
      </c>
      <c r="O301" s="76"/>
      <c r="P301" s="180">
        <f>O301*H301</f>
        <v>0</v>
      </c>
      <c r="Q301" s="180">
        <v>2.50215</v>
      </c>
      <c r="R301" s="180">
        <f>Q301*H301</f>
        <v>10.073655899999999</v>
      </c>
      <c r="S301" s="180">
        <v>0</v>
      </c>
      <c r="T301" s="18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2" t="s">
        <v>131</v>
      </c>
      <c r="AT301" s="182" t="s">
        <v>126</v>
      </c>
      <c r="AU301" s="182" t="s">
        <v>86</v>
      </c>
      <c r="AY301" s="18" t="s">
        <v>124</v>
      </c>
      <c r="BE301" s="183">
        <f>IF(N301="základní",J301,0)</f>
        <v>0</v>
      </c>
      <c r="BF301" s="183">
        <f>IF(N301="snížená",J301,0)</f>
        <v>0</v>
      </c>
      <c r="BG301" s="183">
        <f>IF(N301="zákl. přenesená",J301,0)</f>
        <v>0</v>
      </c>
      <c r="BH301" s="183">
        <f>IF(N301="sníž. přenesená",J301,0)</f>
        <v>0</v>
      </c>
      <c r="BI301" s="183">
        <f>IF(N301="nulová",J301,0)</f>
        <v>0</v>
      </c>
      <c r="BJ301" s="18" t="s">
        <v>84</v>
      </c>
      <c r="BK301" s="183">
        <f>ROUND(I301*H301,2)</f>
        <v>0</v>
      </c>
      <c r="BL301" s="18" t="s">
        <v>131</v>
      </c>
      <c r="BM301" s="182" t="s">
        <v>347</v>
      </c>
    </row>
    <row r="302" spans="1:47" s="2" customFormat="1" ht="12">
      <c r="A302" s="37"/>
      <c r="B302" s="38"/>
      <c r="C302" s="37"/>
      <c r="D302" s="185" t="s">
        <v>205</v>
      </c>
      <c r="E302" s="37"/>
      <c r="F302" s="208" t="s">
        <v>348</v>
      </c>
      <c r="G302" s="37"/>
      <c r="H302" s="37"/>
      <c r="I302" s="209"/>
      <c r="J302" s="37"/>
      <c r="K302" s="37"/>
      <c r="L302" s="38"/>
      <c r="M302" s="210"/>
      <c r="N302" s="211"/>
      <c r="O302" s="76"/>
      <c r="P302" s="76"/>
      <c r="Q302" s="76"/>
      <c r="R302" s="76"/>
      <c r="S302" s="76"/>
      <c r="T302" s="7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8" t="s">
        <v>205</v>
      </c>
      <c r="AU302" s="18" t="s">
        <v>86</v>
      </c>
    </row>
    <row r="303" spans="1:51" s="13" customFormat="1" ht="12">
      <c r="A303" s="13"/>
      <c r="B303" s="184"/>
      <c r="C303" s="13"/>
      <c r="D303" s="185" t="s">
        <v>133</v>
      </c>
      <c r="E303" s="186" t="s">
        <v>1</v>
      </c>
      <c r="F303" s="187" t="s">
        <v>349</v>
      </c>
      <c r="G303" s="13"/>
      <c r="H303" s="186" t="s">
        <v>1</v>
      </c>
      <c r="I303" s="188"/>
      <c r="J303" s="13"/>
      <c r="K303" s="13"/>
      <c r="L303" s="184"/>
      <c r="M303" s="189"/>
      <c r="N303" s="190"/>
      <c r="O303" s="190"/>
      <c r="P303" s="190"/>
      <c r="Q303" s="190"/>
      <c r="R303" s="190"/>
      <c r="S303" s="190"/>
      <c r="T303" s="19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6" t="s">
        <v>133</v>
      </c>
      <c r="AU303" s="186" t="s">
        <v>86</v>
      </c>
      <c r="AV303" s="13" t="s">
        <v>84</v>
      </c>
      <c r="AW303" s="13" t="s">
        <v>32</v>
      </c>
      <c r="AX303" s="13" t="s">
        <v>76</v>
      </c>
      <c r="AY303" s="186" t="s">
        <v>124</v>
      </c>
    </row>
    <row r="304" spans="1:51" s="13" customFormat="1" ht="12">
      <c r="A304" s="13"/>
      <c r="B304" s="184"/>
      <c r="C304" s="13"/>
      <c r="D304" s="185" t="s">
        <v>133</v>
      </c>
      <c r="E304" s="186" t="s">
        <v>1</v>
      </c>
      <c r="F304" s="187" t="s">
        <v>350</v>
      </c>
      <c r="G304" s="13"/>
      <c r="H304" s="186" t="s">
        <v>1</v>
      </c>
      <c r="I304" s="188"/>
      <c r="J304" s="13"/>
      <c r="K304" s="13"/>
      <c r="L304" s="184"/>
      <c r="M304" s="189"/>
      <c r="N304" s="190"/>
      <c r="O304" s="190"/>
      <c r="P304" s="190"/>
      <c r="Q304" s="190"/>
      <c r="R304" s="190"/>
      <c r="S304" s="190"/>
      <c r="T304" s="19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86" t="s">
        <v>133</v>
      </c>
      <c r="AU304" s="186" t="s">
        <v>86</v>
      </c>
      <c r="AV304" s="13" t="s">
        <v>84</v>
      </c>
      <c r="AW304" s="13" t="s">
        <v>32</v>
      </c>
      <c r="AX304" s="13" t="s">
        <v>76</v>
      </c>
      <c r="AY304" s="186" t="s">
        <v>124</v>
      </c>
    </row>
    <row r="305" spans="1:51" s="14" customFormat="1" ht="12">
      <c r="A305" s="14"/>
      <c r="B305" s="192"/>
      <c r="C305" s="14"/>
      <c r="D305" s="185" t="s">
        <v>133</v>
      </c>
      <c r="E305" s="193" t="s">
        <v>1</v>
      </c>
      <c r="F305" s="194" t="s">
        <v>351</v>
      </c>
      <c r="G305" s="14"/>
      <c r="H305" s="195">
        <v>4.026</v>
      </c>
      <c r="I305" s="196"/>
      <c r="J305" s="14"/>
      <c r="K305" s="14"/>
      <c r="L305" s="192"/>
      <c r="M305" s="197"/>
      <c r="N305" s="198"/>
      <c r="O305" s="198"/>
      <c r="P305" s="198"/>
      <c r="Q305" s="198"/>
      <c r="R305" s="198"/>
      <c r="S305" s="198"/>
      <c r="T305" s="19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193" t="s">
        <v>133</v>
      </c>
      <c r="AU305" s="193" t="s">
        <v>86</v>
      </c>
      <c r="AV305" s="14" t="s">
        <v>86</v>
      </c>
      <c r="AW305" s="14" t="s">
        <v>32</v>
      </c>
      <c r="AX305" s="14" t="s">
        <v>84</v>
      </c>
      <c r="AY305" s="193" t="s">
        <v>124</v>
      </c>
    </row>
    <row r="306" spans="1:65" s="2" customFormat="1" ht="16.5" customHeight="1">
      <c r="A306" s="37"/>
      <c r="B306" s="170"/>
      <c r="C306" s="171" t="s">
        <v>352</v>
      </c>
      <c r="D306" s="171" t="s">
        <v>126</v>
      </c>
      <c r="E306" s="172" t="s">
        <v>353</v>
      </c>
      <c r="F306" s="173" t="s">
        <v>354</v>
      </c>
      <c r="G306" s="174" t="s">
        <v>129</v>
      </c>
      <c r="H306" s="175">
        <v>25.12</v>
      </c>
      <c r="I306" s="176"/>
      <c r="J306" s="177">
        <f>ROUND(I306*H306,2)</f>
        <v>0</v>
      </c>
      <c r="K306" s="173" t="s">
        <v>130</v>
      </c>
      <c r="L306" s="38"/>
      <c r="M306" s="178" t="s">
        <v>1</v>
      </c>
      <c r="N306" s="179" t="s">
        <v>41</v>
      </c>
      <c r="O306" s="76"/>
      <c r="P306" s="180">
        <f>O306*H306</f>
        <v>0</v>
      </c>
      <c r="Q306" s="180">
        <v>0.01208</v>
      </c>
      <c r="R306" s="180">
        <f>Q306*H306</f>
        <v>0.30344960000000004</v>
      </c>
      <c r="S306" s="180">
        <v>0</v>
      </c>
      <c r="T306" s="181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82" t="s">
        <v>131</v>
      </c>
      <c r="AT306" s="182" t="s">
        <v>126</v>
      </c>
      <c r="AU306" s="182" t="s">
        <v>86</v>
      </c>
      <c r="AY306" s="18" t="s">
        <v>124</v>
      </c>
      <c r="BE306" s="183">
        <f>IF(N306="základní",J306,0)</f>
        <v>0</v>
      </c>
      <c r="BF306" s="183">
        <f>IF(N306="snížená",J306,0)</f>
        <v>0</v>
      </c>
      <c r="BG306" s="183">
        <f>IF(N306="zákl. přenesená",J306,0)</f>
        <v>0</v>
      </c>
      <c r="BH306" s="183">
        <f>IF(N306="sníž. přenesená",J306,0)</f>
        <v>0</v>
      </c>
      <c r="BI306" s="183">
        <f>IF(N306="nulová",J306,0)</f>
        <v>0</v>
      </c>
      <c r="BJ306" s="18" t="s">
        <v>84</v>
      </c>
      <c r="BK306" s="183">
        <f>ROUND(I306*H306,2)</f>
        <v>0</v>
      </c>
      <c r="BL306" s="18" t="s">
        <v>131</v>
      </c>
      <c r="BM306" s="182" t="s">
        <v>355</v>
      </c>
    </row>
    <row r="307" spans="1:51" s="13" customFormat="1" ht="12">
      <c r="A307" s="13"/>
      <c r="B307" s="184"/>
      <c r="C307" s="13"/>
      <c r="D307" s="185" t="s">
        <v>133</v>
      </c>
      <c r="E307" s="186" t="s">
        <v>1</v>
      </c>
      <c r="F307" s="187" t="s">
        <v>349</v>
      </c>
      <c r="G307" s="13"/>
      <c r="H307" s="186" t="s">
        <v>1</v>
      </c>
      <c r="I307" s="188"/>
      <c r="J307" s="13"/>
      <c r="K307" s="13"/>
      <c r="L307" s="184"/>
      <c r="M307" s="189"/>
      <c r="N307" s="190"/>
      <c r="O307" s="190"/>
      <c r="P307" s="190"/>
      <c r="Q307" s="190"/>
      <c r="R307" s="190"/>
      <c r="S307" s="190"/>
      <c r="T307" s="19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86" t="s">
        <v>133</v>
      </c>
      <c r="AU307" s="186" t="s">
        <v>86</v>
      </c>
      <c r="AV307" s="13" t="s">
        <v>84</v>
      </c>
      <c r="AW307" s="13" t="s">
        <v>32</v>
      </c>
      <c r="AX307" s="13" t="s">
        <v>76</v>
      </c>
      <c r="AY307" s="186" t="s">
        <v>124</v>
      </c>
    </row>
    <row r="308" spans="1:51" s="13" customFormat="1" ht="12">
      <c r="A308" s="13"/>
      <c r="B308" s="184"/>
      <c r="C308" s="13"/>
      <c r="D308" s="185" t="s">
        <v>133</v>
      </c>
      <c r="E308" s="186" t="s">
        <v>1</v>
      </c>
      <c r="F308" s="187" t="s">
        <v>350</v>
      </c>
      <c r="G308" s="13"/>
      <c r="H308" s="186" t="s">
        <v>1</v>
      </c>
      <c r="I308" s="188"/>
      <c r="J308" s="13"/>
      <c r="K308" s="13"/>
      <c r="L308" s="184"/>
      <c r="M308" s="189"/>
      <c r="N308" s="190"/>
      <c r="O308" s="190"/>
      <c r="P308" s="190"/>
      <c r="Q308" s="190"/>
      <c r="R308" s="190"/>
      <c r="S308" s="190"/>
      <c r="T308" s="19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6" t="s">
        <v>133</v>
      </c>
      <c r="AU308" s="186" t="s">
        <v>86</v>
      </c>
      <c r="AV308" s="13" t="s">
        <v>84</v>
      </c>
      <c r="AW308" s="13" t="s">
        <v>32</v>
      </c>
      <c r="AX308" s="13" t="s">
        <v>76</v>
      </c>
      <c r="AY308" s="186" t="s">
        <v>124</v>
      </c>
    </row>
    <row r="309" spans="1:51" s="14" customFormat="1" ht="12">
      <c r="A309" s="14"/>
      <c r="B309" s="192"/>
      <c r="C309" s="14"/>
      <c r="D309" s="185" t="s">
        <v>133</v>
      </c>
      <c r="E309" s="193" t="s">
        <v>1</v>
      </c>
      <c r="F309" s="194" t="s">
        <v>356</v>
      </c>
      <c r="G309" s="14"/>
      <c r="H309" s="195">
        <v>24.4</v>
      </c>
      <c r="I309" s="196"/>
      <c r="J309" s="14"/>
      <c r="K309" s="14"/>
      <c r="L309" s="192"/>
      <c r="M309" s="197"/>
      <c r="N309" s="198"/>
      <c r="O309" s="198"/>
      <c r="P309" s="198"/>
      <c r="Q309" s="198"/>
      <c r="R309" s="198"/>
      <c r="S309" s="198"/>
      <c r="T309" s="19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93" t="s">
        <v>133</v>
      </c>
      <c r="AU309" s="193" t="s">
        <v>86</v>
      </c>
      <c r="AV309" s="14" t="s">
        <v>86</v>
      </c>
      <c r="AW309" s="14" t="s">
        <v>32</v>
      </c>
      <c r="AX309" s="14" t="s">
        <v>76</v>
      </c>
      <c r="AY309" s="193" t="s">
        <v>124</v>
      </c>
    </row>
    <row r="310" spans="1:51" s="14" customFormat="1" ht="12">
      <c r="A310" s="14"/>
      <c r="B310" s="192"/>
      <c r="C310" s="14"/>
      <c r="D310" s="185" t="s">
        <v>133</v>
      </c>
      <c r="E310" s="193" t="s">
        <v>1</v>
      </c>
      <c r="F310" s="194" t="s">
        <v>357</v>
      </c>
      <c r="G310" s="14"/>
      <c r="H310" s="195">
        <v>0.72</v>
      </c>
      <c r="I310" s="196"/>
      <c r="J310" s="14"/>
      <c r="K310" s="14"/>
      <c r="L310" s="192"/>
      <c r="M310" s="197"/>
      <c r="N310" s="198"/>
      <c r="O310" s="198"/>
      <c r="P310" s="198"/>
      <c r="Q310" s="198"/>
      <c r="R310" s="198"/>
      <c r="S310" s="198"/>
      <c r="T310" s="19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193" t="s">
        <v>133</v>
      </c>
      <c r="AU310" s="193" t="s">
        <v>86</v>
      </c>
      <c r="AV310" s="14" t="s">
        <v>86</v>
      </c>
      <c r="AW310" s="14" t="s">
        <v>32</v>
      </c>
      <c r="AX310" s="14" t="s">
        <v>76</v>
      </c>
      <c r="AY310" s="193" t="s">
        <v>124</v>
      </c>
    </row>
    <row r="311" spans="1:51" s="15" customFormat="1" ht="12">
      <c r="A311" s="15"/>
      <c r="B311" s="200"/>
      <c r="C311" s="15"/>
      <c r="D311" s="185" t="s">
        <v>133</v>
      </c>
      <c r="E311" s="201" t="s">
        <v>1</v>
      </c>
      <c r="F311" s="202" t="s">
        <v>143</v>
      </c>
      <c r="G311" s="15"/>
      <c r="H311" s="203">
        <v>25.12</v>
      </c>
      <c r="I311" s="204"/>
      <c r="J311" s="15"/>
      <c r="K311" s="15"/>
      <c r="L311" s="200"/>
      <c r="M311" s="205"/>
      <c r="N311" s="206"/>
      <c r="O311" s="206"/>
      <c r="P311" s="206"/>
      <c r="Q311" s="206"/>
      <c r="R311" s="206"/>
      <c r="S311" s="206"/>
      <c r="T311" s="207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01" t="s">
        <v>133</v>
      </c>
      <c r="AU311" s="201" t="s">
        <v>86</v>
      </c>
      <c r="AV311" s="15" t="s">
        <v>131</v>
      </c>
      <c r="AW311" s="15" t="s">
        <v>32</v>
      </c>
      <c r="AX311" s="15" t="s">
        <v>84</v>
      </c>
      <c r="AY311" s="201" t="s">
        <v>124</v>
      </c>
    </row>
    <row r="312" spans="1:65" s="2" customFormat="1" ht="16.5" customHeight="1">
      <c r="A312" s="37"/>
      <c r="B312" s="170"/>
      <c r="C312" s="171" t="s">
        <v>358</v>
      </c>
      <c r="D312" s="171" t="s">
        <v>126</v>
      </c>
      <c r="E312" s="172" t="s">
        <v>359</v>
      </c>
      <c r="F312" s="173" t="s">
        <v>360</v>
      </c>
      <c r="G312" s="174" t="s">
        <v>129</v>
      </c>
      <c r="H312" s="175">
        <v>25.12</v>
      </c>
      <c r="I312" s="176"/>
      <c r="J312" s="177">
        <f>ROUND(I312*H312,2)</f>
        <v>0</v>
      </c>
      <c r="K312" s="173" t="s">
        <v>130</v>
      </c>
      <c r="L312" s="38"/>
      <c r="M312" s="178" t="s">
        <v>1</v>
      </c>
      <c r="N312" s="179" t="s">
        <v>41</v>
      </c>
      <c r="O312" s="76"/>
      <c r="P312" s="180">
        <f>O312*H312</f>
        <v>0</v>
      </c>
      <c r="Q312" s="180">
        <v>0</v>
      </c>
      <c r="R312" s="180">
        <f>Q312*H312</f>
        <v>0</v>
      </c>
      <c r="S312" s="180">
        <v>0</v>
      </c>
      <c r="T312" s="18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2" t="s">
        <v>131</v>
      </c>
      <c r="AT312" s="182" t="s">
        <v>126</v>
      </c>
      <c r="AU312" s="182" t="s">
        <v>86</v>
      </c>
      <c r="AY312" s="18" t="s">
        <v>124</v>
      </c>
      <c r="BE312" s="183">
        <f>IF(N312="základní",J312,0)</f>
        <v>0</v>
      </c>
      <c r="BF312" s="183">
        <f>IF(N312="snížená",J312,0)</f>
        <v>0</v>
      </c>
      <c r="BG312" s="183">
        <f>IF(N312="zákl. přenesená",J312,0)</f>
        <v>0</v>
      </c>
      <c r="BH312" s="183">
        <f>IF(N312="sníž. přenesená",J312,0)</f>
        <v>0</v>
      </c>
      <c r="BI312" s="183">
        <f>IF(N312="nulová",J312,0)</f>
        <v>0</v>
      </c>
      <c r="BJ312" s="18" t="s">
        <v>84</v>
      </c>
      <c r="BK312" s="183">
        <f>ROUND(I312*H312,2)</f>
        <v>0</v>
      </c>
      <c r="BL312" s="18" t="s">
        <v>131</v>
      </c>
      <c r="BM312" s="182" t="s">
        <v>361</v>
      </c>
    </row>
    <row r="313" spans="1:65" s="2" customFormat="1" ht="16.5" customHeight="1">
      <c r="A313" s="37"/>
      <c r="B313" s="170"/>
      <c r="C313" s="171" t="s">
        <v>362</v>
      </c>
      <c r="D313" s="171" t="s">
        <v>126</v>
      </c>
      <c r="E313" s="172" t="s">
        <v>363</v>
      </c>
      <c r="F313" s="173" t="s">
        <v>364</v>
      </c>
      <c r="G313" s="174" t="s">
        <v>192</v>
      </c>
      <c r="H313" s="175">
        <v>0.238</v>
      </c>
      <c r="I313" s="176"/>
      <c r="J313" s="177">
        <f>ROUND(I313*H313,2)</f>
        <v>0</v>
      </c>
      <c r="K313" s="173" t="s">
        <v>130</v>
      </c>
      <c r="L313" s="38"/>
      <c r="M313" s="178" t="s">
        <v>1</v>
      </c>
      <c r="N313" s="179" t="s">
        <v>41</v>
      </c>
      <c r="O313" s="76"/>
      <c r="P313" s="180">
        <f>O313*H313</f>
        <v>0</v>
      </c>
      <c r="Q313" s="180">
        <v>1.05168</v>
      </c>
      <c r="R313" s="180">
        <f>Q313*H313</f>
        <v>0.25029984</v>
      </c>
      <c r="S313" s="180">
        <v>0</v>
      </c>
      <c r="T313" s="181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82" t="s">
        <v>131</v>
      </c>
      <c r="AT313" s="182" t="s">
        <v>126</v>
      </c>
      <c r="AU313" s="182" t="s">
        <v>86</v>
      </c>
      <c r="AY313" s="18" t="s">
        <v>124</v>
      </c>
      <c r="BE313" s="183">
        <f>IF(N313="základní",J313,0)</f>
        <v>0</v>
      </c>
      <c r="BF313" s="183">
        <f>IF(N313="snížená",J313,0)</f>
        <v>0</v>
      </c>
      <c r="BG313" s="183">
        <f>IF(N313="zákl. přenesená",J313,0)</f>
        <v>0</v>
      </c>
      <c r="BH313" s="183">
        <f>IF(N313="sníž. přenesená",J313,0)</f>
        <v>0</v>
      </c>
      <c r="BI313" s="183">
        <f>IF(N313="nulová",J313,0)</f>
        <v>0</v>
      </c>
      <c r="BJ313" s="18" t="s">
        <v>84</v>
      </c>
      <c r="BK313" s="183">
        <f>ROUND(I313*H313,2)</f>
        <v>0</v>
      </c>
      <c r="BL313" s="18" t="s">
        <v>131</v>
      </c>
      <c r="BM313" s="182" t="s">
        <v>365</v>
      </c>
    </row>
    <row r="314" spans="1:51" s="13" customFormat="1" ht="12">
      <c r="A314" s="13"/>
      <c r="B314" s="184"/>
      <c r="C314" s="13"/>
      <c r="D314" s="185" t="s">
        <v>133</v>
      </c>
      <c r="E314" s="186" t="s">
        <v>1</v>
      </c>
      <c r="F314" s="187" t="s">
        <v>349</v>
      </c>
      <c r="G314" s="13"/>
      <c r="H314" s="186" t="s">
        <v>1</v>
      </c>
      <c r="I314" s="188"/>
      <c r="J314" s="13"/>
      <c r="K314" s="13"/>
      <c r="L314" s="184"/>
      <c r="M314" s="189"/>
      <c r="N314" s="190"/>
      <c r="O314" s="190"/>
      <c r="P314" s="190"/>
      <c r="Q314" s="190"/>
      <c r="R314" s="190"/>
      <c r="S314" s="190"/>
      <c r="T314" s="19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86" t="s">
        <v>133</v>
      </c>
      <c r="AU314" s="186" t="s">
        <v>86</v>
      </c>
      <c r="AV314" s="13" t="s">
        <v>84</v>
      </c>
      <c r="AW314" s="13" t="s">
        <v>32</v>
      </c>
      <c r="AX314" s="13" t="s">
        <v>76</v>
      </c>
      <c r="AY314" s="186" t="s">
        <v>124</v>
      </c>
    </row>
    <row r="315" spans="1:51" s="13" customFormat="1" ht="12">
      <c r="A315" s="13"/>
      <c r="B315" s="184"/>
      <c r="C315" s="13"/>
      <c r="D315" s="185" t="s">
        <v>133</v>
      </c>
      <c r="E315" s="186" t="s">
        <v>1</v>
      </c>
      <c r="F315" s="187" t="s">
        <v>350</v>
      </c>
      <c r="G315" s="13"/>
      <c r="H315" s="186" t="s">
        <v>1</v>
      </c>
      <c r="I315" s="188"/>
      <c r="J315" s="13"/>
      <c r="K315" s="13"/>
      <c r="L315" s="184"/>
      <c r="M315" s="189"/>
      <c r="N315" s="190"/>
      <c r="O315" s="190"/>
      <c r="P315" s="190"/>
      <c r="Q315" s="190"/>
      <c r="R315" s="190"/>
      <c r="S315" s="190"/>
      <c r="T315" s="19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6" t="s">
        <v>133</v>
      </c>
      <c r="AU315" s="186" t="s">
        <v>86</v>
      </c>
      <c r="AV315" s="13" t="s">
        <v>84</v>
      </c>
      <c r="AW315" s="13" t="s">
        <v>32</v>
      </c>
      <c r="AX315" s="13" t="s">
        <v>76</v>
      </c>
      <c r="AY315" s="186" t="s">
        <v>124</v>
      </c>
    </row>
    <row r="316" spans="1:51" s="14" customFormat="1" ht="12">
      <c r="A316" s="14"/>
      <c r="B316" s="192"/>
      <c r="C316" s="14"/>
      <c r="D316" s="185" t="s">
        <v>133</v>
      </c>
      <c r="E316" s="193" t="s">
        <v>1</v>
      </c>
      <c r="F316" s="194" t="s">
        <v>366</v>
      </c>
      <c r="G316" s="14"/>
      <c r="H316" s="195">
        <v>0.182</v>
      </c>
      <c r="I316" s="196"/>
      <c r="J316" s="14"/>
      <c r="K316" s="14"/>
      <c r="L316" s="192"/>
      <c r="M316" s="197"/>
      <c r="N316" s="198"/>
      <c r="O316" s="198"/>
      <c r="P316" s="198"/>
      <c r="Q316" s="198"/>
      <c r="R316" s="198"/>
      <c r="S316" s="198"/>
      <c r="T316" s="19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193" t="s">
        <v>133</v>
      </c>
      <c r="AU316" s="193" t="s">
        <v>86</v>
      </c>
      <c r="AV316" s="14" t="s">
        <v>86</v>
      </c>
      <c r="AW316" s="14" t="s">
        <v>32</v>
      </c>
      <c r="AX316" s="14" t="s">
        <v>76</v>
      </c>
      <c r="AY316" s="193" t="s">
        <v>124</v>
      </c>
    </row>
    <row r="317" spans="1:51" s="14" customFormat="1" ht="12">
      <c r="A317" s="14"/>
      <c r="B317" s="192"/>
      <c r="C317" s="14"/>
      <c r="D317" s="185" t="s">
        <v>133</v>
      </c>
      <c r="E317" s="193" t="s">
        <v>1</v>
      </c>
      <c r="F317" s="194" t="s">
        <v>367</v>
      </c>
      <c r="G317" s="14"/>
      <c r="H317" s="195">
        <v>0.056</v>
      </c>
      <c r="I317" s="196"/>
      <c r="J317" s="14"/>
      <c r="K317" s="14"/>
      <c r="L317" s="192"/>
      <c r="M317" s="197"/>
      <c r="N317" s="198"/>
      <c r="O317" s="198"/>
      <c r="P317" s="198"/>
      <c r="Q317" s="198"/>
      <c r="R317" s="198"/>
      <c r="S317" s="198"/>
      <c r="T317" s="19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193" t="s">
        <v>133</v>
      </c>
      <c r="AU317" s="193" t="s">
        <v>86</v>
      </c>
      <c r="AV317" s="14" t="s">
        <v>86</v>
      </c>
      <c r="AW317" s="14" t="s">
        <v>32</v>
      </c>
      <c r="AX317" s="14" t="s">
        <v>76</v>
      </c>
      <c r="AY317" s="193" t="s">
        <v>124</v>
      </c>
    </row>
    <row r="318" spans="1:51" s="15" customFormat="1" ht="12">
      <c r="A318" s="15"/>
      <c r="B318" s="200"/>
      <c r="C318" s="15"/>
      <c r="D318" s="185" t="s">
        <v>133</v>
      </c>
      <c r="E318" s="201" t="s">
        <v>1</v>
      </c>
      <c r="F318" s="202" t="s">
        <v>143</v>
      </c>
      <c r="G318" s="15"/>
      <c r="H318" s="203">
        <v>0.238</v>
      </c>
      <c r="I318" s="204"/>
      <c r="J318" s="15"/>
      <c r="K318" s="15"/>
      <c r="L318" s="200"/>
      <c r="M318" s="205"/>
      <c r="N318" s="206"/>
      <c r="O318" s="206"/>
      <c r="P318" s="206"/>
      <c r="Q318" s="206"/>
      <c r="R318" s="206"/>
      <c r="S318" s="206"/>
      <c r="T318" s="207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01" t="s">
        <v>133</v>
      </c>
      <c r="AU318" s="201" t="s">
        <v>86</v>
      </c>
      <c r="AV318" s="15" t="s">
        <v>131</v>
      </c>
      <c r="AW318" s="15" t="s">
        <v>32</v>
      </c>
      <c r="AX318" s="15" t="s">
        <v>84</v>
      </c>
      <c r="AY318" s="201" t="s">
        <v>124</v>
      </c>
    </row>
    <row r="319" spans="1:63" s="12" customFormat="1" ht="22.8" customHeight="1">
      <c r="A319" s="12"/>
      <c r="B319" s="157"/>
      <c r="C319" s="12"/>
      <c r="D319" s="158" t="s">
        <v>75</v>
      </c>
      <c r="E319" s="168" t="s">
        <v>368</v>
      </c>
      <c r="F319" s="168" t="s">
        <v>369</v>
      </c>
      <c r="G319" s="12"/>
      <c r="H319" s="12"/>
      <c r="I319" s="160"/>
      <c r="J319" s="169">
        <f>BK319</f>
        <v>0</v>
      </c>
      <c r="K319" s="12"/>
      <c r="L319" s="157"/>
      <c r="M319" s="162"/>
      <c r="N319" s="163"/>
      <c r="O319" s="163"/>
      <c r="P319" s="164">
        <f>SUM(P320:P329)</f>
        <v>0</v>
      </c>
      <c r="Q319" s="163"/>
      <c r="R319" s="164">
        <f>SUM(R320:R329)</f>
        <v>0</v>
      </c>
      <c r="S319" s="163"/>
      <c r="T319" s="165">
        <f>SUM(T320:T329)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158" t="s">
        <v>84</v>
      </c>
      <c r="AT319" s="166" t="s">
        <v>75</v>
      </c>
      <c r="AU319" s="166" t="s">
        <v>84</v>
      </c>
      <c r="AY319" s="158" t="s">
        <v>124</v>
      </c>
      <c r="BK319" s="167">
        <f>SUM(BK320:BK329)</f>
        <v>0</v>
      </c>
    </row>
    <row r="320" spans="1:65" s="2" customFormat="1" ht="16.5" customHeight="1">
      <c r="A320" s="37"/>
      <c r="B320" s="170"/>
      <c r="C320" s="171" t="s">
        <v>370</v>
      </c>
      <c r="D320" s="171" t="s">
        <v>126</v>
      </c>
      <c r="E320" s="172" t="s">
        <v>371</v>
      </c>
      <c r="F320" s="173" t="s">
        <v>372</v>
      </c>
      <c r="G320" s="174" t="s">
        <v>192</v>
      </c>
      <c r="H320" s="175">
        <v>90.388</v>
      </c>
      <c r="I320" s="176"/>
      <c r="J320" s="177">
        <f>ROUND(I320*H320,2)</f>
        <v>0</v>
      </c>
      <c r="K320" s="173" t="s">
        <v>130</v>
      </c>
      <c r="L320" s="38"/>
      <c r="M320" s="178" t="s">
        <v>1</v>
      </c>
      <c r="N320" s="179" t="s">
        <v>41</v>
      </c>
      <c r="O320" s="76"/>
      <c r="P320" s="180">
        <f>O320*H320</f>
        <v>0</v>
      </c>
      <c r="Q320" s="180">
        <v>0</v>
      </c>
      <c r="R320" s="180">
        <f>Q320*H320</f>
        <v>0</v>
      </c>
      <c r="S320" s="180">
        <v>0</v>
      </c>
      <c r="T320" s="18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2" t="s">
        <v>131</v>
      </c>
      <c r="AT320" s="182" t="s">
        <v>126</v>
      </c>
      <c r="AU320" s="182" t="s">
        <v>86</v>
      </c>
      <c r="AY320" s="18" t="s">
        <v>124</v>
      </c>
      <c r="BE320" s="183">
        <f>IF(N320="základní",J320,0)</f>
        <v>0</v>
      </c>
      <c r="BF320" s="183">
        <f>IF(N320="snížená",J320,0)</f>
        <v>0</v>
      </c>
      <c r="BG320" s="183">
        <f>IF(N320="zákl. přenesená",J320,0)</f>
        <v>0</v>
      </c>
      <c r="BH320" s="183">
        <f>IF(N320="sníž. přenesená",J320,0)</f>
        <v>0</v>
      </c>
      <c r="BI320" s="183">
        <f>IF(N320="nulová",J320,0)</f>
        <v>0</v>
      </c>
      <c r="BJ320" s="18" t="s">
        <v>84</v>
      </c>
      <c r="BK320" s="183">
        <f>ROUND(I320*H320,2)</f>
        <v>0</v>
      </c>
      <c r="BL320" s="18" t="s">
        <v>131</v>
      </c>
      <c r="BM320" s="182" t="s">
        <v>373</v>
      </c>
    </row>
    <row r="321" spans="1:65" s="2" customFormat="1" ht="24.15" customHeight="1">
      <c r="A321" s="37"/>
      <c r="B321" s="170"/>
      <c r="C321" s="171" t="s">
        <v>374</v>
      </c>
      <c r="D321" s="171" t="s">
        <v>126</v>
      </c>
      <c r="E321" s="172" t="s">
        <v>375</v>
      </c>
      <c r="F321" s="173" t="s">
        <v>376</v>
      </c>
      <c r="G321" s="174" t="s">
        <v>192</v>
      </c>
      <c r="H321" s="175">
        <v>90.388</v>
      </c>
      <c r="I321" s="176"/>
      <c r="J321" s="177">
        <f>ROUND(I321*H321,2)</f>
        <v>0</v>
      </c>
      <c r="K321" s="173" t="s">
        <v>130</v>
      </c>
      <c r="L321" s="38"/>
      <c r="M321" s="178" t="s">
        <v>1</v>
      </c>
      <c r="N321" s="179" t="s">
        <v>41</v>
      </c>
      <c r="O321" s="76"/>
      <c r="P321" s="180">
        <f>O321*H321</f>
        <v>0</v>
      </c>
      <c r="Q321" s="180">
        <v>0</v>
      </c>
      <c r="R321" s="180">
        <f>Q321*H321</f>
        <v>0</v>
      </c>
      <c r="S321" s="180">
        <v>0</v>
      </c>
      <c r="T321" s="18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82" t="s">
        <v>131</v>
      </c>
      <c r="AT321" s="182" t="s">
        <v>126</v>
      </c>
      <c r="AU321" s="182" t="s">
        <v>86</v>
      </c>
      <c r="AY321" s="18" t="s">
        <v>124</v>
      </c>
      <c r="BE321" s="183">
        <f>IF(N321="základní",J321,0)</f>
        <v>0</v>
      </c>
      <c r="BF321" s="183">
        <f>IF(N321="snížená",J321,0)</f>
        <v>0</v>
      </c>
      <c r="BG321" s="183">
        <f>IF(N321="zákl. přenesená",J321,0)</f>
        <v>0</v>
      </c>
      <c r="BH321" s="183">
        <f>IF(N321="sníž. přenesená",J321,0)</f>
        <v>0</v>
      </c>
      <c r="BI321" s="183">
        <f>IF(N321="nulová",J321,0)</f>
        <v>0</v>
      </c>
      <c r="BJ321" s="18" t="s">
        <v>84</v>
      </c>
      <c r="BK321" s="183">
        <f>ROUND(I321*H321,2)</f>
        <v>0</v>
      </c>
      <c r="BL321" s="18" t="s">
        <v>131</v>
      </c>
      <c r="BM321" s="182" t="s">
        <v>377</v>
      </c>
    </row>
    <row r="322" spans="1:65" s="2" customFormat="1" ht="24.15" customHeight="1">
      <c r="A322" s="37"/>
      <c r="B322" s="170"/>
      <c r="C322" s="171" t="s">
        <v>378</v>
      </c>
      <c r="D322" s="171" t="s">
        <v>126</v>
      </c>
      <c r="E322" s="172" t="s">
        <v>379</v>
      </c>
      <c r="F322" s="173" t="s">
        <v>380</v>
      </c>
      <c r="G322" s="174" t="s">
        <v>192</v>
      </c>
      <c r="H322" s="175">
        <v>813.492</v>
      </c>
      <c r="I322" s="176"/>
      <c r="J322" s="177">
        <f>ROUND(I322*H322,2)</f>
        <v>0</v>
      </c>
      <c r="K322" s="173" t="s">
        <v>130</v>
      </c>
      <c r="L322" s="38"/>
      <c r="M322" s="178" t="s">
        <v>1</v>
      </c>
      <c r="N322" s="179" t="s">
        <v>41</v>
      </c>
      <c r="O322" s="76"/>
      <c r="P322" s="180">
        <f>O322*H322</f>
        <v>0</v>
      </c>
      <c r="Q322" s="180">
        <v>0</v>
      </c>
      <c r="R322" s="180">
        <f>Q322*H322</f>
        <v>0</v>
      </c>
      <c r="S322" s="180">
        <v>0</v>
      </c>
      <c r="T322" s="18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2" t="s">
        <v>131</v>
      </c>
      <c r="AT322" s="182" t="s">
        <v>126</v>
      </c>
      <c r="AU322" s="182" t="s">
        <v>86</v>
      </c>
      <c r="AY322" s="18" t="s">
        <v>124</v>
      </c>
      <c r="BE322" s="183">
        <f>IF(N322="základní",J322,0)</f>
        <v>0</v>
      </c>
      <c r="BF322" s="183">
        <f>IF(N322="snížená",J322,0)</f>
        <v>0</v>
      </c>
      <c r="BG322" s="183">
        <f>IF(N322="zákl. přenesená",J322,0)</f>
        <v>0</v>
      </c>
      <c r="BH322" s="183">
        <f>IF(N322="sníž. přenesená",J322,0)</f>
        <v>0</v>
      </c>
      <c r="BI322" s="183">
        <f>IF(N322="nulová",J322,0)</f>
        <v>0</v>
      </c>
      <c r="BJ322" s="18" t="s">
        <v>84</v>
      </c>
      <c r="BK322" s="183">
        <f>ROUND(I322*H322,2)</f>
        <v>0</v>
      </c>
      <c r="BL322" s="18" t="s">
        <v>131</v>
      </c>
      <c r="BM322" s="182" t="s">
        <v>381</v>
      </c>
    </row>
    <row r="323" spans="1:51" s="14" customFormat="1" ht="12">
      <c r="A323" s="14"/>
      <c r="B323" s="192"/>
      <c r="C323" s="14"/>
      <c r="D323" s="185" t="s">
        <v>133</v>
      </c>
      <c r="E323" s="14"/>
      <c r="F323" s="194" t="s">
        <v>382</v>
      </c>
      <c r="G323" s="14"/>
      <c r="H323" s="195">
        <v>813.492</v>
      </c>
      <c r="I323" s="196"/>
      <c r="J323" s="14"/>
      <c r="K323" s="14"/>
      <c r="L323" s="192"/>
      <c r="M323" s="197"/>
      <c r="N323" s="198"/>
      <c r="O323" s="198"/>
      <c r="P323" s="198"/>
      <c r="Q323" s="198"/>
      <c r="R323" s="198"/>
      <c r="S323" s="198"/>
      <c r="T323" s="19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193" t="s">
        <v>133</v>
      </c>
      <c r="AU323" s="193" t="s">
        <v>86</v>
      </c>
      <c r="AV323" s="14" t="s">
        <v>86</v>
      </c>
      <c r="AW323" s="14" t="s">
        <v>3</v>
      </c>
      <c r="AX323" s="14" t="s">
        <v>84</v>
      </c>
      <c r="AY323" s="193" t="s">
        <v>124</v>
      </c>
    </row>
    <row r="324" spans="1:65" s="2" customFormat="1" ht="24.15" customHeight="1">
      <c r="A324" s="37"/>
      <c r="B324" s="170"/>
      <c r="C324" s="171" t="s">
        <v>383</v>
      </c>
      <c r="D324" s="171" t="s">
        <v>126</v>
      </c>
      <c r="E324" s="172" t="s">
        <v>384</v>
      </c>
      <c r="F324" s="173" t="s">
        <v>385</v>
      </c>
      <c r="G324" s="174" t="s">
        <v>192</v>
      </c>
      <c r="H324" s="175">
        <v>72.823</v>
      </c>
      <c r="I324" s="176"/>
      <c r="J324" s="177">
        <f>ROUND(I324*H324,2)</f>
        <v>0</v>
      </c>
      <c r="K324" s="173" t="s">
        <v>1</v>
      </c>
      <c r="L324" s="38"/>
      <c r="M324" s="178" t="s">
        <v>1</v>
      </c>
      <c r="N324" s="179" t="s">
        <v>41</v>
      </c>
      <c r="O324" s="76"/>
      <c r="P324" s="180">
        <f>O324*H324</f>
        <v>0</v>
      </c>
      <c r="Q324" s="180">
        <v>0</v>
      </c>
      <c r="R324" s="180">
        <f>Q324*H324</f>
        <v>0</v>
      </c>
      <c r="S324" s="180">
        <v>0</v>
      </c>
      <c r="T324" s="18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2" t="s">
        <v>131</v>
      </c>
      <c r="AT324" s="182" t="s">
        <v>126</v>
      </c>
      <c r="AU324" s="182" t="s">
        <v>86</v>
      </c>
      <c r="AY324" s="18" t="s">
        <v>124</v>
      </c>
      <c r="BE324" s="183">
        <f>IF(N324="základní",J324,0)</f>
        <v>0</v>
      </c>
      <c r="BF324" s="183">
        <f>IF(N324="snížená",J324,0)</f>
        <v>0</v>
      </c>
      <c r="BG324" s="183">
        <f>IF(N324="zákl. přenesená",J324,0)</f>
        <v>0</v>
      </c>
      <c r="BH324" s="183">
        <f>IF(N324="sníž. přenesená",J324,0)</f>
        <v>0</v>
      </c>
      <c r="BI324" s="183">
        <f>IF(N324="nulová",J324,0)</f>
        <v>0</v>
      </c>
      <c r="BJ324" s="18" t="s">
        <v>84</v>
      </c>
      <c r="BK324" s="183">
        <f>ROUND(I324*H324,2)</f>
        <v>0</v>
      </c>
      <c r="BL324" s="18" t="s">
        <v>131</v>
      </c>
      <c r="BM324" s="182" t="s">
        <v>386</v>
      </c>
    </row>
    <row r="325" spans="1:51" s="14" customFormat="1" ht="12">
      <c r="A325" s="14"/>
      <c r="B325" s="192"/>
      <c r="C325" s="14"/>
      <c r="D325" s="185" t="s">
        <v>133</v>
      </c>
      <c r="E325" s="193" t="s">
        <v>1</v>
      </c>
      <c r="F325" s="194" t="s">
        <v>387</v>
      </c>
      <c r="G325" s="14"/>
      <c r="H325" s="195">
        <v>90.223</v>
      </c>
      <c r="I325" s="196"/>
      <c r="J325" s="14"/>
      <c r="K325" s="14"/>
      <c r="L325" s="192"/>
      <c r="M325" s="197"/>
      <c r="N325" s="198"/>
      <c r="O325" s="198"/>
      <c r="P325" s="198"/>
      <c r="Q325" s="198"/>
      <c r="R325" s="198"/>
      <c r="S325" s="198"/>
      <c r="T325" s="19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193" t="s">
        <v>133</v>
      </c>
      <c r="AU325" s="193" t="s">
        <v>86</v>
      </c>
      <c r="AV325" s="14" t="s">
        <v>86</v>
      </c>
      <c r="AW325" s="14" t="s">
        <v>32</v>
      </c>
      <c r="AX325" s="14" t="s">
        <v>76</v>
      </c>
      <c r="AY325" s="193" t="s">
        <v>124</v>
      </c>
    </row>
    <row r="326" spans="1:51" s="13" customFormat="1" ht="12">
      <c r="A326" s="13"/>
      <c r="B326" s="184"/>
      <c r="C326" s="13"/>
      <c r="D326" s="185" t="s">
        <v>133</v>
      </c>
      <c r="E326" s="186" t="s">
        <v>1</v>
      </c>
      <c r="F326" s="187" t="s">
        <v>388</v>
      </c>
      <c r="G326" s="13"/>
      <c r="H326" s="186" t="s">
        <v>1</v>
      </c>
      <c r="I326" s="188"/>
      <c r="J326" s="13"/>
      <c r="K326" s="13"/>
      <c r="L326" s="184"/>
      <c r="M326" s="189"/>
      <c r="N326" s="190"/>
      <c r="O326" s="190"/>
      <c r="P326" s="190"/>
      <c r="Q326" s="190"/>
      <c r="R326" s="190"/>
      <c r="S326" s="190"/>
      <c r="T326" s="19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6" t="s">
        <v>133</v>
      </c>
      <c r="AU326" s="186" t="s">
        <v>86</v>
      </c>
      <c r="AV326" s="13" t="s">
        <v>84</v>
      </c>
      <c r="AW326" s="13" t="s">
        <v>32</v>
      </c>
      <c r="AX326" s="13" t="s">
        <v>76</v>
      </c>
      <c r="AY326" s="186" t="s">
        <v>124</v>
      </c>
    </row>
    <row r="327" spans="1:51" s="14" customFormat="1" ht="12">
      <c r="A327" s="14"/>
      <c r="B327" s="192"/>
      <c r="C327" s="14"/>
      <c r="D327" s="185" t="s">
        <v>133</v>
      </c>
      <c r="E327" s="193" t="s">
        <v>1</v>
      </c>
      <c r="F327" s="194" t="s">
        <v>389</v>
      </c>
      <c r="G327" s="14"/>
      <c r="H327" s="195">
        <v>-17.4</v>
      </c>
      <c r="I327" s="196"/>
      <c r="J327" s="14"/>
      <c r="K327" s="14"/>
      <c r="L327" s="192"/>
      <c r="M327" s="197"/>
      <c r="N327" s="198"/>
      <c r="O327" s="198"/>
      <c r="P327" s="198"/>
      <c r="Q327" s="198"/>
      <c r="R327" s="198"/>
      <c r="S327" s="198"/>
      <c r="T327" s="19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193" t="s">
        <v>133</v>
      </c>
      <c r="AU327" s="193" t="s">
        <v>86</v>
      </c>
      <c r="AV327" s="14" t="s">
        <v>86</v>
      </c>
      <c r="AW327" s="14" t="s">
        <v>32</v>
      </c>
      <c r="AX327" s="14" t="s">
        <v>76</v>
      </c>
      <c r="AY327" s="193" t="s">
        <v>124</v>
      </c>
    </row>
    <row r="328" spans="1:51" s="15" customFormat="1" ht="12">
      <c r="A328" s="15"/>
      <c r="B328" s="200"/>
      <c r="C328" s="15"/>
      <c r="D328" s="185" t="s">
        <v>133</v>
      </c>
      <c r="E328" s="201" t="s">
        <v>1</v>
      </c>
      <c r="F328" s="202" t="s">
        <v>143</v>
      </c>
      <c r="G328" s="15"/>
      <c r="H328" s="203">
        <v>72.82300000000001</v>
      </c>
      <c r="I328" s="204"/>
      <c r="J328" s="15"/>
      <c r="K328" s="15"/>
      <c r="L328" s="200"/>
      <c r="M328" s="205"/>
      <c r="N328" s="206"/>
      <c r="O328" s="206"/>
      <c r="P328" s="206"/>
      <c r="Q328" s="206"/>
      <c r="R328" s="206"/>
      <c r="S328" s="206"/>
      <c r="T328" s="207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01" t="s">
        <v>133</v>
      </c>
      <c r="AU328" s="201" t="s">
        <v>86</v>
      </c>
      <c r="AV328" s="15" t="s">
        <v>131</v>
      </c>
      <c r="AW328" s="15" t="s">
        <v>32</v>
      </c>
      <c r="AX328" s="15" t="s">
        <v>84</v>
      </c>
      <c r="AY328" s="201" t="s">
        <v>124</v>
      </c>
    </row>
    <row r="329" spans="1:65" s="2" customFormat="1" ht="44.25" customHeight="1">
      <c r="A329" s="37"/>
      <c r="B329" s="170"/>
      <c r="C329" s="171" t="s">
        <v>390</v>
      </c>
      <c r="D329" s="171" t="s">
        <v>126</v>
      </c>
      <c r="E329" s="172" t="s">
        <v>391</v>
      </c>
      <c r="F329" s="173" t="s">
        <v>388</v>
      </c>
      <c r="G329" s="174" t="s">
        <v>192</v>
      </c>
      <c r="H329" s="175">
        <v>17.4</v>
      </c>
      <c r="I329" s="176"/>
      <c r="J329" s="177">
        <f>ROUND(I329*H329,2)</f>
        <v>0</v>
      </c>
      <c r="K329" s="173" t="s">
        <v>130</v>
      </c>
      <c r="L329" s="38"/>
      <c r="M329" s="178" t="s">
        <v>1</v>
      </c>
      <c r="N329" s="179" t="s">
        <v>41</v>
      </c>
      <c r="O329" s="76"/>
      <c r="P329" s="180">
        <f>O329*H329</f>
        <v>0</v>
      </c>
      <c r="Q329" s="180">
        <v>0</v>
      </c>
      <c r="R329" s="180">
        <f>Q329*H329</f>
        <v>0</v>
      </c>
      <c r="S329" s="180">
        <v>0</v>
      </c>
      <c r="T329" s="18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2" t="s">
        <v>131</v>
      </c>
      <c r="AT329" s="182" t="s">
        <v>126</v>
      </c>
      <c r="AU329" s="182" t="s">
        <v>86</v>
      </c>
      <c r="AY329" s="18" t="s">
        <v>124</v>
      </c>
      <c r="BE329" s="183">
        <f>IF(N329="základní",J329,0)</f>
        <v>0</v>
      </c>
      <c r="BF329" s="183">
        <f>IF(N329="snížená",J329,0)</f>
        <v>0</v>
      </c>
      <c r="BG329" s="183">
        <f>IF(N329="zákl. přenesená",J329,0)</f>
        <v>0</v>
      </c>
      <c r="BH329" s="183">
        <f>IF(N329="sníž. přenesená",J329,0)</f>
        <v>0</v>
      </c>
      <c r="BI329" s="183">
        <f>IF(N329="nulová",J329,0)</f>
        <v>0</v>
      </c>
      <c r="BJ329" s="18" t="s">
        <v>84</v>
      </c>
      <c r="BK329" s="183">
        <f>ROUND(I329*H329,2)</f>
        <v>0</v>
      </c>
      <c r="BL329" s="18" t="s">
        <v>131</v>
      </c>
      <c r="BM329" s="182" t="s">
        <v>392</v>
      </c>
    </row>
    <row r="330" spans="1:63" s="12" customFormat="1" ht="22.8" customHeight="1">
      <c r="A330" s="12"/>
      <c r="B330" s="157"/>
      <c r="C330" s="12"/>
      <c r="D330" s="158" t="s">
        <v>75</v>
      </c>
      <c r="E330" s="168" t="s">
        <v>393</v>
      </c>
      <c r="F330" s="168" t="s">
        <v>394</v>
      </c>
      <c r="G330" s="12"/>
      <c r="H330" s="12"/>
      <c r="I330" s="160"/>
      <c r="J330" s="169">
        <f>BK330</f>
        <v>0</v>
      </c>
      <c r="K330" s="12"/>
      <c r="L330" s="157"/>
      <c r="M330" s="162"/>
      <c r="N330" s="163"/>
      <c r="O330" s="163"/>
      <c r="P330" s="164">
        <f>P331</f>
        <v>0</v>
      </c>
      <c r="Q330" s="163"/>
      <c r="R330" s="164">
        <f>R331</f>
        <v>0</v>
      </c>
      <c r="S330" s="163"/>
      <c r="T330" s="165">
        <f>T331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158" t="s">
        <v>84</v>
      </c>
      <c r="AT330" s="166" t="s">
        <v>75</v>
      </c>
      <c r="AU330" s="166" t="s">
        <v>84</v>
      </c>
      <c r="AY330" s="158" t="s">
        <v>124</v>
      </c>
      <c r="BK330" s="167">
        <f>BK331</f>
        <v>0</v>
      </c>
    </row>
    <row r="331" spans="1:65" s="2" customFormat="1" ht="24.15" customHeight="1">
      <c r="A331" s="37"/>
      <c r="B331" s="170"/>
      <c r="C331" s="171" t="s">
        <v>395</v>
      </c>
      <c r="D331" s="171" t="s">
        <v>126</v>
      </c>
      <c r="E331" s="172" t="s">
        <v>396</v>
      </c>
      <c r="F331" s="173" t="s">
        <v>397</v>
      </c>
      <c r="G331" s="174" t="s">
        <v>192</v>
      </c>
      <c r="H331" s="175">
        <v>66.335</v>
      </c>
      <c r="I331" s="176"/>
      <c r="J331" s="177">
        <f>ROUND(I331*H331,2)</f>
        <v>0</v>
      </c>
      <c r="K331" s="173" t="s">
        <v>130</v>
      </c>
      <c r="L331" s="38"/>
      <c r="M331" s="178" t="s">
        <v>1</v>
      </c>
      <c r="N331" s="179" t="s">
        <v>41</v>
      </c>
      <c r="O331" s="76"/>
      <c r="P331" s="180">
        <f>O331*H331</f>
        <v>0</v>
      </c>
      <c r="Q331" s="180">
        <v>0</v>
      </c>
      <c r="R331" s="180">
        <f>Q331*H331</f>
        <v>0</v>
      </c>
      <c r="S331" s="180">
        <v>0</v>
      </c>
      <c r="T331" s="181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2" t="s">
        <v>131</v>
      </c>
      <c r="AT331" s="182" t="s">
        <v>126</v>
      </c>
      <c r="AU331" s="182" t="s">
        <v>86</v>
      </c>
      <c r="AY331" s="18" t="s">
        <v>124</v>
      </c>
      <c r="BE331" s="183">
        <f>IF(N331="základní",J331,0)</f>
        <v>0</v>
      </c>
      <c r="BF331" s="183">
        <f>IF(N331="snížená",J331,0)</f>
        <v>0</v>
      </c>
      <c r="BG331" s="183">
        <f>IF(N331="zákl. přenesená",J331,0)</f>
        <v>0</v>
      </c>
      <c r="BH331" s="183">
        <f>IF(N331="sníž. přenesená",J331,0)</f>
        <v>0</v>
      </c>
      <c r="BI331" s="183">
        <f>IF(N331="nulová",J331,0)</f>
        <v>0</v>
      </c>
      <c r="BJ331" s="18" t="s">
        <v>84</v>
      </c>
      <c r="BK331" s="183">
        <f>ROUND(I331*H331,2)</f>
        <v>0</v>
      </c>
      <c r="BL331" s="18" t="s">
        <v>131</v>
      </c>
      <c r="BM331" s="182" t="s">
        <v>398</v>
      </c>
    </row>
    <row r="332" spans="1:63" s="12" customFormat="1" ht="25.9" customHeight="1">
      <c r="A332" s="12"/>
      <c r="B332" s="157"/>
      <c r="C332" s="12"/>
      <c r="D332" s="158" t="s">
        <v>75</v>
      </c>
      <c r="E332" s="159" t="s">
        <v>399</v>
      </c>
      <c r="F332" s="159" t="s">
        <v>400</v>
      </c>
      <c r="G332" s="12"/>
      <c r="H332" s="12"/>
      <c r="I332" s="160"/>
      <c r="J332" s="161">
        <f>BK332</f>
        <v>0</v>
      </c>
      <c r="K332" s="12"/>
      <c r="L332" s="157"/>
      <c r="M332" s="162"/>
      <c r="N332" s="163"/>
      <c r="O332" s="163"/>
      <c r="P332" s="164">
        <f>P333+P338</f>
        <v>0</v>
      </c>
      <c r="Q332" s="163"/>
      <c r="R332" s="164">
        <f>R333+R338</f>
        <v>5.475</v>
      </c>
      <c r="S332" s="163"/>
      <c r="T332" s="165">
        <f>T333+T338</f>
        <v>0.1644625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158" t="s">
        <v>86</v>
      </c>
      <c r="AT332" s="166" t="s">
        <v>75</v>
      </c>
      <c r="AU332" s="166" t="s">
        <v>76</v>
      </c>
      <c r="AY332" s="158" t="s">
        <v>124</v>
      </c>
      <c r="BK332" s="167">
        <f>BK333+BK338</f>
        <v>0</v>
      </c>
    </row>
    <row r="333" spans="1:63" s="12" customFormat="1" ht="22.8" customHeight="1">
      <c r="A333" s="12"/>
      <c r="B333" s="157"/>
      <c r="C333" s="12"/>
      <c r="D333" s="158" t="s">
        <v>75</v>
      </c>
      <c r="E333" s="168" t="s">
        <v>401</v>
      </c>
      <c r="F333" s="168" t="s">
        <v>402</v>
      </c>
      <c r="G333" s="12"/>
      <c r="H333" s="12"/>
      <c r="I333" s="160"/>
      <c r="J333" s="169">
        <f>BK333</f>
        <v>0</v>
      </c>
      <c r="K333" s="12"/>
      <c r="L333" s="157"/>
      <c r="M333" s="162"/>
      <c r="N333" s="163"/>
      <c r="O333" s="163"/>
      <c r="P333" s="164">
        <f>SUM(P334:P337)</f>
        <v>0</v>
      </c>
      <c r="Q333" s="163"/>
      <c r="R333" s="164">
        <f>SUM(R334:R337)</f>
        <v>0</v>
      </c>
      <c r="S333" s="163"/>
      <c r="T333" s="165">
        <f>SUM(T334:T337)</f>
        <v>0.0644625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58" t="s">
        <v>86</v>
      </c>
      <c r="AT333" s="166" t="s">
        <v>75</v>
      </c>
      <c r="AU333" s="166" t="s">
        <v>84</v>
      </c>
      <c r="AY333" s="158" t="s">
        <v>124</v>
      </c>
      <c r="BK333" s="167">
        <f>SUM(BK334:BK337)</f>
        <v>0</v>
      </c>
    </row>
    <row r="334" spans="1:65" s="2" customFormat="1" ht="24.15" customHeight="1">
      <c r="A334" s="37"/>
      <c r="B334" s="170"/>
      <c r="C334" s="171" t="s">
        <v>403</v>
      </c>
      <c r="D334" s="171" t="s">
        <v>126</v>
      </c>
      <c r="E334" s="172" t="s">
        <v>404</v>
      </c>
      <c r="F334" s="173" t="s">
        <v>405</v>
      </c>
      <c r="G334" s="174" t="s">
        <v>163</v>
      </c>
      <c r="H334" s="175">
        <v>33.75</v>
      </c>
      <c r="I334" s="176"/>
      <c r="J334" s="177">
        <f>ROUND(I334*H334,2)</f>
        <v>0</v>
      </c>
      <c r="K334" s="173" t="s">
        <v>130</v>
      </c>
      <c r="L334" s="38"/>
      <c r="M334" s="178" t="s">
        <v>1</v>
      </c>
      <c r="N334" s="179" t="s">
        <v>41</v>
      </c>
      <c r="O334" s="76"/>
      <c r="P334" s="180">
        <f>O334*H334</f>
        <v>0</v>
      </c>
      <c r="Q334" s="180">
        <v>0</v>
      </c>
      <c r="R334" s="180">
        <f>Q334*H334</f>
        <v>0</v>
      </c>
      <c r="S334" s="180">
        <v>0.00191</v>
      </c>
      <c r="T334" s="181">
        <f>S334*H334</f>
        <v>0.0644625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82" t="s">
        <v>226</v>
      </c>
      <c r="AT334" s="182" t="s">
        <v>126</v>
      </c>
      <c r="AU334" s="182" t="s">
        <v>86</v>
      </c>
      <c r="AY334" s="18" t="s">
        <v>124</v>
      </c>
      <c r="BE334" s="183">
        <f>IF(N334="základní",J334,0)</f>
        <v>0</v>
      </c>
      <c r="BF334" s="183">
        <f>IF(N334="snížená",J334,0)</f>
        <v>0</v>
      </c>
      <c r="BG334" s="183">
        <f>IF(N334="zákl. přenesená",J334,0)</f>
        <v>0</v>
      </c>
      <c r="BH334" s="183">
        <f>IF(N334="sníž. přenesená",J334,0)</f>
        <v>0</v>
      </c>
      <c r="BI334" s="183">
        <f>IF(N334="nulová",J334,0)</f>
        <v>0</v>
      </c>
      <c r="BJ334" s="18" t="s">
        <v>84</v>
      </c>
      <c r="BK334" s="183">
        <f>ROUND(I334*H334,2)</f>
        <v>0</v>
      </c>
      <c r="BL334" s="18" t="s">
        <v>226</v>
      </c>
      <c r="BM334" s="182" t="s">
        <v>406</v>
      </c>
    </row>
    <row r="335" spans="1:51" s="13" customFormat="1" ht="12">
      <c r="A335" s="13"/>
      <c r="B335" s="184"/>
      <c r="C335" s="13"/>
      <c r="D335" s="185" t="s">
        <v>133</v>
      </c>
      <c r="E335" s="186" t="s">
        <v>1</v>
      </c>
      <c r="F335" s="187" t="s">
        <v>134</v>
      </c>
      <c r="G335" s="13"/>
      <c r="H335" s="186" t="s">
        <v>1</v>
      </c>
      <c r="I335" s="188"/>
      <c r="J335" s="13"/>
      <c r="K335" s="13"/>
      <c r="L335" s="184"/>
      <c r="M335" s="189"/>
      <c r="N335" s="190"/>
      <c r="O335" s="190"/>
      <c r="P335" s="190"/>
      <c r="Q335" s="190"/>
      <c r="R335" s="190"/>
      <c r="S335" s="190"/>
      <c r="T335" s="19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86" t="s">
        <v>133</v>
      </c>
      <c r="AU335" s="186" t="s">
        <v>86</v>
      </c>
      <c r="AV335" s="13" t="s">
        <v>84</v>
      </c>
      <c r="AW335" s="13" t="s">
        <v>32</v>
      </c>
      <c r="AX335" s="13" t="s">
        <v>76</v>
      </c>
      <c r="AY335" s="186" t="s">
        <v>124</v>
      </c>
    </row>
    <row r="336" spans="1:51" s="13" customFormat="1" ht="12">
      <c r="A336" s="13"/>
      <c r="B336" s="184"/>
      <c r="C336" s="13"/>
      <c r="D336" s="185" t="s">
        <v>133</v>
      </c>
      <c r="E336" s="186" t="s">
        <v>1</v>
      </c>
      <c r="F336" s="187" t="s">
        <v>286</v>
      </c>
      <c r="G336" s="13"/>
      <c r="H336" s="186" t="s">
        <v>1</v>
      </c>
      <c r="I336" s="188"/>
      <c r="J336" s="13"/>
      <c r="K336" s="13"/>
      <c r="L336" s="184"/>
      <c r="M336" s="189"/>
      <c r="N336" s="190"/>
      <c r="O336" s="190"/>
      <c r="P336" s="190"/>
      <c r="Q336" s="190"/>
      <c r="R336" s="190"/>
      <c r="S336" s="190"/>
      <c r="T336" s="19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86" t="s">
        <v>133</v>
      </c>
      <c r="AU336" s="186" t="s">
        <v>86</v>
      </c>
      <c r="AV336" s="13" t="s">
        <v>84</v>
      </c>
      <c r="AW336" s="13" t="s">
        <v>32</v>
      </c>
      <c r="AX336" s="13" t="s">
        <v>76</v>
      </c>
      <c r="AY336" s="186" t="s">
        <v>124</v>
      </c>
    </row>
    <row r="337" spans="1:51" s="14" customFormat="1" ht="12">
      <c r="A337" s="14"/>
      <c r="B337" s="192"/>
      <c r="C337" s="14"/>
      <c r="D337" s="185" t="s">
        <v>133</v>
      </c>
      <c r="E337" s="193" t="s">
        <v>1</v>
      </c>
      <c r="F337" s="194" t="s">
        <v>407</v>
      </c>
      <c r="G337" s="14"/>
      <c r="H337" s="195">
        <v>33.75</v>
      </c>
      <c r="I337" s="196"/>
      <c r="J337" s="14"/>
      <c r="K337" s="14"/>
      <c r="L337" s="192"/>
      <c r="M337" s="197"/>
      <c r="N337" s="198"/>
      <c r="O337" s="198"/>
      <c r="P337" s="198"/>
      <c r="Q337" s="198"/>
      <c r="R337" s="198"/>
      <c r="S337" s="198"/>
      <c r="T337" s="19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193" t="s">
        <v>133</v>
      </c>
      <c r="AU337" s="193" t="s">
        <v>86</v>
      </c>
      <c r="AV337" s="14" t="s">
        <v>86</v>
      </c>
      <c r="AW337" s="14" t="s">
        <v>32</v>
      </c>
      <c r="AX337" s="14" t="s">
        <v>84</v>
      </c>
      <c r="AY337" s="193" t="s">
        <v>124</v>
      </c>
    </row>
    <row r="338" spans="1:63" s="12" customFormat="1" ht="22.8" customHeight="1">
      <c r="A338" s="12"/>
      <c r="B338" s="157"/>
      <c r="C338" s="12"/>
      <c r="D338" s="158" t="s">
        <v>75</v>
      </c>
      <c r="E338" s="168" t="s">
        <v>408</v>
      </c>
      <c r="F338" s="168" t="s">
        <v>409</v>
      </c>
      <c r="G338" s="12"/>
      <c r="H338" s="12"/>
      <c r="I338" s="160"/>
      <c r="J338" s="169">
        <f>BK338</f>
        <v>0</v>
      </c>
      <c r="K338" s="12"/>
      <c r="L338" s="157"/>
      <c r="M338" s="162"/>
      <c r="N338" s="163"/>
      <c r="O338" s="163"/>
      <c r="P338" s="164">
        <f>SUM(P339:P366)</f>
        <v>0</v>
      </c>
      <c r="Q338" s="163"/>
      <c r="R338" s="164">
        <f>SUM(R339:R366)</f>
        <v>5.475</v>
      </c>
      <c r="S338" s="163"/>
      <c r="T338" s="165">
        <f>SUM(T339:T366)</f>
        <v>0.1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58" t="s">
        <v>86</v>
      </c>
      <c r="AT338" s="166" t="s">
        <v>75</v>
      </c>
      <c r="AU338" s="166" t="s">
        <v>84</v>
      </c>
      <c r="AY338" s="158" t="s">
        <v>124</v>
      </c>
      <c r="BK338" s="167">
        <f>SUM(BK339:BK366)</f>
        <v>0</v>
      </c>
    </row>
    <row r="339" spans="1:65" s="2" customFormat="1" ht="21.75" customHeight="1">
      <c r="A339" s="37"/>
      <c r="B339" s="170"/>
      <c r="C339" s="171" t="s">
        <v>410</v>
      </c>
      <c r="D339" s="171" t="s">
        <v>126</v>
      </c>
      <c r="E339" s="172" t="s">
        <v>411</v>
      </c>
      <c r="F339" s="173" t="s">
        <v>412</v>
      </c>
      <c r="G339" s="174" t="s">
        <v>215</v>
      </c>
      <c r="H339" s="175">
        <v>1</v>
      </c>
      <c r="I339" s="176"/>
      <c r="J339" s="177">
        <f>ROUND(I339*H339,2)</f>
        <v>0</v>
      </c>
      <c r="K339" s="173" t="s">
        <v>1</v>
      </c>
      <c r="L339" s="38"/>
      <c r="M339" s="178" t="s">
        <v>1</v>
      </c>
      <c r="N339" s="179" t="s">
        <v>41</v>
      </c>
      <c r="O339" s="76"/>
      <c r="P339" s="180">
        <f>O339*H339</f>
        <v>0</v>
      </c>
      <c r="Q339" s="180">
        <v>0.315</v>
      </c>
      <c r="R339" s="180">
        <f>Q339*H339</f>
        <v>0.315</v>
      </c>
      <c r="S339" s="180">
        <v>0</v>
      </c>
      <c r="T339" s="181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82" t="s">
        <v>226</v>
      </c>
      <c r="AT339" s="182" t="s">
        <v>126</v>
      </c>
      <c r="AU339" s="182" t="s">
        <v>86</v>
      </c>
      <c r="AY339" s="18" t="s">
        <v>124</v>
      </c>
      <c r="BE339" s="183">
        <f>IF(N339="základní",J339,0)</f>
        <v>0</v>
      </c>
      <c r="BF339" s="183">
        <f>IF(N339="snížená",J339,0)</f>
        <v>0</v>
      </c>
      <c r="BG339" s="183">
        <f>IF(N339="zákl. přenesená",J339,0)</f>
        <v>0</v>
      </c>
      <c r="BH339" s="183">
        <f>IF(N339="sníž. přenesená",J339,0)</f>
        <v>0</v>
      </c>
      <c r="BI339" s="183">
        <f>IF(N339="nulová",J339,0)</f>
        <v>0</v>
      </c>
      <c r="BJ339" s="18" t="s">
        <v>84</v>
      </c>
      <c r="BK339" s="183">
        <f>ROUND(I339*H339,2)</f>
        <v>0</v>
      </c>
      <c r="BL339" s="18" t="s">
        <v>226</v>
      </c>
      <c r="BM339" s="182" t="s">
        <v>413</v>
      </c>
    </row>
    <row r="340" spans="1:65" s="2" customFormat="1" ht="21.75" customHeight="1">
      <c r="A340" s="37"/>
      <c r="B340" s="170"/>
      <c r="C340" s="171" t="s">
        <v>414</v>
      </c>
      <c r="D340" s="171" t="s">
        <v>126</v>
      </c>
      <c r="E340" s="172" t="s">
        <v>415</v>
      </c>
      <c r="F340" s="173" t="s">
        <v>416</v>
      </c>
      <c r="G340" s="174" t="s">
        <v>215</v>
      </c>
      <c r="H340" s="175">
        <v>1</v>
      </c>
      <c r="I340" s="176"/>
      <c r="J340" s="177">
        <f>ROUND(I340*H340,2)</f>
        <v>0</v>
      </c>
      <c r="K340" s="173" t="s">
        <v>1</v>
      </c>
      <c r="L340" s="38"/>
      <c r="M340" s="178" t="s">
        <v>1</v>
      </c>
      <c r="N340" s="179" t="s">
        <v>41</v>
      </c>
      <c r="O340" s="76"/>
      <c r="P340" s="180">
        <f>O340*H340</f>
        <v>0</v>
      </c>
      <c r="Q340" s="180">
        <v>0.166</v>
      </c>
      <c r="R340" s="180">
        <f>Q340*H340</f>
        <v>0.166</v>
      </c>
      <c r="S340" s="180">
        <v>0</v>
      </c>
      <c r="T340" s="18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2" t="s">
        <v>226</v>
      </c>
      <c r="AT340" s="182" t="s">
        <v>126</v>
      </c>
      <c r="AU340" s="182" t="s">
        <v>86</v>
      </c>
      <c r="AY340" s="18" t="s">
        <v>124</v>
      </c>
      <c r="BE340" s="183">
        <f>IF(N340="základní",J340,0)</f>
        <v>0</v>
      </c>
      <c r="BF340" s="183">
        <f>IF(N340="snížená",J340,0)</f>
        <v>0</v>
      </c>
      <c r="BG340" s="183">
        <f>IF(N340="zákl. přenesená",J340,0)</f>
        <v>0</v>
      </c>
      <c r="BH340" s="183">
        <f>IF(N340="sníž. přenesená",J340,0)</f>
        <v>0</v>
      </c>
      <c r="BI340" s="183">
        <f>IF(N340="nulová",J340,0)</f>
        <v>0</v>
      </c>
      <c r="BJ340" s="18" t="s">
        <v>84</v>
      </c>
      <c r="BK340" s="183">
        <f>ROUND(I340*H340,2)</f>
        <v>0</v>
      </c>
      <c r="BL340" s="18" t="s">
        <v>226</v>
      </c>
      <c r="BM340" s="182" t="s">
        <v>417</v>
      </c>
    </row>
    <row r="341" spans="1:65" s="2" customFormat="1" ht="24.15" customHeight="1">
      <c r="A341" s="37"/>
      <c r="B341" s="170"/>
      <c r="C341" s="171" t="s">
        <v>418</v>
      </c>
      <c r="D341" s="171" t="s">
        <v>126</v>
      </c>
      <c r="E341" s="172" t="s">
        <v>419</v>
      </c>
      <c r="F341" s="173" t="s">
        <v>420</v>
      </c>
      <c r="G341" s="174" t="s">
        <v>215</v>
      </c>
      <c r="H341" s="175">
        <v>1</v>
      </c>
      <c r="I341" s="176"/>
      <c r="J341" s="177">
        <f>ROUND(I341*H341,2)</f>
        <v>0</v>
      </c>
      <c r="K341" s="173" t="s">
        <v>1</v>
      </c>
      <c r="L341" s="38"/>
      <c r="M341" s="178" t="s">
        <v>1</v>
      </c>
      <c r="N341" s="179" t="s">
        <v>41</v>
      </c>
      <c r="O341" s="76"/>
      <c r="P341" s="180">
        <f>O341*H341</f>
        <v>0</v>
      </c>
      <c r="Q341" s="180">
        <v>0.5</v>
      </c>
      <c r="R341" s="180">
        <f>Q341*H341</f>
        <v>0.5</v>
      </c>
      <c r="S341" s="180">
        <v>0</v>
      </c>
      <c r="T341" s="181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2" t="s">
        <v>226</v>
      </c>
      <c r="AT341" s="182" t="s">
        <v>126</v>
      </c>
      <c r="AU341" s="182" t="s">
        <v>86</v>
      </c>
      <c r="AY341" s="18" t="s">
        <v>124</v>
      </c>
      <c r="BE341" s="183">
        <f>IF(N341="základní",J341,0)</f>
        <v>0</v>
      </c>
      <c r="BF341" s="183">
        <f>IF(N341="snížená",J341,0)</f>
        <v>0</v>
      </c>
      <c r="BG341" s="183">
        <f>IF(N341="zákl. přenesená",J341,0)</f>
        <v>0</v>
      </c>
      <c r="BH341" s="183">
        <f>IF(N341="sníž. přenesená",J341,0)</f>
        <v>0</v>
      </c>
      <c r="BI341" s="183">
        <f>IF(N341="nulová",J341,0)</f>
        <v>0</v>
      </c>
      <c r="BJ341" s="18" t="s">
        <v>84</v>
      </c>
      <c r="BK341" s="183">
        <f>ROUND(I341*H341,2)</f>
        <v>0</v>
      </c>
      <c r="BL341" s="18" t="s">
        <v>226</v>
      </c>
      <c r="BM341" s="182" t="s">
        <v>421</v>
      </c>
    </row>
    <row r="342" spans="1:65" s="2" customFormat="1" ht="21.75" customHeight="1">
      <c r="A342" s="37"/>
      <c r="B342" s="170"/>
      <c r="C342" s="171" t="s">
        <v>422</v>
      </c>
      <c r="D342" s="171" t="s">
        <v>126</v>
      </c>
      <c r="E342" s="172" t="s">
        <v>423</v>
      </c>
      <c r="F342" s="173" t="s">
        <v>424</v>
      </c>
      <c r="G342" s="174" t="s">
        <v>215</v>
      </c>
      <c r="H342" s="175">
        <v>1</v>
      </c>
      <c r="I342" s="176"/>
      <c r="J342" s="177">
        <f>ROUND(I342*H342,2)</f>
        <v>0</v>
      </c>
      <c r="K342" s="173" t="s">
        <v>1</v>
      </c>
      <c r="L342" s="38"/>
      <c r="M342" s="178" t="s">
        <v>1</v>
      </c>
      <c r="N342" s="179" t="s">
        <v>41</v>
      </c>
      <c r="O342" s="76"/>
      <c r="P342" s="180">
        <f>O342*H342</f>
        <v>0</v>
      </c>
      <c r="Q342" s="180">
        <v>0.292</v>
      </c>
      <c r="R342" s="180">
        <f>Q342*H342</f>
        <v>0.292</v>
      </c>
      <c r="S342" s="180">
        <v>0</v>
      </c>
      <c r="T342" s="18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2" t="s">
        <v>226</v>
      </c>
      <c r="AT342" s="182" t="s">
        <v>126</v>
      </c>
      <c r="AU342" s="182" t="s">
        <v>86</v>
      </c>
      <c r="AY342" s="18" t="s">
        <v>124</v>
      </c>
      <c r="BE342" s="183">
        <f>IF(N342="základní",J342,0)</f>
        <v>0</v>
      </c>
      <c r="BF342" s="183">
        <f>IF(N342="snížená",J342,0)</f>
        <v>0</v>
      </c>
      <c r="BG342" s="183">
        <f>IF(N342="zákl. přenesená",J342,0)</f>
        <v>0</v>
      </c>
      <c r="BH342" s="183">
        <f>IF(N342="sníž. přenesená",J342,0)</f>
        <v>0</v>
      </c>
      <c r="BI342" s="183">
        <f>IF(N342="nulová",J342,0)</f>
        <v>0</v>
      </c>
      <c r="BJ342" s="18" t="s">
        <v>84</v>
      </c>
      <c r="BK342" s="183">
        <f>ROUND(I342*H342,2)</f>
        <v>0</v>
      </c>
      <c r="BL342" s="18" t="s">
        <v>226</v>
      </c>
      <c r="BM342" s="182" t="s">
        <v>425</v>
      </c>
    </row>
    <row r="343" spans="1:65" s="2" customFormat="1" ht="33" customHeight="1">
      <c r="A343" s="37"/>
      <c r="B343" s="170"/>
      <c r="C343" s="171" t="s">
        <v>426</v>
      </c>
      <c r="D343" s="171" t="s">
        <v>126</v>
      </c>
      <c r="E343" s="172" t="s">
        <v>427</v>
      </c>
      <c r="F343" s="173" t="s">
        <v>428</v>
      </c>
      <c r="G343" s="174" t="s">
        <v>163</v>
      </c>
      <c r="H343" s="175">
        <v>39.44</v>
      </c>
      <c r="I343" s="176"/>
      <c r="J343" s="177">
        <f>ROUND(I343*H343,2)</f>
        <v>0</v>
      </c>
      <c r="K343" s="173" t="s">
        <v>1</v>
      </c>
      <c r="L343" s="38"/>
      <c r="M343" s="178" t="s">
        <v>1</v>
      </c>
      <c r="N343" s="179" t="s">
        <v>41</v>
      </c>
      <c r="O343" s="76"/>
      <c r="P343" s="180">
        <f>O343*H343</f>
        <v>0</v>
      </c>
      <c r="Q343" s="180">
        <v>0.06</v>
      </c>
      <c r="R343" s="180">
        <f>Q343*H343</f>
        <v>2.3663999999999996</v>
      </c>
      <c r="S343" s="180">
        <v>0</v>
      </c>
      <c r="T343" s="181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82" t="s">
        <v>226</v>
      </c>
      <c r="AT343" s="182" t="s">
        <v>126</v>
      </c>
      <c r="AU343" s="182" t="s">
        <v>86</v>
      </c>
      <c r="AY343" s="18" t="s">
        <v>124</v>
      </c>
      <c r="BE343" s="183">
        <f>IF(N343="základní",J343,0)</f>
        <v>0</v>
      </c>
      <c r="BF343" s="183">
        <f>IF(N343="snížená",J343,0)</f>
        <v>0</v>
      </c>
      <c r="BG343" s="183">
        <f>IF(N343="zákl. přenesená",J343,0)</f>
        <v>0</v>
      </c>
      <c r="BH343" s="183">
        <f>IF(N343="sníž. přenesená",J343,0)</f>
        <v>0</v>
      </c>
      <c r="BI343" s="183">
        <f>IF(N343="nulová",J343,0)</f>
        <v>0</v>
      </c>
      <c r="BJ343" s="18" t="s">
        <v>84</v>
      </c>
      <c r="BK343" s="183">
        <f>ROUND(I343*H343,2)</f>
        <v>0</v>
      </c>
      <c r="BL343" s="18" t="s">
        <v>226</v>
      </c>
      <c r="BM343" s="182" t="s">
        <v>429</v>
      </c>
    </row>
    <row r="344" spans="1:47" s="2" customFormat="1" ht="12">
      <c r="A344" s="37"/>
      <c r="B344" s="38"/>
      <c r="C344" s="37"/>
      <c r="D344" s="185" t="s">
        <v>205</v>
      </c>
      <c r="E344" s="37"/>
      <c r="F344" s="208" t="s">
        <v>430</v>
      </c>
      <c r="G344" s="37"/>
      <c r="H344" s="37"/>
      <c r="I344" s="209"/>
      <c r="J344" s="37"/>
      <c r="K344" s="37"/>
      <c r="L344" s="38"/>
      <c r="M344" s="210"/>
      <c r="N344" s="211"/>
      <c r="O344" s="76"/>
      <c r="P344" s="76"/>
      <c r="Q344" s="76"/>
      <c r="R344" s="76"/>
      <c r="S344" s="76"/>
      <c r="T344" s="7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8" t="s">
        <v>205</v>
      </c>
      <c r="AU344" s="18" t="s">
        <v>86</v>
      </c>
    </row>
    <row r="345" spans="1:51" s="13" customFormat="1" ht="12">
      <c r="A345" s="13"/>
      <c r="B345" s="184"/>
      <c r="C345" s="13"/>
      <c r="D345" s="185" t="s">
        <v>133</v>
      </c>
      <c r="E345" s="186" t="s">
        <v>1</v>
      </c>
      <c r="F345" s="187" t="s">
        <v>431</v>
      </c>
      <c r="G345" s="13"/>
      <c r="H345" s="186" t="s">
        <v>1</v>
      </c>
      <c r="I345" s="188"/>
      <c r="J345" s="13"/>
      <c r="K345" s="13"/>
      <c r="L345" s="184"/>
      <c r="M345" s="189"/>
      <c r="N345" s="190"/>
      <c r="O345" s="190"/>
      <c r="P345" s="190"/>
      <c r="Q345" s="190"/>
      <c r="R345" s="190"/>
      <c r="S345" s="190"/>
      <c r="T345" s="19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86" t="s">
        <v>133</v>
      </c>
      <c r="AU345" s="186" t="s">
        <v>86</v>
      </c>
      <c r="AV345" s="13" t="s">
        <v>84</v>
      </c>
      <c r="AW345" s="13" t="s">
        <v>32</v>
      </c>
      <c r="AX345" s="13" t="s">
        <v>76</v>
      </c>
      <c r="AY345" s="186" t="s">
        <v>124</v>
      </c>
    </row>
    <row r="346" spans="1:51" s="14" customFormat="1" ht="12">
      <c r="A346" s="14"/>
      <c r="B346" s="192"/>
      <c r="C346" s="14"/>
      <c r="D346" s="185" t="s">
        <v>133</v>
      </c>
      <c r="E346" s="193" t="s">
        <v>1</v>
      </c>
      <c r="F346" s="194" t="s">
        <v>432</v>
      </c>
      <c r="G346" s="14"/>
      <c r="H346" s="195">
        <v>39.44</v>
      </c>
      <c r="I346" s="196"/>
      <c r="J346" s="14"/>
      <c r="K346" s="14"/>
      <c r="L346" s="192"/>
      <c r="M346" s="197"/>
      <c r="N346" s="198"/>
      <c r="O346" s="198"/>
      <c r="P346" s="198"/>
      <c r="Q346" s="198"/>
      <c r="R346" s="198"/>
      <c r="S346" s="198"/>
      <c r="T346" s="19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193" t="s">
        <v>133</v>
      </c>
      <c r="AU346" s="193" t="s">
        <v>86</v>
      </c>
      <c r="AV346" s="14" t="s">
        <v>86</v>
      </c>
      <c r="AW346" s="14" t="s">
        <v>32</v>
      </c>
      <c r="AX346" s="14" t="s">
        <v>84</v>
      </c>
      <c r="AY346" s="193" t="s">
        <v>124</v>
      </c>
    </row>
    <row r="347" spans="1:65" s="2" customFormat="1" ht="33" customHeight="1">
      <c r="A347" s="37"/>
      <c r="B347" s="170"/>
      <c r="C347" s="171" t="s">
        <v>433</v>
      </c>
      <c r="D347" s="171" t="s">
        <v>126</v>
      </c>
      <c r="E347" s="172" t="s">
        <v>434</v>
      </c>
      <c r="F347" s="173" t="s">
        <v>435</v>
      </c>
      <c r="G347" s="174" t="s">
        <v>163</v>
      </c>
      <c r="H347" s="175">
        <v>8</v>
      </c>
      <c r="I347" s="176"/>
      <c r="J347" s="177">
        <f>ROUND(I347*H347,2)</f>
        <v>0</v>
      </c>
      <c r="K347" s="173" t="s">
        <v>1</v>
      </c>
      <c r="L347" s="38"/>
      <c r="M347" s="178" t="s">
        <v>1</v>
      </c>
      <c r="N347" s="179" t="s">
        <v>41</v>
      </c>
      <c r="O347" s="76"/>
      <c r="P347" s="180">
        <f>O347*H347</f>
        <v>0</v>
      </c>
      <c r="Q347" s="180">
        <v>0.06</v>
      </c>
      <c r="R347" s="180">
        <f>Q347*H347</f>
        <v>0.48</v>
      </c>
      <c r="S347" s="180">
        <v>0</v>
      </c>
      <c r="T347" s="181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82" t="s">
        <v>226</v>
      </c>
      <c r="AT347" s="182" t="s">
        <v>126</v>
      </c>
      <c r="AU347" s="182" t="s">
        <v>86</v>
      </c>
      <c r="AY347" s="18" t="s">
        <v>124</v>
      </c>
      <c r="BE347" s="183">
        <f>IF(N347="základní",J347,0)</f>
        <v>0</v>
      </c>
      <c r="BF347" s="183">
        <f>IF(N347="snížená",J347,0)</f>
        <v>0</v>
      </c>
      <c r="BG347" s="183">
        <f>IF(N347="zákl. přenesená",J347,0)</f>
        <v>0</v>
      </c>
      <c r="BH347" s="183">
        <f>IF(N347="sníž. přenesená",J347,0)</f>
        <v>0</v>
      </c>
      <c r="BI347" s="183">
        <f>IF(N347="nulová",J347,0)</f>
        <v>0</v>
      </c>
      <c r="BJ347" s="18" t="s">
        <v>84</v>
      </c>
      <c r="BK347" s="183">
        <f>ROUND(I347*H347,2)</f>
        <v>0</v>
      </c>
      <c r="BL347" s="18" t="s">
        <v>226</v>
      </c>
      <c r="BM347" s="182" t="s">
        <v>436</v>
      </c>
    </row>
    <row r="348" spans="1:47" s="2" customFormat="1" ht="12">
      <c r="A348" s="37"/>
      <c r="B348" s="38"/>
      <c r="C348" s="37"/>
      <c r="D348" s="185" t="s">
        <v>205</v>
      </c>
      <c r="E348" s="37"/>
      <c r="F348" s="208" t="s">
        <v>430</v>
      </c>
      <c r="G348" s="37"/>
      <c r="H348" s="37"/>
      <c r="I348" s="209"/>
      <c r="J348" s="37"/>
      <c r="K348" s="37"/>
      <c r="L348" s="38"/>
      <c r="M348" s="210"/>
      <c r="N348" s="211"/>
      <c r="O348" s="76"/>
      <c r="P348" s="76"/>
      <c r="Q348" s="76"/>
      <c r="R348" s="76"/>
      <c r="S348" s="76"/>
      <c r="T348" s="7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8" t="s">
        <v>205</v>
      </c>
      <c r="AU348" s="18" t="s">
        <v>86</v>
      </c>
    </row>
    <row r="349" spans="1:51" s="13" customFormat="1" ht="12">
      <c r="A349" s="13"/>
      <c r="B349" s="184"/>
      <c r="C349" s="13"/>
      <c r="D349" s="185" t="s">
        <v>133</v>
      </c>
      <c r="E349" s="186" t="s">
        <v>1</v>
      </c>
      <c r="F349" s="187" t="s">
        <v>431</v>
      </c>
      <c r="G349" s="13"/>
      <c r="H349" s="186" t="s">
        <v>1</v>
      </c>
      <c r="I349" s="188"/>
      <c r="J349" s="13"/>
      <c r="K349" s="13"/>
      <c r="L349" s="184"/>
      <c r="M349" s="189"/>
      <c r="N349" s="190"/>
      <c r="O349" s="190"/>
      <c r="P349" s="190"/>
      <c r="Q349" s="190"/>
      <c r="R349" s="190"/>
      <c r="S349" s="190"/>
      <c r="T349" s="19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86" t="s">
        <v>133</v>
      </c>
      <c r="AU349" s="186" t="s">
        <v>86</v>
      </c>
      <c r="AV349" s="13" t="s">
        <v>84</v>
      </c>
      <c r="AW349" s="13" t="s">
        <v>32</v>
      </c>
      <c r="AX349" s="13" t="s">
        <v>76</v>
      </c>
      <c r="AY349" s="186" t="s">
        <v>124</v>
      </c>
    </row>
    <row r="350" spans="1:51" s="14" customFormat="1" ht="12">
      <c r="A350" s="14"/>
      <c r="B350" s="192"/>
      <c r="C350" s="14"/>
      <c r="D350" s="185" t="s">
        <v>133</v>
      </c>
      <c r="E350" s="193" t="s">
        <v>1</v>
      </c>
      <c r="F350" s="194" t="s">
        <v>437</v>
      </c>
      <c r="G350" s="14"/>
      <c r="H350" s="195">
        <v>8</v>
      </c>
      <c r="I350" s="196"/>
      <c r="J350" s="14"/>
      <c r="K350" s="14"/>
      <c r="L350" s="192"/>
      <c r="M350" s="197"/>
      <c r="N350" s="198"/>
      <c r="O350" s="198"/>
      <c r="P350" s="198"/>
      <c r="Q350" s="198"/>
      <c r="R350" s="198"/>
      <c r="S350" s="198"/>
      <c r="T350" s="19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193" t="s">
        <v>133</v>
      </c>
      <c r="AU350" s="193" t="s">
        <v>86</v>
      </c>
      <c r="AV350" s="14" t="s">
        <v>86</v>
      </c>
      <c r="AW350" s="14" t="s">
        <v>32</v>
      </c>
      <c r="AX350" s="14" t="s">
        <v>84</v>
      </c>
      <c r="AY350" s="193" t="s">
        <v>124</v>
      </c>
    </row>
    <row r="351" spans="1:65" s="2" customFormat="1" ht="24.15" customHeight="1">
      <c r="A351" s="37"/>
      <c r="B351" s="170"/>
      <c r="C351" s="171" t="s">
        <v>438</v>
      </c>
      <c r="D351" s="171" t="s">
        <v>126</v>
      </c>
      <c r="E351" s="172" t="s">
        <v>439</v>
      </c>
      <c r="F351" s="173" t="s">
        <v>440</v>
      </c>
      <c r="G351" s="174" t="s">
        <v>441</v>
      </c>
      <c r="H351" s="175">
        <v>1</v>
      </c>
      <c r="I351" s="176"/>
      <c r="J351" s="177">
        <f>ROUND(I351*H351,2)</f>
        <v>0</v>
      </c>
      <c r="K351" s="173" t="s">
        <v>1</v>
      </c>
      <c r="L351" s="38"/>
      <c r="M351" s="178" t="s">
        <v>1</v>
      </c>
      <c r="N351" s="179" t="s">
        <v>41</v>
      </c>
      <c r="O351" s="76"/>
      <c r="P351" s="180">
        <f>O351*H351</f>
        <v>0</v>
      </c>
      <c r="Q351" s="180">
        <v>0.415</v>
      </c>
      <c r="R351" s="180">
        <f>Q351*H351</f>
        <v>0.415</v>
      </c>
      <c r="S351" s="180">
        <v>0</v>
      </c>
      <c r="T351" s="18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82" t="s">
        <v>226</v>
      </c>
      <c r="AT351" s="182" t="s">
        <v>126</v>
      </c>
      <c r="AU351" s="182" t="s">
        <v>86</v>
      </c>
      <c r="AY351" s="18" t="s">
        <v>124</v>
      </c>
      <c r="BE351" s="183">
        <f>IF(N351="základní",J351,0)</f>
        <v>0</v>
      </c>
      <c r="BF351" s="183">
        <f>IF(N351="snížená",J351,0)</f>
        <v>0</v>
      </c>
      <c r="BG351" s="183">
        <f>IF(N351="zákl. přenesená",J351,0)</f>
        <v>0</v>
      </c>
      <c r="BH351" s="183">
        <f>IF(N351="sníž. přenesená",J351,0)</f>
        <v>0</v>
      </c>
      <c r="BI351" s="183">
        <f>IF(N351="nulová",J351,0)</f>
        <v>0</v>
      </c>
      <c r="BJ351" s="18" t="s">
        <v>84</v>
      </c>
      <c r="BK351" s="183">
        <f>ROUND(I351*H351,2)</f>
        <v>0</v>
      </c>
      <c r="BL351" s="18" t="s">
        <v>226</v>
      </c>
      <c r="BM351" s="182" t="s">
        <v>442</v>
      </c>
    </row>
    <row r="352" spans="1:47" s="2" customFormat="1" ht="12">
      <c r="A352" s="37"/>
      <c r="B352" s="38"/>
      <c r="C352" s="37"/>
      <c r="D352" s="185" t="s">
        <v>205</v>
      </c>
      <c r="E352" s="37"/>
      <c r="F352" s="208" t="s">
        <v>443</v>
      </c>
      <c r="G352" s="37"/>
      <c r="H352" s="37"/>
      <c r="I352" s="209"/>
      <c r="J352" s="37"/>
      <c r="K352" s="37"/>
      <c r="L352" s="38"/>
      <c r="M352" s="210"/>
      <c r="N352" s="211"/>
      <c r="O352" s="76"/>
      <c r="P352" s="76"/>
      <c r="Q352" s="76"/>
      <c r="R352" s="76"/>
      <c r="S352" s="76"/>
      <c r="T352" s="7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8" t="s">
        <v>205</v>
      </c>
      <c r="AU352" s="18" t="s">
        <v>86</v>
      </c>
    </row>
    <row r="353" spans="1:65" s="2" customFormat="1" ht="37.8" customHeight="1">
      <c r="A353" s="37"/>
      <c r="B353" s="170"/>
      <c r="C353" s="171" t="s">
        <v>444</v>
      </c>
      <c r="D353" s="171" t="s">
        <v>126</v>
      </c>
      <c r="E353" s="172" t="s">
        <v>445</v>
      </c>
      <c r="F353" s="173" t="s">
        <v>446</v>
      </c>
      <c r="G353" s="174" t="s">
        <v>163</v>
      </c>
      <c r="H353" s="175">
        <v>3</v>
      </c>
      <c r="I353" s="176"/>
      <c r="J353" s="177">
        <f>ROUND(I353*H353,2)</f>
        <v>0</v>
      </c>
      <c r="K353" s="173" t="s">
        <v>1</v>
      </c>
      <c r="L353" s="38"/>
      <c r="M353" s="178" t="s">
        <v>1</v>
      </c>
      <c r="N353" s="179" t="s">
        <v>41</v>
      </c>
      <c r="O353" s="76"/>
      <c r="P353" s="180">
        <f>O353*H353</f>
        <v>0</v>
      </c>
      <c r="Q353" s="180">
        <v>0.065</v>
      </c>
      <c r="R353" s="180">
        <f>Q353*H353</f>
        <v>0.195</v>
      </c>
      <c r="S353" s="180">
        <v>0</v>
      </c>
      <c r="T353" s="181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82" t="s">
        <v>226</v>
      </c>
      <c r="AT353" s="182" t="s">
        <v>126</v>
      </c>
      <c r="AU353" s="182" t="s">
        <v>86</v>
      </c>
      <c r="AY353" s="18" t="s">
        <v>124</v>
      </c>
      <c r="BE353" s="183">
        <f>IF(N353="základní",J353,0)</f>
        <v>0</v>
      </c>
      <c r="BF353" s="183">
        <f>IF(N353="snížená",J353,0)</f>
        <v>0</v>
      </c>
      <c r="BG353" s="183">
        <f>IF(N353="zákl. přenesená",J353,0)</f>
        <v>0</v>
      </c>
      <c r="BH353" s="183">
        <f>IF(N353="sníž. přenesená",J353,0)</f>
        <v>0</v>
      </c>
      <c r="BI353" s="183">
        <f>IF(N353="nulová",J353,0)</f>
        <v>0</v>
      </c>
      <c r="BJ353" s="18" t="s">
        <v>84</v>
      </c>
      <c r="BK353" s="183">
        <f>ROUND(I353*H353,2)</f>
        <v>0</v>
      </c>
      <c r="BL353" s="18" t="s">
        <v>226</v>
      </c>
      <c r="BM353" s="182" t="s">
        <v>447</v>
      </c>
    </row>
    <row r="354" spans="1:47" s="2" customFormat="1" ht="12">
      <c r="A354" s="37"/>
      <c r="B354" s="38"/>
      <c r="C354" s="37"/>
      <c r="D354" s="185" t="s">
        <v>205</v>
      </c>
      <c r="E354" s="37"/>
      <c r="F354" s="208" t="s">
        <v>448</v>
      </c>
      <c r="G354" s="37"/>
      <c r="H354" s="37"/>
      <c r="I354" s="209"/>
      <c r="J354" s="37"/>
      <c r="K354" s="37"/>
      <c r="L354" s="38"/>
      <c r="M354" s="210"/>
      <c r="N354" s="211"/>
      <c r="O354" s="76"/>
      <c r="P354" s="76"/>
      <c r="Q354" s="76"/>
      <c r="R354" s="76"/>
      <c r="S354" s="76"/>
      <c r="T354" s="7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8" t="s">
        <v>205</v>
      </c>
      <c r="AU354" s="18" t="s">
        <v>86</v>
      </c>
    </row>
    <row r="355" spans="1:51" s="13" customFormat="1" ht="12">
      <c r="A355" s="13"/>
      <c r="B355" s="184"/>
      <c r="C355" s="13"/>
      <c r="D355" s="185" t="s">
        <v>133</v>
      </c>
      <c r="E355" s="186" t="s">
        <v>1</v>
      </c>
      <c r="F355" s="187" t="s">
        <v>431</v>
      </c>
      <c r="G355" s="13"/>
      <c r="H355" s="186" t="s">
        <v>1</v>
      </c>
      <c r="I355" s="188"/>
      <c r="J355" s="13"/>
      <c r="K355" s="13"/>
      <c r="L355" s="184"/>
      <c r="M355" s="189"/>
      <c r="N355" s="190"/>
      <c r="O355" s="190"/>
      <c r="P355" s="190"/>
      <c r="Q355" s="190"/>
      <c r="R355" s="190"/>
      <c r="S355" s="190"/>
      <c r="T355" s="19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86" t="s">
        <v>133</v>
      </c>
      <c r="AU355" s="186" t="s">
        <v>86</v>
      </c>
      <c r="AV355" s="13" t="s">
        <v>84</v>
      </c>
      <c r="AW355" s="13" t="s">
        <v>32</v>
      </c>
      <c r="AX355" s="13" t="s">
        <v>76</v>
      </c>
      <c r="AY355" s="186" t="s">
        <v>124</v>
      </c>
    </row>
    <row r="356" spans="1:51" s="14" customFormat="1" ht="12">
      <c r="A356" s="14"/>
      <c r="B356" s="192"/>
      <c r="C356" s="14"/>
      <c r="D356" s="185" t="s">
        <v>133</v>
      </c>
      <c r="E356" s="193" t="s">
        <v>1</v>
      </c>
      <c r="F356" s="194" t="s">
        <v>149</v>
      </c>
      <c r="G356" s="14"/>
      <c r="H356" s="195">
        <v>3</v>
      </c>
      <c r="I356" s="196"/>
      <c r="J356" s="14"/>
      <c r="K356" s="14"/>
      <c r="L356" s="192"/>
      <c r="M356" s="197"/>
      <c r="N356" s="198"/>
      <c r="O356" s="198"/>
      <c r="P356" s="198"/>
      <c r="Q356" s="198"/>
      <c r="R356" s="198"/>
      <c r="S356" s="198"/>
      <c r="T356" s="19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193" t="s">
        <v>133</v>
      </c>
      <c r="AU356" s="193" t="s">
        <v>86</v>
      </c>
      <c r="AV356" s="14" t="s">
        <v>86</v>
      </c>
      <c r="AW356" s="14" t="s">
        <v>32</v>
      </c>
      <c r="AX356" s="14" t="s">
        <v>84</v>
      </c>
      <c r="AY356" s="193" t="s">
        <v>124</v>
      </c>
    </row>
    <row r="357" spans="1:65" s="2" customFormat="1" ht="37.8" customHeight="1">
      <c r="A357" s="37"/>
      <c r="B357" s="170"/>
      <c r="C357" s="171" t="s">
        <v>449</v>
      </c>
      <c r="D357" s="171" t="s">
        <v>126</v>
      </c>
      <c r="E357" s="172" t="s">
        <v>450</v>
      </c>
      <c r="F357" s="173" t="s">
        <v>451</v>
      </c>
      <c r="G357" s="174" t="s">
        <v>163</v>
      </c>
      <c r="H357" s="175">
        <v>8.8</v>
      </c>
      <c r="I357" s="176"/>
      <c r="J357" s="177">
        <f>ROUND(I357*H357,2)</f>
        <v>0</v>
      </c>
      <c r="K357" s="173" t="s">
        <v>1</v>
      </c>
      <c r="L357" s="38"/>
      <c r="M357" s="178" t="s">
        <v>1</v>
      </c>
      <c r="N357" s="179" t="s">
        <v>41</v>
      </c>
      <c r="O357" s="76"/>
      <c r="P357" s="180">
        <f>O357*H357</f>
        <v>0</v>
      </c>
      <c r="Q357" s="180">
        <v>0.062</v>
      </c>
      <c r="R357" s="180">
        <f>Q357*H357</f>
        <v>0.5456000000000001</v>
      </c>
      <c r="S357" s="180">
        <v>0</v>
      </c>
      <c r="T357" s="181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82" t="s">
        <v>226</v>
      </c>
      <c r="AT357" s="182" t="s">
        <v>126</v>
      </c>
      <c r="AU357" s="182" t="s">
        <v>86</v>
      </c>
      <c r="AY357" s="18" t="s">
        <v>124</v>
      </c>
      <c r="BE357" s="183">
        <f>IF(N357="základní",J357,0)</f>
        <v>0</v>
      </c>
      <c r="BF357" s="183">
        <f>IF(N357="snížená",J357,0)</f>
        <v>0</v>
      </c>
      <c r="BG357" s="183">
        <f>IF(N357="zákl. přenesená",J357,0)</f>
        <v>0</v>
      </c>
      <c r="BH357" s="183">
        <f>IF(N357="sníž. přenesená",J357,0)</f>
        <v>0</v>
      </c>
      <c r="BI357" s="183">
        <f>IF(N357="nulová",J357,0)</f>
        <v>0</v>
      </c>
      <c r="BJ357" s="18" t="s">
        <v>84</v>
      </c>
      <c r="BK357" s="183">
        <f>ROUND(I357*H357,2)</f>
        <v>0</v>
      </c>
      <c r="BL357" s="18" t="s">
        <v>226</v>
      </c>
      <c r="BM357" s="182" t="s">
        <v>452</v>
      </c>
    </row>
    <row r="358" spans="1:47" s="2" customFormat="1" ht="12">
      <c r="A358" s="37"/>
      <c r="B358" s="38"/>
      <c r="C358" s="37"/>
      <c r="D358" s="185" t="s">
        <v>205</v>
      </c>
      <c r="E358" s="37"/>
      <c r="F358" s="208" t="s">
        <v>448</v>
      </c>
      <c r="G358" s="37"/>
      <c r="H358" s="37"/>
      <c r="I358" s="209"/>
      <c r="J358" s="37"/>
      <c r="K358" s="37"/>
      <c r="L358" s="38"/>
      <c r="M358" s="210"/>
      <c r="N358" s="211"/>
      <c r="O358" s="76"/>
      <c r="P358" s="76"/>
      <c r="Q358" s="76"/>
      <c r="R358" s="76"/>
      <c r="S358" s="76"/>
      <c r="T358" s="7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8" t="s">
        <v>205</v>
      </c>
      <c r="AU358" s="18" t="s">
        <v>86</v>
      </c>
    </row>
    <row r="359" spans="1:51" s="13" customFormat="1" ht="12">
      <c r="A359" s="13"/>
      <c r="B359" s="184"/>
      <c r="C359" s="13"/>
      <c r="D359" s="185" t="s">
        <v>133</v>
      </c>
      <c r="E359" s="186" t="s">
        <v>1</v>
      </c>
      <c r="F359" s="187" t="s">
        <v>431</v>
      </c>
      <c r="G359" s="13"/>
      <c r="H359" s="186" t="s">
        <v>1</v>
      </c>
      <c r="I359" s="188"/>
      <c r="J359" s="13"/>
      <c r="K359" s="13"/>
      <c r="L359" s="184"/>
      <c r="M359" s="189"/>
      <c r="N359" s="190"/>
      <c r="O359" s="190"/>
      <c r="P359" s="190"/>
      <c r="Q359" s="190"/>
      <c r="R359" s="190"/>
      <c r="S359" s="190"/>
      <c r="T359" s="19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86" t="s">
        <v>133</v>
      </c>
      <c r="AU359" s="186" t="s">
        <v>86</v>
      </c>
      <c r="AV359" s="13" t="s">
        <v>84</v>
      </c>
      <c r="AW359" s="13" t="s">
        <v>32</v>
      </c>
      <c r="AX359" s="13" t="s">
        <v>76</v>
      </c>
      <c r="AY359" s="186" t="s">
        <v>124</v>
      </c>
    </row>
    <row r="360" spans="1:51" s="14" customFormat="1" ht="12">
      <c r="A360" s="14"/>
      <c r="B360" s="192"/>
      <c r="C360" s="14"/>
      <c r="D360" s="185" t="s">
        <v>133</v>
      </c>
      <c r="E360" s="193" t="s">
        <v>1</v>
      </c>
      <c r="F360" s="194" t="s">
        <v>453</v>
      </c>
      <c r="G360" s="14"/>
      <c r="H360" s="195">
        <v>8.8</v>
      </c>
      <c r="I360" s="196"/>
      <c r="J360" s="14"/>
      <c r="K360" s="14"/>
      <c r="L360" s="192"/>
      <c r="M360" s="197"/>
      <c r="N360" s="198"/>
      <c r="O360" s="198"/>
      <c r="P360" s="198"/>
      <c r="Q360" s="198"/>
      <c r="R360" s="198"/>
      <c r="S360" s="198"/>
      <c r="T360" s="19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193" t="s">
        <v>133</v>
      </c>
      <c r="AU360" s="193" t="s">
        <v>86</v>
      </c>
      <c r="AV360" s="14" t="s">
        <v>86</v>
      </c>
      <c r="AW360" s="14" t="s">
        <v>32</v>
      </c>
      <c r="AX360" s="14" t="s">
        <v>84</v>
      </c>
      <c r="AY360" s="193" t="s">
        <v>124</v>
      </c>
    </row>
    <row r="361" spans="1:65" s="2" customFormat="1" ht="21.75" customHeight="1">
      <c r="A361" s="37"/>
      <c r="B361" s="170"/>
      <c r="C361" s="171" t="s">
        <v>454</v>
      </c>
      <c r="D361" s="171" t="s">
        <v>126</v>
      </c>
      <c r="E361" s="172" t="s">
        <v>455</v>
      </c>
      <c r="F361" s="173" t="s">
        <v>456</v>
      </c>
      <c r="G361" s="174" t="s">
        <v>215</v>
      </c>
      <c r="H361" s="175">
        <v>1</v>
      </c>
      <c r="I361" s="176"/>
      <c r="J361" s="177">
        <f>ROUND(I361*H361,2)</f>
        <v>0</v>
      </c>
      <c r="K361" s="173" t="s">
        <v>1</v>
      </c>
      <c r="L361" s="38"/>
      <c r="M361" s="178" t="s">
        <v>1</v>
      </c>
      <c r="N361" s="179" t="s">
        <v>41</v>
      </c>
      <c r="O361" s="76"/>
      <c r="P361" s="180">
        <f>O361*H361</f>
        <v>0</v>
      </c>
      <c r="Q361" s="180">
        <v>0.2</v>
      </c>
      <c r="R361" s="180">
        <f>Q361*H361</f>
        <v>0.2</v>
      </c>
      <c r="S361" s="180">
        <v>0</v>
      </c>
      <c r="T361" s="181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82" t="s">
        <v>226</v>
      </c>
      <c r="AT361" s="182" t="s">
        <v>126</v>
      </c>
      <c r="AU361" s="182" t="s">
        <v>86</v>
      </c>
      <c r="AY361" s="18" t="s">
        <v>124</v>
      </c>
      <c r="BE361" s="183">
        <f>IF(N361="základní",J361,0)</f>
        <v>0</v>
      </c>
      <c r="BF361" s="183">
        <f>IF(N361="snížená",J361,0)</f>
        <v>0</v>
      </c>
      <c r="BG361" s="183">
        <f>IF(N361="zákl. přenesená",J361,0)</f>
        <v>0</v>
      </c>
      <c r="BH361" s="183">
        <f>IF(N361="sníž. přenesená",J361,0)</f>
        <v>0</v>
      </c>
      <c r="BI361" s="183">
        <f>IF(N361="nulová",J361,0)</f>
        <v>0</v>
      </c>
      <c r="BJ361" s="18" t="s">
        <v>84</v>
      </c>
      <c r="BK361" s="183">
        <f>ROUND(I361*H361,2)</f>
        <v>0</v>
      </c>
      <c r="BL361" s="18" t="s">
        <v>226</v>
      </c>
      <c r="BM361" s="182" t="s">
        <v>457</v>
      </c>
    </row>
    <row r="362" spans="1:47" s="2" customFormat="1" ht="12">
      <c r="A362" s="37"/>
      <c r="B362" s="38"/>
      <c r="C362" s="37"/>
      <c r="D362" s="185" t="s">
        <v>205</v>
      </c>
      <c r="E362" s="37"/>
      <c r="F362" s="208" t="s">
        <v>458</v>
      </c>
      <c r="G362" s="37"/>
      <c r="H362" s="37"/>
      <c r="I362" s="209"/>
      <c r="J362" s="37"/>
      <c r="K362" s="37"/>
      <c r="L362" s="38"/>
      <c r="M362" s="210"/>
      <c r="N362" s="211"/>
      <c r="O362" s="76"/>
      <c r="P362" s="76"/>
      <c r="Q362" s="76"/>
      <c r="R362" s="76"/>
      <c r="S362" s="76"/>
      <c r="T362" s="7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8" t="s">
        <v>205</v>
      </c>
      <c r="AU362" s="18" t="s">
        <v>86</v>
      </c>
    </row>
    <row r="363" spans="1:65" s="2" customFormat="1" ht="24.15" customHeight="1">
      <c r="A363" s="37"/>
      <c r="B363" s="170"/>
      <c r="C363" s="171" t="s">
        <v>459</v>
      </c>
      <c r="D363" s="171" t="s">
        <v>126</v>
      </c>
      <c r="E363" s="172" t="s">
        <v>460</v>
      </c>
      <c r="F363" s="173" t="s">
        <v>461</v>
      </c>
      <c r="G363" s="174" t="s">
        <v>462</v>
      </c>
      <c r="H363" s="175">
        <v>100</v>
      </c>
      <c r="I363" s="176"/>
      <c r="J363" s="177">
        <f>ROUND(I363*H363,2)</f>
        <v>0</v>
      </c>
      <c r="K363" s="173" t="s">
        <v>130</v>
      </c>
      <c r="L363" s="38"/>
      <c r="M363" s="178" t="s">
        <v>1</v>
      </c>
      <c r="N363" s="179" t="s">
        <v>41</v>
      </c>
      <c r="O363" s="76"/>
      <c r="P363" s="180">
        <f>O363*H363</f>
        <v>0</v>
      </c>
      <c r="Q363" s="180">
        <v>0</v>
      </c>
      <c r="R363" s="180">
        <f>Q363*H363</f>
        <v>0</v>
      </c>
      <c r="S363" s="180">
        <v>0.001</v>
      </c>
      <c r="T363" s="181">
        <f>S363*H363</f>
        <v>0.1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82" t="s">
        <v>226</v>
      </c>
      <c r="AT363" s="182" t="s">
        <v>126</v>
      </c>
      <c r="AU363" s="182" t="s">
        <v>86</v>
      </c>
      <c r="AY363" s="18" t="s">
        <v>124</v>
      </c>
      <c r="BE363" s="183">
        <f>IF(N363="základní",J363,0)</f>
        <v>0</v>
      </c>
      <c r="BF363" s="183">
        <f>IF(N363="snížená",J363,0)</f>
        <v>0</v>
      </c>
      <c r="BG363" s="183">
        <f>IF(N363="zákl. přenesená",J363,0)</f>
        <v>0</v>
      </c>
      <c r="BH363" s="183">
        <f>IF(N363="sníž. přenesená",J363,0)</f>
        <v>0</v>
      </c>
      <c r="BI363" s="183">
        <f>IF(N363="nulová",J363,0)</f>
        <v>0</v>
      </c>
      <c r="BJ363" s="18" t="s">
        <v>84</v>
      </c>
      <c r="BK363" s="183">
        <f>ROUND(I363*H363,2)</f>
        <v>0</v>
      </c>
      <c r="BL363" s="18" t="s">
        <v>226</v>
      </c>
      <c r="BM363" s="182" t="s">
        <v>463</v>
      </c>
    </row>
    <row r="364" spans="1:51" s="13" customFormat="1" ht="12">
      <c r="A364" s="13"/>
      <c r="B364" s="184"/>
      <c r="C364" s="13"/>
      <c r="D364" s="185" t="s">
        <v>133</v>
      </c>
      <c r="E364" s="186" t="s">
        <v>1</v>
      </c>
      <c r="F364" s="187" t="s">
        <v>464</v>
      </c>
      <c r="G364" s="13"/>
      <c r="H364" s="186" t="s">
        <v>1</v>
      </c>
      <c r="I364" s="188"/>
      <c r="J364" s="13"/>
      <c r="K364" s="13"/>
      <c r="L364" s="184"/>
      <c r="M364" s="189"/>
      <c r="N364" s="190"/>
      <c r="O364" s="190"/>
      <c r="P364" s="190"/>
      <c r="Q364" s="190"/>
      <c r="R364" s="190"/>
      <c r="S364" s="190"/>
      <c r="T364" s="19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86" t="s">
        <v>133</v>
      </c>
      <c r="AU364" s="186" t="s">
        <v>86</v>
      </c>
      <c r="AV364" s="13" t="s">
        <v>84</v>
      </c>
      <c r="AW364" s="13" t="s">
        <v>32</v>
      </c>
      <c r="AX364" s="13" t="s">
        <v>76</v>
      </c>
      <c r="AY364" s="186" t="s">
        <v>124</v>
      </c>
    </row>
    <row r="365" spans="1:51" s="14" customFormat="1" ht="12">
      <c r="A365" s="14"/>
      <c r="B365" s="192"/>
      <c r="C365" s="14"/>
      <c r="D365" s="185" t="s">
        <v>133</v>
      </c>
      <c r="E365" s="193" t="s">
        <v>1</v>
      </c>
      <c r="F365" s="194" t="s">
        <v>465</v>
      </c>
      <c r="G365" s="14"/>
      <c r="H365" s="195">
        <v>100</v>
      </c>
      <c r="I365" s="196"/>
      <c r="J365" s="14"/>
      <c r="K365" s="14"/>
      <c r="L365" s="192"/>
      <c r="M365" s="197"/>
      <c r="N365" s="198"/>
      <c r="O365" s="198"/>
      <c r="P365" s="198"/>
      <c r="Q365" s="198"/>
      <c r="R365" s="198"/>
      <c r="S365" s="198"/>
      <c r="T365" s="19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193" t="s">
        <v>133</v>
      </c>
      <c r="AU365" s="193" t="s">
        <v>86</v>
      </c>
      <c r="AV365" s="14" t="s">
        <v>86</v>
      </c>
      <c r="AW365" s="14" t="s">
        <v>32</v>
      </c>
      <c r="AX365" s="14" t="s">
        <v>84</v>
      </c>
      <c r="AY365" s="193" t="s">
        <v>124</v>
      </c>
    </row>
    <row r="366" spans="1:65" s="2" customFormat="1" ht="24.15" customHeight="1">
      <c r="A366" s="37"/>
      <c r="B366" s="170"/>
      <c r="C366" s="171" t="s">
        <v>136</v>
      </c>
      <c r="D366" s="171" t="s">
        <v>126</v>
      </c>
      <c r="E366" s="172" t="s">
        <v>466</v>
      </c>
      <c r="F366" s="173" t="s">
        <v>467</v>
      </c>
      <c r="G366" s="174" t="s">
        <v>192</v>
      </c>
      <c r="H366" s="175">
        <v>5.475</v>
      </c>
      <c r="I366" s="176"/>
      <c r="J366" s="177">
        <f>ROUND(I366*H366,2)</f>
        <v>0</v>
      </c>
      <c r="K366" s="173" t="s">
        <v>130</v>
      </c>
      <c r="L366" s="38"/>
      <c r="M366" s="222" t="s">
        <v>1</v>
      </c>
      <c r="N366" s="223" t="s">
        <v>41</v>
      </c>
      <c r="O366" s="224"/>
      <c r="P366" s="225">
        <f>O366*H366</f>
        <v>0</v>
      </c>
      <c r="Q366" s="225">
        <v>0</v>
      </c>
      <c r="R366" s="225">
        <f>Q366*H366</f>
        <v>0</v>
      </c>
      <c r="S366" s="225">
        <v>0</v>
      </c>
      <c r="T366" s="22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82" t="s">
        <v>226</v>
      </c>
      <c r="AT366" s="182" t="s">
        <v>126</v>
      </c>
      <c r="AU366" s="182" t="s">
        <v>86</v>
      </c>
      <c r="AY366" s="18" t="s">
        <v>124</v>
      </c>
      <c r="BE366" s="183">
        <f>IF(N366="základní",J366,0)</f>
        <v>0</v>
      </c>
      <c r="BF366" s="183">
        <f>IF(N366="snížená",J366,0)</f>
        <v>0</v>
      </c>
      <c r="BG366" s="183">
        <f>IF(N366="zákl. přenesená",J366,0)</f>
        <v>0</v>
      </c>
      <c r="BH366" s="183">
        <f>IF(N366="sníž. přenesená",J366,0)</f>
        <v>0</v>
      </c>
      <c r="BI366" s="183">
        <f>IF(N366="nulová",J366,0)</f>
        <v>0</v>
      </c>
      <c r="BJ366" s="18" t="s">
        <v>84</v>
      </c>
      <c r="BK366" s="183">
        <f>ROUND(I366*H366,2)</f>
        <v>0</v>
      </c>
      <c r="BL366" s="18" t="s">
        <v>226</v>
      </c>
      <c r="BM366" s="182" t="s">
        <v>468</v>
      </c>
    </row>
    <row r="367" spans="1:31" s="2" customFormat="1" ht="6.95" customHeight="1">
      <c r="A367" s="37"/>
      <c r="B367" s="59"/>
      <c r="C367" s="60"/>
      <c r="D367" s="60"/>
      <c r="E367" s="60"/>
      <c r="F367" s="60"/>
      <c r="G367" s="60"/>
      <c r="H367" s="60"/>
      <c r="I367" s="60"/>
      <c r="J367" s="60"/>
      <c r="K367" s="60"/>
      <c r="L367" s="38"/>
      <c r="M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</sheetData>
  <autoFilter ref="C126:K36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90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OPLOCENÍ NA NOVÉM HŘBITOVĚ V TIŠNOVĚ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469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16. 4. 2023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26</v>
      </c>
      <c r="F15" s="37"/>
      <c r="G15" s="37"/>
      <c r="H15" s="37"/>
      <c r="I15" s="31" t="s">
        <v>27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27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36</v>
      </c>
      <c r="E30" s="37"/>
      <c r="F30" s="37"/>
      <c r="G30" s="37"/>
      <c r="H30" s="37"/>
      <c r="I30" s="37"/>
      <c r="J30" s="95">
        <f>ROUND(J119,2)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40</v>
      </c>
      <c r="E33" s="31" t="s">
        <v>41</v>
      </c>
      <c r="F33" s="126">
        <f>ROUND((SUM(BE119:BE144)),2)</f>
        <v>0</v>
      </c>
      <c r="G33" s="37"/>
      <c r="H33" s="37"/>
      <c r="I33" s="127">
        <v>0.21</v>
      </c>
      <c r="J33" s="126">
        <f>ROUND(((SUM(BE119:BE144))*I33),2)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6">
        <f>ROUND((SUM(BF119:BF144)),2)</f>
        <v>0</v>
      </c>
      <c r="G34" s="37"/>
      <c r="H34" s="37"/>
      <c r="I34" s="127">
        <v>0.15</v>
      </c>
      <c r="J34" s="126">
        <f>ROUND(((SUM(BF119:BF144))*I34),2)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6">
        <f>ROUND((SUM(BG119:BG144)),2)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6">
        <f>ROUND((SUM(BH119:BH144)),2)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6">
        <f>ROUND((SUM(BI119:BI144)),2)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46</v>
      </c>
      <c r="E39" s="80"/>
      <c r="F39" s="80"/>
      <c r="G39" s="130" t="s">
        <v>47</v>
      </c>
      <c r="H39" s="131" t="s">
        <v>48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4" t="s">
        <v>52</v>
      </c>
      <c r="G61" s="57" t="s">
        <v>51</v>
      </c>
      <c r="H61" s="40"/>
      <c r="I61" s="40"/>
      <c r="J61" s="135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4" t="s">
        <v>52</v>
      </c>
      <c r="G76" s="57" t="s">
        <v>51</v>
      </c>
      <c r="H76" s="40"/>
      <c r="I76" s="40"/>
      <c r="J76" s="135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OPLOCENÍ NA NOVÉM HŘBITOVĚ V TIŠNOVĚ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VRN - Vedlejší a ostatní náklady stavby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Tišnov</v>
      </c>
      <c r="G89" s="37"/>
      <c r="H89" s="37"/>
      <c r="I89" s="31" t="s">
        <v>22</v>
      </c>
      <c r="J89" s="68" t="str">
        <f>IF(J12="","",J12)</f>
        <v>16. 4. 2023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Město Tišnov</v>
      </c>
      <c r="G91" s="37"/>
      <c r="H91" s="37"/>
      <c r="I91" s="31" t="s">
        <v>30</v>
      </c>
      <c r="J91" s="35" t="str">
        <f>E21</f>
        <v>Ing. arch. Pavel Jura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33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94</v>
      </c>
      <c r="D94" s="128"/>
      <c r="E94" s="128"/>
      <c r="F94" s="128"/>
      <c r="G94" s="128"/>
      <c r="H94" s="128"/>
      <c r="I94" s="128"/>
      <c r="J94" s="137" t="s">
        <v>95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96</v>
      </c>
      <c r="D96" s="37"/>
      <c r="E96" s="37"/>
      <c r="F96" s="37"/>
      <c r="G96" s="37"/>
      <c r="H96" s="37"/>
      <c r="I96" s="37"/>
      <c r="J96" s="95">
        <f>J119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97</v>
      </c>
    </row>
    <row r="97" spans="1:31" s="9" customFormat="1" ht="24.95" customHeight="1">
      <c r="A97" s="9"/>
      <c r="B97" s="139"/>
      <c r="C97" s="9"/>
      <c r="D97" s="140" t="s">
        <v>470</v>
      </c>
      <c r="E97" s="141"/>
      <c r="F97" s="141"/>
      <c r="G97" s="141"/>
      <c r="H97" s="141"/>
      <c r="I97" s="141"/>
      <c r="J97" s="142">
        <f>J120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9"/>
      <c r="C98" s="9"/>
      <c r="D98" s="140" t="s">
        <v>471</v>
      </c>
      <c r="E98" s="141"/>
      <c r="F98" s="141"/>
      <c r="G98" s="141"/>
      <c r="H98" s="141"/>
      <c r="I98" s="141"/>
      <c r="J98" s="142">
        <f>J123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39"/>
      <c r="C99" s="9"/>
      <c r="D99" s="140" t="s">
        <v>472</v>
      </c>
      <c r="E99" s="141"/>
      <c r="F99" s="141"/>
      <c r="G99" s="141"/>
      <c r="H99" s="141"/>
      <c r="I99" s="141"/>
      <c r="J99" s="142">
        <f>J132</f>
        <v>0</v>
      </c>
      <c r="K99" s="9"/>
      <c r="L99" s="13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109</v>
      </c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7"/>
      <c r="D109" s="37"/>
      <c r="E109" s="120" t="str">
        <f>E7</f>
        <v>OPLOCENÍ NA NOVÉM HŘBITOVĚ V TIŠNOVĚ</v>
      </c>
      <c r="F109" s="31"/>
      <c r="G109" s="31"/>
      <c r="H109" s="31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91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7"/>
      <c r="D111" s="37"/>
      <c r="E111" s="66" t="str">
        <f>E9</f>
        <v>VRN - Vedlejší a ostatní náklady stavby</v>
      </c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7"/>
      <c r="E113" s="37"/>
      <c r="F113" s="26" t="str">
        <f>F12</f>
        <v>Tišnov</v>
      </c>
      <c r="G113" s="37"/>
      <c r="H113" s="37"/>
      <c r="I113" s="31" t="s">
        <v>22</v>
      </c>
      <c r="J113" s="68" t="str">
        <f>IF(J12="","",J12)</f>
        <v>16. 4. 2023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7"/>
      <c r="E115" s="37"/>
      <c r="F115" s="26" t="str">
        <f>E15</f>
        <v>Město Tišnov</v>
      </c>
      <c r="G115" s="37"/>
      <c r="H115" s="37"/>
      <c r="I115" s="31" t="s">
        <v>30</v>
      </c>
      <c r="J115" s="35" t="str">
        <f>E21</f>
        <v>Ing. arch. Pavel Jura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7"/>
      <c r="E116" s="37"/>
      <c r="F116" s="26" t="str">
        <f>IF(E18="","",E18)</f>
        <v>Vyplň údaj</v>
      </c>
      <c r="G116" s="37"/>
      <c r="H116" s="37"/>
      <c r="I116" s="31" t="s">
        <v>33</v>
      </c>
      <c r="J116" s="35" t="str">
        <f>E24</f>
        <v xml:space="preserve"> 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47"/>
      <c r="B118" s="148"/>
      <c r="C118" s="149" t="s">
        <v>110</v>
      </c>
      <c r="D118" s="150" t="s">
        <v>61</v>
      </c>
      <c r="E118" s="150" t="s">
        <v>57</v>
      </c>
      <c r="F118" s="150" t="s">
        <v>58</v>
      </c>
      <c r="G118" s="150" t="s">
        <v>111</v>
      </c>
      <c r="H118" s="150" t="s">
        <v>112</v>
      </c>
      <c r="I118" s="150" t="s">
        <v>113</v>
      </c>
      <c r="J118" s="150" t="s">
        <v>95</v>
      </c>
      <c r="K118" s="151" t="s">
        <v>114</v>
      </c>
      <c r="L118" s="152"/>
      <c r="M118" s="85" t="s">
        <v>1</v>
      </c>
      <c r="N118" s="86" t="s">
        <v>40</v>
      </c>
      <c r="O118" s="86" t="s">
        <v>115</v>
      </c>
      <c r="P118" s="86" t="s">
        <v>116</v>
      </c>
      <c r="Q118" s="86" t="s">
        <v>117</v>
      </c>
      <c r="R118" s="86" t="s">
        <v>118</v>
      </c>
      <c r="S118" s="86" t="s">
        <v>119</v>
      </c>
      <c r="T118" s="87" t="s">
        <v>120</v>
      </c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63" s="2" customFormat="1" ht="22.8" customHeight="1">
      <c r="A119" s="37"/>
      <c r="B119" s="38"/>
      <c r="C119" s="92" t="s">
        <v>121</v>
      </c>
      <c r="D119" s="37"/>
      <c r="E119" s="37"/>
      <c r="F119" s="37"/>
      <c r="G119" s="37"/>
      <c r="H119" s="37"/>
      <c r="I119" s="37"/>
      <c r="J119" s="153">
        <f>BK119</f>
        <v>0</v>
      </c>
      <c r="K119" s="37"/>
      <c r="L119" s="38"/>
      <c r="M119" s="88"/>
      <c r="N119" s="72"/>
      <c r="O119" s="89"/>
      <c r="P119" s="154">
        <f>P120+P123+P132</f>
        <v>0</v>
      </c>
      <c r="Q119" s="89"/>
      <c r="R119" s="154">
        <f>R120+R123+R132</f>
        <v>0</v>
      </c>
      <c r="S119" s="89"/>
      <c r="T119" s="155">
        <f>T120+T123+T132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8" t="s">
        <v>75</v>
      </c>
      <c r="AU119" s="18" t="s">
        <v>97</v>
      </c>
      <c r="BK119" s="156">
        <f>BK120+BK123+BK132</f>
        <v>0</v>
      </c>
    </row>
    <row r="120" spans="1:63" s="12" customFormat="1" ht="25.9" customHeight="1">
      <c r="A120" s="12"/>
      <c r="B120" s="157"/>
      <c r="C120" s="12"/>
      <c r="D120" s="158" t="s">
        <v>75</v>
      </c>
      <c r="E120" s="159" t="s">
        <v>473</v>
      </c>
      <c r="F120" s="159" t="s">
        <v>474</v>
      </c>
      <c r="G120" s="12"/>
      <c r="H120" s="12"/>
      <c r="I120" s="160"/>
      <c r="J120" s="161">
        <f>BK120</f>
        <v>0</v>
      </c>
      <c r="K120" s="12"/>
      <c r="L120" s="157"/>
      <c r="M120" s="162"/>
      <c r="N120" s="163"/>
      <c r="O120" s="163"/>
      <c r="P120" s="164">
        <f>SUM(P121:P122)</f>
        <v>0</v>
      </c>
      <c r="Q120" s="163"/>
      <c r="R120" s="164">
        <f>SUM(R121:R122)</f>
        <v>0</v>
      </c>
      <c r="S120" s="163"/>
      <c r="T120" s="165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131</v>
      </c>
      <c r="AT120" s="166" t="s">
        <v>75</v>
      </c>
      <c r="AU120" s="166" t="s">
        <v>76</v>
      </c>
      <c r="AY120" s="158" t="s">
        <v>124</v>
      </c>
      <c r="BK120" s="167">
        <f>SUM(BK121:BK122)</f>
        <v>0</v>
      </c>
    </row>
    <row r="121" spans="1:65" s="2" customFormat="1" ht="16.5" customHeight="1">
      <c r="A121" s="37"/>
      <c r="B121" s="170"/>
      <c r="C121" s="171" t="s">
        <v>84</v>
      </c>
      <c r="D121" s="171" t="s">
        <v>126</v>
      </c>
      <c r="E121" s="172" t="s">
        <v>475</v>
      </c>
      <c r="F121" s="173" t="s">
        <v>476</v>
      </c>
      <c r="G121" s="174" t="s">
        <v>441</v>
      </c>
      <c r="H121" s="175">
        <v>1</v>
      </c>
      <c r="I121" s="176"/>
      <c r="J121" s="177">
        <f>ROUND(I121*H121,2)</f>
        <v>0</v>
      </c>
      <c r="K121" s="173" t="s">
        <v>477</v>
      </c>
      <c r="L121" s="38"/>
      <c r="M121" s="178" t="s">
        <v>1</v>
      </c>
      <c r="N121" s="179" t="s">
        <v>41</v>
      </c>
      <c r="O121" s="76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2" t="s">
        <v>478</v>
      </c>
      <c r="AT121" s="182" t="s">
        <v>126</v>
      </c>
      <c r="AU121" s="182" t="s">
        <v>84</v>
      </c>
      <c r="AY121" s="18" t="s">
        <v>124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8" t="s">
        <v>84</v>
      </c>
      <c r="BK121" s="183">
        <f>ROUND(I121*H121,2)</f>
        <v>0</v>
      </c>
      <c r="BL121" s="18" t="s">
        <v>478</v>
      </c>
      <c r="BM121" s="182" t="s">
        <v>479</v>
      </c>
    </row>
    <row r="122" spans="1:47" s="2" customFormat="1" ht="12">
      <c r="A122" s="37"/>
      <c r="B122" s="38"/>
      <c r="C122" s="37"/>
      <c r="D122" s="185" t="s">
        <v>205</v>
      </c>
      <c r="E122" s="37"/>
      <c r="F122" s="208" t="s">
        <v>480</v>
      </c>
      <c r="G122" s="37"/>
      <c r="H122" s="37"/>
      <c r="I122" s="209"/>
      <c r="J122" s="37"/>
      <c r="K122" s="37"/>
      <c r="L122" s="38"/>
      <c r="M122" s="210"/>
      <c r="N122" s="211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205</v>
      </c>
      <c r="AU122" s="18" t="s">
        <v>84</v>
      </c>
    </row>
    <row r="123" spans="1:63" s="12" customFormat="1" ht="25.9" customHeight="1">
      <c r="A123" s="12"/>
      <c r="B123" s="157"/>
      <c r="C123" s="12"/>
      <c r="D123" s="158" t="s">
        <v>75</v>
      </c>
      <c r="E123" s="159" t="s">
        <v>481</v>
      </c>
      <c r="F123" s="159" t="s">
        <v>482</v>
      </c>
      <c r="G123" s="12"/>
      <c r="H123" s="12"/>
      <c r="I123" s="160"/>
      <c r="J123" s="161">
        <f>BK123</f>
        <v>0</v>
      </c>
      <c r="K123" s="12"/>
      <c r="L123" s="157"/>
      <c r="M123" s="162"/>
      <c r="N123" s="163"/>
      <c r="O123" s="163"/>
      <c r="P123" s="164">
        <f>SUM(P124:P131)</f>
        <v>0</v>
      </c>
      <c r="Q123" s="163"/>
      <c r="R123" s="164">
        <f>SUM(R124:R131)</f>
        <v>0</v>
      </c>
      <c r="S123" s="163"/>
      <c r="T123" s="165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131</v>
      </c>
      <c r="AT123" s="166" t="s">
        <v>75</v>
      </c>
      <c r="AU123" s="166" t="s">
        <v>76</v>
      </c>
      <c r="AY123" s="158" t="s">
        <v>124</v>
      </c>
      <c r="BK123" s="167">
        <f>SUM(BK124:BK131)</f>
        <v>0</v>
      </c>
    </row>
    <row r="124" spans="1:65" s="2" customFormat="1" ht="24.15" customHeight="1">
      <c r="A124" s="37"/>
      <c r="B124" s="170"/>
      <c r="C124" s="171" t="s">
        <v>86</v>
      </c>
      <c r="D124" s="171" t="s">
        <v>126</v>
      </c>
      <c r="E124" s="172" t="s">
        <v>483</v>
      </c>
      <c r="F124" s="173" t="s">
        <v>484</v>
      </c>
      <c r="G124" s="174" t="s">
        <v>441</v>
      </c>
      <c r="H124" s="175">
        <v>1</v>
      </c>
      <c r="I124" s="176"/>
      <c r="J124" s="177">
        <f>ROUND(I124*H124,2)</f>
        <v>0</v>
      </c>
      <c r="K124" s="173" t="s">
        <v>1</v>
      </c>
      <c r="L124" s="38"/>
      <c r="M124" s="178" t="s">
        <v>1</v>
      </c>
      <c r="N124" s="179" t="s">
        <v>41</v>
      </c>
      <c r="O124" s="76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478</v>
      </c>
      <c r="AT124" s="182" t="s">
        <v>126</v>
      </c>
      <c r="AU124" s="182" t="s">
        <v>84</v>
      </c>
      <c r="AY124" s="18" t="s">
        <v>124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84</v>
      </c>
      <c r="BK124" s="183">
        <f>ROUND(I124*H124,2)</f>
        <v>0</v>
      </c>
      <c r="BL124" s="18" t="s">
        <v>478</v>
      </c>
      <c r="BM124" s="182" t="s">
        <v>485</v>
      </c>
    </row>
    <row r="125" spans="1:47" s="2" customFormat="1" ht="12">
      <c r="A125" s="37"/>
      <c r="B125" s="38"/>
      <c r="C125" s="37"/>
      <c r="D125" s="185" t="s">
        <v>205</v>
      </c>
      <c r="E125" s="37"/>
      <c r="F125" s="208" t="s">
        <v>486</v>
      </c>
      <c r="G125" s="37"/>
      <c r="H125" s="37"/>
      <c r="I125" s="209"/>
      <c r="J125" s="37"/>
      <c r="K125" s="37"/>
      <c r="L125" s="38"/>
      <c r="M125" s="210"/>
      <c r="N125" s="211"/>
      <c r="O125" s="76"/>
      <c r="P125" s="76"/>
      <c r="Q125" s="76"/>
      <c r="R125" s="76"/>
      <c r="S125" s="76"/>
      <c r="T125" s="7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205</v>
      </c>
      <c r="AU125" s="18" t="s">
        <v>84</v>
      </c>
    </row>
    <row r="126" spans="1:65" s="2" customFormat="1" ht="24.15" customHeight="1">
      <c r="A126" s="37"/>
      <c r="B126" s="170"/>
      <c r="C126" s="171" t="s">
        <v>149</v>
      </c>
      <c r="D126" s="171" t="s">
        <v>126</v>
      </c>
      <c r="E126" s="172" t="s">
        <v>487</v>
      </c>
      <c r="F126" s="173" t="s">
        <v>488</v>
      </c>
      <c r="G126" s="174" t="s">
        <v>441</v>
      </c>
      <c r="H126" s="175">
        <v>1</v>
      </c>
      <c r="I126" s="176"/>
      <c r="J126" s="177">
        <f>ROUND(I126*H126,2)</f>
        <v>0</v>
      </c>
      <c r="K126" s="173" t="s">
        <v>1</v>
      </c>
      <c r="L126" s="38"/>
      <c r="M126" s="178" t="s">
        <v>1</v>
      </c>
      <c r="N126" s="179" t="s">
        <v>41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478</v>
      </c>
      <c r="AT126" s="182" t="s">
        <v>126</v>
      </c>
      <c r="AU126" s="182" t="s">
        <v>84</v>
      </c>
      <c r="AY126" s="18" t="s">
        <v>124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84</v>
      </c>
      <c r="BK126" s="183">
        <f>ROUND(I126*H126,2)</f>
        <v>0</v>
      </c>
      <c r="BL126" s="18" t="s">
        <v>478</v>
      </c>
      <c r="BM126" s="182" t="s">
        <v>489</v>
      </c>
    </row>
    <row r="127" spans="1:47" s="2" customFormat="1" ht="12">
      <c r="A127" s="37"/>
      <c r="B127" s="38"/>
      <c r="C127" s="37"/>
      <c r="D127" s="185" t="s">
        <v>205</v>
      </c>
      <c r="E127" s="37"/>
      <c r="F127" s="208" t="s">
        <v>490</v>
      </c>
      <c r="G127" s="37"/>
      <c r="H127" s="37"/>
      <c r="I127" s="209"/>
      <c r="J127" s="37"/>
      <c r="K127" s="37"/>
      <c r="L127" s="38"/>
      <c r="M127" s="210"/>
      <c r="N127" s="211"/>
      <c r="O127" s="76"/>
      <c r="P127" s="76"/>
      <c r="Q127" s="76"/>
      <c r="R127" s="76"/>
      <c r="S127" s="76"/>
      <c r="T127" s="7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205</v>
      </c>
      <c r="AU127" s="18" t="s">
        <v>84</v>
      </c>
    </row>
    <row r="128" spans="1:65" s="2" customFormat="1" ht="21.75" customHeight="1">
      <c r="A128" s="37"/>
      <c r="B128" s="170"/>
      <c r="C128" s="171" t="s">
        <v>131</v>
      </c>
      <c r="D128" s="171" t="s">
        <v>126</v>
      </c>
      <c r="E128" s="172" t="s">
        <v>491</v>
      </c>
      <c r="F128" s="173" t="s">
        <v>492</v>
      </c>
      <c r="G128" s="174" t="s">
        <v>441</v>
      </c>
      <c r="H128" s="175">
        <v>1</v>
      </c>
      <c r="I128" s="176"/>
      <c r="J128" s="177">
        <f>ROUND(I128*H128,2)</f>
        <v>0</v>
      </c>
      <c r="K128" s="173" t="s">
        <v>1</v>
      </c>
      <c r="L128" s="38"/>
      <c r="M128" s="178" t="s">
        <v>1</v>
      </c>
      <c r="N128" s="179" t="s">
        <v>41</v>
      </c>
      <c r="O128" s="76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2" t="s">
        <v>478</v>
      </c>
      <c r="AT128" s="182" t="s">
        <v>126</v>
      </c>
      <c r="AU128" s="182" t="s">
        <v>84</v>
      </c>
      <c r="AY128" s="18" t="s">
        <v>124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8" t="s">
        <v>84</v>
      </c>
      <c r="BK128" s="183">
        <f>ROUND(I128*H128,2)</f>
        <v>0</v>
      </c>
      <c r="BL128" s="18" t="s">
        <v>478</v>
      </c>
      <c r="BM128" s="182" t="s">
        <v>493</v>
      </c>
    </row>
    <row r="129" spans="1:47" s="2" customFormat="1" ht="12">
      <c r="A129" s="37"/>
      <c r="B129" s="38"/>
      <c r="C129" s="37"/>
      <c r="D129" s="185" t="s">
        <v>205</v>
      </c>
      <c r="E129" s="37"/>
      <c r="F129" s="208" t="s">
        <v>494</v>
      </c>
      <c r="G129" s="37"/>
      <c r="H129" s="37"/>
      <c r="I129" s="209"/>
      <c r="J129" s="37"/>
      <c r="K129" s="37"/>
      <c r="L129" s="38"/>
      <c r="M129" s="210"/>
      <c r="N129" s="211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205</v>
      </c>
      <c r="AU129" s="18" t="s">
        <v>84</v>
      </c>
    </row>
    <row r="130" spans="1:65" s="2" customFormat="1" ht="16.5" customHeight="1">
      <c r="A130" s="37"/>
      <c r="B130" s="170"/>
      <c r="C130" s="171" t="s">
        <v>160</v>
      </c>
      <c r="D130" s="171" t="s">
        <v>126</v>
      </c>
      <c r="E130" s="172" t="s">
        <v>495</v>
      </c>
      <c r="F130" s="173" t="s">
        <v>496</v>
      </c>
      <c r="G130" s="174" t="s">
        <v>441</v>
      </c>
      <c r="H130" s="175">
        <v>1</v>
      </c>
      <c r="I130" s="176"/>
      <c r="J130" s="177">
        <f>ROUND(I130*H130,2)</f>
        <v>0</v>
      </c>
      <c r="K130" s="173" t="s">
        <v>1</v>
      </c>
      <c r="L130" s="38"/>
      <c r="M130" s="178" t="s">
        <v>1</v>
      </c>
      <c r="N130" s="179" t="s">
        <v>41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478</v>
      </c>
      <c r="AT130" s="182" t="s">
        <v>126</v>
      </c>
      <c r="AU130" s="182" t="s">
        <v>84</v>
      </c>
      <c r="AY130" s="18" t="s">
        <v>124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84</v>
      </c>
      <c r="BK130" s="183">
        <f>ROUND(I130*H130,2)</f>
        <v>0</v>
      </c>
      <c r="BL130" s="18" t="s">
        <v>478</v>
      </c>
      <c r="BM130" s="182" t="s">
        <v>497</v>
      </c>
    </row>
    <row r="131" spans="1:47" s="2" customFormat="1" ht="12">
      <c r="A131" s="37"/>
      <c r="B131" s="38"/>
      <c r="C131" s="37"/>
      <c r="D131" s="185" t="s">
        <v>205</v>
      </c>
      <c r="E131" s="37"/>
      <c r="F131" s="208" t="s">
        <v>498</v>
      </c>
      <c r="G131" s="37"/>
      <c r="H131" s="37"/>
      <c r="I131" s="209"/>
      <c r="J131" s="37"/>
      <c r="K131" s="37"/>
      <c r="L131" s="38"/>
      <c r="M131" s="210"/>
      <c r="N131" s="211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205</v>
      </c>
      <c r="AU131" s="18" t="s">
        <v>84</v>
      </c>
    </row>
    <row r="132" spans="1:63" s="12" customFormat="1" ht="25.9" customHeight="1">
      <c r="A132" s="12"/>
      <c r="B132" s="157"/>
      <c r="C132" s="12"/>
      <c r="D132" s="158" t="s">
        <v>75</v>
      </c>
      <c r="E132" s="159" t="s">
        <v>76</v>
      </c>
      <c r="F132" s="159" t="s">
        <v>499</v>
      </c>
      <c r="G132" s="12"/>
      <c r="H132" s="12"/>
      <c r="I132" s="160"/>
      <c r="J132" s="161">
        <f>BK132</f>
        <v>0</v>
      </c>
      <c r="K132" s="12"/>
      <c r="L132" s="157"/>
      <c r="M132" s="162"/>
      <c r="N132" s="163"/>
      <c r="O132" s="163"/>
      <c r="P132" s="164">
        <f>SUM(P133:P144)</f>
        <v>0</v>
      </c>
      <c r="Q132" s="163"/>
      <c r="R132" s="164">
        <f>SUM(R133:R144)</f>
        <v>0</v>
      </c>
      <c r="S132" s="163"/>
      <c r="T132" s="165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8" t="s">
        <v>160</v>
      </c>
      <c r="AT132" s="166" t="s">
        <v>75</v>
      </c>
      <c r="AU132" s="166" t="s">
        <v>76</v>
      </c>
      <c r="AY132" s="158" t="s">
        <v>124</v>
      </c>
      <c r="BK132" s="167">
        <f>SUM(BK133:BK144)</f>
        <v>0</v>
      </c>
    </row>
    <row r="133" spans="1:65" s="2" customFormat="1" ht="24.15" customHeight="1">
      <c r="A133" s="37"/>
      <c r="B133" s="170"/>
      <c r="C133" s="171" t="s">
        <v>165</v>
      </c>
      <c r="D133" s="171" t="s">
        <v>126</v>
      </c>
      <c r="E133" s="172" t="s">
        <v>500</v>
      </c>
      <c r="F133" s="173" t="s">
        <v>501</v>
      </c>
      <c r="G133" s="174" t="s">
        <v>441</v>
      </c>
      <c r="H133" s="175">
        <v>1</v>
      </c>
      <c r="I133" s="176"/>
      <c r="J133" s="177">
        <f>ROUND(I133*H133,2)</f>
        <v>0</v>
      </c>
      <c r="K133" s="173" t="s">
        <v>1</v>
      </c>
      <c r="L133" s="38"/>
      <c r="M133" s="178" t="s">
        <v>1</v>
      </c>
      <c r="N133" s="179" t="s">
        <v>41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478</v>
      </c>
      <c r="AT133" s="182" t="s">
        <v>126</v>
      </c>
      <c r="AU133" s="182" t="s">
        <v>84</v>
      </c>
      <c r="AY133" s="18" t="s">
        <v>124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84</v>
      </c>
      <c r="BK133" s="183">
        <f>ROUND(I133*H133,2)</f>
        <v>0</v>
      </c>
      <c r="BL133" s="18" t="s">
        <v>478</v>
      </c>
      <c r="BM133" s="182" t="s">
        <v>502</v>
      </c>
    </row>
    <row r="134" spans="1:47" s="2" customFormat="1" ht="12">
      <c r="A134" s="37"/>
      <c r="B134" s="38"/>
      <c r="C134" s="37"/>
      <c r="D134" s="185" t="s">
        <v>205</v>
      </c>
      <c r="E134" s="37"/>
      <c r="F134" s="208" t="s">
        <v>503</v>
      </c>
      <c r="G134" s="37"/>
      <c r="H134" s="37"/>
      <c r="I134" s="209"/>
      <c r="J134" s="37"/>
      <c r="K134" s="37"/>
      <c r="L134" s="38"/>
      <c r="M134" s="210"/>
      <c r="N134" s="211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205</v>
      </c>
      <c r="AU134" s="18" t="s">
        <v>84</v>
      </c>
    </row>
    <row r="135" spans="1:65" s="2" customFormat="1" ht="16.5" customHeight="1">
      <c r="A135" s="37"/>
      <c r="B135" s="170"/>
      <c r="C135" s="171" t="s">
        <v>169</v>
      </c>
      <c r="D135" s="171" t="s">
        <v>126</v>
      </c>
      <c r="E135" s="172" t="s">
        <v>504</v>
      </c>
      <c r="F135" s="173" t="s">
        <v>505</v>
      </c>
      <c r="G135" s="174" t="s">
        <v>441</v>
      </c>
      <c r="H135" s="175">
        <v>1</v>
      </c>
      <c r="I135" s="176"/>
      <c r="J135" s="177">
        <f>ROUND(I135*H135,2)</f>
        <v>0</v>
      </c>
      <c r="K135" s="173" t="s">
        <v>1</v>
      </c>
      <c r="L135" s="38"/>
      <c r="M135" s="178" t="s">
        <v>1</v>
      </c>
      <c r="N135" s="179" t="s">
        <v>41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478</v>
      </c>
      <c r="AT135" s="182" t="s">
        <v>126</v>
      </c>
      <c r="AU135" s="182" t="s">
        <v>84</v>
      </c>
      <c r="AY135" s="18" t="s">
        <v>124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84</v>
      </c>
      <c r="BK135" s="183">
        <f>ROUND(I135*H135,2)</f>
        <v>0</v>
      </c>
      <c r="BL135" s="18" t="s">
        <v>478</v>
      </c>
      <c r="BM135" s="182" t="s">
        <v>506</v>
      </c>
    </row>
    <row r="136" spans="1:47" s="2" customFormat="1" ht="12">
      <c r="A136" s="37"/>
      <c r="B136" s="38"/>
      <c r="C136" s="37"/>
      <c r="D136" s="185" t="s">
        <v>205</v>
      </c>
      <c r="E136" s="37"/>
      <c r="F136" s="208" t="s">
        <v>507</v>
      </c>
      <c r="G136" s="37"/>
      <c r="H136" s="37"/>
      <c r="I136" s="209"/>
      <c r="J136" s="37"/>
      <c r="K136" s="37"/>
      <c r="L136" s="38"/>
      <c r="M136" s="210"/>
      <c r="N136" s="211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205</v>
      </c>
      <c r="AU136" s="18" t="s">
        <v>84</v>
      </c>
    </row>
    <row r="137" spans="1:65" s="2" customFormat="1" ht="16.5" customHeight="1">
      <c r="A137" s="37"/>
      <c r="B137" s="170"/>
      <c r="C137" s="171" t="s">
        <v>176</v>
      </c>
      <c r="D137" s="171" t="s">
        <v>126</v>
      </c>
      <c r="E137" s="172" t="s">
        <v>508</v>
      </c>
      <c r="F137" s="173" t="s">
        <v>509</v>
      </c>
      <c r="G137" s="174" t="s">
        <v>441</v>
      </c>
      <c r="H137" s="175">
        <v>1</v>
      </c>
      <c r="I137" s="176"/>
      <c r="J137" s="177">
        <f>ROUND(I137*H137,2)</f>
        <v>0</v>
      </c>
      <c r="K137" s="173" t="s">
        <v>1</v>
      </c>
      <c r="L137" s="38"/>
      <c r="M137" s="178" t="s">
        <v>1</v>
      </c>
      <c r="N137" s="179" t="s">
        <v>41</v>
      </c>
      <c r="O137" s="76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478</v>
      </c>
      <c r="AT137" s="182" t="s">
        <v>126</v>
      </c>
      <c r="AU137" s="182" t="s">
        <v>84</v>
      </c>
      <c r="AY137" s="18" t="s">
        <v>124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84</v>
      </c>
      <c r="BK137" s="183">
        <f>ROUND(I137*H137,2)</f>
        <v>0</v>
      </c>
      <c r="BL137" s="18" t="s">
        <v>478</v>
      </c>
      <c r="BM137" s="182" t="s">
        <v>510</v>
      </c>
    </row>
    <row r="138" spans="1:47" s="2" customFormat="1" ht="12">
      <c r="A138" s="37"/>
      <c r="B138" s="38"/>
      <c r="C138" s="37"/>
      <c r="D138" s="185" t="s">
        <v>205</v>
      </c>
      <c r="E138" s="37"/>
      <c r="F138" s="208" t="s">
        <v>511</v>
      </c>
      <c r="G138" s="37"/>
      <c r="H138" s="37"/>
      <c r="I138" s="209"/>
      <c r="J138" s="37"/>
      <c r="K138" s="37"/>
      <c r="L138" s="38"/>
      <c r="M138" s="210"/>
      <c r="N138" s="211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205</v>
      </c>
      <c r="AU138" s="18" t="s">
        <v>84</v>
      </c>
    </row>
    <row r="139" spans="1:65" s="2" customFormat="1" ht="16.5" customHeight="1">
      <c r="A139" s="37"/>
      <c r="B139" s="170"/>
      <c r="C139" s="171" t="s">
        <v>183</v>
      </c>
      <c r="D139" s="171" t="s">
        <v>126</v>
      </c>
      <c r="E139" s="172" t="s">
        <v>512</v>
      </c>
      <c r="F139" s="173" t="s">
        <v>513</v>
      </c>
      <c r="G139" s="174" t="s">
        <v>441</v>
      </c>
      <c r="H139" s="175">
        <v>1</v>
      </c>
      <c r="I139" s="176"/>
      <c r="J139" s="177">
        <f>ROUND(I139*H139,2)</f>
        <v>0</v>
      </c>
      <c r="K139" s="173" t="s">
        <v>1</v>
      </c>
      <c r="L139" s="38"/>
      <c r="M139" s="178" t="s">
        <v>1</v>
      </c>
      <c r="N139" s="179" t="s">
        <v>41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478</v>
      </c>
      <c r="AT139" s="182" t="s">
        <v>126</v>
      </c>
      <c r="AU139" s="182" t="s">
        <v>84</v>
      </c>
      <c r="AY139" s="18" t="s">
        <v>124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84</v>
      </c>
      <c r="BK139" s="183">
        <f>ROUND(I139*H139,2)</f>
        <v>0</v>
      </c>
      <c r="BL139" s="18" t="s">
        <v>478</v>
      </c>
      <c r="BM139" s="182" t="s">
        <v>514</v>
      </c>
    </row>
    <row r="140" spans="1:47" s="2" customFormat="1" ht="12">
      <c r="A140" s="37"/>
      <c r="B140" s="38"/>
      <c r="C140" s="37"/>
      <c r="D140" s="185" t="s">
        <v>205</v>
      </c>
      <c r="E140" s="37"/>
      <c r="F140" s="208" t="s">
        <v>515</v>
      </c>
      <c r="G140" s="37"/>
      <c r="H140" s="37"/>
      <c r="I140" s="209"/>
      <c r="J140" s="37"/>
      <c r="K140" s="37"/>
      <c r="L140" s="38"/>
      <c r="M140" s="210"/>
      <c r="N140" s="211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205</v>
      </c>
      <c r="AU140" s="18" t="s">
        <v>84</v>
      </c>
    </row>
    <row r="141" spans="1:65" s="2" customFormat="1" ht="24.15" customHeight="1">
      <c r="A141" s="37"/>
      <c r="B141" s="170"/>
      <c r="C141" s="171" t="s">
        <v>189</v>
      </c>
      <c r="D141" s="171" t="s">
        <v>126</v>
      </c>
      <c r="E141" s="172" t="s">
        <v>516</v>
      </c>
      <c r="F141" s="173" t="s">
        <v>517</v>
      </c>
      <c r="G141" s="174" t="s">
        <v>441</v>
      </c>
      <c r="H141" s="175">
        <v>1</v>
      </c>
      <c r="I141" s="176"/>
      <c r="J141" s="177">
        <f>ROUND(I141*H141,2)</f>
        <v>0</v>
      </c>
      <c r="K141" s="173" t="s">
        <v>1</v>
      </c>
      <c r="L141" s="38"/>
      <c r="M141" s="178" t="s">
        <v>1</v>
      </c>
      <c r="N141" s="179" t="s">
        <v>41</v>
      </c>
      <c r="O141" s="76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2" t="s">
        <v>478</v>
      </c>
      <c r="AT141" s="182" t="s">
        <v>126</v>
      </c>
      <c r="AU141" s="182" t="s">
        <v>84</v>
      </c>
      <c r="AY141" s="18" t="s">
        <v>124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84</v>
      </c>
      <c r="BK141" s="183">
        <f>ROUND(I141*H141,2)</f>
        <v>0</v>
      </c>
      <c r="BL141" s="18" t="s">
        <v>478</v>
      </c>
      <c r="BM141" s="182" t="s">
        <v>518</v>
      </c>
    </row>
    <row r="142" spans="1:47" s="2" customFormat="1" ht="12">
      <c r="A142" s="37"/>
      <c r="B142" s="38"/>
      <c r="C142" s="37"/>
      <c r="D142" s="185" t="s">
        <v>205</v>
      </c>
      <c r="E142" s="37"/>
      <c r="F142" s="208" t="s">
        <v>519</v>
      </c>
      <c r="G142" s="37"/>
      <c r="H142" s="37"/>
      <c r="I142" s="209"/>
      <c r="J142" s="37"/>
      <c r="K142" s="37"/>
      <c r="L142" s="38"/>
      <c r="M142" s="210"/>
      <c r="N142" s="211"/>
      <c r="O142" s="76"/>
      <c r="P142" s="76"/>
      <c r="Q142" s="76"/>
      <c r="R142" s="76"/>
      <c r="S142" s="76"/>
      <c r="T142" s="7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205</v>
      </c>
      <c r="AU142" s="18" t="s">
        <v>84</v>
      </c>
    </row>
    <row r="143" spans="1:65" s="2" customFormat="1" ht="16.5" customHeight="1">
      <c r="A143" s="37"/>
      <c r="B143" s="170"/>
      <c r="C143" s="171" t="s">
        <v>195</v>
      </c>
      <c r="D143" s="171" t="s">
        <v>126</v>
      </c>
      <c r="E143" s="172" t="s">
        <v>520</v>
      </c>
      <c r="F143" s="173" t="s">
        <v>521</v>
      </c>
      <c r="G143" s="174" t="s">
        <v>441</v>
      </c>
      <c r="H143" s="175">
        <v>1</v>
      </c>
      <c r="I143" s="176"/>
      <c r="J143" s="177">
        <f>ROUND(I143*H143,2)</f>
        <v>0</v>
      </c>
      <c r="K143" s="173" t="s">
        <v>477</v>
      </c>
      <c r="L143" s="38"/>
      <c r="M143" s="178" t="s">
        <v>1</v>
      </c>
      <c r="N143" s="179" t="s">
        <v>41</v>
      </c>
      <c r="O143" s="76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478</v>
      </c>
      <c r="AT143" s="182" t="s">
        <v>126</v>
      </c>
      <c r="AU143" s="182" t="s">
        <v>84</v>
      </c>
      <c r="AY143" s="18" t="s">
        <v>124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84</v>
      </c>
      <c r="BK143" s="183">
        <f>ROUND(I143*H143,2)</f>
        <v>0</v>
      </c>
      <c r="BL143" s="18" t="s">
        <v>478</v>
      </c>
      <c r="BM143" s="182" t="s">
        <v>522</v>
      </c>
    </row>
    <row r="144" spans="1:47" s="2" customFormat="1" ht="12">
      <c r="A144" s="37"/>
      <c r="B144" s="38"/>
      <c r="C144" s="37"/>
      <c r="D144" s="185" t="s">
        <v>205</v>
      </c>
      <c r="E144" s="37"/>
      <c r="F144" s="208" t="s">
        <v>523</v>
      </c>
      <c r="G144" s="37"/>
      <c r="H144" s="37"/>
      <c r="I144" s="209"/>
      <c r="J144" s="37"/>
      <c r="K144" s="37"/>
      <c r="L144" s="38"/>
      <c r="M144" s="227"/>
      <c r="N144" s="228"/>
      <c r="O144" s="224"/>
      <c r="P144" s="224"/>
      <c r="Q144" s="224"/>
      <c r="R144" s="224"/>
      <c r="S144" s="224"/>
      <c r="T144" s="229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205</v>
      </c>
      <c r="AU144" s="18" t="s">
        <v>84</v>
      </c>
    </row>
    <row r="145" spans="1:31" s="2" customFormat="1" ht="6.95" customHeight="1">
      <c r="A145" s="37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38"/>
      <c r="M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</sheetData>
  <autoFilter ref="C118:K14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DESKTOP-RBAEJ1B\Uživatel</dc:creator>
  <cp:keywords/>
  <dc:description/>
  <cp:lastModifiedBy>DESKTOP-RBAEJ1B\Uživatel</cp:lastModifiedBy>
  <dcterms:created xsi:type="dcterms:W3CDTF">2023-04-19T15:02:59Z</dcterms:created>
  <dcterms:modified xsi:type="dcterms:W3CDTF">2023-04-19T15:03:03Z</dcterms:modified>
  <cp:category/>
  <cp:version/>
  <cp:contentType/>
  <cp:contentStatus/>
</cp:coreProperties>
</file>