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ydrova\Documents\Míša\Vydří stavby 2023\"/>
    </mc:Choice>
  </mc:AlternateContent>
  <xr:revisionPtr revIDLastSave="0" documentId="8_{794E9EF8-BA0C-44B0-BF54-F00EBF8ACB53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6_21 16_21a Pol" sheetId="12" r:id="rId4"/>
    <sheet name="16_21 16_21b Pol" sheetId="13" r:id="rId5"/>
    <sheet name="16_21 16_21c Pol" sheetId="14" r:id="rId6"/>
    <sheet name="16_21 16_21d Pol" sheetId="15" r:id="rId7"/>
  </sheets>
  <externalReferences>
    <externalReference r:id="rId8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'16_21 16_21a Pol'!$1:$7</definedName>
    <definedName name="_xlnm.Print_Titles" localSheetId="4">'16_21 16_21b Pol'!$1:$7</definedName>
    <definedName name="_xlnm.Print_Titles" localSheetId="5">'16_21 16_21c Pol'!$1:$7</definedName>
    <definedName name="_xlnm.Print_Titles" localSheetId="6">'16_21 16_21d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'16_21 16_21a Pol'!$A$1:$Y$61</definedName>
    <definedName name="_xlnm.Print_Area" localSheetId="4">'16_21 16_21b Pol'!$A$1:$Y$61</definedName>
    <definedName name="_xlnm.Print_Area" localSheetId="5">'16_21 16_21c Pol'!$A$1:$Y$62</definedName>
    <definedName name="_xlnm.Print_Area" localSheetId="6">'16_21 16_21d Pol'!$A$1:$Y$56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7" i="1" l="1"/>
  <c r="I66" i="1"/>
  <c r="I65" i="1"/>
  <c r="I64" i="1"/>
  <c r="I63" i="1"/>
  <c r="I62" i="1"/>
  <c r="I61" i="1"/>
  <c r="G43" i="1"/>
  <c r="F43" i="1"/>
  <c r="G42" i="1"/>
  <c r="F42" i="1"/>
  <c r="G41" i="1"/>
  <c r="F41" i="1"/>
  <c r="G9" i="15"/>
  <c r="M9" i="15" s="1"/>
  <c r="I9" i="15"/>
  <c r="K9" i="15"/>
  <c r="O9" i="15"/>
  <c r="Q9" i="15"/>
  <c r="V9" i="15"/>
  <c r="G11" i="15"/>
  <c r="M11" i="15" s="1"/>
  <c r="I11" i="15"/>
  <c r="K11" i="15"/>
  <c r="O11" i="15"/>
  <c r="Q11" i="15"/>
  <c r="V11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6" i="15"/>
  <c r="M16" i="15" s="1"/>
  <c r="I16" i="15"/>
  <c r="K16" i="15"/>
  <c r="O16" i="15"/>
  <c r="Q16" i="15"/>
  <c r="V16" i="15"/>
  <c r="G20" i="15"/>
  <c r="M20" i="15" s="1"/>
  <c r="I20" i="15"/>
  <c r="K20" i="15"/>
  <c r="O20" i="15"/>
  <c r="Q20" i="15"/>
  <c r="V20" i="15"/>
  <c r="G22" i="15"/>
  <c r="M22" i="15" s="1"/>
  <c r="I22" i="15"/>
  <c r="K22" i="15"/>
  <c r="O22" i="15"/>
  <c r="Q22" i="15"/>
  <c r="V22" i="15"/>
  <c r="G24" i="15"/>
  <c r="M24" i="15" s="1"/>
  <c r="I24" i="15"/>
  <c r="K24" i="15"/>
  <c r="O24" i="15"/>
  <c r="Q24" i="15"/>
  <c r="V24" i="15"/>
  <c r="G27" i="15"/>
  <c r="M27" i="15" s="1"/>
  <c r="I27" i="15"/>
  <c r="K27" i="15"/>
  <c r="O27" i="15"/>
  <c r="Q27" i="15"/>
  <c r="V27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3" i="15"/>
  <c r="M33" i="15" s="1"/>
  <c r="I33" i="15"/>
  <c r="K33" i="15"/>
  <c r="O33" i="15"/>
  <c r="Q33" i="15"/>
  <c r="V33" i="15"/>
  <c r="G35" i="15"/>
  <c r="M35" i="15" s="1"/>
  <c r="I35" i="15"/>
  <c r="K35" i="15"/>
  <c r="O35" i="15"/>
  <c r="Q35" i="15"/>
  <c r="V35" i="15"/>
  <c r="G38" i="15"/>
  <c r="M38" i="15" s="1"/>
  <c r="I38" i="15"/>
  <c r="K38" i="15"/>
  <c r="O38" i="15"/>
  <c r="Q38" i="15"/>
  <c r="V38" i="15"/>
  <c r="G39" i="15"/>
  <c r="M39" i="15" s="1"/>
  <c r="I39" i="15"/>
  <c r="K39" i="15"/>
  <c r="O39" i="15"/>
  <c r="Q39" i="15"/>
  <c r="V39" i="15"/>
  <c r="G42" i="15"/>
  <c r="M42" i="15" s="1"/>
  <c r="I42" i="15"/>
  <c r="K42" i="15"/>
  <c r="O42" i="15"/>
  <c r="Q42" i="15"/>
  <c r="V42" i="15"/>
  <c r="G43" i="15"/>
  <c r="M43" i="15" s="1"/>
  <c r="I43" i="15"/>
  <c r="K43" i="15"/>
  <c r="O43" i="15"/>
  <c r="Q43" i="15"/>
  <c r="V43" i="15"/>
  <c r="G44" i="15"/>
  <c r="M44" i="15" s="1"/>
  <c r="I44" i="15"/>
  <c r="K44" i="15"/>
  <c r="O44" i="15"/>
  <c r="Q44" i="15"/>
  <c r="V44" i="15"/>
  <c r="AE46" i="15"/>
  <c r="F39" i="1" s="1"/>
  <c r="F45" i="1" s="1"/>
  <c r="G52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G13" i="14"/>
  <c r="I13" i="14"/>
  <c r="K13" i="14"/>
  <c r="M13" i="14"/>
  <c r="O13" i="14"/>
  <c r="Q13" i="14"/>
  <c r="V13" i="14"/>
  <c r="G14" i="14"/>
  <c r="I14" i="14"/>
  <c r="K14" i="14"/>
  <c r="M14" i="14"/>
  <c r="O14" i="14"/>
  <c r="Q14" i="14"/>
  <c r="V14" i="14"/>
  <c r="G16" i="14"/>
  <c r="I16" i="14"/>
  <c r="K16" i="14"/>
  <c r="M16" i="14"/>
  <c r="O16" i="14"/>
  <c r="Q16" i="14"/>
  <c r="V16" i="14"/>
  <c r="G17" i="14"/>
  <c r="M17" i="14" s="1"/>
  <c r="I17" i="14"/>
  <c r="K17" i="14"/>
  <c r="O17" i="14"/>
  <c r="Q17" i="14"/>
  <c r="V17" i="14"/>
  <c r="G20" i="14"/>
  <c r="I20" i="14"/>
  <c r="K20" i="14"/>
  <c r="M20" i="14"/>
  <c r="O20" i="14"/>
  <c r="Q20" i="14"/>
  <c r="V20" i="14"/>
  <c r="G21" i="14"/>
  <c r="I21" i="14"/>
  <c r="K21" i="14"/>
  <c r="M21" i="14"/>
  <c r="O21" i="14"/>
  <c r="Q21" i="14"/>
  <c r="V21" i="14"/>
  <c r="G24" i="14"/>
  <c r="G23" i="14" s="1"/>
  <c r="I24" i="14"/>
  <c r="I23" i="14" s="1"/>
  <c r="K24" i="14"/>
  <c r="K23" i="14" s="1"/>
  <c r="O24" i="14"/>
  <c r="O23" i="14" s="1"/>
  <c r="Q24" i="14"/>
  <c r="Q23" i="14" s="1"/>
  <c r="V24" i="14"/>
  <c r="V23" i="14" s="1"/>
  <c r="G25" i="14"/>
  <c r="I25" i="14"/>
  <c r="K25" i="14"/>
  <c r="M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G29" i="14"/>
  <c r="I29" i="14"/>
  <c r="K29" i="14"/>
  <c r="M29" i="14"/>
  <c r="O29" i="14"/>
  <c r="Q29" i="14"/>
  <c r="V29" i="14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I34" i="14"/>
  <c r="Q34" i="14"/>
  <c r="G35" i="14"/>
  <c r="G34" i="14" s="1"/>
  <c r="I35" i="14"/>
  <c r="K35" i="14"/>
  <c r="K34" i="14" s="1"/>
  <c r="M35" i="14"/>
  <c r="M34" i="14" s="1"/>
  <c r="O35" i="14"/>
  <c r="O34" i="14" s="1"/>
  <c r="Q35" i="14"/>
  <c r="V35" i="14"/>
  <c r="V34" i="14" s="1"/>
  <c r="G37" i="14"/>
  <c r="G36" i="14" s="1"/>
  <c r="I37" i="14"/>
  <c r="I36" i="14" s="1"/>
  <c r="K37" i="14"/>
  <c r="K36" i="14" s="1"/>
  <c r="O37" i="14"/>
  <c r="O36" i="14" s="1"/>
  <c r="Q37" i="14"/>
  <c r="Q36" i="14" s="1"/>
  <c r="V37" i="14"/>
  <c r="V36" i="14" s="1"/>
  <c r="G38" i="14"/>
  <c r="I38" i="14"/>
  <c r="K38" i="14"/>
  <c r="M38" i="14"/>
  <c r="O38" i="14"/>
  <c r="Q38" i="14"/>
  <c r="V38" i="14"/>
  <c r="G39" i="14"/>
  <c r="I39" i="14"/>
  <c r="K39" i="14"/>
  <c r="M39" i="14"/>
  <c r="O39" i="14"/>
  <c r="Q39" i="14"/>
  <c r="V39" i="14"/>
  <c r="G40" i="14"/>
  <c r="I40" i="14"/>
  <c r="K40" i="14"/>
  <c r="M40" i="14"/>
  <c r="O40" i="14"/>
  <c r="Q40" i="14"/>
  <c r="V40" i="14"/>
  <c r="G41" i="14"/>
  <c r="O41" i="14"/>
  <c r="G42" i="14"/>
  <c r="I42" i="14"/>
  <c r="I41" i="14" s="1"/>
  <c r="K42" i="14"/>
  <c r="K41" i="14" s="1"/>
  <c r="M42" i="14"/>
  <c r="M41" i="14" s="1"/>
  <c r="O42" i="14"/>
  <c r="Q42" i="14"/>
  <c r="Q41" i="14" s="1"/>
  <c r="V42" i="14"/>
  <c r="V41" i="14" s="1"/>
  <c r="G44" i="14"/>
  <c r="I44" i="14"/>
  <c r="K44" i="14"/>
  <c r="M44" i="14"/>
  <c r="O44" i="14"/>
  <c r="Q44" i="14"/>
  <c r="V44" i="14"/>
  <c r="G46" i="14"/>
  <c r="G45" i="14" s="1"/>
  <c r="I46" i="14"/>
  <c r="I45" i="14" s="1"/>
  <c r="K46" i="14"/>
  <c r="K45" i="14" s="1"/>
  <c r="O46" i="14"/>
  <c r="O45" i="14" s="1"/>
  <c r="Q46" i="14"/>
  <c r="Q45" i="14" s="1"/>
  <c r="V46" i="14"/>
  <c r="V45" i="14" s="1"/>
  <c r="I47" i="14"/>
  <c r="Q47" i="14"/>
  <c r="G48" i="14"/>
  <c r="G47" i="14" s="1"/>
  <c r="I48" i="14"/>
  <c r="K48" i="14"/>
  <c r="K47" i="14" s="1"/>
  <c r="M48" i="14"/>
  <c r="M47" i="14" s="1"/>
  <c r="O48" i="14"/>
  <c r="O47" i="14" s="1"/>
  <c r="Q48" i="14"/>
  <c r="V48" i="14"/>
  <c r="V47" i="14" s="1"/>
  <c r="G50" i="14"/>
  <c r="I50" i="14"/>
  <c r="K50" i="14"/>
  <c r="M50" i="14"/>
  <c r="O50" i="14"/>
  <c r="Q50" i="14"/>
  <c r="V50" i="14"/>
  <c r="AE52" i="14"/>
  <c r="AF52" i="14"/>
  <c r="G51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2" i="13"/>
  <c r="I12" i="13"/>
  <c r="K12" i="13"/>
  <c r="M12" i="13"/>
  <c r="O12" i="13"/>
  <c r="Q12" i="13"/>
  <c r="V12" i="13"/>
  <c r="G14" i="13"/>
  <c r="G8" i="13" s="1"/>
  <c r="I14" i="13"/>
  <c r="K14" i="13"/>
  <c r="O14" i="13"/>
  <c r="O8" i="13" s="1"/>
  <c r="Q14" i="13"/>
  <c r="V14" i="13"/>
  <c r="G15" i="13"/>
  <c r="M15" i="13" s="1"/>
  <c r="I15" i="13"/>
  <c r="K15" i="13"/>
  <c r="O15" i="13"/>
  <c r="Q15" i="13"/>
  <c r="V15" i="13"/>
  <c r="G17" i="13"/>
  <c r="I17" i="13"/>
  <c r="K17" i="13"/>
  <c r="M17" i="13"/>
  <c r="O17" i="13"/>
  <c r="Q17" i="13"/>
  <c r="V17" i="13"/>
  <c r="G19" i="13"/>
  <c r="I19" i="13"/>
  <c r="K19" i="13"/>
  <c r="M19" i="13"/>
  <c r="O19" i="13"/>
  <c r="Q19" i="13"/>
  <c r="V19" i="13"/>
  <c r="G22" i="13"/>
  <c r="M22" i="13" s="1"/>
  <c r="I22" i="13"/>
  <c r="I21" i="13" s="1"/>
  <c r="K22" i="13"/>
  <c r="K21" i="13" s="1"/>
  <c r="O22" i="13"/>
  <c r="Q22" i="13"/>
  <c r="Q21" i="13" s="1"/>
  <c r="V22" i="13"/>
  <c r="V21" i="13" s="1"/>
  <c r="G23" i="13"/>
  <c r="I23" i="13"/>
  <c r="K23" i="13"/>
  <c r="M23" i="13"/>
  <c r="O23" i="13"/>
  <c r="Q23" i="13"/>
  <c r="V23" i="13"/>
  <c r="G24" i="13"/>
  <c r="I24" i="13"/>
  <c r="K24" i="13"/>
  <c r="M24" i="13"/>
  <c r="O24" i="13"/>
  <c r="Q24" i="13"/>
  <c r="V24" i="13"/>
  <c r="G25" i="13"/>
  <c r="G21" i="13" s="1"/>
  <c r="I25" i="13"/>
  <c r="K25" i="13"/>
  <c r="O25" i="13"/>
  <c r="O21" i="13" s="1"/>
  <c r="Q25" i="13"/>
  <c r="V25" i="13"/>
  <c r="G26" i="13"/>
  <c r="I26" i="13"/>
  <c r="K26" i="13"/>
  <c r="M26" i="13"/>
  <c r="O26" i="13"/>
  <c r="Q26" i="13"/>
  <c r="V26" i="13"/>
  <c r="G27" i="13"/>
  <c r="M27" i="13" s="1"/>
  <c r="I27" i="13"/>
  <c r="K27" i="13"/>
  <c r="O27" i="13"/>
  <c r="Q27" i="13"/>
  <c r="V27" i="13"/>
  <c r="G28" i="13"/>
  <c r="I28" i="13"/>
  <c r="K28" i="13"/>
  <c r="M28" i="13"/>
  <c r="O28" i="13"/>
  <c r="Q28" i="13"/>
  <c r="V28" i="13"/>
  <c r="G29" i="13"/>
  <c r="M29" i="13" s="1"/>
  <c r="I29" i="13"/>
  <c r="K29" i="13"/>
  <c r="O29" i="13"/>
  <c r="Q29" i="13"/>
  <c r="V29" i="13"/>
  <c r="G30" i="13"/>
  <c r="I30" i="13"/>
  <c r="K30" i="13"/>
  <c r="M30" i="13"/>
  <c r="O30" i="13"/>
  <c r="Q30" i="13"/>
  <c r="V30" i="13"/>
  <c r="G32" i="13"/>
  <c r="K32" i="13"/>
  <c r="O32" i="13"/>
  <c r="V32" i="13"/>
  <c r="G33" i="13"/>
  <c r="I33" i="13"/>
  <c r="I32" i="13" s="1"/>
  <c r="K33" i="13"/>
  <c r="M33" i="13"/>
  <c r="M32" i="13" s="1"/>
  <c r="O33" i="13"/>
  <c r="Q33" i="13"/>
  <c r="Q32" i="13" s="1"/>
  <c r="V33" i="13"/>
  <c r="G36" i="13"/>
  <c r="I36" i="13"/>
  <c r="I35" i="13" s="1"/>
  <c r="K36" i="13"/>
  <c r="M36" i="13"/>
  <c r="O36" i="13"/>
  <c r="Q36" i="13"/>
  <c r="Q35" i="13" s="1"/>
  <c r="V36" i="13"/>
  <c r="G37" i="13"/>
  <c r="M37" i="13" s="1"/>
  <c r="I37" i="13"/>
  <c r="K37" i="13"/>
  <c r="K35" i="13" s="1"/>
  <c r="O37" i="13"/>
  <c r="Q37" i="13"/>
  <c r="V37" i="13"/>
  <c r="V35" i="13" s="1"/>
  <c r="G38" i="13"/>
  <c r="I38" i="13"/>
  <c r="K38" i="13"/>
  <c r="M38" i="13"/>
  <c r="O38" i="13"/>
  <c r="Q38" i="13"/>
  <c r="V38" i="13"/>
  <c r="G39" i="13"/>
  <c r="G35" i="13" s="1"/>
  <c r="I39" i="13"/>
  <c r="K39" i="13"/>
  <c r="O39" i="13"/>
  <c r="O35" i="13" s="1"/>
  <c r="Q39" i="13"/>
  <c r="V39" i="13"/>
  <c r="I40" i="13"/>
  <c r="Q40" i="13"/>
  <c r="G41" i="13"/>
  <c r="M41" i="13" s="1"/>
  <c r="M40" i="13" s="1"/>
  <c r="I41" i="13"/>
  <c r="K41" i="13"/>
  <c r="K40" i="13" s="1"/>
  <c r="O41" i="13"/>
  <c r="O40" i="13" s="1"/>
  <c r="Q41" i="13"/>
  <c r="V41" i="13"/>
  <c r="V40" i="13" s="1"/>
  <c r="G43" i="13"/>
  <c r="I43" i="13"/>
  <c r="K43" i="13"/>
  <c r="M43" i="13"/>
  <c r="O43" i="13"/>
  <c r="Q43" i="13"/>
  <c r="V43" i="13"/>
  <c r="G44" i="13"/>
  <c r="K44" i="13"/>
  <c r="O44" i="13"/>
  <c r="V44" i="13"/>
  <c r="G45" i="13"/>
  <c r="I45" i="13"/>
  <c r="I44" i="13" s="1"/>
  <c r="K45" i="13"/>
  <c r="M45" i="13"/>
  <c r="M44" i="13" s="1"/>
  <c r="O45" i="13"/>
  <c r="Q45" i="13"/>
  <c r="Q44" i="13" s="1"/>
  <c r="V45" i="13"/>
  <c r="K46" i="13"/>
  <c r="V46" i="13"/>
  <c r="G47" i="13"/>
  <c r="I47" i="13"/>
  <c r="I46" i="13" s="1"/>
  <c r="K47" i="13"/>
  <c r="M47" i="13"/>
  <c r="O47" i="13"/>
  <c r="Q47" i="13"/>
  <c r="Q46" i="13" s="1"/>
  <c r="V47" i="13"/>
  <c r="G49" i="13"/>
  <c r="G46" i="13" s="1"/>
  <c r="I49" i="13"/>
  <c r="K49" i="13"/>
  <c r="O49" i="13"/>
  <c r="O46" i="13" s="1"/>
  <c r="Q49" i="13"/>
  <c r="V49" i="13"/>
  <c r="AE51" i="13"/>
  <c r="AF51" i="13"/>
  <c r="G51" i="12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6" i="12"/>
  <c r="M16" i="12" s="1"/>
  <c r="I16" i="12"/>
  <c r="K16" i="12"/>
  <c r="O16" i="12"/>
  <c r="Q16" i="12"/>
  <c r="V16" i="12"/>
  <c r="G18" i="12"/>
  <c r="I18" i="12"/>
  <c r="K18" i="12"/>
  <c r="M18" i="12"/>
  <c r="O18" i="12"/>
  <c r="Q18" i="12"/>
  <c r="V18" i="12"/>
  <c r="G20" i="12"/>
  <c r="I20" i="12"/>
  <c r="K20" i="12"/>
  <c r="M20" i="12"/>
  <c r="O20" i="12"/>
  <c r="Q20" i="12"/>
  <c r="V20" i="12"/>
  <c r="G23" i="12"/>
  <c r="G22" i="12" s="1"/>
  <c r="I23" i="12"/>
  <c r="I22" i="12" s="1"/>
  <c r="K23" i="12"/>
  <c r="K22" i="12" s="1"/>
  <c r="O23" i="12"/>
  <c r="O22" i="12" s="1"/>
  <c r="Q23" i="12"/>
  <c r="Q22" i="12" s="1"/>
  <c r="V23" i="12"/>
  <c r="V22" i="12" s="1"/>
  <c r="G24" i="12"/>
  <c r="I24" i="12"/>
  <c r="K24" i="12"/>
  <c r="M24" i="12"/>
  <c r="O24" i="12"/>
  <c r="Q24" i="12"/>
  <c r="V24" i="12"/>
  <c r="G25" i="12"/>
  <c r="I25" i="12"/>
  <c r="K25" i="12"/>
  <c r="M25" i="12"/>
  <c r="O25" i="12"/>
  <c r="Q25" i="12"/>
  <c r="V25" i="12"/>
  <c r="G26" i="12"/>
  <c r="I26" i="12"/>
  <c r="K26" i="12"/>
  <c r="M26" i="12"/>
  <c r="O26" i="12"/>
  <c r="Q26" i="12"/>
  <c r="V26" i="12"/>
  <c r="G27" i="12"/>
  <c r="M27" i="12" s="1"/>
  <c r="I27" i="12"/>
  <c r="K27" i="12"/>
  <c r="O27" i="12"/>
  <c r="Q27" i="12"/>
  <c r="V27" i="12"/>
  <c r="G28" i="12"/>
  <c r="I28" i="12"/>
  <c r="K28" i="12"/>
  <c r="M28" i="12"/>
  <c r="O28" i="12"/>
  <c r="Q28" i="12"/>
  <c r="V28" i="12"/>
  <c r="G29" i="12"/>
  <c r="I29" i="12"/>
  <c r="K29" i="12"/>
  <c r="M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I33" i="12"/>
  <c r="O33" i="12"/>
  <c r="Q33" i="12"/>
  <c r="G34" i="12"/>
  <c r="I34" i="12"/>
  <c r="K34" i="12"/>
  <c r="K33" i="12" s="1"/>
  <c r="M34" i="12"/>
  <c r="M33" i="12" s="1"/>
  <c r="O34" i="12"/>
  <c r="Q34" i="12"/>
  <c r="V34" i="12"/>
  <c r="V33" i="12" s="1"/>
  <c r="G37" i="12"/>
  <c r="G36" i="12" s="1"/>
  <c r="I37" i="12"/>
  <c r="I36" i="12" s="1"/>
  <c r="K37" i="12"/>
  <c r="O37" i="12"/>
  <c r="O36" i="12" s="1"/>
  <c r="Q37" i="12"/>
  <c r="Q36" i="12" s="1"/>
  <c r="V37" i="12"/>
  <c r="G38" i="12"/>
  <c r="M38" i="12" s="1"/>
  <c r="I38" i="12"/>
  <c r="K38" i="12"/>
  <c r="K36" i="12" s="1"/>
  <c r="O38" i="12"/>
  <c r="Q38" i="12"/>
  <c r="V38" i="12"/>
  <c r="V36" i="12" s="1"/>
  <c r="G39" i="12"/>
  <c r="I39" i="12"/>
  <c r="K39" i="12"/>
  <c r="M39" i="12"/>
  <c r="O39" i="12"/>
  <c r="Q39" i="12"/>
  <c r="V39" i="12"/>
  <c r="G40" i="12"/>
  <c r="I40" i="12"/>
  <c r="K40" i="12"/>
  <c r="M40" i="12"/>
  <c r="O40" i="12"/>
  <c r="Q40" i="12"/>
  <c r="V40" i="12"/>
  <c r="G41" i="12"/>
  <c r="O41" i="12"/>
  <c r="G42" i="12"/>
  <c r="M42" i="12" s="1"/>
  <c r="M41" i="12" s="1"/>
  <c r="I42" i="12"/>
  <c r="I41" i="12" s="1"/>
  <c r="K42" i="12"/>
  <c r="K41" i="12" s="1"/>
  <c r="O42" i="12"/>
  <c r="Q42" i="12"/>
  <c r="Q41" i="12" s="1"/>
  <c r="V42" i="12"/>
  <c r="V41" i="12" s="1"/>
  <c r="G44" i="12"/>
  <c r="I44" i="12"/>
  <c r="K44" i="12"/>
  <c r="M44" i="12"/>
  <c r="O44" i="12"/>
  <c r="Q44" i="12"/>
  <c r="V44" i="12"/>
  <c r="K45" i="12"/>
  <c r="V45" i="12"/>
  <c r="G46" i="12"/>
  <c r="G45" i="12" s="1"/>
  <c r="I46" i="12"/>
  <c r="I45" i="12" s="1"/>
  <c r="K46" i="12"/>
  <c r="O46" i="12"/>
  <c r="O45" i="12" s="1"/>
  <c r="Q46" i="12"/>
  <c r="Q45" i="12" s="1"/>
  <c r="V46" i="12"/>
  <c r="I47" i="12"/>
  <c r="Q47" i="12"/>
  <c r="G48" i="12"/>
  <c r="I48" i="12"/>
  <c r="K48" i="12"/>
  <c r="K47" i="12" s="1"/>
  <c r="M48" i="12"/>
  <c r="M47" i="12" s="1"/>
  <c r="O48" i="12"/>
  <c r="Q48" i="12"/>
  <c r="V48" i="12"/>
  <c r="V47" i="12" s="1"/>
  <c r="G49" i="12"/>
  <c r="G47" i="12" s="1"/>
  <c r="I49" i="12"/>
  <c r="K49" i="12"/>
  <c r="M49" i="12"/>
  <c r="O49" i="12"/>
  <c r="O47" i="12" s="1"/>
  <c r="Q49" i="12"/>
  <c r="V49" i="12"/>
  <c r="AE51" i="12"/>
  <c r="AF51" i="12"/>
  <c r="I18" i="1"/>
  <c r="I17" i="1"/>
  <c r="AZ54" i="1"/>
  <c r="AZ52" i="1"/>
  <c r="AZ49" i="1"/>
  <c r="H42" i="1"/>
  <c r="I42" i="1" s="1"/>
  <c r="H41" i="1"/>
  <c r="I41" i="1" s="1"/>
  <c r="J28" i="1"/>
  <c r="J26" i="1"/>
  <c r="G38" i="1"/>
  <c r="F38" i="1"/>
  <c r="J23" i="1"/>
  <c r="J24" i="1"/>
  <c r="J25" i="1"/>
  <c r="J27" i="1"/>
  <c r="E24" i="1"/>
  <c r="E26" i="1"/>
  <c r="G8" i="15" l="1"/>
  <c r="I68" i="1" s="1"/>
  <c r="I19" i="1" s="1"/>
  <c r="O8" i="15"/>
  <c r="Q19" i="15"/>
  <c r="O19" i="15"/>
  <c r="K8" i="15"/>
  <c r="F40" i="1"/>
  <c r="F44" i="1"/>
  <c r="V19" i="15"/>
  <c r="K19" i="15"/>
  <c r="V8" i="15"/>
  <c r="I8" i="15"/>
  <c r="AF46" i="15"/>
  <c r="I19" i="15"/>
  <c r="Q8" i="15"/>
  <c r="I16" i="1"/>
  <c r="H43" i="1"/>
  <c r="I43" i="1" s="1"/>
  <c r="G23" i="1"/>
  <c r="M19" i="15"/>
  <c r="M8" i="15"/>
  <c r="G19" i="15"/>
  <c r="I69" i="1" s="1"/>
  <c r="I20" i="1" s="1"/>
  <c r="M46" i="14"/>
  <c r="M45" i="14" s="1"/>
  <c r="M37" i="14"/>
  <c r="M36" i="14" s="1"/>
  <c r="M24" i="14"/>
  <c r="M23" i="14" s="1"/>
  <c r="M9" i="14"/>
  <c r="M8" i="14" s="1"/>
  <c r="M46" i="13"/>
  <c r="M8" i="13"/>
  <c r="M49" i="13"/>
  <c r="G40" i="13"/>
  <c r="M39" i="13"/>
  <c r="M35" i="13" s="1"/>
  <c r="M25" i="13"/>
  <c r="M21" i="13" s="1"/>
  <c r="M14" i="13"/>
  <c r="M46" i="12"/>
  <c r="M45" i="12" s="1"/>
  <c r="M37" i="12"/>
  <c r="M36" i="12" s="1"/>
  <c r="M23" i="12"/>
  <c r="M22" i="12" s="1"/>
  <c r="M9" i="12"/>
  <c r="M8" i="12" s="1"/>
  <c r="G46" i="15" l="1"/>
  <c r="I70" i="1"/>
  <c r="J68" i="1" s="1"/>
  <c r="G44" i="1"/>
  <c r="G40" i="1"/>
  <c r="H40" i="1" s="1"/>
  <c r="I40" i="1" s="1"/>
  <c r="G39" i="1"/>
  <c r="I21" i="1"/>
  <c r="H44" i="1"/>
  <c r="I44" i="1" s="1"/>
  <c r="J67" i="1"/>
  <c r="J65" i="1"/>
  <c r="J61" i="1"/>
  <c r="J64" i="1"/>
  <c r="J62" i="1"/>
  <c r="A23" i="1"/>
  <c r="J66" i="1" l="1"/>
  <c r="H39" i="1"/>
  <c r="G45" i="1"/>
  <c r="J63" i="1"/>
  <c r="J69" i="1"/>
  <c r="G24" i="1"/>
  <c r="A24" i="1"/>
  <c r="J70" i="1" l="1"/>
  <c r="G25" i="1"/>
  <c r="A25" i="1" s="1"/>
  <c r="G28" i="1"/>
  <c r="I39" i="1"/>
  <c r="I45" i="1" s="1"/>
  <c r="H45" i="1"/>
  <c r="J40" i="1" l="1"/>
  <c r="J39" i="1"/>
  <c r="J45" i="1" s="1"/>
  <c r="J44" i="1"/>
  <c r="J41" i="1"/>
  <c r="J43" i="1"/>
  <c r="J42" i="1"/>
  <c r="A26" i="1"/>
  <c r="G26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Michaela Vydrová</author>
  </authors>
  <commentList>
    <comment ref="S6" authorId="0" shapeId="0" xr:uid="{3517C7D1-739B-4877-B735-B2EADD476D6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82B93D5-0BA8-44AA-9FE1-14A254F2B28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Michaela Vydrová</author>
  </authors>
  <commentList>
    <comment ref="S6" authorId="0" shapeId="0" xr:uid="{5197E0D9-CA46-45D6-96A7-C8F087D35EF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6114527-5D65-4C3C-9C58-0C9A09DBF7E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Michaela Vydrová</author>
  </authors>
  <commentList>
    <comment ref="S6" authorId="0" shapeId="0" xr:uid="{17625D15-B6CB-400C-AD68-8068D01EB1C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1766988-851B-4FA7-BC4E-82F83C09FCA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Michaela Vydrová</author>
  </authors>
  <commentList>
    <comment ref="S6" authorId="0" shapeId="0" xr:uid="{13433C0D-9818-49A0-B6DA-CB9CEA78A03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C412F9F-F414-4E46-8AEA-DF1157557F9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<sst xmlns="http://schemas.openxmlformats.org/spreadsheetml/2006/main" count="1259" uniqueCount="271">
  <si>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</si>
  <si>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</si>
  <si>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</si>
  <si>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</si>
  <si>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</si>
  <si>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</si>
  <si>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</si>
  <si>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</si>
  <si>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</si>
  <si>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</si>
  <si>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</si>
  <si>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</si>
  <si>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</si>
  <si>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</si>
  <si>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</si>
  <si>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</si>
  <si>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</si>
  <si>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</si>
  <si>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</si>
  <si>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</si>
  <si>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</si>
  <si>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</si>
  <si>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</si>
  <si>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</si>
  <si>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</si>
  <si>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</si>
  <si>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</si>
  <si>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</si>
  <si>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</si>
  <si>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</si>
  <si>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</si>
  <si>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</si>
  <si>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</si>
  <si>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</si>
  <si>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</si>
  <si>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</si>
  <si>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</si>
  <si>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</si>
  <si>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</si>
  <si>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</si>
  <si>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</si>
  <si>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</si>
  <si>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</si>
  <si>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</si>
  <si>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Odvodnění Tišnov</t>
  </si>
  <si>
    <t>Stavba</t>
  </si>
  <si>
    <t>16_21</t>
  </si>
  <si>
    <t>16_21a</t>
  </si>
  <si>
    <t>Zasakovací systém č.1</t>
  </si>
  <si>
    <t>16_21b</t>
  </si>
  <si>
    <t>Zasakovací systém č.2</t>
  </si>
  <si>
    <t>16_21c</t>
  </si>
  <si>
    <t>Zasakovací systém č.3</t>
  </si>
  <si>
    <t>16_21d</t>
  </si>
  <si>
    <t>VON Vedlejší rozpočtové náklady</t>
  </si>
  <si>
    <t>Celkem za stavbu</t>
  </si>
  <si>
    <t>CZK</t>
  </si>
  <si>
    <t>#POPS</t>
  </si>
  <si>
    <t>Popis stavby: 1 - Odvodnění Tišnov</t>
  </si>
  <si>
    <t>#POPO</t>
  </si>
  <si>
    <t>Popis objektu: 16_21 - Odvodnění Tišnov</t>
  </si>
  <si>
    <t>Popis rozpočtu: 16_21a - Zasakovací systém č.1</t>
  </si>
  <si>
    <t>#POPR</t>
  </si>
  <si>
    <t>Popis rozpočtu: 16_21b - Zasakovací systém č.2</t>
  </si>
  <si>
    <t>Popis rozpočtu: 16_21c - Zasakovací systém č.3</t>
  </si>
  <si>
    <t>Popis rozpočtu: 16_21d - VON Vedlejší rozpočtové náklady</t>
  </si>
  <si>
    <t>Rekapitulace dílů</t>
  </si>
  <si>
    <t>Typ dílu</t>
  </si>
  <si>
    <t>Zemní práce</t>
  </si>
  <si>
    <t>2</t>
  </si>
  <si>
    <t>Základy a zvláštní zakládání</t>
  </si>
  <si>
    <t>4</t>
  </si>
  <si>
    <t>Vodorovné konstrukce</t>
  </si>
  <si>
    <t>5</t>
  </si>
  <si>
    <t>Komunikace</t>
  </si>
  <si>
    <t>8</t>
  </si>
  <si>
    <t>Trubní vedení</t>
  </si>
  <si>
    <t>99</t>
  </si>
  <si>
    <t>Staveništní přesun hmot</t>
  </si>
  <si>
    <t>M46</t>
  </si>
  <si>
    <t>Zemní práce při montážích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</si>
  <si>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</si>
  <si>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</si>
  <si>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</si>
  <si>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</si>
  <si>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</si>
  <si>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</si>
  <si>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</si>
  <si>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</si>
  <si>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</si>
  <si>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</si>
  <si>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</si>
  <si>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</si>
  <si>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</si>
  <si>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</si>
  <si>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</si>
  <si>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</si>
  <si>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</si>
  <si>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</si>
  <si>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</si>
  <si>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</si>
  <si>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</si>
  <si>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</si>
  <si>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</si>
  <si>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</si>
  <si>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</si>
  <si>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</si>
  <si>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</si>
  <si>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</si>
  <si>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</si>
  <si>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</si>
  <si>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131201110</t>
  </si>
  <si>
    <t>Hloubení nezapažených jam a zářezů do 50 m3, v hornině 3, hloubení strojně</t>
  </si>
  <si>
    <t>m3</t>
  </si>
  <si>
    <t>RTS 23/ I</t>
  </si>
  <si>
    <t>RTS 22/ II</t>
  </si>
  <si>
    <t>Práce</t>
  </si>
  <si>
    <t>Běžná</t>
  </si>
  <si>
    <t>POL1_1</t>
  </si>
  <si>
    <t>18+2,5</t>
  </si>
  <si>
    <t>VV</t>
  </si>
  <si>
    <t>151101112</t>
  </si>
  <si>
    <t>Odstranění pažení a rozepření rýh příložné , hloubky do 4 m</t>
  </si>
  <si>
    <t>m2</t>
  </si>
  <si>
    <t>(6,4*2+2,4*2)*1,3</t>
  </si>
  <si>
    <t>151101201</t>
  </si>
  <si>
    <t>Zřízení pažení stěn výkopu bez rozepření, vzepření příložné, hloubky do 4 m</t>
  </si>
  <si>
    <t>161101101</t>
  </si>
  <si>
    <t>Svislé přemístění výkopku z horniny 1 až 4, při hloubce výkopu přes 1 do 2,5 m</t>
  </si>
  <si>
    <t>20,5</t>
  </si>
  <si>
    <t>174101101</t>
  </si>
  <si>
    <t>Zásyp sypaninou se zhutněním jam, šachet, rýh nebo kolem objektů v těchto vykopávkách</t>
  </si>
  <si>
    <t>8,3</t>
  </si>
  <si>
    <t>175101101</t>
  </si>
  <si>
    <t>Obsyp potrubí bez prohození sypaniny, bez dodávky obsypového materiálu</t>
  </si>
  <si>
    <t>POL1_</t>
  </si>
  <si>
    <t>3,0*0,2*0,8</t>
  </si>
  <si>
    <t>199000005</t>
  </si>
  <si>
    <t>Poplatky za skládku zeminy 1- 4, skupina 17 05 04 z Katalogu odpadů</t>
  </si>
  <si>
    <t>t</t>
  </si>
  <si>
    <t>51,6*2,0</t>
  </si>
  <si>
    <t>213151111</t>
  </si>
  <si>
    <t>Montáž vsakovacích nádrží blok nebo tunel do V 450 l</t>
  </si>
  <si>
    <t>kus</t>
  </si>
  <si>
    <t>213151121</t>
  </si>
  <si>
    <t>Montáž vsakovacích nádrží položení geotextílie</t>
  </si>
  <si>
    <t>213R1</t>
  </si>
  <si>
    <t>D+M inspect</t>
  </si>
  <si>
    <t>ks</t>
  </si>
  <si>
    <t>Vlastní</t>
  </si>
  <si>
    <t>Indiv</t>
  </si>
  <si>
    <t>213R2</t>
  </si>
  <si>
    <t>D+M dna</t>
  </si>
  <si>
    <t>213R3</t>
  </si>
  <si>
    <t>D+M zakončení bloku</t>
  </si>
  <si>
    <t>213R4</t>
  </si>
  <si>
    <t>D+M ventilační hlavice</t>
  </si>
  <si>
    <t>27331614R1</t>
  </si>
  <si>
    <t>Beton prostý vodostaveb. C30/37 - obetonávka, XF4 odolnost proti střídavému působení mrazu</t>
  </si>
  <si>
    <t>286981000</t>
  </si>
  <si>
    <t>blok vsakovací PP; celk. objem 200,0 l; retenční objem 190,0 l; l = 1 000 mm; š = 500 mm; v = 400 mm</t>
  </si>
  <si>
    <t>Specifikace</t>
  </si>
  <si>
    <t>POL3_</t>
  </si>
  <si>
    <t>67390529</t>
  </si>
  <si>
    <t>geotextilie PP, PES; funkce drenážní, separační, ochranná, výztužná, filtrační; plošná hmotnost 500 g/m2; tl. při 2 kPa 4,20 mm</t>
  </si>
  <si>
    <t>POL3_1</t>
  </si>
  <si>
    <t>43*1,15</t>
  </si>
  <si>
    <t>451572111</t>
  </si>
  <si>
    <t>Lože pod potrubí, stoky a drobné objekty z kameniva drobného těženého 0÷4 mm</t>
  </si>
  <si>
    <t>3,0*0,15*0,8</t>
  </si>
  <si>
    <t>597101113</t>
  </si>
  <si>
    <t>Montáž odvodňovacího žlabu z polymerbetonu včetně beton. lože C 20/25, zatížení C 250, D 400 kN</t>
  </si>
  <si>
    <t>m</t>
  </si>
  <si>
    <t>572R1</t>
  </si>
  <si>
    <t>Zapravení asfaltu</t>
  </si>
  <si>
    <t>597R1</t>
  </si>
  <si>
    <t>D+M mříže litina na žlab</t>
  </si>
  <si>
    <t>592274138</t>
  </si>
  <si>
    <t>žlab odvodňovací průběžný; beton; l = 1 000,0 mm; š = 290 mm; h = 350,0 mm; integr. spád dna 0,5 %; hrana pozink; rošt tvárná litina pororošt; zatížení E 600</t>
  </si>
  <si>
    <t>8931511R</t>
  </si>
  <si>
    <t>D+M revizní šachty včetně poklopu s filtračním košem</t>
  </si>
  <si>
    <t>Včetně zřízení podkladního betonu v tl. 10 cm vyztuženého sítí 8/100/100.</t>
  </si>
  <si>
    <t>POP</t>
  </si>
  <si>
    <t>831350013</t>
  </si>
  <si>
    <t>Kanalizace z trub plastových D 200 mm, hloubka 2,0 m</t>
  </si>
  <si>
    <t>Agregovaná položka</t>
  </si>
  <si>
    <t>POL2_1</t>
  </si>
  <si>
    <t>998276201</t>
  </si>
  <si>
    <t>Přesun hmot pro trubní vedení z trub plastových nebo sklolaminátových obsypaných kamenivem</t>
  </si>
  <si>
    <t>460600001</t>
  </si>
  <si>
    <t>Naložení a odvoz zeminy, odvoz na vzdálenost 10000 m</t>
  </si>
  <si>
    <t>POL1_9</t>
  </si>
  <si>
    <t>460620006</t>
  </si>
  <si>
    <t>Osetí povrchu trávou, včetně dodávky osiva</t>
  </si>
  <si>
    <t>SUM</t>
  </si>
  <si>
    <t>Poznámky uchazeče k zadání</t>
  </si>
  <si>
    <t>POPUZIV</t>
  </si>
  <si>
    <t>END</t>
  </si>
  <si>
    <t>20+3,5+5,4</t>
  </si>
  <si>
    <t>(0,8*2+12,0*2)*1,5</t>
  </si>
  <si>
    <t>15,9+0,5</t>
  </si>
  <si>
    <t>3,6</t>
  </si>
  <si>
    <t>12,5*2,0</t>
  </si>
  <si>
    <t>44,8*1,15</t>
  </si>
  <si>
    <t>1,35</t>
  </si>
  <si>
    <t>28,9-16,4</t>
  </si>
  <si>
    <t>20</t>
  </si>
  <si>
    <t>potrubí : 3,6</t>
  </si>
  <si>
    <t>5,5</t>
  </si>
  <si>
    <t>(3,2*2+4,0*2)*1,5</t>
  </si>
  <si>
    <t>15,9</t>
  </si>
  <si>
    <t>potrubí : 0,33</t>
  </si>
  <si>
    <t>12,87*2,0</t>
  </si>
  <si>
    <t>35,7*1,15</t>
  </si>
  <si>
    <t>29,1-16,23</t>
  </si>
  <si>
    <t>005111020R</t>
  </si>
  <si>
    <t>Vytyčení stavby</t>
  </si>
  <si>
    <t>Soubor</t>
  </si>
  <si>
    <t>VRN</t>
  </si>
  <si>
    <t>POL99_2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</si>
  <si>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</si>
  <si>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</si>
  <si>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</si>
  <si>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</si>
  <si>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</si>
  <si>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</si>
  <si>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</si>
  <si>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</si>
  <si>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POL99_0</t>
  </si>
  <si>
    <t>005111021R</t>
  </si>
  <si>
    <t>Vytyčení inženýrských sítí</t>
  </si>
  <si>
    <t>004111010R</t>
  </si>
  <si>
    <t xml:space="preserve">Průzkumné práce </t>
  </si>
  <si>
    <t/>
  </si>
  <si>
    <t>005211080R</t>
  </si>
  <si>
    <t xml:space="preserve">Bezpečnostní a hygienická opatření na staveništi </t>
  </si>
  <si>
    <t>005211030R</t>
  </si>
  <si>
    <t xml:space="preserve">Dočasná dopravní opatření </t>
  </si>
  <si>
    <t>005211040R</t>
  </si>
  <si>
    <t xml:space="preserve">Užívání veřejných ploch a prostranství  </t>
  </si>
  <si>
    <t>00523  R</t>
  </si>
  <si>
    <t>Zkoušky a revize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</si>
  <si>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</si>
  <si>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</si>
  <si>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</si>
  <si>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</si>
  <si>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</si>
  <si>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00524 R</t>
  </si>
  <si>
    <t>Předání a převzetí díla</t>
  </si>
  <si>
    <t>005261022R</t>
  </si>
  <si>
    <t>Bankovní záruky za splnění záručních podmínek</t>
  </si>
  <si>
    <t>00526 R2</t>
  </si>
  <si>
    <t>Harmonogram realizace stavby</t>
  </si>
  <si>
    <t>Kalkul</t>
  </si>
  <si>
    <t>00526 R3</t>
  </si>
  <si>
    <t>Fotodokumentace realizace stavby</t>
  </si>
  <si>
    <t>soubor</t>
  </si>
  <si>
    <t>00526103R1</t>
  </si>
  <si>
    <t>Poskytnutím součinnosti objednateli při zajištění vydání kolaudačního souhlasu s užíváním stavby příp. kolaudačního rozhodnutí</t>
  </si>
  <si>
    <t>115</t>
  </si>
  <si>
    <t>Uvedení pozemků a všech povrchů dotčených stavbou do původního stavu , zapravení, úklidy první pokos</t>
  </si>
  <si>
    <t>zpracování harmonogramu realizace Stavby a jeho předložení Objednateli k seznámení;včetně zapracování případných připomínek</t>
  </si>
  <si>
    <t xml:space="preserve">-          zajištění atestů a dokladů o požadovaných vlastnostech výrobků; revizí </t>
  </si>
  <si>
    <t>Náklady na provedení skutečného zaměření stavby.</t>
  </si>
  <si>
    <t>zvláštního užívání komunikací a veřejných prostranství včetně úhrady vyměřených poplatků a nájemného</t>
  </si>
  <si>
    <t xml:space="preserve">zajištění a provedení organizace dopravy v průběhu provádění díla </t>
  </si>
  <si>
    <t>provedení všech nezbytných průzkumů nutných pro řádné provádění a dokončení Stavby, přičemž toto ustanovení se nevztahuje k provedení případného záchranného archeologického výzkumu</t>
  </si>
  <si>
    <t xml:space="preserve">- Náklady na ochranu staveniště před vstupem nepovolaných osob, včetně příslušného značení, náklady na osvětlení staveniště, náklady na vypracování potřebné dokumentace pro provoz staveniště z hlediska požární ochrany </t>
  </si>
  <si>
    <t>Koordinace stavebních a technologických dodávek stavby</t>
  </si>
  <si>
    <t xml:space="preserve">vytýčení veškerých inženýrských sítí na základě předané Projektové dokumentace, včetně zjištění podmínek jejich vlastníků a správců pro realizaci Stavby dle této smlouvy a následné zabezpečení jejich zpětného protokolárního předání jejich správcům </t>
  </si>
  <si>
    <t xml:space="preserve">Geodetické zaměření stavby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</si>
</sst>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73"/>
  <sheetViews>
    <sheetView showGridLines="0" topLeftCell="B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SUMIF(F61:F69,A16,I61:I69)+SUMIF(F61:F69,"PSU",I61:I69)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SUMIF(F61:F69,A17,I61:I69)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SUMIF(F61:F69,A18,I61:I69)</f>
        <v>0</v>
      </c>
      <c r="J18" s="85"/>
    </row>
    <row r="19" spans="1:10" ht="23.25" customHeight="1" x14ac:dyDescent="0.2">
      <c r="A19" s="196" t="s">
        <v>81</v>
      </c>
      <c r="B19" s="38" t="s">
        <v>29</v>
      </c>
      <c r="C19" s="62"/>
      <c r="D19" s="63"/>
      <c r="E19" s="83"/>
      <c r="F19" s="84"/>
      <c r="G19" s="83"/>
      <c r="H19" s="84"/>
      <c r="I19" s="83">
        <f>SUMIF(F61:F69,A19,I61:I69)</f>
        <v>0</v>
      </c>
      <c r="J19" s="85"/>
    </row>
    <row r="20" spans="1:10" ht="23.25" customHeight="1" x14ac:dyDescent="0.2">
      <c r="A20" s="196" t="s">
        <v>82</v>
      </c>
      <c r="B20" s="38" t="s">
        <v>30</v>
      </c>
      <c r="C20" s="62"/>
      <c r="D20" s="63"/>
      <c r="E20" s="83"/>
      <c r="F20" s="84"/>
      <c r="G20" s="83"/>
      <c r="H20" s="84"/>
      <c r="I20" s="83">
        <f>SUMIF(F61:F69,A20,I61:I69)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'16_21 16_21a Pol'!AE51+'16_21 16_21b Pol'!AE51+'16_21 16_21c Pol'!AE52+'16_21 16_21d Pol'!AE46</f>
        <v>0</v>
      </c>
      <c r="G39" s="147">
        <f>'16_21 16_21a Pol'!AF51+'16_21 16_21b Pol'!AF51+'16_21 16_21c Pol'!AF52+'16_21 16_21d Pol'!AF46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 t="s">
        <v>46</v>
      </c>
      <c r="C40" s="151" t="s">
        <v>44</v>
      </c>
      <c r="D40" s="151"/>
      <c r="E40" s="151"/>
      <c r="F40" s="152">
        <f>'16_21 16_21a Pol'!AE51+'16_21 16_21b Pol'!AE51+'16_21 16_21c Pol'!AE52+'16_21 16_21d Pol'!AE46</f>
        <v>0</v>
      </c>
      <c r="G40" s="153">
        <f>'16_21 16_21a Pol'!AF51+'16_21 16_21b Pol'!AF51+'16_21 16_21c Pol'!AF52+'16_21 16_21d Pol'!AF46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47</v>
      </c>
      <c r="C41" s="145" t="s">
        <v>48</v>
      </c>
      <c r="D41" s="145"/>
      <c r="E41" s="145"/>
      <c r="F41" s="156">
        <f>'16_21 16_21a Pol'!AE51</f>
        <v>0</v>
      </c>
      <c r="G41" s="148">
        <f>'16_21 16_21a Pol'!AF51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49</v>
      </c>
      <c r="C42" s="145" t="s">
        <v>50</v>
      </c>
      <c r="D42" s="145"/>
      <c r="E42" s="145"/>
      <c r="F42" s="156">
        <f>'16_21 16_21b Pol'!AE51</f>
        <v>0</v>
      </c>
      <c r="G42" s="148">
        <f>'16_21 16_21b Pol'!AF51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51</v>
      </c>
      <c r="C43" s="145" t="s">
        <v>52</v>
      </c>
      <c r="D43" s="145"/>
      <c r="E43" s="145"/>
      <c r="F43" s="156">
        <f>'16_21 16_21c Pol'!AE52</f>
        <v>0</v>
      </c>
      <c r="G43" s="148">
        <f>'16_21 16_21c Pol'!AF52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53</v>
      </c>
      <c r="C44" s="145" t="s">
        <v>54</v>
      </c>
      <c r="D44" s="145"/>
      <c r="E44" s="145"/>
      <c r="F44" s="156">
        <f>'16_21 16_21d Pol'!AE46</f>
        <v>0</v>
      </c>
      <c r="G44" s="148">
        <f>'16_21 16_21d Pol'!AF46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/>
      <c r="B45" s="157" t="s">
        <v>55</v>
      </c>
      <c r="C45" s="158"/>
      <c r="D45" s="158"/>
      <c r="E45" s="159"/>
      <c r="F45" s="160">
        <f>SUMIF(A39:A44,"=1",F39:F44)</f>
        <v>0</v>
      </c>
      <c r="G45" s="161">
        <f>SUMIF(A39:A44,"=1",G39:G44)</f>
        <v>0</v>
      </c>
      <c r="H45" s="161">
        <f>SUMIF(A39:A44,"=1",H39:H44)</f>
        <v>0</v>
      </c>
      <c r="I45" s="161">
        <f>SUMIF(A39:A44,"=1",I39:I44)</f>
        <v>0</v>
      </c>
      <c r="J45" s="162">
        <f>SUMIF(A39:A44,"=1",J39:J44)</f>
        <v>0</v>
      </c>
    </row>
    <row r="47" spans="1:10" x14ac:dyDescent="0.2">
      <c r="A47" t="s">
        <v>57</v>
      </c>
      <c r="B47" t="s">
        <v>58</v>
      </c>
    </row>
    <row r="48" spans="1:10" x14ac:dyDescent="0.2">
      <c r="A48" t="s">
        <v>59</v>
      </c>
      <c r="B48" t="s">
        <v>60</v>
      </c>
    </row>
    <row r="49" spans="1:52" x14ac:dyDescent="0.2">
      <c r="B49" s="174" t="s">
        <v>61</v>
      </c>
      <c r="C49" s="174"/>
      <c r="D49" s="174"/>
      <c r="E49" s="174"/>
      <c r="F49" s="174"/>
      <c r="G49" s="174"/>
      <c r="H49" s="174"/>
      <c r="I49" s="174"/>
      <c r="J49" s="174"/>
      <c r="AZ49" s="173" t="str">
        <f>B49</f>
        <v>Popis rozpočtu: 16_21a - Zasakovací systém č.1</v>
      </c>
    </row>
    <row r="50" spans="1:52" x14ac:dyDescent="0.2">
      <c r="A50" t="s">
        <v>62</v>
      </c>
      <c r="B50" t="s">
        <v>61</v>
      </c>
    </row>
    <row r="51" spans="1:52" x14ac:dyDescent="0.2">
      <c r="A51" t="s">
        <v>62</v>
      </c>
      <c r="B51" t="s">
        <v>63</v>
      </c>
    </row>
    <row r="52" spans="1:52" x14ac:dyDescent="0.2">
      <c r="B52" s="174" t="s">
        <v>64</v>
      </c>
      <c r="C52" s="174"/>
      <c r="D52" s="174"/>
      <c r="E52" s="174"/>
      <c r="F52" s="174"/>
      <c r="G52" s="174"/>
      <c r="H52" s="174"/>
      <c r="I52" s="174"/>
      <c r="J52" s="174"/>
      <c r="AZ52" s="173" t="str">
        <f>B52</f>
        <v>Popis rozpočtu: 16_21c - Zasakovací systém č.3</v>
      </c>
    </row>
    <row r="53" spans="1:52" x14ac:dyDescent="0.2">
      <c r="A53" t="s">
        <v>62</v>
      </c>
      <c r="B53" t="s">
        <v>64</v>
      </c>
    </row>
    <row r="54" spans="1:52" x14ac:dyDescent="0.2">
      <c r="B54" s="174" t="s">
        <v>64</v>
      </c>
      <c r="C54" s="174"/>
      <c r="D54" s="174"/>
      <c r="E54" s="174"/>
      <c r="F54" s="174"/>
      <c r="G54" s="174"/>
      <c r="H54" s="174"/>
      <c r="I54" s="174"/>
      <c r="J54" s="174"/>
      <c r="AZ54" s="173" t="str">
        <f>B54</f>
        <v>Popis rozpočtu: 16_21c - Zasakovací systém č.3</v>
      </c>
    </row>
    <row r="55" spans="1:52" x14ac:dyDescent="0.2">
      <c r="A55" t="s">
        <v>62</v>
      </c>
      <c r="B55" t="s">
        <v>65</v>
      </c>
    </row>
    <row r="58" spans="1:52" ht="15.75" x14ac:dyDescent="0.25">
      <c r="B58" s="175" t="s">
        <v>66</v>
      </c>
    </row>
    <row r="60" spans="1:52" ht="25.5" customHeight="1" x14ac:dyDescent="0.2">
      <c r="A60" s="177"/>
      <c r="B60" s="180" t="s">
        <v>18</v>
      </c>
      <c r="C60" s="180" t="s">
        <v>6</v>
      </c>
      <c r="D60" s="181"/>
      <c r="E60" s="181"/>
      <c r="F60" s="182" t="s">
        <v>67</v>
      </c>
      <c r="G60" s="182"/>
      <c r="H60" s="182"/>
      <c r="I60" s="182" t="s">
        <v>31</v>
      </c>
      <c r="J60" s="182" t="s">
        <v>0</v>
      </c>
    </row>
    <row r="61" spans="1:52" ht="36.75" customHeight="1" x14ac:dyDescent="0.2">
      <c r="A61" s="178"/>
      <c r="B61" s="183" t="s">
        <v>43</v>
      </c>
      <c r="C61" s="184" t="s">
        <v>68</v>
      </c>
      <c r="D61" s="185"/>
      <c r="E61" s="185"/>
      <c r="F61" s="192" t="s">
        <v>26</v>
      </c>
      <c r="G61" s="193"/>
      <c r="H61" s="193"/>
      <c r="I61" s="193">
        <f>'16_21 16_21a Pol'!G8+'16_21 16_21b Pol'!G8+'16_21 16_21c Pol'!G8</f>
        <v>0</v>
      </c>
      <c r="J61" s="189" t="str">
        <f>IF(I70=0,"",I61/I70*100)</f>
        <v/>
      </c>
    </row>
    <row r="62" spans="1:52" ht="36.75" customHeight="1" x14ac:dyDescent="0.2">
      <c r="A62" s="178"/>
      <c r="B62" s="183" t="s">
        <v>69</v>
      </c>
      <c r="C62" s="184" t="s">
        <v>70</v>
      </c>
      <c r="D62" s="185"/>
      <c r="E62" s="185"/>
      <c r="F62" s="192" t="s">
        <v>26</v>
      </c>
      <c r="G62" s="193"/>
      <c r="H62" s="193"/>
      <c r="I62" s="193">
        <f>'16_21 16_21a Pol'!G22+'16_21 16_21b Pol'!G21+'16_21 16_21c Pol'!G23</f>
        <v>0</v>
      </c>
      <c r="J62" s="189" t="str">
        <f>IF(I70=0,"",I62/I70*100)</f>
        <v/>
      </c>
    </row>
    <row r="63" spans="1:52" ht="36.75" customHeight="1" x14ac:dyDescent="0.2">
      <c r="A63" s="178"/>
      <c r="B63" s="183" t="s">
        <v>71</v>
      </c>
      <c r="C63" s="184" t="s">
        <v>72</v>
      </c>
      <c r="D63" s="185"/>
      <c r="E63" s="185"/>
      <c r="F63" s="192" t="s">
        <v>26</v>
      </c>
      <c r="G63" s="193"/>
      <c r="H63" s="193"/>
      <c r="I63" s="193">
        <f>'16_21 16_21a Pol'!G33+'16_21 16_21b Pol'!G32+'16_21 16_21c Pol'!G34</f>
        <v>0</v>
      </c>
      <c r="J63" s="189" t="str">
        <f>IF(I70=0,"",I63/I70*100)</f>
        <v/>
      </c>
    </row>
    <row r="64" spans="1:52" ht="36.75" customHeight="1" x14ac:dyDescent="0.2">
      <c r="A64" s="178"/>
      <c r="B64" s="183" t="s">
        <v>73</v>
      </c>
      <c r="C64" s="184" t="s">
        <v>74</v>
      </c>
      <c r="D64" s="185"/>
      <c r="E64" s="185"/>
      <c r="F64" s="192" t="s">
        <v>26</v>
      </c>
      <c r="G64" s="193"/>
      <c r="H64" s="193"/>
      <c r="I64" s="193">
        <f>'16_21 16_21a Pol'!G36+'16_21 16_21b Pol'!G35+'16_21 16_21c Pol'!G36</f>
        <v>0</v>
      </c>
      <c r="J64" s="189" t="str">
        <f>IF(I70=0,"",I64/I70*100)</f>
        <v/>
      </c>
    </row>
    <row r="65" spans="1:10" ht="36.75" customHeight="1" x14ac:dyDescent="0.2">
      <c r="A65" s="178"/>
      <c r="B65" s="183" t="s">
        <v>75</v>
      </c>
      <c r="C65" s="184" t="s">
        <v>76</v>
      </c>
      <c r="D65" s="185"/>
      <c r="E65" s="185"/>
      <c r="F65" s="192" t="s">
        <v>26</v>
      </c>
      <c r="G65" s="193"/>
      <c r="H65" s="193"/>
      <c r="I65" s="193">
        <f>'16_21 16_21a Pol'!G41+'16_21 16_21b Pol'!G40+'16_21 16_21c Pol'!G41</f>
        <v>0</v>
      </c>
      <c r="J65" s="189" t="str">
        <f>IF(I70=0,"",I65/I70*100)</f>
        <v/>
      </c>
    </row>
    <row r="66" spans="1:10" ht="36.75" customHeight="1" x14ac:dyDescent="0.2">
      <c r="A66" s="178"/>
      <c r="B66" s="183" t="s">
        <v>77</v>
      </c>
      <c r="C66" s="184" t="s">
        <v>78</v>
      </c>
      <c r="D66" s="185"/>
      <c r="E66" s="185"/>
      <c r="F66" s="192" t="s">
        <v>26</v>
      </c>
      <c r="G66" s="193"/>
      <c r="H66" s="193"/>
      <c r="I66" s="193">
        <f>'16_21 16_21a Pol'!G45+'16_21 16_21b Pol'!G44+'16_21 16_21c Pol'!G45</f>
        <v>0</v>
      </c>
      <c r="J66" s="189" t="str">
        <f>IF(I70=0,"",I66/I70*100)</f>
        <v/>
      </c>
    </row>
    <row r="67" spans="1:10" ht="36.75" customHeight="1" x14ac:dyDescent="0.2">
      <c r="A67" s="178"/>
      <c r="B67" s="183" t="s">
        <v>79</v>
      </c>
      <c r="C67" s="184" t="s">
        <v>80</v>
      </c>
      <c r="D67" s="185"/>
      <c r="E67" s="185"/>
      <c r="F67" s="192" t="s">
        <v>28</v>
      </c>
      <c r="G67" s="193"/>
      <c r="H67" s="193"/>
      <c r="I67" s="193">
        <f>'16_21 16_21a Pol'!G47+'16_21 16_21b Pol'!G46+'16_21 16_21c Pol'!G47</f>
        <v>0</v>
      </c>
      <c r="J67" s="189" t="str">
        <f>IF(I70=0,"",I67/I70*100)</f>
        <v/>
      </c>
    </row>
    <row r="68" spans="1:10" ht="36.75" customHeight="1" x14ac:dyDescent="0.2">
      <c r="A68" s="178"/>
      <c r="B68" s="183" t="s">
        <v>81</v>
      </c>
      <c r="C68" s="184" t="s">
        <v>29</v>
      </c>
      <c r="D68" s="185"/>
      <c r="E68" s="185"/>
      <c r="F68" s="192" t="s">
        <v>81</v>
      </c>
      <c r="G68" s="193"/>
      <c r="H68" s="193"/>
      <c r="I68" s="193">
        <f>'16_21 16_21d Pol'!G8</f>
        <v>0</v>
      </c>
      <c r="J68" s="189" t="str">
        <f>IF(I70=0,"",I68/I70*100)</f>
        <v/>
      </c>
    </row>
    <row r="69" spans="1:10" ht="36.75" customHeight="1" x14ac:dyDescent="0.2">
      <c r="A69" s="178"/>
      <c r="B69" s="183" t="s">
        <v>82</v>
      </c>
      <c r="C69" s="184" t="s">
        <v>30</v>
      </c>
      <c r="D69" s="185"/>
      <c r="E69" s="185"/>
      <c r="F69" s="192" t="s">
        <v>82</v>
      </c>
      <c r="G69" s="193"/>
      <c r="H69" s="193"/>
      <c r="I69" s="193">
        <f>'16_21 16_21d Pol'!G19</f>
        <v>0</v>
      </c>
      <c r="J69" s="189" t="str">
        <f>IF(I70=0,"",I69/I70*100)</f>
        <v/>
      </c>
    </row>
    <row r="70" spans="1:10" ht="25.5" customHeight="1" x14ac:dyDescent="0.2">
      <c r="A70" s="179"/>
      <c r="B70" s="186" t="s">
        <v>1</v>
      </c>
      <c r="C70" s="187"/>
      <c r="D70" s="188"/>
      <c r="E70" s="188"/>
      <c r="F70" s="194"/>
      <c r="G70" s="195"/>
      <c r="H70" s="195"/>
      <c r="I70" s="195">
        <f>SUM(I61:I69)</f>
        <v>0</v>
      </c>
      <c r="J70" s="190">
        <f>SUM(J61:J69)</f>
        <v>0</v>
      </c>
    </row>
    <row r="71" spans="1:10" x14ac:dyDescent="0.2">
      <c r="F71" s="133"/>
      <c r="G71" s="133"/>
      <c r="H71" s="133"/>
      <c r="I71" s="133"/>
      <c r="J71" s="191"/>
    </row>
    <row r="72" spans="1:10" x14ac:dyDescent="0.2">
      <c r="F72" s="133"/>
      <c r="G72" s="133"/>
      <c r="H72" s="133"/>
      <c r="I72" s="133"/>
      <c r="J72" s="191"/>
    </row>
    <row r="73" spans="1:10" x14ac:dyDescent="0.2">
      <c r="F73" s="133"/>
      <c r="G73" s="133"/>
      <c r="H73" s="133"/>
      <c r="I73" s="133"/>
      <c r="J73" s="1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C66:E66"/>
    <mergeCell ref="C67:E67"/>
    <mergeCell ref="C68:E68"/>
    <mergeCell ref="C69:E69"/>
    <mergeCell ref="C61:E61"/>
    <mergeCell ref="C62:E62"/>
    <mergeCell ref="C63:E63"/>
    <mergeCell ref="C64:E64"/>
    <mergeCell ref="C65:E65"/>
    <mergeCell ref="C44:E44"/>
    <mergeCell ref="B45:E45"/>
    <mergeCell ref="B49:J49"/>
    <mergeCell ref="B52:J52"/>
    <mergeCell ref="B54:J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0C25F-F4D3-4812-BD84-57D3E1835E8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83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84</v>
      </c>
    </row>
    <row r="3" spans="1:60" ht="24.95" customHeight="1" x14ac:dyDescent="0.2">
      <c r="A3" s="198" t="s">
        <v>9</v>
      </c>
      <c r="B3" s="49" t="s">
        <v>46</v>
      </c>
      <c r="C3" s="201" t="s">
        <v>44</v>
      </c>
      <c r="D3" s="199"/>
      <c r="E3" s="199"/>
      <c r="F3" s="199"/>
      <c r="G3" s="200"/>
      <c r="AC3" s="176" t="s">
        <v>84</v>
      </c>
      <c r="AG3" t="s">
        <v>85</v>
      </c>
    </row>
    <row r="4" spans="1:60" ht="24.95" customHeight="1" x14ac:dyDescent="0.2">
      <c r="A4" s="202" t="s">
        <v>10</v>
      </c>
      <c r="B4" s="203" t="s">
        <v>47</v>
      </c>
      <c r="C4" s="204" t="s">
        <v>48</v>
      </c>
      <c r="D4" s="205"/>
      <c r="E4" s="205"/>
      <c r="F4" s="205"/>
      <c r="G4" s="206"/>
      <c r="AG4" t="s">
        <v>86</v>
      </c>
    </row>
    <row r="5" spans="1:60" x14ac:dyDescent="0.2">
      <c r="D5" s="10"/>
    </row>
    <row r="6" spans="1:60" ht="38.25" x14ac:dyDescent="0.2">
      <c r="A6" s="208" t="s">
        <v>87</v>
      </c>
      <c r="B6" s="210" t="s">
        <v>88</v>
      </c>
      <c r="C6" s="210" t="s">
        <v>89</v>
      </c>
      <c r="D6" s="209" t="s">
        <v>90</v>
      </c>
      <c r="E6" s="208" t="s">
        <v>91</v>
      </c>
      <c r="F6" s="207" t="s">
        <v>92</v>
      </c>
      <c r="G6" s="208" t="s">
        <v>31</v>
      </c>
      <c r="H6" s="211" t="s">
        <v>32</v>
      </c>
      <c r="I6" s="211" t="s">
        <v>93</v>
      </c>
      <c r="J6" s="211" t="s">
        <v>33</v>
      </c>
      <c r="K6" s="211" t="s">
        <v>94</v>
      </c>
      <c r="L6" s="211" t="s">
        <v>95</v>
      </c>
      <c r="M6" s="211" t="s">
        <v>96</v>
      </c>
      <c r="N6" s="211" t="s">
        <v>97</v>
      </c>
      <c r="O6" s="211" t="s">
        <v>98</v>
      </c>
      <c r="P6" s="211" t="s">
        <v>99</v>
      </c>
      <c r="Q6" s="211" t="s">
        <v>100</v>
      </c>
      <c r="R6" s="211" t="s">
        <v>101</v>
      </c>
      <c r="S6" s="211" t="s">
        <v>102</v>
      </c>
      <c r="T6" s="211" t="s">
        <v>103</v>
      </c>
      <c r="U6" s="211" t="s">
        <v>104</v>
      </c>
      <c r="V6" s="211" t="s">
        <v>105</v>
      </c>
      <c r="W6" s="211" t="s">
        <v>106</v>
      </c>
      <c r="X6" s="211" t="s">
        <v>107</v>
      </c>
      <c r="Y6" s="211" t="s">
        <v>108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6" t="s">
        <v>109</v>
      </c>
      <c r="B8" s="237" t="s">
        <v>43</v>
      </c>
      <c r="C8" s="258" t="s">
        <v>68</v>
      </c>
      <c r="D8" s="238"/>
      <c r="E8" s="239"/>
      <c r="F8" s="240"/>
      <c r="G8" s="240">
        <f>SUMIF(AG9:AG21,"&lt;&gt;NOR",G9:G21)</f>
        <v>0</v>
      </c>
      <c r="H8" s="240"/>
      <c r="I8" s="240">
        <f>SUM(I9:I21)</f>
        <v>0</v>
      </c>
      <c r="J8" s="240"/>
      <c r="K8" s="240">
        <f>SUM(K9:K21)</f>
        <v>0</v>
      </c>
      <c r="L8" s="240"/>
      <c r="M8" s="240">
        <f>SUM(M9:M21)</f>
        <v>0</v>
      </c>
      <c r="N8" s="239"/>
      <c r="O8" s="239">
        <f>SUM(O9:O21)</f>
        <v>0.02</v>
      </c>
      <c r="P8" s="239"/>
      <c r="Q8" s="239">
        <f>SUM(Q9:Q21)</f>
        <v>0</v>
      </c>
      <c r="R8" s="240"/>
      <c r="S8" s="240"/>
      <c r="T8" s="241"/>
      <c r="U8" s="235"/>
      <c r="V8" s="235">
        <f>SUM(V9:V21)</f>
        <v>26.03</v>
      </c>
      <c r="W8" s="235"/>
      <c r="X8" s="235"/>
      <c r="Y8" s="235"/>
      <c r="AG8" t="s">
        <v>110</v>
      </c>
    </row>
    <row r="9" spans="1:60" ht="22.5" outlineLevel="1" x14ac:dyDescent="0.2">
      <c r="A9" s="243">
        <v>1</v>
      </c>
      <c r="B9" s="244" t="s">
        <v>111</v>
      </c>
      <c r="C9" s="259" t="s">
        <v>112</v>
      </c>
      <c r="D9" s="245" t="s">
        <v>113</v>
      </c>
      <c r="E9" s="246">
        <v>20.5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114</v>
      </c>
      <c r="T9" s="249" t="s">
        <v>115</v>
      </c>
      <c r="U9" s="232">
        <v>0.26666000000000001</v>
      </c>
      <c r="V9" s="232">
        <f>ROUND(E9*U9,2)</f>
        <v>5.47</v>
      </c>
      <c r="W9" s="232"/>
      <c r="X9" s="232" t="s">
        <v>116</v>
      </c>
      <c r="Y9" s="232" t="s">
        <v>117</v>
      </c>
      <c r="Z9" s="212"/>
      <c r="AA9" s="212"/>
      <c r="AB9" s="212"/>
      <c r="AC9" s="212"/>
      <c r="AD9" s="212"/>
      <c r="AE9" s="212"/>
      <c r="AF9" s="212"/>
      <c r="AG9" s="212" t="s">
        <v>118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60" t="s">
        <v>119</v>
      </c>
      <c r="D10" s="233"/>
      <c r="E10" s="234">
        <v>20.5</v>
      </c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120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43">
        <v>2</v>
      </c>
      <c r="B11" s="244" t="s">
        <v>121</v>
      </c>
      <c r="C11" s="259" t="s">
        <v>122</v>
      </c>
      <c r="D11" s="245" t="s">
        <v>123</v>
      </c>
      <c r="E11" s="246">
        <v>22.88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114</v>
      </c>
      <c r="T11" s="249" t="s">
        <v>115</v>
      </c>
      <c r="U11" s="232">
        <v>0.32700000000000001</v>
      </c>
      <c r="V11" s="232">
        <f>ROUND(E11*U11,2)</f>
        <v>7.48</v>
      </c>
      <c r="W11" s="232"/>
      <c r="X11" s="232" t="s">
        <v>116</v>
      </c>
      <c r="Y11" s="232" t="s">
        <v>117</v>
      </c>
      <c r="Z11" s="212"/>
      <c r="AA11" s="212"/>
      <c r="AB11" s="212"/>
      <c r="AC11" s="212"/>
      <c r="AD11" s="212"/>
      <c r="AE11" s="212"/>
      <c r="AF11" s="212"/>
      <c r="AG11" s="212" t="s">
        <v>118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">
      <c r="A12" s="229"/>
      <c r="B12" s="230"/>
      <c r="C12" s="260" t="s">
        <v>124</v>
      </c>
      <c r="D12" s="233"/>
      <c r="E12" s="234">
        <v>22.88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120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50">
        <v>3</v>
      </c>
      <c r="B13" s="251" t="s">
        <v>125</v>
      </c>
      <c r="C13" s="261" t="s">
        <v>126</v>
      </c>
      <c r="D13" s="252" t="s">
        <v>123</v>
      </c>
      <c r="E13" s="253">
        <v>22.88</v>
      </c>
      <c r="F13" s="254"/>
      <c r="G13" s="255">
        <f>ROUND(E13*F13,2)</f>
        <v>0</v>
      </c>
      <c r="H13" s="254"/>
      <c r="I13" s="255">
        <f>ROUND(E13*H13,2)</f>
        <v>0</v>
      </c>
      <c r="J13" s="254"/>
      <c r="K13" s="255">
        <f>ROUND(E13*J13,2)</f>
        <v>0</v>
      </c>
      <c r="L13" s="255">
        <v>21</v>
      </c>
      <c r="M13" s="255">
        <f>G13*(1+L13/100)</f>
        <v>0</v>
      </c>
      <c r="N13" s="253">
        <v>6.9999999999999999E-4</v>
      </c>
      <c r="O13" s="253">
        <f>ROUND(E13*N13,2)</f>
        <v>0.02</v>
      </c>
      <c r="P13" s="253">
        <v>0</v>
      </c>
      <c r="Q13" s="253">
        <f>ROUND(E13*P13,2)</f>
        <v>0</v>
      </c>
      <c r="R13" s="255"/>
      <c r="S13" s="255" t="s">
        <v>114</v>
      </c>
      <c r="T13" s="256" t="s">
        <v>115</v>
      </c>
      <c r="U13" s="232">
        <v>0.156</v>
      </c>
      <c r="V13" s="232">
        <f>ROUND(E13*U13,2)</f>
        <v>3.57</v>
      </c>
      <c r="W13" s="232"/>
      <c r="X13" s="232" t="s">
        <v>116</v>
      </c>
      <c r="Y13" s="232" t="s">
        <v>117</v>
      </c>
      <c r="Z13" s="212"/>
      <c r="AA13" s="212"/>
      <c r="AB13" s="212"/>
      <c r="AC13" s="212"/>
      <c r="AD13" s="212"/>
      <c r="AE13" s="212"/>
      <c r="AF13" s="212"/>
      <c r="AG13" s="212" t="s">
        <v>118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 x14ac:dyDescent="0.2">
      <c r="A14" s="243">
        <v>4</v>
      </c>
      <c r="B14" s="244" t="s">
        <v>127</v>
      </c>
      <c r="C14" s="259" t="s">
        <v>128</v>
      </c>
      <c r="D14" s="245" t="s">
        <v>113</v>
      </c>
      <c r="E14" s="246">
        <v>20.5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8"/>
      <c r="S14" s="248" t="s">
        <v>114</v>
      </c>
      <c r="T14" s="249" t="s">
        <v>115</v>
      </c>
      <c r="U14" s="232">
        <v>0.34499999999999997</v>
      </c>
      <c r="V14" s="232">
        <f>ROUND(E14*U14,2)</f>
        <v>7.07</v>
      </c>
      <c r="W14" s="232"/>
      <c r="X14" s="232" t="s">
        <v>116</v>
      </c>
      <c r="Y14" s="232" t="s">
        <v>117</v>
      </c>
      <c r="Z14" s="212"/>
      <c r="AA14" s="212"/>
      <c r="AB14" s="212"/>
      <c r="AC14" s="212"/>
      <c r="AD14" s="212"/>
      <c r="AE14" s="212"/>
      <c r="AF14" s="212"/>
      <c r="AG14" s="212" t="s">
        <v>118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29"/>
      <c r="B15" s="230"/>
      <c r="C15" s="260" t="s">
        <v>129</v>
      </c>
      <c r="D15" s="233"/>
      <c r="E15" s="234">
        <v>20.5</v>
      </c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120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43">
        <v>5</v>
      </c>
      <c r="B16" s="244" t="s">
        <v>130</v>
      </c>
      <c r="C16" s="259" t="s">
        <v>131</v>
      </c>
      <c r="D16" s="245" t="s">
        <v>113</v>
      </c>
      <c r="E16" s="246">
        <v>8.3000000000000007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8"/>
      <c r="S16" s="248" t="s">
        <v>114</v>
      </c>
      <c r="T16" s="249" t="s">
        <v>115</v>
      </c>
      <c r="U16" s="232">
        <v>0.20200000000000001</v>
      </c>
      <c r="V16" s="232">
        <f>ROUND(E16*U16,2)</f>
        <v>1.68</v>
      </c>
      <c r="W16" s="232"/>
      <c r="X16" s="232" t="s">
        <v>116</v>
      </c>
      <c r="Y16" s="232" t="s">
        <v>117</v>
      </c>
      <c r="Z16" s="212"/>
      <c r="AA16" s="212"/>
      <c r="AB16" s="212"/>
      <c r="AC16" s="212"/>
      <c r="AD16" s="212"/>
      <c r="AE16" s="212"/>
      <c r="AF16" s="212"/>
      <c r="AG16" s="212" t="s">
        <v>118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 x14ac:dyDescent="0.2">
      <c r="A17" s="229"/>
      <c r="B17" s="230"/>
      <c r="C17" s="260" t="s">
        <v>132</v>
      </c>
      <c r="D17" s="233"/>
      <c r="E17" s="234">
        <v>8.3000000000000007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120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43">
        <v>6</v>
      </c>
      <c r="B18" s="244" t="s">
        <v>133</v>
      </c>
      <c r="C18" s="259" t="s">
        <v>134</v>
      </c>
      <c r="D18" s="245" t="s">
        <v>113</v>
      </c>
      <c r="E18" s="246">
        <v>0.48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8"/>
      <c r="S18" s="248" t="s">
        <v>114</v>
      </c>
      <c r="T18" s="249" t="s">
        <v>115</v>
      </c>
      <c r="U18" s="232">
        <v>1.587</v>
      </c>
      <c r="V18" s="232">
        <f>ROUND(E18*U18,2)</f>
        <v>0.76</v>
      </c>
      <c r="W18" s="232"/>
      <c r="X18" s="232" t="s">
        <v>116</v>
      </c>
      <c r="Y18" s="232" t="s">
        <v>117</v>
      </c>
      <c r="Z18" s="212"/>
      <c r="AA18" s="212"/>
      <c r="AB18" s="212"/>
      <c r="AC18" s="212"/>
      <c r="AD18" s="212"/>
      <c r="AE18" s="212"/>
      <c r="AF18" s="212"/>
      <c r="AG18" s="212" t="s">
        <v>135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29"/>
      <c r="B19" s="230"/>
      <c r="C19" s="260" t="s">
        <v>136</v>
      </c>
      <c r="D19" s="233"/>
      <c r="E19" s="234">
        <v>0.48</v>
      </c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120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43">
        <v>7</v>
      </c>
      <c r="B20" s="244" t="s">
        <v>137</v>
      </c>
      <c r="C20" s="259" t="s">
        <v>138</v>
      </c>
      <c r="D20" s="245" t="s">
        <v>139</v>
      </c>
      <c r="E20" s="246">
        <v>103.2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8"/>
      <c r="S20" s="248" t="s">
        <v>114</v>
      </c>
      <c r="T20" s="249" t="s">
        <v>115</v>
      </c>
      <c r="U20" s="232">
        <v>0</v>
      </c>
      <c r="V20" s="232">
        <f>ROUND(E20*U20,2)</f>
        <v>0</v>
      </c>
      <c r="W20" s="232"/>
      <c r="X20" s="232" t="s">
        <v>116</v>
      </c>
      <c r="Y20" s="232" t="s">
        <v>117</v>
      </c>
      <c r="Z20" s="212"/>
      <c r="AA20" s="212"/>
      <c r="AB20" s="212"/>
      <c r="AC20" s="212"/>
      <c r="AD20" s="212"/>
      <c r="AE20" s="212"/>
      <c r="AF20" s="212"/>
      <c r="AG20" s="212" t="s">
        <v>135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">
      <c r="A21" s="229"/>
      <c r="B21" s="230"/>
      <c r="C21" s="260" t="s">
        <v>140</v>
      </c>
      <c r="D21" s="233"/>
      <c r="E21" s="234">
        <v>103.2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120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x14ac:dyDescent="0.2">
      <c r="A22" s="236" t="s">
        <v>109</v>
      </c>
      <c r="B22" s="237" t="s">
        <v>69</v>
      </c>
      <c r="C22" s="258" t="s">
        <v>70</v>
      </c>
      <c r="D22" s="238"/>
      <c r="E22" s="239"/>
      <c r="F22" s="240"/>
      <c r="G22" s="240">
        <f>SUMIF(AG23:AG32,"&lt;&gt;NOR",G23:G32)</f>
        <v>0</v>
      </c>
      <c r="H22" s="240"/>
      <c r="I22" s="240">
        <f>SUM(I23:I32)</f>
        <v>0</v>
      </c>
      <c r="J22" s="240"/>
      <c r="K22" s="240">
        <f>SUM(K23:K32)</f>
        <v>0</v>
      </c>
      <c r="L22" s="240"/>
      <c r="M22" s="240">
        <f>SUM(M23:M32)</f>
        <v>0</v>
      </c>
      <c r="N22" s="239"/>
      <c r="O22" s="239">
        <f>SUM(O23:O32)</f>
        <v>5.56</v>
      </c>
      <c r="P22" s="239"/>
      <c r="Q22" s="239">
        <f>SUM(Q23:Q32)</f>
        <v>0</v>
      </c>
      <c r="R22" s="240"/>
      <c r="S22" s="240"/>
      <c r="T22" s="241"/>
      <c r="U22" s="235"/>
      <c r="V22" s="235">
        <f>SUM(V23:V32)</f>
        <v>13.84</v>
      </c>
      <c r="W22" s="235"/>
      <c r="X22" s="235"/>
      <c r="Y22" s="235"/>
      <c r="AG22" t="s">
        <v>110</v>
      </c>
    </row>
    <row r="23" spans="1:60" ht="22.5" outlineLevel="1" x14ac:dyDescent="0.2">
      <c r="A23" s="250">
        <v>8</v>
      </c>
      <c r="B23" s="251" t="s">
        <v>141</v>
      </c>
      <c r="C23" s="261" t="s">
        <v>142</v>
      </c>
      <c r="D23" s="252" t="s">
        <v>143</v>
      </c>
      <c r="E23" s="253">
        <v>34</v>
      </c>
      <c r="F23" s="254"/>
      <c r="G23" s="255">
        <f>ROUND(E23*F23,2)</f>
        <v>0</v>
      </c>
      <c r="H23" s="254"/>
      <c r="I23" s="255">
        <f>ROUND(E23*H23,2)</f>
        <v>0</v>
      </c>
      <c r="J23" s="254"/>
      <c r="K23" s="255">
        <f>ROUND(E23*J23,2)</f>
        <v>0</v>
      </c>
      <c r="L23" s="255">
        <v>21</v>
      </c>
      <c r="M23" s="255">
        <f>G23*(1+L23/100)</f>
        <v>0</v>
      </c>
      <c r="N23" s="253">
        <v>0</v>
      </c>
      <c r="O23" s="253">
        <f>ROUND(E23*N23,2)</f>
        <v>0</v>
      </c>
      <c r="P23" s="253">
        <v>0</v>
      </c>
      <c r="Q23" s="253">
        <f>ROUND(E23*P23,2)</f>
        <v>0</v>
      </c>
      <c r="R23" s="255"/>
      <c r="S23" s="255" t="s">
        <v>114</v>
      </c>
      <c r="T23" s="256" t="s">
        <v>115</v>
      </c>
      <c r="U23" s="232">
        <v>0.27</v>
      </c>
      <c r="V23" s="232">
        <f>ROUND(E23*U23,2)</f>
        <v>9.18</v>
      </c>
      <c r="W23" s="232"/>
      <c r="X23" s="232" t="s">
        <v>116</v>
      </c>
      <c r="Y23" s="232" t="s">
        <v>117</v>
      </c>
      <c r="Z23" s="212"/>
      <c r="AA23" s="212"/>
      <c r="AB23" s="212"/>
      <c r="AC23" s="212"/>
      <c r="AD23" s="212"/>
      <c r="AE23" s="212"/>
      <c r="AF23" s="212"/>
      <c r="AG23" s="212" t="s">
        <v>135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50">
        <v>9</v>
      </c>
      <c r="B24" s="251" t="s">
        <v>144</v>
      </c>
      <c r="C24" s="261" t="s">
        <v>145</v>
      </c>
      <c r="D24" s="252" t="s">
        <v>123</v>
      </c>
      <c r="E24" s="253">
        <v>43</v>
      </c>
      <c r="F24" s="254"/>
      <c r="G24" s="255">
        <f>ROUND(E24*F24,2)</f>
        <v>0</v>
      </c>
      <c r="H24" s="254"/>
      <c r="I24" s="255">
        <f>ROUND(E24*H24,2)</f>
        <v>0</v>
      </c>
      <c r="J24" s="254"/>
      <c r="K24" s="255">
        <f>ROUND(E24*J24,2)</f>
        <v>0</v>
      </c>
      <c r="L24" s="255">
        <v>21</v>
      </c>
      <c r="M24" s="255">
        <f>G24*(1+L24/100)</f>
        <v>0</v>
      </c>
      <c r="N24" s="253">
        <v>4.0000000000000003E-5</v>
      </c>
      <c r="O24" s="253">
        <f>ROUND(E24*N24,2)</f>
        <v>0</v>
      </c>
      <c r="P24" s="253">
        <v>0</v>
      </c>
      <c r="Q24" s="253">
        <f>ROUND(E24*P24,2)</f>
        <v>0</v>
      </c>
      <c r="R24" s="255"/>
      <c r="S24" s="255" t="s">
        <v>114</v>
      </c>
      <c r="T24" s="256" t="s">
        <v>115</v>
      </c>
      <c r="U24" s="232">
        <v>0.06</v>
      </c>
      <c r="V24" s="232">
        <f>ROUND(E24*U24,2)</f>
        <v>2.58</v>
      </c>
      <c r="W24" s="232"/>
      <c r="X24" s="232" t="s">
        <v>116</v>
      </c>
      <c r="Y24" s="232" t="s">
        <v>117</v>
      </c>
      <c r="Z24" s="212"/>
      <c r="AA24" s="212"/>
      <c r="AB24" s="212"/>
      <c r="AC24" s="212"/>
      <c r="AD24" s="212"/>
      <c r="AE24" s="212"/>
      <c r="AF24" s="212"/>
      <c r="AG24" s="212" t="s">
        <v>118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50">
        <v>10</v>
      </c>
      <c r="B25" s="251" t="s">
        <v>146</v>
      </c>
      <c r="C25" s="261" t="s">
        <v>147</v>
      </c>
      <c r="D25" s="252" t="s">
        <v>148</v>
      </c>
      <c r="E25" s="253">
        <v>14</v>
      </c>
      <c r="F25" s="254"/>
      <c r="G25" s="255">
        <f>ROUND(E25*F25,2)</f>
        <v>0</v>
      </c>
      <c r="H25" s="254"/>
      <c r="I25" s="255">
        <f>ROUND(E25*H25,2)</f>
        <v>0</v>
      </c>
      <c r="J25" s="254"/>
      <c r="K25" s="255">
        <f>ROUND(E25*J25,2)</f>
        <v>0</v>
      </c>
      <c r="L25" s="255">
        <v>21</v>
      </c>
      <c r="M25" s="255">
        <f>G25*(1+L25/100)</f>
        <v>0</v>
      </c>
      <c r="N25" s="253">
        <v>0</v>
      </c>
      <c r="O25" s="253">
        <f>ROUND(E25*N25,2)</f>
        <v>0</v>
      </c>
      <c r="P25" s="253">
        <v>0</v>
      </c>
      <c r="Q25" s="253">
        <f>ROUND(E25*P25,2)</f>
        <v>0</v>
      </c>
      <c r="R25" s="255"/>
      <c r="S25" s="255" t="s">
        <v>149</v>
      </c>
      <c r="T25" s="256" t="s">
        <v>150</v>
      </c>
      <c r="U25" s="232">
        <v>0</v>
      </c>
      <c r="V25" s="232">
        <f>ROUND(E25*U25,2)</f>
        <v>0</v>
      </c>
      <c r="W25" s="232"/>
      <c r="X25" s="232" t="s">
        <v>116</v>
      </c>
      <c r="Y25" s="232" t="s">
        <v>117</v>
      </c>
      <c r="Z25" s="212"/>
      <c r="AA25" s="212"/>
      <c r="AB25" s="212"/>
      <c r="AC25" s="212"/>
      <c r="AD25" s="212"/>
      <c r="AE25" s="212"/>
      <c r="AF25" s="212"/>
      <c r="AG25" s="212" t="s">
        <v>135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50">
        <v>11</v>
      </c>
      <c r="B26" s="251" t="s">
        <v>151</v>
      </c>
      <c r="C26" s="261" t="s">
        <v>152</v>
      </c>
      <c r="D26" s="252" t="s">
        <v>148</v>
      </c>
      <c r="E26" s="253">
        <v>24</v>
      </c>
      <c r="F26" s="254"/>
      <c r="G26" s="255">
        <f>ROUND(E26*F26,2)</f>
        <v>0</v>
      </c>
      <c r="H26" s="254"/>
      <c r="I26" s="255">
        <f>ROUND(E26*H26,2)</f>
        <v>0</v>
      </c>
      <c r="J26" s="254"/>
      <c r="K26" s="255">
        <f>ROUND(E26*J26,2)</f>
        <v>0</v>
      </c>
      <c r="L26" s="255">
        <v>21</v>
      </c>
      <c r="M26" s="255">
        <f>G26*(1+L26/100)</f>
        <v>0</v>
      </c>
      <c r="N26" s="253">
        <v>0</v>
      </c>
      <c r="O26" s="253">
        <f>ROUND(E26*N26,2)</f>
        <v>0</v>
      </c>
      <c r="P26" s="253">
        <v>0</v>
      </c>
      <c r="Q26" s="253">
        <f>ROUND(E26*P26,2)</f>
        <v>0</v>
      </c>
      <c r="R26" s="255"/>
      <c r="S26" s="255" t="s">
        <v>149</v>
      </c>
      <c r="T26" s="256" t="s">
        <v>150</v>
      </c>
      <c r="U26" s="232">
        <v>0</v>
      </c>
      <c r="V26" s="232">
        <f>ROUND(E26*U26,2)</f>
        <v>0</v>
      </c>
      <c r="W26" s="232"/>
      <c r="X26" s="232" t="s">
        <v>116</v>
      </c>
      <c r="Y26" s="232" t="s">
        <v>117</v>
      </c>
      <c r="Z26" s="212"/>
      <c r="AA26" s="212"/>
      <c r="AB26" s="212"/>
      <c r="AC26" s="212"/>
      <c r="AD26" s="212"/>
      <c r="AE26" s="212"/>
      <c r="AF26" s="212"/>
      <c r="AG26" s="212" t="s">
        <v>135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50">
        <v>12</v>
      </c>
      <c r="B27" s="251" t="s">
        <v>153</v>
      </c>
      <c r="C27" s="261" t="s">
        <v>154</v>
      </c>
      <c r="D27" s="252" t="s">
        <v>148</v>
      </c>
      <c r="E27" s="253">
        <v>44</v>
      </c>
      <c r="F27" s="254"/>
      <c r="G27" s="255">
        <f>ROUND(E27*F27,2)</f>
        <v>0</v>
      </c>
      <c r="H27" s="254"/>
      <c r="I27" s="255">
        <f>ROUND(E27*H27,2)</f>
        <v>0</v>
      </c>
      <c r="J27" s="254"/>
      <c r="K27" s="255">
        <f>ROUND(E27*J27,2)</f>
        <v>0</v>
      </c>
      <c r="L27" s="255">
        <v>21</v>
      </c>
      <c r="M27" s="255">
        <f>G27*(1+L27/100)</f>
        <v>0</v>
      </c>
      <c r="N27" s="253">
        <v>0</v>
      </c>
      <c r="O27" s="253">
        <f>ROUND(E27*N27,2)</f>
        <v>0</v>
      </c>
      <c r="P27" s="253">
        <v>0</v>
      </c>
      <c r="Q27" s="253">
        <f>ROUND(E27*P27,2)</f>
        <v>0</v>
      </c>
      <c r="R27" s="255"/>
      <c r="S27" s="255" t="s">
        <v>149</v>
      </c>
      <c r="T27" s="256" t="s">
        <v>150</v>
      </c>
      <c r="U27" s="232">
        <v>0</v>
      </c>
      <c r="V27" s="232">
        <f>ROUND(E27*U27,2)</f>
        <v>0</v>
      </c>
      <c r="W27" s="232"/>
      <c r="X27" s="232" t="s">
        <v>116</v>
      </c>
      <c r="Y27" s="232" t="s">
        <v>117</v>
      </c>
      <c r="Z27" s="212"/>
      <c r="AA27" s="212"/>
      <c r="AB27" s="212"/>
      <c r="AC27" s="212"/>
      <c r="AD27" s="212"/>
      <c r="AE27" s="212"/>
      <c r="AF27" s="212"/>
      <c r="AG27" s="212" t="s">
        <v>135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50">
        <v>13</v>
      </c>
      <c r="B28" s="251" t="s">
        <v>155</v>
      </c>
      <c r="C28" s="261" t="s">
        <v>156</v>
      </c>
      <c r="D28" s="252" t="s">
        <v>148</v>
      </c>
      <c r="E28" s="253">
        <v>1</v>
      </c>
      <c r="F28" s="254"/>
      <c r="G28" s="255">
        <f>ROUND(E28*F28,2)</f>
        <v>0</v>
      </c>
      <c r="H28" s="254"/>
      <c r="I28" s="255">
        <f>ROUND(E28*H28,2)</f>
        <v>0</v>
      </c>
      <c r="J28" s="254"/>
      <c r="K28" s="255">
        <f>ROUND(E28*J28,2)</f>
        <v>0</v>
      </c>
      <c r="L28" s="255">
        <v>21</v>
      </c>
      <c r="M28" s="255">
        <f>G28*(1+L28/100)</f>
        <v>0</v>
      </c>
      <c r="N28" s="253">
        <v>0</v>
      </c>
      <c r="O28" s="253">
        <f>ROUND(E28*N28,2)</f>
        <v>0</v>
      </c>
      <c r="P28" s="253">
        <v>0</v>
      </c>
      <c r="Q28" s="253">
        <f>ROUND(E28*P28,2)</f>
        <v>0</v>
      </c>
      <c r="R28" s="255"/>
      <c r="S28" s="255" t="s">
        <v>149</v>
      </c>
      <c r="T28" s="256" t="s">
        <v>150</v>
      </c>
      <c r="U28" s="232">
        <v>0</v>
      </c>
      <c r="V28" s="232">
        <f>ROUND(E28*U28,2)</f>
        <v>0</v>
      </c>
      <c r="W28" s="232"/>
      <c r="X28" s="232" t="s">
        <v>116</v>
      </c>
      <c r="Y28" s="232" t="s">
        <v>117</v>
      </c>
      <c r="Z28" s="212"/>
      <c r="AA28" s="212"/>
      <c r="AB28" s="212"/>
      <c r="AC28" s="212"/>
      <c r="AD28" s="212"/>
      <c r="AE28" s="212"/>
      <c r="AF28" s="212"/>
      <c r="AG28" s="212" t="s">
        <v>135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 x14ac:dyDescent="0.2">
      <c r="A29" s="250">
        <v>14</v>
      </c>
      <c r="B29" s="251" t="s">
        <v>157</v>
      </c>
      <c r="C29" s="261" t="s">
        <v>158</v>
      </c>
      <c r="D29" s="252" t="s">
        <v>113</v>
      </c>
      <c r="E29" s="253">
        <v>2</v>
      </c>
      <c r="F29" s="254"/>
      <c r="G29" s="255">
        <f>ROUND(E29*F29,2)</f>
        <v>0</v>
      </c>
      <c r="H29" s="254"/>
      <c r="I29" s="255">
        <f>ROUND(E29*H29,2)</f>
        <v>0</v>
      </c>
      <c r="J29" s="254"/>
      <c r="K29" s="255">
        <f>ROUND(E29*J29,2)</f>
        <v>0</v>
      </c>
      <c r="L29" s="255">
        <v>21</v>
      </c>
      <c r="M29" s="255">
        <f>G29*(1+L29/100)</f>
        <v>0</v>
      </c>
      <c r="N29" s="253">
        <v>2.6262799999999999</v>
      </c>
      <c r="O29" s="253">
        <f>ROUND(E29*N29,2)</f>
        <v>5.25</v>
      </c>
      <c r="P29" s="253">
        <v>0</v>
      </c>
      <c r="Q29" s="253">
        <f>ROUND(E29*P29,2)</f>
        <v>0</v>
      </c>
      <c r="R29" s="255"/>
      <c r="S29" s="255" t="s">
        <v>149</v>
      </c>
      <c r="T29" s="256" t="s">
        <v>150</v>
      </c>
      <c r="U29" s="232">
        <v>1.04</v>
      </c>
      <c r="V29" s="232">
        <f>ROUND(E29*U29,2)</f>
        <v>2.08</v>
      </c>
      <c r="W29" s="232"/>
      <c r="X29" s="232" t="s">
        <v>116</v>
      </c>
      <c r="Y29" s="232" t="s">
        <v>117</v>
      </c>
      <c r="Z29" s="212"/>
      <c r="AA29" s="212"/>
      <c r="AB29" s="212"/>
      <c r="AC29" s="212"/>
      <c r="AD29" s="212"/>
      <c r="AE29" s="212"/>
      <c r="AF29" s="212"/>
      <c r="AG29" s="212" t="s">
        <v>118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50">
        <v>15</v>
      </c>
      <c r="B30" s="251" t="s">
        <v>159</v>
      </c>
      <c r="C30" s="261" t="s">
        <v>160</v>
      </c>
      <c r="D30" s="252" t="s">
        <v>143</v>
      </c>
      <c r="E30" s="253">
        <v>34</v>
      </c>
      <c r="F30" s="254"/>
      <c r="G30" s="255">
        <f>ROUND(E30*F30,2)</f>
        <v>0</v>
      </c>
      <c r="H30" s="254"/>
      <c r="I30" s="255">
        <f>ROUND(E30*H30,2)</f>
        <v>0</v>
      </c>
      <c r="J30" s="254"/>
      <c r="K30" s="255">
        <f>ROUND(E30*J30,2)</f>
        <v>0</v>
      </c>
      <c r="L30" s="255">
        <v>21</v>
      </c>
      <c r="M30" s="255">
        <f>G30*(1+L30/100)</f>
        <v>0</v>
      </c>
      <c r="N30" s="253">
        <v>8.5000000000000006E-3</v>
      </c>
      <c r="O30" s="253">
        <f>ROUND(E30*N30,2)</f>
        <v>0.28999999999999998</v>
      </c>
      <c r="P30" s="253">
        <v>0</v>
      </c>
      <c r="Q30" s="253">
        <f>ROUND(E30*P30,2)</f>
        <v>0</v>
      </c>
      <c r="R30" s="255"/>
      <c r="S30" s="255" t="s">
        <v>149</v>
      </c>
      <c r="T30" s="256" t="s">
        <v>150</v>
      </c>
      <c r="U30" s="232">
        <v>0</v>
      </c>
      <c r="V30" s="232">
        <f>ROUND(E30*U30,2)</f>
        <v>0</v>
      </c>
      <c r="W30" s="232"/>
      <c r="X30" s="232" t="s">
        <v>161</v>
      </c>
      <c r="Y30" s="232" t="s">
        <v>117</v>
      </c>
      <c r="Z30" s="212"/>
      <c r="AA30" s="212"/>
      <c r="AB30" s="212"/>
      <c r="AC30" s="212"/>
      <c r="AD30" s="212"/>
      <c r="AE30" s="212"/>
      <c r="AF30" s="212"/>
      <c r="AG30" s="212" t="s">
        <v>162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33.75" outlineLevel="1" x14ac:dyDescent="0.2">
      <c r="A31" s="243">
        <v>16</v>
      </c>
      <c r="B31" s="244" t="s">
        <v>163</v>
      </c>
      <c r="C31" s="259" t="s">
        <v>164</v>
      </c>
      <c r="D31" s="245" t="s">
        <v>123</v>
      </c>
      <c r="E31" s="246">
        <v>49.45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6">
        <v>5.0000000000000001E-4</v>
      </c>
      <c r="O31" s="246">
        <f>ROUND(E31*N31,2)</f>
        <v>0.02</v>
      </c>
      <c r="P31" s="246">
        <v>0</v>
      </c>
      <c r="Q31" s="246">
        <f>ROUND(E31*P31,2)</f>
        <v>0</v>
      </c>
      <c r="R31" s="248"/>
      <c r="S31" s="248" t="s">
        <v>149</v>
      </c>
      <c r="T31" s="249" t="s">
        <v>150</v>
      </c>
      <c r="U31" s="232">
        <v>0</v>
      </c>
      <c r="V31" s="232">
        <f>ROUND(E31*U31,2)</f>
        <v>0</v>
      </c>
      <c r="W31" s="232"/>
      <c r="X31" s="232" t="s">
        <v>161</v>
      </c>
      <c r="Y31" s="232" t="s">
        <v>117</v>
      </c>
      <c r="Z31" s="212"/>
      <c r="AA31" s="212"/>
      <c r="AB31" s="212"/>
      <c r="AC31" s="212"/>
      <c r="AD31" s="212"/>
      <c r="AE31" s="212"/>
      <c r="AF31" s="212"/>
      <c r="AG31" s="212" t="s">
        <v>165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">
      <c r="A32" s="229"/>
      <c r="B32" s="230"/>
      <c r="C32" s="260" t="s">
        <v>166</v>
      </c>
      <c r="D32" s="233"/>
      <c r="E32" s="234">
        <v>49.45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120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x14ac:dyDescent="0.2">
      <c r="A33" s="236" t="s">
        <v>109</v>
      </c>
      <c r="B33" s="237" t="s">
        <v>71</v>
      </c>
      <c r="C33" s="258" t="s">
        <v>72</v>
      </c>
      <c r="D33" s="238"/>
      <c r="E33" s="239"/>
      <c r="F33" s="240"/>
      <c r="G33" s="240">
        <f>SUMIF(AG34:AG35,"&lt;&gt;NOR",G34:G35)</f>
        <v>0</v>
      </c>
      <c r="H33" s="240"/>
      <c r="I33" s="240">
        <f>SUM(I34:I35)</f>
        <v>0</v>
      </c>
      <c r="J33" s="240"/>
      <c r="K33" s="240">
        <f>SUM(K34:K35)</f>
        <v>0</v>
      </c>
      <c r="L33" s="240"/>
      <c r="M33" s="240">
        <f>SUM(M34:M35)</f>
        <v>0</v>
      </c>
      <c r="N33" s="239"/>
      <c r="O33" s="239">
        <f>SUM(O34:O35)</f>
        <v>0.68</v>
      </c>
      <c r="P33" s="239"/>
      <c r="Q33" s="239">
        <f>SUM(Q34:Q35)</f>
        <v>0</v>
      </c>
      <c r="R33" s="240"/>
      <c r="S33" s="240"/>
      <c r="T33" s="241"/>
      <c r="U33" s="235"/>
      <c r="V33" s="235">
        <f>SUM(V34:V35)</f>
        <v>0.61</v>
      </c>
      <c r="W33" s="235"/>
      <c r="X33" s="235"/>
      <c r="Y33" s="235"/>
      <c r="AG33" t="s">
        <v>110</v>
      </c>
    </row>
    <row r="34" spans="1:60" ht="22.5" outlineLevel="1" x14ac:dyDescent="0.2">
      <c r="A34" s="243">
        <v>17</v>
      </c>
      <c r="B34" s="244" t="s">
        <v>167</v>
      </c>
      <c r="C34" s="259" t="s">
        <v>168</v>
      </c>
      <c r="D34" s="245" t="s">
        <v>113</v>
      </c>
      <c r="E34" s="246">
        <v>0.36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6">
        <v>1.8907700000000001</v>
      </c>
      <c r="O34" s="246">
        <f>ROUND(E34*N34,2)</f>
        <v>0.68</v>
      </c>
      <c r="P34" s="246">
        <v>0</v>
      </c>
      <c r="Q34" s="246">
        <f>ROUND(E34*P34,2)</f>
        <v>0</v>
      </c>
      <c r="R34" s="248"/>
      <c r="S34" s="248" t="s">
        <v>114</v>
      </c>
      <c r="T34" s="249" t="s">
        <v>115</v>
      </c>
      <c r="U34" s="232">
        <v>1.6950000000000001</v>
      </c>
      <c r="V34" s="232">
        <f>ROUND(E34*U34,2)</f>
        <v>0.61</v>
      </c>
      <c r="W34" s="232"/>
      <c r="X34" s="232" t="s">
        <v>116</v>
      </c>
      <c r="Y34" s="232" t="s">
        <v>117</v>
      </c>
      <c r="Z34" s="212"/>
      <c r="AA34" s="212"/>
      <c r="AB34" s="212"/>
      <c r="AC34" s="212"/>
      <c r="AD34" s="212"/>
      <c r="AE34" s="212"/>
      <c r="AF34" s="212"/>
      <c r="AG34" s="212" t="s">
        <v>135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">
      <c r="A35" s="229"/>
      <c r="B35" s="230"/>
      <c r="C35" s="260" t="s">
        <v>169</v>
      </c>
      <c r="D35" s="233"/>
      <c r="E35" s="234">
        <v>0.36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120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x14ac:dyDescent="0.2">
      <c r="A36" s="236" t="s">
        <v>109</v>
      </c>
      <c r="B36" s="237" t="s">
        <v>73</v>
      </c>
      <c r="C36" s="258" t="s">
        <v>74</v>
      </c>
      <c r="D36" s="238"/>
      <c r="E36" s="239"/>
      <c r="F36" s="240"/>
      <c r="G36" s="240">
        <f>SUMIF(AG37:AG40,"&lt;&gt;NOR",G37:G40)</f>
        <v>0</v>
      </c>
      <c r="H36" s="240"/>
      <c r="I36" s="240">
        <f>SUM(I37:I40)</f>
        <v>0</v>
      </c>
      <c r="J36" s="240"/>
      <c r="K36" s="240">
        <f>SUM(K37:K40)</f>
        <v>0</v>
      </c>
      <c r="L36" s="240"/>
      <c r="M36" s="240">
        <f>SUM(M37:M40)</f>
        <v>0</v>
      </c>
      <c r="N36" s="239"/>
      <c r="O36" s="239">
        <f>SUM(O37:O40)</f>
        <v>13.18</v>
      </c>
      <c r="P36" s="239"/>
      <c r="Q36" s="239">
        <f>SUM(Q37:Q40)</f>
        <v>0</v>
      </c>
      <c r="R36" s="240"/>
      <c r="S36" s="240"/>
      <c r="T36" s="241"/>
      <c r="U36" s="235"/>
      <c r="V36" s="235">
        <f>SUM(V37:V40)</f>
        <v>8.75</v>
      </c>
      <c r="W36" s="235"/>
      <c r="X36" s="235"/>
      <c r="Y36" s="235"/>
      <c r="AG36" t="s">
        <v>110</v>
      </c>
    </row>
    <row r="37" spans="1:60" ht="22.5" outlineLevel="1" x14ac:dyDescent="0.2">
      <c r="A37" s="250">
        <v>18</v>
      </c>
      <c r="B37" s="251" t="s">
        <v>170</v>
      </c>
      <c r="C37" s="261" t="s">
        <v>171</v>
      </c>
      <c r="D37" s="252" t="s">
        <v>172</v>
      </c>
      <c r="E37" s="253">
        <v>5</v>
      </c>
      <c r="F37" s="254"/>
      <c r="G37" s="255">
        <f>ROUND(E37*F37,2)</f>
        <v>0</v>
      </c>
      <c r="H37" s="254"/>
      <c r="I37" s="255">
        <f>ROUND(E37*H37,2)</f>
        <v>0</v>
      </c>
      <c r="J37" s="254"/>
      <c r="K37" s="255">
        <f>ROUND(E37*J37,2)</f>
        <v>0</v>
      </c>
      <c r="L37" s="255">
        <v>21</v>
      </c>
      <c r="M37" s="255">
        <f>G37*(1+L37/100)</f>
        <v>0</v>
      </c>
      <c r="N37" s="253">
        <v>0.25207000000000002</v>
      </c>
      <c r="O37" s="253">
        <f>ROUND(E37*N37,2)</f>
        <v>1.26</v>
      </c>
      <c r="P37" s="253">
        <v>0</v>
      </c>
      <c r="Q37" s="253">
        <f>ROUND(E37*P37,2)</f>
        <v>0</v>
      </c>
      <c r="R37" s="255"/>
      <c r="S37" s="255" t="s">
        <v>114</v>
      </c>
      <c r="T37" s="256" t="s">
        <v>115</v>
      </c>
      <c r="U37" s="232">
        <v>0.64159999999999995</v>
      </c>
      <c r="V37" s="232">
        <f>ROUND(E37*U37,2)</f>
        <v>3.21</v>
      </c>
      <c r="W37" s="232"/>
      <c r="X37" s="232" t="s">
        <v>116</v>
      </c>
      <c r="Y37" s="232" t="s">
        <v>117</v>
      </c>
      <c r="Z37" s="212"/>
      <c r="AA37" s="212"/>
      <c r="AB37" s="212"/>
      <c r="AC37" s="212"/>
      <c r="AD37" s="212"/>
      <c r="AE37" s="212"/>
      <c r="AF37" s="212"/>
      <c r="AG37" s="212" t="s">
        <v>135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50">
        <v>19</v>
      </c>
      <c r="B38" s="251" t="s">
        <v>173</v>
      </c>
      <c r="C38" s="261" t="s">
        <v>174</v>
      </c>
      <c r="D38" s="252" t="s">
        <v>123</v>
      </c>
      <c r="E38" s="253">
        <v>10</v>
      </c>
      <c r="F38" s="254"/>
      <c r="G38" s="255">
        <f>ROUND(E38*F38,2)</f>
        <v>0</v>
      </c>
      <c r="H38" s="254"/>
      <c r="I38" s="255">
        <f>ROUND(E38*H38,2)</f>
        <v>0</v>
      </c>
      <c r="J38" s="254"/>
      <c r="K38" s="255">
        <f>ROUND(E38*J38,2)</f>
        <v>0</v>
      </c>
      <c r="L38" s="255">
        <v>21</v>
      </c>
      <c r="M38" s="255">
        <f>G38*(1+L38/100)</f>
        <v>0</v>
      </c>
      <c r="N38" s="253">
        <v>1</v>
      </c>
      <c r="O38" s="253">
        <f>ROUND(E38*N38,2)</f>
        <v>10</v>
      </c>
      <c r="P38" s="253">
        <v>0</v>
      </c>
      <c r="Q38" s="253">
        <f>ROUND(E38*P38,2)</f>
        <v>0</v>
      </c>
      <c r="R38" s="255"/>
      <c r="S38" s="255" t="s">
        <v>149</v>
      </c>
      <c r="T38" s="256" t="s">
        <v>150</v>
      </c>
      <c r="U38" s="232">
        <v>0.23300000000000001</v>
      </c>
      <c r="V38" s="232">
        <f>ROUND(E38*U38,2)</f>
        <v>2.33</v>
      </c>
      <c r="W38" s="232"/>
      <c r="X38" s="232" t="s">
        <v>116</v>
      </c>
      <c r="Y38" s="232" t="s">
        <v>117</v>
      </c>
      <c r="Z38" s="212"/>
      <c r="AA38" s="212"/>
      <c r="AB38" s="212"/>
      <c r="AC38" s="212"/>
      <c r="AD38" s="212"/>
      <c r="AE38" s="212"/>
      <c r="AF38" s="212"/>
      <c r="AG38" s="212" t="s">
        <v>135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50">
        <v>20</v>
      </c>
      <c r="B39" s="251" t="s">
        <v>175</v>
      </c>
      <c r="C39" s="261" t="s">
        <v>176</v>
      </c>
      <c r="D39" s="252" t="s">
        <v>172</v>
      </c>
      <c r="E39" s="253">
        <v>5</v>
      </c>
      <c r="F39" s="254"/>
      <c r="G39" s="255">
        <f>ROUND(E39*F39,2)</f>
        <v>0</v>
      </c>
      <c r="H39" s="254"/>
      <c r="I39" s="255">
        <f>ROUND(E39*H39,2)</f>
        <v>0</v>
      </c>
      <c r="J39" s="254"/>
      <c r="K39" s="255">
        <f>ROUND(E39*J39,2)</f>
        <v>0</v>
      </c>
      <c r="L39" s="255">
        <v>21</v>
      </c>
      <c r="M39" s="255">
        <f>G39*(1+L39/100)</f>
        <v>0</v>
      </c>
      <c r="N39" s="253">
        <v>0.25207000000000002</v>
      </c>
      <c r="O39" s="253">
        <f>ROUND(E39*N39,2)</f>
        <v>1.26</v>
      </c>
      <c r="P39" s="253">
        <v>0</v>
      </c>
      <c r="Q39" s="253">
        <f>ROUND(E39*P39,2)</f>
        <v>0</v>
      </c>
      <c r="R39" s="255"/>
      <c r="S39" s="255" t="s">
        <v>149</v>
      </c>
      <c r="T39" s="256" t="s">
        <v>150</v>
      </c>
      <c r="U39" s="232">
        <v>0.64159999999999995</v>
      </c>
      <c r="V39" s="232">
        <f>ROUND(E39*U39,2)</f>
        <v>3.21</v>
      </c>
      <c r="W39" s="232"/>
      <c r="X39" s="232" t="s">
        <v>116</v>
      </c>
      <c r="Y39" s="232" t="s">
        <v>117</v>
      </c>
      <c r="Z39" s="212"/>
      <c r="AA39" s="212"/>
      <c r="AB39" s="212"/>
      <c r="AC39" s="212"/>
      <c r="AD39" s="212"/>
      <c r="AE39" s="212"/>
      <c r="AF39" s="212"/>
      <c r="AG39" s="212" t="s">
        <v>135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45" outlineLevel="1" x14ac:dyDescent="0.2">
      <c r="A40" s="250">
        <v>21</v>
      </c>
      <c r="B40" s="251" t="s">
        <v>177</v>
      </c>
      <c r="C40" s="261" t="s">
        <v>178</v>
      </c>
      <c r="D40" s="252" t="s">
        <v>143</v>
      </c>
      <c r="E40" s="253">
        <v>5</v>
      </c>
      <c r="F40" s="254"/>
      <c r="G40" s="255">
        <f>ROUND(E40*F40,2)</f>
        <v>0</v>
      </c>
      <c r="H40" s="254"/>
      <c r="I40" s="255">
        <f>ROUND(E40*H40,2)</f>
        <v>0</v>
      </c>
      <c r="J40" s="254"/>
      <c r="K40" s="255">
        <f>ROUND(E40*J40,2)</f>
        <v>0</v>
      </c>
      <c r="L40" s="255">
        <v>21</v>
      </c>
      <c r="M40" s="255">
        <f>G40*(1+L40/100)</f>
        <v>0</v>
      </c>
      <c r="N40" s="253">
        <v>0.13250000000000001</v>
      </c>
      <c r="O40" s="253">
        <f>ROUND(E40*N40,2)</f>
        <v>0.66</v>
      </c>
      <c r="P40" s="253">
        <v>0</v>
      </c>
      <c r="Q40" s="253">
        <f>ROUND(E40*P40,2)</f>
        <v>0</v>
      </c>
      <c r="R40" s="255"/>
      <c r="S40" s="255" t="s">
        <v>149</v>
      </c>
      <c r="T40" s="256" t="s">
        <v>150</v>
      </c>
      <c r="U40" s="232">
        <v>0</v>
      </c>
      <c r="V40" s="232">
        <f>ROUND(E40*U40,2)</f>
        <v>0</v>
      </c>
      <c r="W40" s="232"/>
      <c r="X40" s="232" t="s">
        <v>161</v>
      </c>
      <c r="Y40" s="232" t="s">
        <v>117</v>
      </c>
      <c r="Z40" s="212"/>
      <c r="AA40" s="212"/>
      <c r="AB40" s="212"/>
      <c r="AC40" s="212"/>
      <c r="AD40" s="212"/>
      <c r="AE40" s="212"/>
      <c r="AF40" s="212"/>
      <c r="AG40" s="212" t="s">
        <v>162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x14ac:dyDescent="0.2">
      <c r="A41" s="236" t="s">
        <v>109</v>
      </c>
      <c r="B41" s="237" t="s">
        <v>75</v>
      </c>
      <c r="C41" s="258" t="s">
        <v>76</v>
      </c>
      <c r="D41" s="238"/>
      <c r="E41" s="239"/>
      <c r="F41" s="240"/>
      <c r="G41" s="240">
        <f>SUMIF(AG42:AG44,"&lt;&gt;NOR",G42:G44)</f>
        <v>0</v>
      </c>
      <c r="H41" s="240"/>
      <c r="I41" s="240">
        <f>SUM(I42:I44)</f>
        <v>0</v>
      </c>
      <c r="J41" s="240"/>
      <c r="K41" s="240">
        <f>SUM(K42:K44)</f>
        <v>0</v>
      </c>
      <c r="L41" s="240"/>
      <c r="M41" s="240">
        <f>SUM(M42:M44)</f>
        <v>0</v>
      </c>
      <c r="N41" s="239"/>
      <c r="O41" s="239">
        <f>SUM(O42:O44)</f>
        <v>3.42</v>
      </c>
      <c r="P41" s="239"/>
      <c r="Q41" s="239">
        <f>SUM(Q42:Q44)</f>
        <v>0</v>
      </c>
      <c r="R41" s="240"/>
      <c r="S41" s="240"/>
      <c r="T41" s="241"/>
      <c r="U41" s="235"/>
      <c r="V41" s="235">
        <f>SUM(V42:V44)</f>
        <v>1.1000000000000001</v>
      </c>
      <c r="W41" s="235"/>
      <c r="X41" s="235"/>
      <c r="Y41" s="235"/>
      <c r="AG41" t="s">
        <v>110</v>
      </c>
    </row>
    <row r="42" spans="1:60" ht="22.5" outlineLevel="1" x14ac:dyDescent="0.2">
      <c r="A42" s="243">
        <v>22</v>
      </c>
      <c r="B42" s="244" t="s">
        <v>179</v>
      </c>
      <c r="C42" s="259" t="s">
        <v>180</v>
      </c>
      <c r="D42" s="245" t="s">
        <v>143</v>
      </c>
      <c r="E42" s="246">
        <v>1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6">
        <v>0.51066</v>
      </c>
      <c r="O42" s="246">
        <f>ROUND(E42*N42,2)</f>
        <v>0.51</v>
      </c>
      <c r="P42" s="246">
        <v>0</v>
      </c>
      <c r="Q42" s="246">
        <f>ROUND(E42*P42,2)</f>
        <v>0</v>
      </c>
      <c r="R42" s="248"/>
      <c r="S42" s="248" t="s">
        <v>149</v>
      </c>
      <c r="T42" s="249" t="s">
        <v>150</v>
      </c>
      <c r="U42" s="232">
        <v>1.1000000000000001</v>
      </c>
      <c r="V42" s="232">
        <f>ROUND(E42*U42,2)</f>
        <v>1.1000000000000001</v>
      </c>
      <c r="W42" s="232"/>
      <c r="X42" s="232" t="s">
        <v>116</v>
      </c>
      <c r="Y42" s="232" t="s">
        <v>117</v>
      </c>
      <c r="Z42" s="212"/>
      <c r="AA42" s="212"/>
      <c r="AB42" s="212"/>
      <c r="AC42" s="212"/>
      <c r="AD42" s="212"/>
      <c r="AE42" s="212"/>
      <c r="AF42" s="212"/>
      <c r="AG42" s="212" t="s">
        <v>135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">
      <c r="A43" s="229"/>
      <c r="B43" s="230"/>
      <c r="C43" s="262" t="s">
        <v>181</v>
      </c>
      <c r="D43" s="257"/>
      <c r="E43" s="257"/>
      <c r="F43" s="257"/>
      <c r="G43" s="257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182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50">
        <v>23</v>
      </c>
      <c r="B44" s="251" t="s">
        <v>183</v>
      </c>
      <c r="C44" s="261" t="s">
        <v>184</v>
      </c>
      <c r="D44" s="252" t="s">
        <v>172</v>
      </c>
      <c r="E44" s="253">
        <v>3</v>
      </c>
      <c r="F44" s="254"/>
      <c r="G44" s="255">
        <f>ROUND(E44*F44,2)</f>
        <v>0</v>
      </c>
      <c r="H44" s="254"/>
      <c r="I44" s="255">
        <f>ROUND(E44*H44,2)</f>
        <v>0</v>
      </c>
      <c r="J44" s="254"/>
      <c r="K44" s="255">
        <f>ROUND(E44*J44,2)</f>
        <v>0</v>
      </c>
      <c r="L44" s="255">
        <v>21</v>
      </c>
      <c r="M44" s="255">
        <f>G44*(1+L44/100)</f>
        <v>0</v>
      </c>
      <c r="N44" s="253">
        <v>0.96862999999999999</v>
      </c>
      <c r="O44" s="253">
        <f>ROUND(E44*N44,2)</f>
        <v>2.91</v>
      </c>
      <c r="P44" s="253">
        <v>0</v>
      </c>
      <c r="Q44" s="253">
        <f>ROUND(E44*P44,2)</f>
        <v>0</v>
      </c>
      <c r="R44" s="255"/>
      <c r="S44" s="255" t="s">
        <v>114</v>
      </c>
      <c r="T44" s="256" t="s">
        <v>115</v>
      </c>
      <c r="U44" s="232">
        <v>0</v>
      </c>
      <c r="V44" s="232">
        <f>ROUND(E44*U44,2)</f>
        <v>0</v>
      </c>
      <c r="W44" s="232"/>
      <c r="X44" s="232" t="s">
        <v>185</v>
      </c>
      <c r="Y44" s="232" t="s">
        <v>117</v>
      </c>
      <c r="Z44" s="212"/>
      <c r="AA44" s="212"/>
      <c r="AB44" s="212"/>
      <c r="AC44" s="212"/>
      <c r="AD44" s="212"/>
      <c r="AE44" s="212"/>
      <c r="AF44" s="212"/>
      <c r="AG44" s="212" t="s">
        <v>186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x14ac:dyDescent="0.2">
      <c r="A45" s="236" t="s">
        <v>109</v>
      </c>
      <c r="B45" s="237" t="s">
        <v>77</v>
      </c>
      <c r="C45" s="258" t="s">
        <v>78</v>
      </c>
      <c r="D45" s="238"/>
      <c r="E45" s="239"/>
      <c r="F45" s="240"/>
      <c r="G45" s="240">
        <f>SUMIF(AG46:AG46,"&lt;&gt;NOR",G46:G46)</f>
        <v>0</v>
      </c>
      <c r="H45" s="240"/>
      <c r="I45" s="240">
        <f>SUM(I46:I46)</f>
        <v>0</v>
      </c>
      <c r="J45" s="240"/>
      <c r="K45" s="240">
        <f>SUM(K46:K46)</f>
        <v>0</v>
      </c>
      <c r="L45" s="240"/>
      <c r="M45" s="240">
        <f>SUM(M46:M46)</f>
        <v>0</v>
      </c>
      <c r="N45" s="239"/>
      <c r="O45" s="239">
        <f>SUM(O46:O46)</f>
        <v>0</v>
      </c>
      <c r="P45" s="239"/>
      <c r="Q45" s="239">
        <f>SUM(Q46:Q46)</f>
        <v>0</v>
      </c>
      <c r="R45" s="240"/>
      <c r="S45" s="240"/>
      <c r="T45" s="241"/>
      <c r="U45" s="235"/>
      <c r="V45" s="235">
        <f>SUM(V46:V46)</f>
        <v>4.22</v>
      </c>
      <c r="W45" s="235"/>
      <c r="X45" s="235"/>
      <c r="Y45" s="235"/>
      <c r="AG45" t="s">
        <v>110</v>
      </c>
    </row>
    <row r="46" spans="1:60" ht="22.5" outlineLevel="1" x14ac:dyDescent="0.2">
      <c r="A46" s="250">
        <v>24</v>
      </c>
      <c r="B46" s="251" t="s">
        <v>187</v>
      </c>
      <c r="C46" s="261" t="s">
        <v>188</v>
      </c>
      <c r="D46" s="252" t="s">
        <v>139</v>
      </c>
      <c r="E46" s="253">
        <v>19.958559999999999</v>
      </c>
      <c r="F46" s="254"/>
      <c r="G46" s="255">
        <f>ROUND(E46*F46,2)</f>
        <v>0</v>
      </c>
      <c r="H46" s="254"/>
      <c r="I46" s="255">
        <f>ROUND(E46*H46,2)</f>
        <v>0</v>
      </c>
      <c r="J46" s="254"/>
      <c r="K46" s="255">
        <f>ROUND(E46*J46,2)</f>
        <v>0</v>
      </c>
      <c r="L46" s="255">
        <v>21</v>
      </c>
      <c r="M46" s="255">
        <f>G46*(1+L46/100)</f>
        <v>0</v>
      </c>
      <c r="N46" s="253">
        <v>0</v>
      </c>
      <c r="O46" s="253">
        <f>ROUND(E46*N46,2)</f>
        <v>0</v>
      </c>
      <c r="P46" s="253">
        <v>0</v>
      </c>
      <c r="Q46" s="253">
        <f>ROUND(E46*P46,2)</f>
        <v>0</v>
      </c>
      <c r="R46" s="255"/>
      <c r="S46" s="255" t="s">
        <v>114</v>
      </c>
      <c r="T46" s="256" t="s">
        <v>115</v>
      </c>
      <c r="U46" s="232">
        <v>0.21149999999999999</v>
      </c>
      <c r="V46" s="232">
        <f>ROUND(E46*U46,2)</f>
        <v>4.22</v>
      </c>
      <c r="W46" s="232"/>
      <c r="X46" s="232" t="s">
        <v>116</v>
      </c>
      <c r="Y46" s="232" t="s">
        <v>117</v>
      </c>
      <c r="Z46" s="212"/>
      <c r="AA46" s="212"/>
      <c r="AB46" s="212"/>
      <c r="AC46" s="212"/>
      <c r="AD46" s="212"/>
      <c r="AE46" s="212"/>
      <c r="AF46" s="212"/>
      <c r="AG46" s="212" t="s">
        <v>118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x14ac:dyDescent="0.2">
      <c r="A47" s="236" t="s">
        <v>109</v>
      </c>
      <c r="B47" s="237" t="s">
        <v>79</v>
      </c>
      <c r="C47" s="258" t="s">
        <v>80</v>
      </c>
      <c r="D47" s="238"/>
      <c r="E47" s="239"/>
      <c r="F47" s="240"/>
      <c r="G47" s="240">
        <f>SUMIF(AG48:AG49,"&lt;&gt;NOR",G48:G49)</f>
        <v>0</v>
      </c>
      <c r="H47" s="240"/>
      <c r="I47" s="240">
        <f>SUM(I48:I49)</f>
        <v>0</v>
      </c>
      <c r="J47" s="240"/>
      <c r="K47" s="240">
        <f>SUM(K48:K49)</f>
        <v>0</v>
      </c>
      <c r="L47" s="240"/>
      <c r="M47" s="240">
        <f>SUM(M48:M49)</f>
        <v>0</v>
      </c>
      <c r="N47" s="239"/>
      <c r="O47" s="239">
        <f>SUM(O48:O49)</f>
        <v>0</v>
      </c>
      <c r="P47" s="239"/>
      <c r="Q47" s="239">
        <f>SUM(Q48:Q49)</f>
        <v>0</v>
      </c>
      <c r="R47" s="240"/>
      <c r="S47" s="240"/>
      <c r="T47" s="241"/>
      <c r="U47" s="235"/>
      <c r="V47" s="235">
        <f>SUM(V48:V49)</f>
        <v>34.85</v>
      </c>
      <c r="W47" s="235"/>
      <c r="X47" s="235"/>
      <c r="Y47" s="235"/>
      <c r="AG47" t="s">
        <v>110</v>
      </c>
    </row>
    <row r="48" spans="1:60" ht="22.5" outlineLevel="1" x14ac:dyDescent="0.2">
      <c r="A48" s="250">
        <v>25</v>
      </c>
      <c r="B48" s="251" t="s">
        <v>189</v>
      </c>
      <c r="C48" s="261" t="s">
        <v>190</v>
      </c>
      <c r="D48" s="252" t="s">
        <v>113</v>
      </c>
      <c r="E48" s="253">
        <v>51.6</v>
      </c>
      <c r="F48" s="254"/>
      <c r="G48" s="255">
        <f>ROUND(E48*F48,2)</f>
        <v>0</v>
      </c>
      <c r="H48" s="254"/>
      <c r="I48" s="255">
        <f>ROUND(E48*H48,2)</f>
        <v>0</v>
      </c>
      <c r="J48" s="254"/>
      <c r="K48" s="255">
        <f>ROUND(E48*J48,2)</f>
        <v>0</v>
      </c>
      <c r="L48" s="255">
        <v>21</v>
      </c>
      <c r="M48" s="255">
        <f>G48*(1+L48/100)</f>
        <v>0</v>
      </c>
      <c r="N48" s="253">
        <v>0</v>
      </c>
      <c r="O48" s="253">
        <f>ROUND(E48*N48,2)</f>
        <v>0</v>
      </c>
      <c r="P48" s="253">
        <v>0</v>
      </c>
      <c r="Q48" s="253">
        <f>ROUND(E48*P48,2)</f>
        <v>0</v>
      </c>
      <c r="R48" s="255"/>
      <c r="S48" s="255" t="s">
        <v>114</v>
      </c>
      <c r="T48" s="256" t="s">
        <v>115</v>
      </c>
      <c r="U48" s="232">
        <v>0.66300000000000003</v>
      </c>
      <c r="V48" s="232">
        <f>ROUND(E48*U48,2)</f>
        <v>34.21</v>
      </c>
      <c r="W48" s="232"/>
      <c r="X48" s="232" t="s">
        <v>116</v>
      </c>
      <c r="Y48" s="232" t="s">
        <v>117</v>
      </c>
      <c r="Z48" s="212"/>
      <c r="AA48" s="212"/>
      <c r="AB48" s="212"/>
      <c r="AC48" s="212"/>
      <c r="AD48" s="212"/>
      <c r="AE48" s="212"/>
      <c r="AF48" s="212"/>
      <c r="AG48" s="212" t="s">
        <v>191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43">
        <v>26</v>
      </c>
      <c r="B49" s="244" t="s">
        <v>192</v>
      </c>
      <c r="C49" s="259" t="s">
        <v>193</v>
      </c>
      <c r="D49" s="245" t="s">
        <v>123</v>
      </c>
      <c r="E49" s="246">
        <v>12.8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6">
        <v>2.0000000000000002E-5</v>
      </c>
      <c r="O49" s="246">
        <f>ROUND(E49*N49,2)</f>
        <v>0</v>
      </c>
      <c r="P49" s="246">
        <v>0</v>
      </c>
      <c r="Q49" s="246">
        <f>ROUND(E49*P49,2)</f>
        <v>0</v>
      </c>
      <c r="R49" s="248"/>
      <c r="S49" s="248" t="s">
        <v>114</v>
      </c>
      <c r="T49" s="249" t="s">
        <v>115</v>
      </c>
      <c r="U49" s="232">
        <v>0.05</v>
      </c>
      <c r="V49" s="232">
        <f>ROUND(E49*U49,2)</f>
        <v>0.64</v>
      </c>
      <c r="W49" s="232"/>
      <c r="X49" s="232" t="s">
        <v>116</v>
      </c>
      <c r="Y49" s="232" t="s">
        <v>117</v>
      </c>
      <c r="Z49" s="212"/>
      <c r="AA49" s="212"/>
      <c r="AB49" s="212"/>
      <c r="AC49" s="212"/>
      <c r="AD49" s="212"/>
      <c r="AE49" s="212"/>
      <c r="AF49" s="212"/>
      <c r="AG49" s="212" t="s">
        <v>135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x14ac:dyDescent="0.2">
      <c r="A50" s="3"/>
      <c r="B50" s="4"/>
      <c r="C50" s="263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v>15</v>
      </c>
      <c r="AF50">
        <v>21</v>
      </c>
      <c r="AG50" t="s">
        <v>95</v>
      </c>
    </row>
    <row r="51" spans="1:60" x14ac:dyDescent="0.2">
      <c r="A51" s="215"/>
      <c r="B51" s="216" t="s">
        <v>31</v>
      </c>
      <c r="C51" s="264"/>
      <c r="D51" s="217"/>
      <c r="E51" s="218"/>
      <c r="F51" s="218"/>
      <c r="G51" s="242">
        <f>G8+G22+G33+G36+G41+G45+G47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E51">
        <f>SUMIF(L7:L49,AE50,G7:G49)</f>
        <v>0</v>
      </c>
      <c r="AF51">
        <f>SUMIF(L7:L49,AF50,G7:G49)</f>
        <v>0</v>
      </c>
      <c r="AG51" t="s">
        <v>194</v>
      </c>
    </row>
    <row r="52" spans="1:60" x14ac:dyDescent="0.2">
      <c r="A52" s="3"/>
      <c r="B52" s="4"/>
      <c r="C52" s="263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60" x14ac:dyDescent="0.2">
      <c r="A53" s="3"/>
      <c r="B53" s="4"/>
      <c r="C53" s="263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60" x14ac:dyDescent="0.2">
      <c r="A54" s="219" t="s">
        <v>195</v>
      </c>
      <c r="B54" s="219"/>
      <c r="C54" s="265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60" x14ac:dyDescent="0.2">
      <c r="A55" s="220"/>
      <c r="B55" s="221"/>
      <c r="C55" s="266"/>
      <c r="D55" s="221"/>
      <c r="E55" s="221"/>
      <c r="F55" s="221"/>
      <c r="G55" s="22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G55" t="s">
        <v>196</v>
      </c>
    </row>
    <row r="56" spans="1:60" x14ac:dyDescent="0.2">
      <c r="A56" s="223"/>
      <c r="B56" s="224"/>
      <c r="C56" s="267"/>
      <c r="D56" s="224"/>
      <c r="E56" s="224"/>
      <c r="F56" s="224"/>
      <c r="G56" s="22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">
      <c r="A57" s="223"/>
      <c r="B57" s="224"/>
      <c r="C57" s="267"/>
      <c r="D57" s="224"/>
      <c r="E57" s="224"/>
      <c r="F57" s="224"/>
      <c r="G57" s="22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223"/>
      <c r="B58" s="224"/>
      <c r="C58" s="267"/>
      <c r="D58" s="224"/>
      <c r="E58" s="224"/>
      <c r="F58" s="224"/>
      <c r="G58" s="22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A59" s="226"/>
      <c r="B59" s="227"/>
      <c r="C59" s="268"/>
      <c r="D59" s="227"/>
      <c r="E59" s="227"/>
      <c r="F59" s="227"/>
      <c r="G59" s="228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3"/>
      <c r="B60" s="4"/>
      <c r="C60" s="263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C61" s="269"/>
      <c r="D61" s="10"/>
      <c r="AG61" t="s">
        <v>197</v>
      </c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1:G1"/>
    <mergeCell ref="C2:G2"/>
    <mergeCell ref="C3:G3"/>
    <mergeCell ref="C4:G4"/>
    <mergeCell ref="A54:C54"/>
    <mergeCell ref="A55:G59"/>
    <mergeCell ref="C43:G4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3B27A-5FF7-4E92-A7C6-A4C9F076638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83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84</v>
      </c>
    </row>
    <row r="3" spans="1:60" ht="24.95" customHeight="1" x14ac:dyDescent="0.2">
      <c r="A3" s="198" t="s">
        <v>9</v>
      </c>
      <c r="B3" s="49" t="s">
        <v>46</v>
      </c>
      <c r="C3" s="201" t="s">
        <v>44</v>
      </c>
      <c r="D3" s="199"/>
      <c r="E3" s="199"/>
      <c r="F3" s="199"/>
      <c r="G3" s="200"/>
      <c r="AC3" s="176" t="s">
        <v>84</v>
      </c>
      <c r="AG3" t="s">
        <v>85</v>
      </c>
    </row>
    <row r="4" spans="1:60" ht="24.95" customHeight="1" x14ac:dyDescent="0.2">
      <c r="A4" s="202" t="s">
        <v>10</v>
      </c>
      <c r="B4" s="203" t="s">
        <v>49</v>
      </c>
      <c r="C4" s="204" t="s">
        <v>50</v>
      </c>
      <c r="D4" s="205"/>
      <c r="E4" s="205"/>
      <c r="F4" s="205"/>
      <c r="G4" s="206"/>
      <c r="AG4" t="s">
        <v>86</v>
      </c>
    </row>
    <row r="5" spans="1:60" x14ac:dyDescent="0.2">
      <c r="D5" s="10"/>
    </row>
    <row r="6" spans="1:60" ht="38.25" x14ac:dyDescent="0.2">
      <c r="A6" s="208" t="s">
        <v>87</v>
      </c>
      <c r="B6" s="210" t="s">
        <v>88</v>
      </c>
      <c r="C6" s="210" t="s">
        <v>89</v>
      </c>
      <c r="D6" s="209" t="s">
        <v>90</v>
      </c>
      <c r="E6" s="208" t="s">
        <v>91</v>
      </c>
      <c r="F6" s="207" t="s">
        <v>92</v>
      </c>
      <c r="G6" s="208" t="s">
        <v>31</v>
      </c>
      <c r="H6" s="211" t="s">
        <v>32</v>
      </c>
      <c r="I6" s="211" t="s">
        <v>93</v>
      </c>
      <c r="J6" s="211" t="s">
        <v>33</v>
      </c>
      <c r="K6" s="211" t="s">
        <v>94</v>
      </c>
      <c r="L6" s="211" t="s">
        <v>95</v>
      </c>
      <c r="M6" s="211" t="s">
        <v>96</v>
      </c>
      <c r="N6" s="211" t="s">
        <v>97</v>
      </c>
      <c r="O6" s="211" t="s">
        <v>98</v>
      </c>
      <c r="P6" s="211" t="s">
        <v>99</v>
      </c>
      <c r="Q6" s="211" t="s">
        <v>100</v>
      </c>
      <c r="R6" s="211" t="s">
        <v>101</v>
      </c>
      <c r="S6" s="211" t="s">
        <v>102</v>
      </c>
      <c r="T6" s="211" t="s">
        <v>103</v>
      </c>
      <c r="U6" s="211" t="s">
        <v>104</v>
      </c>
      <c r="V6" s="211" t="s">
        <v>105</v>
      </c>
      <c r="W6" s="211" t="s">
        <v>106</v>
      </c>
      <c r="X6" s="211" t="s">
        <v>107</v>
      </c>
      <c r="Y6" s="211" t="s">
        <v>108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6" t="s">
        <v>109</v>
      </c>
      <c r="B8" s="237" t="s">
        <v>43</v>
      </c>
      <c r="C8" s="258" t="s">
        <v>68</v>
      </c>
      <c r="D8" s="238"/>
      <c r="E8" s="239"/>
      <c r="F8" s="240"/>
      <c r="G8" s="240">
        <f>SUMIF(AG9:AG20,"&lt;&gt;NOR",G9:G20)</f>
        <v>0</v>
      </c>
      <c r="H8" s="240"/>
      <c r="I8" s="240">
        <f>SUM(I9:I20)</f>
        <v>0</v>
      </c>
      <c r="J8" s="240"/>
      <c r="K8" s="240">
        <f>SUM(K9:K20)</f>
        <v>0</v>
      </c>
      <c r="L8" s="240"/>
      <c r="M8" s="240">
        <f>SUM(M9:M20)</f>
        <v>0</v>
      </c>
      <c r="N8" s="239"/>
      <c r="O8" s="239">
        <f>SUM(O9:O20)</f>
        <v>0.03</v>
      </c>
      <c r="P8" s="239"/>
      <c r="Q8" s="239">
        <f>SUM(Q9:Q20)</f>
        <v>0</v>
      </c>
      <c r="R8" s="240"/>
      <c r="S8" s="240"/>
      <c r="T8" s="241"/>
      <c r="U8" s="235"/>
      <c r="V8" s="235">
        <f>SUM(V9:V20)</f>
        <v>42.18</v>
      </c>
      <c r="W8" s="235"/>
      <c r="X8" s="235"/>
      <c r="Y8" s="235"/>
      <c r="AG8" t="s">
        <v>110</v>
      </c>
    </row>
    <row r="9" spans="1:60" ht="22.5" outlineLevel="1" x14ac:dyDescent="0.2">
      <c r="A9" s="243">
        <v>1</v>
      </c>
      <c r="B9" s="244" t="s">
        <v>111</v>
      </c>
      <c r="C9" s="259" t="s">
        <v>112</v>
      </c>
      <c r="D9" s="245" t="s">
        <v>113</v>
      </c>
      <c r="E9" s="246">
        <v>28.9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114</v>
      </c>
      <c r="T9" s="249" t="s">
        <v>115</v>
      </c>
      <c r="U9" s="232">
        <v>0.26666000000000001</v>
      </c>
      <c r="V9" s="232">
        <f>ROUND(E9*U9,2)</f>
        <v>7.71</v>
      </c>
      <c r="W9" s="232"/>
      <c r="X9" s="232" t="s">
        <v>116</v>
      </c>
      <c r="Y9" s="232" t="s">
        <v>117</v>
      </c>
      <c r="Z9" s="212"/>
      <c r="AA9" s="212"/>
      <c r="AB9" s="212"/>
      <c r="AC9" s="212"/>
      <c r="AD9" s="212"/>
      <c r="AE9" s="212"/>
      <c r="AF9" s="212"/>
      <c r="AG9" s="212" t="s">
        <v>118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60" t="s">
        <v>198</v>
      </c>
      <c r="D10" s="233"/>
      <c r="E10" s="234">
        <v>28.9</v>
      </c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120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50">
        <v>2</v>
      </c>
      <c r="B11" s="251" t="s">
        <v>121</v>
      </c>
      <c r="C11" s="261" t="s">
        <v>122</v>
      </c>
      <c r="D11" s="252" t="s">
        <v>123</v>
      </c>
      <c r="E11" s="253">
        <v>38.4</v>
      </c>
      <c r="F11" s="254"/>
      <c r="G11" s="255">
        <f>ROUND(E11*F11,2)</f>
        <v>0</v>
      </c>
      <c r="H11" s="254"/>
      <c r="I11" s="255">
        <f>ROUND(E11*H11,2)</f>
        <v>0</v>
      </c>
      <c r="J11" s="254"/>
      <c r="K11" s="255">
        <f>ROUND(E11*J11,2)</f>
        <v>0</v>
      </c>
      <c r="L11" s="255">
        <v>21</v>
      </c>
      <c r="M11" s="255">
        <f>G11*(1+L11/100)</f>
        <v>0</v>
      </c>
      <c r="N11" s="253">
        <v>0</v>
      </c>
      <c r="O11" s="253">
        <f>ROUND(E11*N11,2)</f>
        <v>0</v>
      </c>
      <c r="P11" s="253">
        <v>0</v>
      </c>
      <c r="Q11" s="253">
        <f>ROUND(E11*P11,2)</f>
        <v>0</v>
      </c>
      <c r="R11" s="255"/>
      <c r="S11" s="255" t="s">
        <v>114</v>
      </c>
      <c r="T11" s="256" t="s">
        <v>115</v>
      </c>
      <c r="U11" s="232">
        <v>0.32700000000000001</v>
      </c>
      <c r="V11" s="232">
        <f>ROUND(E11*U11,2)</f>
        <v>12.56</v>
      </c>
      <c r="W11" s="232"/>
      <c r="X11" s="232" t="s">
        <v>116</v>
      </c>
      <c r="Y11" s="232" t="s">
        <v>117</v>
      </c>
      <c r="Z11" s="212"/>
      <c r="AA11" s="212"/>
      <c r="AB11" s="212"/>
      <c r="AC11" s="212"/>
      <c r="AD11" s="212"/>
      <c r="AE11" s="212"/>
      <c r="AF11" s="212"/>
      <c r="AG11" s="212" t="s">
        <v>118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43">
        <v>3</v>
      </c>
      <c r="B12" s="244" t="s">
        <v>125</v>
      </c>
      <c r="C12" s="259" t="s">
        <v>126</v>
      </c>
      <c r="D12" s="245" t="s">
        <v>123</v>
      </c>
      <c r="E12" s="246">
        <v>38.4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6.9999999999999999E-4</v>
      </c>
      <c r="O12" s="246">
        <f>ROUND(E12*N12,2)</f>
        <v>0.03</v>
      </c>
      <c r="P12" s="246">
        <v>0</v>
      </c>
      <c r="Q12" s="246">
        <f>ROUND(E12*P12,2)</f>
        <v>0</v>
      </c>
      <c r="R12" s="248"/>
      <c r="S12" s="248" t="s">
        <v>114</v>
      </c>
      <c r="T12" s="249" t="s">
        <v>115</v>
      </c>
      <c r="U12" s="232">
        <v>0.156</v>
      </c>
      <c r="V12" s="232">
        <f>ROUND(E12*U12,2)</f>
        <v>5.99</v>
      </c>
      <c r="W12" s="232"/>
      <c r="X12" s="232" t="s">
        <v>116</v>
      </c>
      <c r="Y12" s="232" t="s">
        <v>117</v>
      </c>
      <c r="Z12" s="212"/>
      <c r="AA12" s="212"/>
      <c r="AB12" s="212"/>
      <c r="AC12" s="212"/>
      <c r="AD12" s="212"/>
      <c r="AE12" s="212"/>
      <c r="AF12" s="212"/>
      <c r="AG12" s="212" t="s">
        <v>118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">
      <c r="A13" s="229"/>
      <c r="B13" s="230"/>
      <c r="C13" s="260" t="s">
        <v>199</v>
      </c>
      <c r="D13" s="233"/>
      <c r="E13" s="234">
        <v>38.4</v>
      </c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120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 x14ac:dyDescent="0.2">
      <c r="A14" s="250">
        <v>4</v>
      </c>
      <c r="B14" s="251" t="s">
        <v>127</v>
      </c>
      <c r="C14" s="261" t="s">
        <v>128</v>
      </c>
      <c r="D14" s="252" t="s">
        <v>113</v>
      </c>
      <c r="E14" s="253">
        <v>20</v>
      </c>
      <c r="F14" s="254"/>
      <c r="G14" s="255">
        <f>ROUND(E14*F14,2)</f>
        <v>0</v>
      </c>
      <c r="H14" s="254"/>
      <c r="I14" s="255">
        <f>ROUND(E14*H14,2)</f>
        <v>0</v>
      </c>
      <c r="J14" s="254"/>
      <c r="K14" s="255">
        <f>ROUND(E14*J14,2)</f>
        <v>0</v>
      </c>
      <c r="L14" s="255">
        <v>21</v>
      </c>
      <c r="M14" s="255">
        <f>G14*(1+L14/100)</f>
        <v>0</v>
      </c>
      <c r="N14" s="253">
        <v>0</v>
      </c>
      <c r="O14" s="253">
        <f>ROUND(E14*N14,2)</f>
        <v>0</v>
      </c>
      <c r="P14" s="253">
        <v>0</v>
      </c>
      <c r="Q14" s="253">
        <f>ROUND(E14*P14,2)</f>
        <v>0</v>
      </c>
      <c r="R14" s="255"/>
      <c r="S14" s="255" t="s">
        <v>114</v>
      </c>
      <c r="T14" s="256" t="s">
        <v>115</v>
      </c>
      <c r="U14" s="232">
        <v>0.34499999999999997</v>
      </c>
      <c r="V14" s="232">
        <f>ROUND(E14*U14,2)</f>
        <v>6.9</v>
      </c>
      <c r="W14" s="232"/>
      <c r="X14" s="232" t="s">
        <v>116</v>
      </c>
      <c r="Y14" s="232" t="s">
        <v>117</v>
      </c>
      <c r="Z14" s="212"/>
      <c r="AA14" s="212"/>
      <c r="AB14" s="212"/>
      <c r="AC14" s="212"/>
      <c r="AD14" s="212"/>
      <c r="AE14" s="212"/>
      <c r="AF14" s="212"/>
      <c r="AG14" s="212" t="s">
        <v>118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43">
        <v>5</v>
      </c>
      <c r="B15" s="244" t="s">
        <v>130</v>
      </c>
      <c r="C15" s="259" t="s">
        <v>131</v>
      </c>
      <c r="D15" s="245" t="s">
        <v>113</v>
      </c>
      <c r="E15" s="246">
        <v>16.399999999999999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8"/>
      <c r="S15" s="248" t="s">
        <v>114</v>
      </c>
      <c r="T15" s="249" t="s">
        <v>115</v>
      </c>
      <c r="U15" s="232">
        <v>0.20200000000000001</v>
      </c>
      <c r="V15" s="232">
        <f>ROUND(E15*U15,2)</f>
        <v>3.31</v>
      </c>
      <c r="W15" s="232"/>
      <c r="X15" s="232" t="s">
        <v>116</v>
      </c>
      <c r="Y15" s="232" t="s">
        <v>117</v>
      </c>
      <c r="Z15" s="212"/>
      <c r="AA15" s="212"/>
      <c r="AB15" s="212"/>
      <c r="AC15" s="212"/>
      <c r="AD15" s="212"/>
      <c r="AE15" s="212"/>
      <c r="AF15" s="212"/>
      <c r="AG15" s="212" t="s">
        <v>118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29"/>
      <c r="B16" s="230"/>
      <c r="C16" s="260" t="s">
        <v>200</v>
      </c>
      <c r="D16" s="233"/>
      <c r="E16" s="234">
        <v>16.399999999999999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120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43">
        <v>6</v>
      </c>
      <c r="B17" s="244" t="s">
        <v>133</v>
      </c>
      <c r="C17" s="259" t="s">
        <v>134</v>
      </c>
      <c r="D17" s="245" t="s">
        <v>113</v>
      </c>
      <c r="E17" s="246">
        <v>3.6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8"/>
      <c r="S17" s="248" t="s">
        <v>114</v>
      </c>
      <c r="T17" s="249" t="s">
        <v>115</v>
      </c>
      <c r="U17" s="232">
        <v>1.587</v>
      </c>
      <c r="V17" s="232">
        <f>ROUND(E17*U17,2)</f>
        <v>5.71</v>
      </c>
      <c r="W17" s="232"/>
      <c r="X17" s="232" t="s">
        <v>116</v>
      </c>
      <c r="Y17" s="232" t="s">
        <v>117</v>
      </c>
      <c r="Z17" s="212"/>
      <c r="AA17" s="212"/>
      <c r="AB17" s="212"/>
      <c r="AC17" s="212"/>
      <c r="AD17" s="212"/>
      <c r="AE17" s="212"/>
      <c r="AF17" s="212"/>
      <c r="AG17" s="212" t="s">
        <v>135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">
      <c r="A18" s="229"/>
      <c r="B18" s="230"/>
      <c r="C18" s="260" t="s">
        <v>201</v>
      </c>
      <c r="D18" s="233"/>
      <c r="E18" s="234">
        <v>3.6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120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43">
        <v>7</v>
      </c>
      <c r="B19" s="244" t="s">
        <v>137</v>
      </c>
      <c r="C19" s="259" t="s">
        <v>138</v>
      </c>
      <c r="D19" s="245" t="s">
        <v>139</v>
      </c>
      <c r="E19" s="246">
        <v>25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8"/>
      <c r="S19" s="248" t="s">
        <v>114</v>
      </c>
      <c r="T19" s="249" t="s">
        <v>115</v>
      </c>
      <c r="U19" s="232">
        <v>0</v>
      </c>
      <c r="V19" s="232">
        <f>ROUND(E19*U19,2)</f>
        <v>0</v>
      </c>
      <c r="W19" s="232"/>
      <c r="X19" s="232" t="s">
        <v>116</v>
      </c>
      <c r="Y19" s="232" t="s">
        <v>117</v>
      </c>
      <c r="Z19" s="212"/>
      <c r="AA19" s="212"/>
      <c r="AB19" s="212"/>
      <c r="AC19" s="212"/>
      <c r="AD19" s="212"/>
      <c r="AE19" s="212"/>
      <c r="AF19" s="212"/>
      <c r="AG19" s="212" t="s">
        <v>135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">
      <c r="A20" s="229"/>
      <c r="B20" s="230"/>
      <c r="C20" s="260" t="s">
        <v>202</v>
      </c>
      <c r="D20" s="233"/>
      <c r="E20" s="234">
        <v>25</v>
      </c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120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x14ac:dyDescent="0.2">
      <c r="A21" s="236" t="s">
        <v>109</v>
      </c>
      <c r="B21" s="237" t="s">
        <v>69</v>
      </c>
      <c r="C21" s="258" t="s">
        <v>70</v>
      </c>
      <c r="D21" s="238"/>
      <c r="E21" s="239"/>
      <c r="F21" s="240"/>
      <c r="G21" s="240">
        <f>SUMIF(AG22:AG31,"&lt;&gt;NOR",G22:G31)</f>
        <v>0</v>
      </c>
      <c r="H21" s="240"/>
      <c r="I21" s="240">
        <f>SUM(I22:I31)</f>
        <v>0</v>
      </c>
      <c r="J21" s="240"/>
      <c r="K21" s="240">
        <f>SUM(K22:K31)</f>
        <v>0</v>
      </c>
      <c r="L21" s="240"/>
      <c r="M21" s="240">
        <f>SUM(M22:M31)</f>
        <v>0</v>
      </c>
      <c r="N21" s="239"/>
      <c r="O21" s="239">
        <f>SUM(O22:O31)</f>
        <v>8.27</v>
      </c>
      <c r="P21" s="239"/>
      <c r="Q21" s="239">
        <f>SUM(Q22:Q31)</f>
        <v>0</v>
      </c>
      <c r="R21" s="240"/>
      <c r="S21" s="240"/>
      <c r="T21" s="241"/>
      <c r="U21" s="235"/>
      <c r="V21" s="235">
        <f>SUM(V22:V31)</f>
        <v>17.149999999999999</v>
      </c>
      <c r="W21" s="235"/>
      <c r="X21" s="235"/>
      <c r="Y21" s="235"/>
      <c r="AG21" t="s">
        <v>110</v>
      </c>
    </row>
    <row r="22" spans="1:60" ht="22.5" outlineLevel="1" x14ac:dyDescent="0.2">
      <c r="A22" s="250">
        <v>8</v>
      </c>
      <c r="B22" s="251" t="s">
        <v>141</v>
      </c>
      <c r="C22" s="261" t="s">
        <v>142</v>
      </c>
      <c r="D22" s="252" t="s">
        <v>143</v>
      </c>
      <c r="E22" s="253">
        <v>42</v>
      </c>
      <c r="F22" s="254"/>
      <c r="G22" s="255">
        <f>ROUND(E22*F22,2)</f>
        <v>0</v>
      </c>
      <c r="H22" s="254"/>
      <c r="I22" s="255">
        <f>ROUND(E22*H22,2)</f>
        <v>0</v>
      </c>
      <c r="J22" s="254"/>
      <c r="K22" s="255">
        <f>ROUND(E22*J22,2)</f>
        <v>0</v>
      </c>
      <c r="L22" s="255">
        <v>21</v>
      </c>
      <c r="M22" s="255">
        <f>G22*(1+L22/100)</f>
        <v>0</v>
      </c>
      <c r="N22" s="253">
        <v>0</v>
      </c>
      <c r="O22" s="253">
        <f>ROUND(E22*N22,2)</f>
        <v>0</v>
      </c>
      <c r="P22" s="253">
        <v>0</v>
      </c>
      <c r="Q22" s="253">
        <f>ROUND(E22*P22,2)</f>
        <v>0</v>
      </c>
      <c r="R22" s="255"/>
      <c r="S22" s="255" t="s">
        <v>114</v>
      </c>
      <c r="T22" s="256" t="s">
        <v>115</v>
      </c>
      <c r="U22" s="232">
        <v>0.27</v>
      </c>
      <c r="V22" s="232">
        <f>ROUND(E22*U22,2)</f>
        <v>11.34</v>
      </c>
      <c r="W22" s="232"/>
      <c r="X22" s="232" t="s">
        <v>116</v>
      </c>
      <c r="Y22" s="232" t="s">
        <v>117</v>
      </c>
      <c r="Z22" s="212"/>
      <c r="AA22" s="212"/>
      <c r="AB22" s="212"/>
      <c r="AC22" s="212"/>
      <c r="AD22" s="212"/>
      <c r="AE22" s="212"/>
      <c r="AF22" s="212"/>
      <c r="AG22" s="212" t="s">
        <v>135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50">
        <v>9</v>
      </c>
      <c r="B23" s="251" t="s">
        <v>144</v>
      </c>
      <c r="C23" s="261" t="s">
        <v>145</v>
      </c>
      <c r="D23" s="252" t="s">
        <v>123</v>
      </c>
      <c r="E23" s="253">
        <v>44.8</v>
      </c>
      <c r="F23" s="254"/>
      <c r="G23" s="255">
        <f>ROUND(E23*F23,2)</f>
        <v>0</v>
      </c>
      <c r="H23" s="254"/>
      <c r="I23" s="255">
        <f>ROUND(E23*H23,2)</f>
        <v>0</v>
      </c>
      <c r="J23" s="254"/>
      <c r="K23" s="255">
        <f>ROUND(E23*J23,2)</f>
        <v>0</v>
      </c>
      <c r="L23" s="255">
        <v>21</v>
      </c>
      <c r="M23" s="255">
        <f>G23*(1+L23/100)</f>
        <v>0</v>
      </c>
      <c r="N23" s="253">
        <v>4.0000000000000003E-5</v>
      </c>
      <c r="O23" s="253">
        <f>ROUND(E23*N23,2)</f>
        <v>0</v>
      </c>
      <c r="P23" s="253">
        <v>0</v>
      </c>
      <c r="Q23" s="253">
        <f>ROUND(E23*P23,2)</f>
        <v>0</v>
      </c>
      <c r="R23" s="255"/>
      <c r="S23" s="255" t="s">
        <v>114</v>
      </c>
      <c r="T23" s="256" t="s">
        <v>115</v>
      </c>
      <c r="U23" s="232">
        <v>0.06</v>
      </c>
      <c r="V23" s="232">
        <f>ROUND(E23*U23,2)</f>
        <v>2.69</v>
      </c>
      <c r="W23" s="232"/>
      <c r="X23" s="232" t="s">
        <v>116</v>
      </c>
      <c r="Y23" s="232" t="s">
        <v>117</v>
      </c>
      <c r="Z23" s="212"/>
      <c r="AA23" s="212"/>
      <c r="AB23" s="212"/>
      <c r="AC23" s="212"/>
      <c r="AD23" s="212"/>
      <c r="AE23" s="212"/>
      <c r="AF23" s="212"/>
      <c r="AG23" s="212" t="s">
        <v>118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50">
        <v>10</v>
      </c>
      <c r="B24" s="251" t="s">
        <v>146</v>
      </c>
      <c r="C24" s="261" t="s">
        <v>147</v>
      </c>
      <c r="D24" s="252" t="s">
        <v>148</v>
      </c>
      <c r="E24" s="253">
        <v>3</v>
      </c>
      <c r="F24" s="254"/>
      <c r="G24" s="255">
        <f>ROUND(E24*F24,2)</f>
        <v>0</v>
      </c>
      <c r="H24" s="254"/>
      <c r="I24" s="255">
        <f>ROUND(E24*H24,2)</f>
        <v>0</v>
      </c>
      <c r="J24" s="254"/>
      <c r="K24" s="255">
        <f>ROUND(E24*J24,2)</f>
        <v>0</v>
      </c>
      <c r="L24" s="255">
        <v>21</v>
      </c>
      <c r="M24" s="255">
        <f>G24*(1+L24/100)</f>
        <v>0</v>
      </c>
      <c r="N24" s="253">
        <v>0</v>
      </c>
      <c r="O24" s="253">
        <f>ROUND(E24*N24,2)</f>
        <v>0</v>
      </c>
      <c r="P24" s="253">
        <v>0</v>
      </c>
      <c r="Q24" s="253">
        <f>ROUND(E24*P24,2)</f>
        <v>0</v>
      </c>
      <c r="R24" s="255"/>
      <c r="S24" s="255" t="s">
        <v>149</v>
      </c>
      <c r="T24" s="256" t="s">
        <v>150</v>
      </c>
      <c r="U24" s="232">
        <v>0</v>
      </c>
      <c r="V24" s="232">
        <f>ROUND(E24*U24,2)</f>
        <v>0</v>
      </c>
      <c r="W24" s="232"/>
      <c r="X24" s="232" t="s">
        <v>116</v>
      </c>
      <c r="Y24" s="232" t="s">
        <v>117</v>
      </c>
      <c r="Z24" s="212"/>
      <c r="AA24" s="212"/>
      <c r="AB24" s="212"/>
      <c r="AC24" s="212"/>
      <c r="AD24" s="212"/>
      <c r="AE24" s="212"/>
      <c r="AF24" s="212"/>
      <c r="AG24" s="212" t="s">
        <v>135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50">
        <v>11</v>
      </c>
      <c r="B25" s="251" t="s">
        <v>151</v>
      </c>
      <c r="C25" s="261" t="s">
        <v>152</v>
      </c>
      <c r="D25" s="252" t="s">
        <v>148</v>
      </c>
      <c r="E25" s="253">
        <v>15</v>
      </c>
      <c r="F25" s="254"/>
      <c r="G25" s="255">
        <f>ROUND(E25*F25,2)</f>
        <v>0</v>
      </c>
      <c r="H25" s="254"/>
      <c r="I25" s="255">
        <f>ROUND(E25*H25,2)</f>
        <v>0</v>
      </c>
      <c r="J25" s="254"/>
      <c r="K25" s="255">
        <f>ROUND(E25*J25,2)</f>
        <v>0</v>
      </c>
      <c r="L25" s="255">
        <v>21</v>
      </c>
      <c r="M25" s="255">
        <f>G25*(1+L25/100)</f>
        <v>0</v>
      </c>
      <c r="N25" s="253">
        <v>0</v>
      </c>
      <c r="O25" s="253">
        <f>ROUND(E25*N25,2)</f>
        <v>0</v>
      </c>
      <c r="P25" s="253">
        <v>0</v>
      </c>
      <c r="Q25" s="253">
        <f>ROUND(E25*P25,2)</f>
        <v>0</v>
      </c>
      <c r="R25" s="255"/>
      <c r="S25" s="255" t="s">
        <v>149</v>
      </c>
      <c r="T25" s="256" t="s">
        <v>150</v>
      </c>
      <c r="U25" s="232">
        <v>0</v>
      </c>
      <c r="V25" s="232">
        <f>ROUND(E25*U25,2)</f>
        <v>0</v>
      </c>
      <c r="W25" s="232"/>
      <c r="X25" s="232" t="s">
        <v>116</v>
      </c>
      <c r="Y25" s="232" t="s">
        <v>117</v>
      </c>
      <c r="Z25" s="212"/>
      <c r="AA25" s="212"/>
      <c r="AB25" s="212"/>
      <c r="AC25" s="212"/>
      <c r="AD25" s="212"/>
      <c r="AE25" s="212"/>
      <c r="AF25" s="212"/>
      <c r="AG25" s="212" t="s">
        <v>135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50">
        <v>12</v>
      </c>
      <c r="B26" s="251" t="s">
        <v>153</v>
      </c>
      <c r="C26" s="261" t="s">
        <v>154</v>
      </c>
      <c r="D26" s="252" t="s">
        <v>148</v>
      </c>
      <c r="E26" s="253">
        <v>96</v>
      </c>
      <c r="F26" s="254"/>
      <c r="G26" s="255">
        <f>ROUND(E26*F26,2)</f>
        <v>0</v>
      </c>
      <c r="H26" s="254"/>
      <c r="I26" s="255">
        <f>ROUND(E26*H26,2)</f>
        <v>0</v>
      </c>
      <c r="J26" s="254"/>
      <c r="K26" s="255">
        <f>ROUND(E26*J26,2)</f>
        <v>0</v>
      </c>
      <c r="L26" s="255">
        <v>21</v>
      </c>
      <c r="M26" s="255">
        <f>G26*(1+L26/100)</f>
        <v>0</v>
      </c>
      <c r="N26" s="253">
        <v>0</v>
      </c>
      <c r="O26" s="253">
        <f>ROUND(E26*N26,2)</f>
        <v>0</v>
      </c>
      <c r="P26" s="253">
        <v>0</v>
      </c>
      <c r="Q26" s="253">
        <f>ROUND(E26*P26,2)</f>
        <v>0</v>
      </c>
      <c r="R26" s="255"/>
      <c r="S26" s="255" t="s">
        <v>149</v>
      </c>
      <c r="T26" s="256" t="s">
        <v>150</v>
      </c>
      <c r="U26" s="232">
        <v>0</v>
      </c>
      <c r="V26" s="232">
        <f>ROUND(E26*U26,2)</f>
        <v>0</v>
      </c>
      <c r="W26" s="232"/>
      <c r="X26" s="232" t="s">
        <v>116</v>
      </c>
      <c r="Y26" s="232" t="s">
        <v>117</v>
      </c>
      <c r="Z26" s="212"/>
      <c r="AA26" s="212"/>
      <c r="AB26" s="212"/>
      <c r="AC26" s="212"/>
      <c r="AD26" s="212"/>
      <c r="AE26" s="212"/>
      <c r="AF26" s="212"/>
      <c r="AG26" s="212" t="s">
        <v>135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50">
        <v>13</v>
      </c>
      <c r="B27" s="251" t="s">
        <v>155</v>
      </c>
      <c r="C27" s="261" t="s">
        <v>156</v>
      </c>
      <c r="D27" s="252" t="s">
        <v>148</v>
      </c>
      <c r="E27" s="253">
        <v>1</v>
      </c>
      <c r="F27" s="254"/>
      <c r="G27" s="255">
        <f>ROUND(E27*F27,2)</f>
        <v>0</v>
      </c>
      <c r="H27" s="254"/>
      <c r="I27" s="255">
        <f>ROUND(E27*H27,2)</f>
        <v>0</v>
      </c>
      <c r="J27" s="254"/>
      <c r="K27" s="255">
        <f>ROUND(E27*J27,2)</f>
        <v>0</v>
      </c>
      <c r="L27" s="255">
        <v>21</v>
      </c>
      <c r="M27" s="255">
        <f>G27*(1+L27/100)</f>
        <v>0</v>
      </c>
      <c r="N27" s="253">
        <v>0</v>
      </c>
      <c r="O27" s="253">
        <f>ROUND(E27*N27,2)</f>
        <v>0</v>
      </c>
      <c r="P27" s="253">
        <v>0</v>
      </c>
      <c r="Q27" s="253">
        <f>ROUND(E27*P27,2)</f>
        <v>0</v>
      </c>
      <c r="R27" s="255"/>
      <c r="S27" s="255" t="s">
        <v>149</v>
      </c>
      <c r="T27" s="256" t="s">
        <v>150</v>
      </c>
      <c r="U27" s="232">
        <v>0</v>
      </c>
      <c r="V27" s="232">
        <f>ROUND(E27*U27,2)</f>
        <v>0</v>
      </c>
      <c r="W27" s="232"/>
      <c r="X27" s="232" t="s">
        <v>116</v>
      </c>
      <c r="Y27" s="232" t="s">
        <v>117</v>
      </c>
      <c r="Z27" s="212"/>
      <c r="AA27" s="212"/>
      <c r="AB27" s="212"/>
      <c r="AC27" s="212"/>
      <c r="AD27" s="212"/>
      <c r="AE27" s="212"/>
      <c r="AF27" s="212"/>
      <c r="AG27" s="212" t="s">
        <v>135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1" x14ac:dyDescent="0.2">
      <c r="A28" s="250">
        <v>14</v>
      </c>
      <c r="B28" s="251" t="s">
        <v>157</v>
      </c>
      <c r="C28" s="261" t="s">
        <v>158</v>
      </c>
      <c r="D28" s="252" t="s">
        <v>113</v>
      </c>
      <c r="E28" s="253">
        <v>3</v>
      </c>
      <c r="F28" s="254"/>
      <c r="G28" s="255">
        <f>ROUND(E28*F28,2)</f>
        <v>0</v>
      </c>
      <c r="H28" s="254"/>
      <c r="I28" s="255">
        <f>ROUND(E28*H28,2)</f>
        <v>0</v>
      </c>
      <c r="J28" s="254"/>
      <c r="K28" s="255">
        <f>ROUND(E28*J28,2)</f>
        <v>0</v>
      </c>
      <c r="L28" s="255">
        <v>21</v>
      </c>
      <c r="M28" s="255">
        <f>G28*(1+L28/100)</f>
        <v>0</v>
      </c>
      <c r="N28" s="253">
        <v>2.6262799999999999</v>
      </c>
      <c r="O28" s="253">
        <f>ROUND(E28*N28,2)</f>
        <v>7.88</v>
      </c>
      <c r="P28" s="253">
        <v>0</v>
      </c>
      <c r="Q28" s="253">
        <f>ROUND(E28*P28,2)</f>
        <v>0</v>
      </c>
      <c r="R28" s="255"/>
      <c r="S28" s="255" t="s">
        <v>149</v>
      </c>
      <c r="T28" s="256" t="s">
        <v>150</v>
      </c>
      <c r="U28" s="232">
        <v>1.04</v>
      </c>
      <c r="V28" s="232">
        <f>ROUND(E28*U28,2)</f>
        <v>3.12</v>
      </c>
      <c r="W28" s="232"/>
      <c r="X28" s="232" t="s">
        <v>116</v>
      </c>
      <c r="Y28" s="232" t="s">
        <v>117</v>
      </c>
      <c r="Z28" s="212"/>
      <c r="AA28" s="212"/>
      <c r="AB28" s="212"/>
      <c r="AC28" s="212"/>
      <c r="AD28" s="212"/>
      <c r="AE28" s="212"/>
      <c r="AF28" s="212"/>
      <c r="AG28" s="212" t="s">
        <v>118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 x14ac:dyDescent="0.2">
      <c r="A29" s="250">
        <v>15</v>
      </c>
      <c r="B29" s="251" t="s">
        <v>159</v>
      </c>
      <c r="C29" s="261" t="s">
        <v>160</v>
      </c>
      <c r="D29" s="252" t="s">
        <v>143</v>
      </c>
      <c r="E29" s="253">
        <v>42</v>
      </c>
      <c r="F29" s="254"/>
      <c r="G29" s="255">
        <f>ROUND(E29*F29,2)</f>
        <v>0</v>
      </c>
      <c r="H29" s="254"/>
      <c r="I29" s="255">
        <f>ROUND(E29*H29,2)</f>
        <v>0</v>
      </c>
      <c r="J29" s="254"/>
      <c r="K29" s="255">
        <f>ROUND(E29*J29,2)</f>
        <v>0</v>
      </c>
      <c r="L29" s="255">
        <v>21</v>
      </c>
      <c r="M29" s="255">
        <f>G29*(1+L29/100)</f>
        <v>0</v>
      </c>
      <c r="N29" s="253">
        <v>8.5000000000000006E-3</v>
      </c>
      <c r="O29" s="253">
        <f>ROUND(E29*N29,2)</f>
        <v>0.36</v>
      </c>
      <c r="P29" s="253">
        <v>0</v>
      </c>
      <c r="Q29" s="253">
        <f>ROUND(E29*P29,2)</f>
        <v>0</v>
      </c>
      <c r="R29" s="255"/>
      <c r="S29" s="255" t="s">
        <v>149</v>
      </c>
      <c r="T29" s="256" t="s">
        <v>150</v>
      </c>
      <c r="U29" s="232">
        <v>0</v>
      </c>
      <c r="V29" s="232">
        <f>ROUND(E29*U29,2)</f>
        <v>0</v>
      </c>
      <c r="W29" s="232"/>
      <c r="X29" s="232" t="s">
        <v>161</v>
      </c>
      <c r="Y29" s="232" t="s">
        <v>117</v>
      </c>
      <c r="Z29" s="212"/>
      <c r="AA29" s="212"/>
      <c r="AB29" s="212"/>
      <c r="AC29" s="212"/>
      <c r="AD29" s="212"/>
      <c r="AE29" s="212"/>
      <c r="AF29" s="212"/>
      <c r="AG29" s="212" t="s">
        <v>162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33.75" outlineLevel="1" x14ac:dyDescent="0.2">
      <c r="A30" s="243">
        <v>16</v>
      </c>
      <c r="B30" s="244" t="s">
        <v>163</v>
      </c>
      <c r="C30" s="259" t="s">
        <v>164</v>
      </c>
      <c r="D30" s="245" t="s">
        <v>123</v>
      </c>
      <c r="E30" s="246">
        <v>51.52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6">
        <v>5.0000000000000001E-4</v>
      </c>
      <c r="O30" s="246">
        <f>ROUND(E30*N30,2)</f>
        <v>0.03</v>
      </c>
      <c r="P30" s="246">
        <v>0</v>
      </c>
      <c r="Q30" s="246">
        <f>ROUND(E30*P30,2)</f>
        <v>0</v>
      </c>
      <c r="R30" s="248"/>
      <c r="S30" s="248" t="s">
        <v>149</v>
      </c>
      <c r="T30" s="249" t="s">
        <v>150</v>
      </c>
      <c r="U30" s="232">
        <v>0</v>
      </c>
      <c r="V30" s="232">
        <f>ROUND(E30*U30,2)</f>
        <v>0</v>
      </c>
      <c r="W30" s="232"/>
      <c r="X30" s="232" t="s">
        <v>161</v>
      </c>
      <c r="Y30" s="232" t="s">
        <v>117</v>
      </c>
      <c r="Z30" s="212"/>
      <c r="AA30" s="212"/>
      <c r="AB30" s="212"/>
      <c r="AC30" s="212"/>
      <c r="AD30" s="212"/>
      <c r="AE30" s="212"/>
      <c r="AF30" s="212"/>
      <c r="AG30" s="212" t="s">
        <v>165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">
      <c r="A31" s="229"/>
      <c r="B31" s="230"/>
      <c r="C31" s="260" t="s">
        <v>203</v>
      </c>
      <c r="D31" s="233"/>
      <c r="E31" s="234">
        <v>51.52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120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x14ac:dyDescent="0.2">
      <c r="A32" s="236" t="s">
        <v>109</v>
      </c>
      <c r="B32" s="237" t="s">
        <v>71</v>
      </c>
      <c r="C32" s="258" t="s">
        <v>72</v>
      </c>
      <c r="D32" s="238"/>
      <c r="E32" s="239"/>
      <c r="F32" s="240"/>
      <c r="G32" s="240">
        <f>SUMIF(AG33:AG34,"&lt;&gt;NOR",G33:G34)</f>
        <v>0</v>
      </c>
      <c r="H32" s="240"/>
      <c r="I32" s="240">
        <f>SUM(I33:I34)</f>
        <v>0</v>
      </c>
      <c r="J32" s="240"/>
      <c r="K32" s="240">
        <f>SUM(K33:K34)</f>
        <v>0</v>
      </c>
      <c r="L32" s="240"/>
      <c r="M32" s="240">
        <f>SUM(M33:M34)</f>
        <v>0</v>
      </c>
      <c r="N32" s="239"/>
      <c r="O32" s="239">
        <f>SUM(O33:O34)</f>
        <v>2.5499999999999998</v>
      </c>
      <c r="P32" s="239"/>
      <c r="Q32" s="239">
        <f>SUM(Q33:Q34)</f>
        <v>0</v>
      </c>
      <c r="R32" s="240"/>
      <c r="S32" s="240"/>
      <c r="T32" s="241"/>
      <c r="U32" s="235"/>
      <c r="V32" s="235">
        <f>SUM(V33:V34)</f>
        <v>2.29</v>
      </c>
      <c r="W32" s="235"/>
      <c r="X32" s="235"/>
      <c r="Y32" s="235"/>
      <c r="AG32" t="s">
        <v>110</v>
      </c>
    </row>
    <row r="33" spans="1:60" ht="22.5" outlineLevel="1" x14ac:dyDescent="0.2">
      <c r="A33" s="243">
        <v>17</v>
      </c>
      <c r="B33" s="244" t="s">
        <v>167</v>
      </c>
      <c r="C33" s="259" t="s">
        <v>168</v>
      </c>
      <c r="D33" s="245" t="s">
        <v>113</v>
      </c>
      <c r="E33" s="246">
        <v>1.35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6">
        <v>1.8907700000000001</v>
      </c>
      <c r="O33" s="246">
        <f>ROUND(E33*N33,2)</f>
        <v>2.5499999999999998</v>
      </c>
      <c r="P33" s="246">
        <v>0</v>
      </c>
      <c r="Q33" s="246">
        <f>ROUND(E33*P33,2)</f>
        <v>0</v>
      </c>
      <c r="R33" s="248"/>
      <c r="S33" s="248" t="s">
        <v>114</v>
      </c>
      <c r="T33" s="249" t="s">
        <v>115</v>
      </c>
      <c r="U33" s="232">
        <v>1.6950000000000001</v>
      </c>
      <c r="V33" s="232">
        <f>ROUND(E33*U33,2)</f>
        <v>2.29</v>
      </c>
      <c r="W33" s="232"/>
      <c r="X33" s="232" t="s">
        <v>116</v>
      </c>
      <c r="Y33" s="232" t="s">
        <v>117</v>
      </c>
      <c r="Z33" s="212"/>
      <c r="AA33" s="212"/>
      <c r="AB33" s="212"/>
      <c r="AC33" s="212"/>
      <c r="AD33" s="212"/>
      <c r="AE33" s="212"/>
      <c r="AF33" s="212"/>
      <c r="AG33" s="212" t="s">
        <v>135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">
      <c r="A34" s="229"/>
      <c r="B34" s="230"/>
      <c r="C34" s="260" t="s">
        <v>204</v>
      </c>
      <c r="D34" s="233"/>
      <c r="E34" s="234">
        <v>1.35</v>
      </c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120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x14ac:dyDescent="0.2">
      <c r="A35" s="236" t="s">
        <v>109</v>
      </c>
      <c r="B35" s="237" t="s">
        <v>73</v>
      </c>
      <c r="C35" s="258" t="s">
        <v>74</v>
      </c>
      <c r="D35" s="238"/>
      <c r="E35" s="239"/>
      <c r="F35" s="240"/>
      <c r="G35" s="240">
        <f>SUMIF(AG36:AG39,"&lt;&gt;NOR",G36:G39)</f>
        <v>0</v>
      </c>
      <c r="H35" s="240"/>
      <c r="I35" s="240">
        <f>SUM(I36:I39)</f>
        <v>0</v>
      </c>
      <c r="J35" s="240"/>
      <c r="K35" s="240">
        <f>SUM(K36:K39)</f>
        <v>0</v>
      </c>
      <c r="L35" s="240"/>
      <c r="M35" s="240">
        <f>SUM(M36:M39)</f>
        <v>0</v>
      </c>
      <c r="N35" s="239"/>
      <c r="O35" s="239">
        <f>SUM(O36:O39)</f>
        <v>19</v>
      </c>
      <c r="P35" s="239"/>
      <c r="Q35" s="239">
        <f>SUM(Q36:Q39)</f>
        <v>0</v>
      </c>
      <c r="R35" s="240"/>
      <c r="S35" s="240"/>
      <c r="T35" s="241"/>
      <c r="U35" s="235"/>
      <c r="V35" s="235">
        <f>SUM(V36:V39)</f>
        <v>16.919999999999998</v>
      </c>
      <c r="W35" s="235"/>
      <c r="X35" s="235"/>
      <c r="Y35" s="235"/>
      <c r="AG35" t="s">
        <v>110</v>
      </c>
    </row>
    <row r="36" spans="1:60" ht="22.5" outlineLevel="1" x14ac:dyDescent="0.2">
      <c r="A36" s="250">
        <v>18</v>
      </c>
      <c r="B36" s="251" t="s">
        <v>170</v>
      </c>
      <c r="C36" s="261" t="s">
        <v>171</v>
      </c>
      <c r="D36" s="252" t="s">
        <v>172</v>
      </c>
      <c r="E36" s="253">
        <v>11</v>
      </c>
      <c r="F36" s="254"/>
      <c r="G36" s="255">
        <f>ROUND(E36*F36,2)</f>
        <v>0</v>
      </c>
      <c r="H36" s="254"/>
      <c r="I36" s="255">
        <f>ROUND(E36*H36,2)</f>
        <v>0</v>
      </c>
      <c r="J36" s="254"/>
      <c r="K36" s="255">
        <f>ROUND(E36*J36,2)</f>
        <v>0</v>
      </c>
      <c r="L36" s="255">
        <v>21</v>
      </c>
      <c r="M36" s="255">
        <f>G36*(1+L36/100)</f>
        <v>0</v>
      </c>
      <c r="N36" s="253">
        <v>0.25207000000000002</v>
      </c>
      <c r="O36" s="253">
        <f>ROUND(E36*N36,2)</f>
        <v>2.77</v>
      </c>
      <c r="P36" s="253">
        <v>0</v>
      </c>
      <c r="Q36" s="253">
        <f>ROUND(E36*P36,2)</f>
        <v>0</v>
      </c>
      <c r="R36" s="255"/>
      <c r="S36" s="255" t="s">
        <v>114</v>
      </c>
      <c r="T36" s="256" t="s">
        <v>115</v>
      </c>
      <c r="U36" s="232">
        <v>0.64159999999999995</v>
      </c>
      <c r="V36" s="232">
        <f>ROUND(E36*U36,2)</f>
        <v>7.06</v>
      </c>
      <c r="W36" s="232"/>
      <c r="X36" s="232" t="s">
        <v>116</v>
      </c>
      <c r="Y36" s="232" t="s">
        <v>117</v>
      </c>
      <c r="Z36" s="212"/>
      <c r="AA36" s="212"/>
      <c r="AB36" s="212"/>
      <c r="AC36" s="212"/>
      <c r="AD36" s="212"/>
      <c r="AE36" s="212"/>
      <c r="AF36" s="212"/>
      <c r="AG36" s="212" t="s">
        <v>135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50">
        <v>19</v>
      </c>
      <c r="B37" s="251" t="s">
        <v>173</v>
      </c>
      <c r="C37" s="261" t="s">
        <v>174</v>
      </c>
      <c r="D37" s="252" t="s">
        <v>123</v>
      </c>
      <c r="E37" s="253">
        <v>12</v>
      </c>
      <c r="F37" s="254"/>
      <c r="G37" s="255">
        <f>ROUND(E37*F37,2)</f>
        <v>0</v>
      </c>
      <c r="H37" s="254"/>
      <c r="I37" s="255">
        <f>ROUND(E37*H37,2)</f>
        <v>0</v>
      </c>
      <c r="J37" s="254"/>
      <c r="K37" s="255">
        <f>ROUND(E37*J37,2)</f>
        <v>0</v>
      </c>
      <c r="L37" s="255">
        <v>21</v>
      </c>
      <c r="M37" s="255">
        <f>G37*(1+L37/100)</f>
        <v>0</v>
      </c>
      <c r="N37" s="253">
        <v>1</v>
      </c>
      <c r="O37" s="253">
        <f>ROUND(E37*N37,2)</f>
        <v>12</v>
      </c>
      <c r="P37" s="253">
        <v>0</v>
      </c>
      <c r="Q37" s="253">
        <f>ROUND(E37*P37,2)</f>
        <v>0</v>
      </c>
      <c r="R37" s="255"/>
      <c r="S37" s="255" t="s">
        <v>149</v>
      </c>
      <c r="T37" s="256" t="s">
        <v>150</v>
      </c>
      <c r="U37" s="232">
        <v>0.23300000000000001</v>
      </c>
      <c r="V37" s="232">
        <f>ROUND(E37*U37,2)</f>
        <v>2.8</v>
      </c>
      <c r="W37" s="232"/>
      <c r="X37" s="232" t="s">
        <v>116</v>
      </c>
      <c r="Y37" s="232" t="s">
        <v>117</v>
      </c>
      <c r="Z37" s="212"/>
      <c r="AA37" s="212"/>
      <c r="AB37" s="212"/>
      <c r="AC37" s="212"/>
      <c r="AD37" s="212"/>
      <c r="AE37" s="212"/>
      <c r="AF37" s="212"/>
      <c r="AG37" s="212" t="s">
        <v>135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50">
        <v>20</v>
      </c>
      <c r="B38" s="251" t="s">
        <v>175</v>
      </c>
      <c r="C38" s="261" t="s">
        <v>176</v>
      </c>
      <c r="D38" s="252" t="s">
        <v>172</v>
      </c>
      <c r="E38" s="253">
        <v>11</v>
      </c>
      <c r="F38" s="254"/>
      <c r="G38" s="255">
        <f>ROUND(E38*F38,2)</f>
        <v>0</v>
      </c>
      <c r="H38" s="254"/>
      <c r="I38" s="255">
        <f>ROUND(E38*H38,2)</f>
        <v>0</v>
      </c>
      <c r="J38" s="254"/>
      <c r="K38" s="255">
        <f>ROUND(E38*J38,2)</f>
        <v>0</v>
      </c>
      <c r="L38" s="255">
        <v>21</v>
      </c>
      <c r="M38" s="255">
        <f>G38*(1+L38/100)</f>
        <v>0</v>
      </c>
      <c r="N38" s="253">
        <v>0.25207000000000002</v>
      </c>
      <c r="O38" s="253">
        <f>ROUND(E38*N38,2)</f>
        <v>2.77</v>
      </c>
      <c r="P38" s="253">
        <v>0</v>
      </c>
      <c r="Q38" s="253">
        <f>ROUND(E38*P38,2)</f>
        <v>0</v>
      </c>
      <c r="R38" s="255"/>
      <c r="S38" s="255" t="s">
        <v>149</v>
      </c>
      <c r="T38" s="256" t="s">
        <v>150</v>
      </c>
      <c r="U38" s="232">
        <v>0.64159999999999995</v>
      </c>
      <c r="V38" s="232">
        <f>ROUND(E38*U38,2)</f>
        <v>7.06</v>
      </c>
      <c r="W38" s="232"/>
      <c r="X38" s="232" t="s">
        <v>116</v>
      </c>
      <c r="Y38" s="232" t="s">
        <v>117</v>
      </c>
      <c r="Z38" s="212"/>
      <c r="AA38" s="212"/>
      <c r="AB38" s="212"/>
      <c r="AC38" s="212"/>
      <c r="AD38" s="212"/>
      <c r="AE38" s="212"/>
      <c r="AF38" s="212"/>
      <c r="AG38" s="212" t="s">
        <v>135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45" outlineLevel="1" x14ac:dyDescent="0.2">
      <c r="A39" s="250">
        <v>21</v>
      </c>
      <c r="B39" s="251" t="s">
        <v>177</v>
      </c>
      <c r="C39" s="261" t="s">
        <v>178</v>
      </c>
      <c r="D39" s="252" t="s">
        <v>143</v>
      </c>
      <c r="E39" s="253">
        <v>11</v>
      </c>
      <c r="F39" s="254"/>
      <c r="G39" s="255">
        <f>ROUND(E39*F39,2)</f>
        <v>0</v>
      </c>
      <c r="H39" s="254"/>
      <c r="I39" s="255">
        <f>ROUND(E39*H39,2)</f>
        <v>0</v>
      </c>
      <c r="J39" s="254"/>
      <c r="K39" s="255">
        <f>ROUND(E39*J39,2)</f>
        <v>0</v>
      </c>
      <c r="L39" s="255">
        <v>21</v>
      </c>
      <c r="M39" s="255">
        <f>G39*(1+L39/100)</f>
        <v>0</v>
      </c>
      <c r="N39" s="253">
        <v>0.13250000000000001</v>
      </c>
      <c r="O39" s="253">
        <f>ROUND(E39*N39,2)</f>
        <v>1.46</v>
      </c>
      <c r="P39" s="253">
        <v>0</v>
      </c>
      <c r="Q39" s="253">
        <f>ROUND(E39*P39,2)</f>
        <v>0</v>
      </c>
      <c r="R39" s="255"/>
      <c r="S39" s="255" t="s">
        <v>149</v>
      </c>
      <c r="T39" s="256" t="s">
        <v>150</v>
      </c>
      <c r="U39" s="232">
        <v>0</v>
      </c>
      <c r="V39" s="232">
        <f>ROUND(E39*U39,2)</f>
        <v>0</v>
      </c>
      <c r="W39" s="232"/>
      <c r="X39" s="232" t="s">
        <v>161</v>
      </c>
      <c r="Y39" s="232" t="s">
        <v>117</v>
      </c>
      <c r="Z39" s="212"/>
      <c r="AA39" s="212"/>
      <c r="AB39" s="212"/>
      <c r="AC39" s="212"/>
      <c r="AD39" s="212"/>
      <c r="AE39" s="212"/>
      <c r="AF39" s="212"/>
      <c r="AG39" s="212" t="s">
        <v>162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x14ac:dyDescent="0.2">
      <c r="A40" s="236" t="s">
        <v>109</v>
      </c>
      <c r="B40" s="237" t="s">
        <v>75</v>
      </c>
      <c r="C40" s="258" t="s">
        <v>76</v>
      </c>
      <c r="D40" s="238"/>
      <c r="E40" s="239"/>
      <c r="F40" s="240"/>
      <c r="G40" s="240">
        <f>SUMIF(AG41:AG43,"&lt;&gt;NOR",G41:G43)</f>
        <v>0</v>
      </c>
      <c r="H40" s="240"/>
      <c r="I40" s="240">
        <f>SUM(I41:I43)</f>
        <v>0</v>
      </c>
      <c r="J40" s="240"/>
      <c r="K40" s="240">
        <f>SUM(K41:K43)</f>
        <v>0</v>
      </c>
      <c r="L40" s="240"/>
      <c r="M40" s="240">
        <f>SUM(M41:M43)</f>
        <v>0</v>
      </c>
      <c r="N40" s="239"/>
      <c r="O40" s="239">
        <f>SUM(O41:O43)</f>
        <v>9.23</v>
      </c>
      <c r="P40" s="239"/>
      <c r="Q40" s="239">
        <f>SUM(Q41:Q43)</f>
        <v>0</v>
      </c>
      <c r="R40" s="240"/>
      <c r="S40" s="240"/>
      <c r="T40" s="241"/>
      <c r="U40" s="235"/>
      <c r="V40" s="235">
        <f>SUM(V41:V43)</f>
        <v>1.1000000000000001</v>
      </c>
      <c r="W40" s="235"/>
      <c r="X40" s="235"/>
      <c r="Y40" s="235"/>
      <c r="AG40" t="s">
        <v>110</v>
      </c>
    </row>
    <row r="41" spans="1:60" ht="22.5" outlineLevel="1" x14ac:dyDescent="0.2">
      <c r="A41" s="243">
        <v>22</v>
      </c>
      <c r="B41" s="244" t="s">
        <v>179</v>
      </c>
      <c r="C41" s="259" t="s">
        <v>180</v>
      </c>
      <c r="D41" s="245" t="s">
        <v>143</v>
      </c>
      <c r="E41" s="246">
        <v>1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21</v>
      </c>
      <c r="M41" s="248">
        <f>G41*(1+L41/100)</f>
        <v>0</v>
      </c>
      <c r="N41" s="246">
        <v>0.51066</v>
      </c>
      <c r="O41" s="246">
        <f>ROUND(E41*N41,2)</f>
        <v>0.51</v>
      </c>
      <c r="P41" s="246">
        <v>0</v>
      </c>
      <c r="Q41" s="246">
        <f>ROUND(E41*P41,2)</f>
        <v>0</v>
      </c>
      <c r="R41" s="248"/>
      <c r="S41" s="248" t="s">
        <v>149</v>
      </c>
      <c r="T41" s="249" t="s">
        <v>150</v>
      </c>
      <c r="U41" s="232">
        <v>1.1000000000000001</v>
      </c>
      <c r="V41" s="232">
        <f>ROUND(E41*U41,2)</f>
        <v>1.1000000000000001</v>
      </c>
      <c r="W41" s="232"/>
      <c r="X41" s="232" t="s">
        <v>116</v>
      </c>
      <c r="Y41" s="232" t="s">
        <v>117</v>
      </c>
      <c r="Z41" s="212"/>
      <c r="AA41" s="212"/>
      <c r="AB41" s="212"/>
      <c r="AC41" s="212"/>
      <c r="AD41" s="212"/>
      <c r="AE41" s="212"/>
      <c r="AF41" s="212"/>
      <c r="AG41" s="212" t="s">
        <v>135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2">
      <c r="A42" s="229"/>
      <c r="B42" s="230"/>
      <c r="C42" s="262" t="s">
        <v>181</v>
      </c>
      <c r="D42" s="257"/>
      <c r="E42" s="257"/>
      <c r="F42" s="257"/>
      <c r="G42" s="257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182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1" x14ac:dyDescent="0.2">
      <c r="A43" s="250">
        <v>23</v>
      </c>
      <c r="B43" s="251" t="s">
        <v>183</v>
      </c>
      <c r="C43" s="261" t="s">
        <v>184</v>
      </c>
      <c r="D43" s="252" t="s">
        <v>172</v>
      </c>
      <c r="E43" s="253">
        <v>9</v>
      </c>
      <c r="F43" s="254"/>
      <c r="G43" s="255">
        <f>ROUND(E43*F43,2)</f>
        <v>0</v>
      </c>
      <c r="H43" s="254"/>
      <c r="I43" s="255">
        <f>ROUND(E43*H43,2)</f>
        <v>0</v>
      </c>
      <c r="J43" s="254"/>
      <c r="K43" s="255">
        <f>ROUND(E43*J43,2)</f>
        <v>0</v>
      </c>
      <c r="L43" s="255">
        <v>21</v>
      </c>
      <c r="M43" s="255">
        <f>G43*(1+L43/100)</f>
        <v>0</v>
      </c>
      <c r="N43" s="253">
        <v>0.96862999999999999</v>
      </c>
      <c r="O43" s="253">
        <f>ROUND(E43*N43,2)</f>
        <v>8.7200000000000006</v>
      </c>
      <c r="P43" s="253">
        <v>0</v>
      </c>
      <c r="Q43" s="253">
        <f>ROUND(E43*P43,2)</f>
        <v>0</v>
      </c>
      <c r="R43" s="255"/>
      <c r="S43" s="255" t="s">
        <v>114</v>
      </c>
      <c r="T43" s="256" t="s">
        <v>115</v>
      </c>
      <c r="U43" s="232">
        <v>0</v>
      </c>
      <c r="V43" s="232">
        <f>ROUND(E43*U43,2)</f>
        <v>0</v>
      </c>
      <c r="W43" s="232"/>
      <c r="X43" s="232" t="s">
        <v>185</v>
      </c>
      <c r="Y43" s="232" t="s">
        <v>117</v>
      </c>
      <c r="Z43" s="212"/>
      <c r="AA43" s="212"/>
      <c r="AB43" s="212"/>
      <c r="AC43" s="212"/>
      <c r="AD43" s="212"/>
      <c r="AE43" s="212"/>
      <c r="AF43" s="212"/>
      <c r="AG43" s="212" t="s">
        <v>186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x14ac:dyDescent="0.2">
      <c r="A44" s="236" t="s">
        <v>109</v>
      </c>
      <c r="B44" s="237" t="s">
        <v>77</v>
      </c>
      <c r="C44" s="258" t="s">
        <v>78</v>
      </c>
      <c r="D44" s="238"/>
      <c r="E44" s="239"/>
      <c r="F44" s="240"/>
      <c r="G44" s="240">
        <f>SUMIF(AG45:AG45,"&lt;&gt;NOR",G45:G45)</f>
        <v>0</v>
      </c>
      <c r="H44" s="240"/>
      <c r="I44" s="240">
        <f>SUM(I45:I45)</f>
        <v>0</v>
      </c>
      <c r="J44" s="240"/>
      <c r="K44" s="240">
        <f>SUM(K45:K45)</f>
        <v>0</v>
      </c>
      <c r="L44" s="240"/>
      <c r="M44" s="240">
        <f>SUM(M45:M45)</f>
        <v>0</v>
      </c>
      <c r="N44" s="239"/>
      <c r="O44" s="239">
        <f>SUM(O45:O45)</f>
        <v>0</v>
      </c>
      <c r="P44" s="239"/>
      <c r="Q44" s="239">
        <f>SUM(Q45:Q45)</f>
        <v>0</v>
      </c>
      <c r="R44" s="240"/>
      <c r="S44" s="240"/>
      <c r="T44" s="241"/>
      <c r="U44" s="235"/>
      <c r="V44" s="235">
        <f>SUM(V45:V45)</f>
        <v>6.42</v>
      </c>
      <c r="W44" s="235"/>
      <c r="X44" s="235"/>
      <c r="Y44" s="235"/>
      <c r="AG44" t="s">
        <v>110</v>
      </c>
    </row>
    <row r="45" spans="1:60" ht="22.5" outlineLevel="1" x14ac:dyDescent="0.2">
      <c r="A45" s="250">
        <v>24</v>
      </c>
      <c r="B45" s="251" t="s">
        <v>187</v>
      </c>
      <c r="C45" s="261" t="s">
        <v>188</v>
      </c>
      <c r="D45" s="252" t="s">
        <v>139</v>
      </c>
      <c r="E45" s="253">
        <v>30.35651</v>
      </c>
      <c r="F45" s="254"/>
      <c r="G45" s="255">
        <f>ROUND(E45*F45,2)</f>
        <v>0</v>
      </c>
      <c r="H45" s="254"/>
      <c r="I45" s="255">
        <f>ROUND(E45*H45,2)</f>
        <v>0</v>
      </c>
      <c r="J45" s="254"/>
      <c r="K45" s="255">
        <f>ROUND(E45*J45,2)</f>
        <v>0</v>
      </c>
      <c r="L45" s="255">
        <v>21</v>
      </c>
      <c r="M45" s="255">
        <f>G45*(1+L45/100)</f>
        <v>0</v>
      </c>
      <c r="N45" s="253">
        <v>0</v>
      </c>
      <c r="O45" s="253">
        <f>ROUND(E45*N45,2)</f>
        <v>0</v>
      </c>
      <c r="P45" s="253">
        <v>0</v>
      </c>
      <c r="Q45" s="253">
        <f>ROUND(E45*P45,2)</f>
        <v>0</v>
      </c>
      <c r="R45" s="255"/>
      <c r="S45" s="255" t="s">
        <v>114</v>
      </c>
      <c r="T45" s="256" t="s">
        <v>115</v>
      </c>
      <c r="U45" s="232">
        <v>0.21149999999999999</v>
      </c>
      <c r="V45" s="232">
        <f>ROUND(E45*U45,2)</f>
        <v>6.42</v>
      </c>
      <c r="W45" s="232"/>
      <c r="X45" s="232" t="s">
        <v>116</v>
      </c>
      <c r="Y45" s="232" t="s">
        <v>117</v>
      </c>
      <c r="Z45" s="212"/>
      <c r="AA45" s="212"/>
      <c r="AB45" s="212"/>
      <c r="AC45" s="212"/>
      <c r="AD45" s="212"/>
      <c r="AE45" s="212"/>
      <c r="AF45" s="212"/>
      <c r="AG45" s="212" t="s">
        <v>118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x14ac:dyDescent="0.2">
      <c r="A46" s="236" t="s">
        <v>109</v>
      </c>
      <c r="B46" s="237" t="s">
        <v>79</v>
      </c>
      <c r="C46" s="258" t="s">
        <v>80</v>
      </c>
      <c r="D46" s="238"/>
      <c r="E46" s="239"/>
      <c r="F46" s="240"/>
      <c r="G46" s="240">
        <f>SUMIF(AG47:AG49,"&lt;&gt;NOR",G47:G49)</f>
        <v>0</v>
      </c>
      <c r="H46" s="240"/>
      <c r="I46" s="240">
        <f>SUM(I47:I49)</f>
        <v>0</v>
      </c>
      <c r="J46" s="240"/>
      <c r="K46" s="240">
        <f>SUM(K47:K49)</f>
        <v>0</v>
      </c>
      <c r="L46" s="240"/>
      <c r="M46" s="240">
        <f>SUM(M47:M49)</f>
        <v>0</v>
      </c>
      <c r="N46" s="239"/>
      <c r="O46" s="239">
        <f>SUM(O47:O49)</f>
        <v>0</v>
      </c>
      <c r="P46" s="239"/>
      <c r="Q46" s="239">
        <f>SUM(Q47:Q49)</f>
        <v>0</v>
      </c>
      <c r="R46" s="240"/>
      <c r="S46" s="240"/>
      <c r="T46" s="241"/>
      <c r="U46" s="235"/>
      <c r="V46" s="235">
        <f>SUM(V47:V49)</f>
        <v>8.8899999999999988</v>
      </c>
      <c r="W46" s="235"/>
      <c r="X46" s="235"/>
      <c r="Y46" s="235"/>
      <c r="AG46" t="s">
        <v>110</v>
      </c>
    </row>
    <row r="47" spans="1:60" ht="22.5" outlineLevel="1" x14ac:dyDescent="0.2">
      <c r="A47" s="243">
        <v>25</v>
      </c>
      <c r="B47" s="244" t="s">
        <v>189</v>
      </c>
      <c r="C47" s="259" t="s">
        <v>190</v>
      </c>
      <c r="D47" s="245" t="s">
        <v>113</v>
      </c>
      <c r="E47" s="246">
        <v>12.5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21</v>
      </c>
      <c r="M47" s="248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8"/>
      <c r="S47" s="248" t="s">
        <v>114</v>
      </c>
      <c r="T47" s="249" t="s">
        <v>115</v>
      </c>
      <c r="U47" s="232">
        <v>0.66300000000000003</v>
      </c>
      <c r="V47" s="232">
        <f>ROUND(E47*U47,2)</f>
        <v>8.2899999999999991</v>
      </c>
      <c r="W47" s="232"/>
      <c r="X47" s="232" t="s">
        <v>116</v>
      </c>
      <c r="Y47" s="232" t="s">
        <v>117</v>
      </c>
      <c r="Z47" s="212"/>
      <c r="AA47" s="212"/>
      <c r="AB47" s="212"/>
      <c r="AC47" s="212"/>
      <c r="AD47" s="212"/>
      <c r="AE47" s="212"/>
      <c r="AF47" s="212"/>
      <c r="AG47" s="212" t="s">
        <v>191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">
      <c r="A48" s="229"/>
      <c r="B48" s="230"/>
      <c r="C48" s="260" t="s">
        <v>205</v>
      </c>
      <c r="D48" s="233"/>
      <c r="E48" s="234">
        <v>12.5</v>
      </c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120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43">
        <v>26</v>
      </c>
      <c r="B49" s="244" t="s">
        <v>192</v>
      </c>
      <c r="C49" s="259" t="s">
        <v>193</v>
      </c>
      <c r="D49" s="245" t="s">
        <v>123</v>
      </c>
      <c r="E49" s="246">
        <v>12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6">
        <v>2.0000000000000002E-5</v>
      </c>
      <c r="O49" s="246">
        <f>ROUND(E49*N49,2)</f>
        <v>0</v>
      </c>
      <c r="P49" s="246">
        <v>0</v>
      </c>
      <c r="Q49" s="246">
        <f>ROUND(E49*P49,2)</f>
        <v>0</v>
      </c>
      <c r="R49" s="248"/>
      <c r="S49" s="248" t="s">
        <v>114</v>
      </c>
      <c r="T49" s="249" t="s">
        <v>115</v>
      </c>
      <c r="U49" s="232">
        <v>0.05</v>
      </c>
      <c r="V49" s="232">
        <f>ROUND(E49*U49,2)</f>
        <v>0.6</v>
      </c>
      <c r="W49" s="232"/>
      <c r="X49" s="232" t="s">
        <v>116</v>
      </c>
      <c r="Y49" s="232" t="s">
        <v>117</v>
      </c>
      <c r="Z49" s="212"/>
      <c r="AA49" s="212"/>
      <c r="AB49" s="212"/>
      <c r="AC49" s="212"/>
      <c r="AD49" s="212"/>
      <c r="AE49" s="212"/>
      <c r="AF49" s="212"/>
      <c r="AG49" s="212" t="s">
        <v>135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x14ac:dyDescent="0.2">
      <c r="A50" s="3"/>
      <c r="B50" s="4"/>
      <c r="C50" s="263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v>15</v>
      </c>
      <c r="AF50">
        <v>21</v>
      </c>
      <c r="AG50" t="s">
        <v>95</v>
      </c>
    </row>
    <row r="51" spans="1:60" x14ac:dyDescent="0.2">
      <c r="A51" s="215"/>
      <c r="B51" s="216" t="s">
        <v>31</v>
      </c>
      <c r="C51" s="264"/>
      <c r="D51" s="217"/>
      <c r="E51" s="218"/>
      <c r="F51" s="218"/>
      <c r="G51" s="242">
        <f>G8+G21+G32+G35+G40+G44+G46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E51">
        <f>SUMIF(L7:L49,AE50,G7:G49)</f>
        <v>0</v>
      </c>
      <c r="AF51">
        <f>SUMIF(L7:L49,AF50,G7:G49)</f>
        <v>0</v>
      </c>
      <c r="AG51" t="s">
        <v>194</v>
      </c>
    </row>
    <row r="52" spans="1:60" x14ac:dyDescent="0.2">
      <c r="A52" s="3"/>
      <c r="B52" s="4"/>
      <c r="C52" s="263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60" x14ac:dyDescent="0.2">
      <c r="A53" s="3"/>
      <c r="B53" s="4"/>
      <c r="C53" s="263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60" x14ac:dyDescent="0.2">
      <c r="A54" s="219" t="s">
        <v>195</v>
      </c>
      <c r="B54" s="219"/>
      <c r="C54" s="265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60" x14ac:dyDescent="0.2">
      <c r="A55" s="220"/>
      <c r="B55" s="221"/>
      <c r="C55" s="266"/>
      <c r="D55" s="221"/>
      <c r="E55" s="221"/>
      <c r="F55" s="221"/>
      <c r="G55" s="22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G55" t="s">
        <v>196</v>
      </c>
    </row>
    <row r="56" spans="1:60" x14ac:dyDescent="0.2">
      <c r="A56" s="223"/>
      <c r="B56" s="224"/>
      <c r="C56" s="267"/>
      <c r="D56" s="224"/>
      <c r="E56" s="224"/>
      <c r="F56" s="224"/>
      <c r="G56" s="22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">
      <c r="A57" s="223"/>
      <c r="B57" s="224"/>
      <c r="C57" s="267"/>
      <c r="D57" s="224"/>
      <c r="E57" s="224"/>
      <c r="F57" s="224"/>
      <c r="G57" s="22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223"/>
      <c r="B58" s="224"/>
      <c r="C58" s="267"/>
      <c r="D58" s="224"/>
      <c r="E58" s="224"/>
      <c r="F58" s="224"/>
      <c r="G58" s="22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A59" s="226"/>
      <c r="B59" s="227"/>
      <c r="C59" s="268"/>
      <c r="D59" s="227"/>
      <c r="E59" s="227"/>
      <c r="F59" s="227"/>
      <c r="G59" s="228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3"/>
      <c r="B60" s="4"/>
      <c r="C60" s="263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C61" s="269"/>
      <c r="D61" s="10"/>
      <c r="AG61" t="s">
        <v>197</v>
      </c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1:G1"/>
    <mergeCell ref="C2:G2"/>
    <mergeCell ref="C3:G3"/>
    <mergeCell ref="C4:G4"/>
    <mergeCell ref="A54:C54"/>
    <mergeCell ref="A55:G59"/>
    <mergeCell ref="C42:G4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0237E-FB92-448B-9D32-B61422AA33F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83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84</v>
      </c>
    </row>
    <row r="3" spans="1:60" ht="24.95" customHeight="1" x14ac:dyDescent="0.2">
      <c r="A3" s="198" t="s">
        <v>9</v>
      </c>
      <c r="B3" s="49" t="s">
        <v>46</v>
      </c>
      <c r="C3" s="201" t="s">
        <v>44</v>
      </c>
      <c r="D3" s="199"/>
      <c r="E3" s="199"/>
      <c r="F3" s="199"/>
      <c r="G3" s="200"/>
      <c r="AC3" s="176" t="s">
        <v>84</v>
      </c>
      <c r="AG3" t="s">
        <v>85</v>
      </c>
    </row>
    <row r="4" spans="1:60" ht="24.95" customHeight="1" x14ac:dyDescent="0.2">
      <c r="A4" s="202" t="s">
        <v>10</v>
      </c>
      <c r="B4" s="203" t="s">
        <v>51</v>
      </c>
      <c r="C4" s="204" t="s">
        <v>52</v>
      </c>
      <c r="D4" s="205"/>
      <c r="E4" s="205"/>
      <c r="F4" s="205"/>
      <c r="G4" s="206"/>
      <c r="AG4" t="s">
        <v>86</v>
      </c>
    </row>
    <row r="5" spans="1:60" x14ac:dyDescent="0.2">
      <c r="D5" s="10"/>
    </row>
    <row r="6" spans="1:60" ht="38.25" x14ac:dyDescent="0.2">
      <c r="A6" s="208" t="s">
        <v>87</v>
      </c>
      <c r="B6" s="210" t="s">
        <v>88</v>
      </c>
      <c r="C6" s="210" t="s">
        <v>89</v>
      </c>
      <c r="D6" s="209" t="s">
        <v>90</v>
      </c>
      <c r="E6" s="208" t="s">
        <v>91</v>
      </c>
      <c r="F6" s="207" t="s">
        <v>92</v>
      </c>
      <c r="G6" s="208" t="s">
        <v>31</v>
      </c>
      <c r="H6" s="211" t="s">
        <v>32</v>
      </c>
      <c r="I6" s="211" t="s">
        <v>93</v>
      </c>
      <c r="J6" s="211" t="s">
        <v>33</v>
      </c>
      <c r="K6" s="211" t="s">
        <v>94</v>
      </c>
      <c r="L6" s="211" t="s">
        <v>95</v>
      </c>
      <c r="M6" s="211" t="s">
        <v>96</v>
      </c>
      <c r="N6" s="211" t="s">
        <v>97</v>
      </c>
      <c r="O6" s="211" t="s">
        <v>98</v>
      </c>
      <c r="P6" s="211" t="s">
        <v>99</v>
      </c>
      <c r="Q6" s="211" t="s">
        <v>100</v>
      </c>
      <c r="R6" s="211" t="s">
        <v>101</v>
      </c>
      <c r="S6" s="211" t="s">
        <v>102</v>
      </c>
      <c r="T6" s="211" t="s">
        <v>103</v>
      </c>
      <c r="U6" s="211" t="s">
        <v>104</v>
      </c>
      <c r="V6" s="211" t="s">
        <v>105</v>
      </c>
      <c r="W6" s="211" t="s">
        <v>106</v>
      </c>
      <c r="X6" s="211" t="s">
        <v>107</v>
      </c>
      <c r="Y6" s="211" t="s">
        <v>108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6" t="s">
        <v>109</v>
      </c>
      <c r="B8" s="237" t="s">
        <v>43</v>
      </c>
      <c r="C8" s="258" t="s">
        <v>68</v>
      </c>
      <c r="D8" s="238"/>
      <c r="E8" s="239"/>
      <c r="F8" s="240"/>
      <c r="G8" s="240">
        <f>SUMIF(AG9:AG22,"&lt;&gt;NOR",G9:G22)</f>
        <v>0</v>
      </c>
      <c r="H8" s="240"/>
      <c r="I8" s="240">
        <f>SUM(I9:I22)</f>
        <v>0</v>
      </c>
      <c r="J8" s="240"/>
      <c r="K8" s="240">
        <f>SUM(K9:K22)</f>
        <v>0</v>
      </c>
      <c r="L8" s="240"/>
      <c r="M8" s="240">
        <f>SUM(M9:M22)</f>
        <v>0</v>
      </c>
      <c r="N8" s="239"/>
      <c r="O8" s="239">
        <f>SUM(O9:O22)</f>
        <v>0.02</v>
      </c>
      <c r="P8" s="239"/>
      <c r="Q8" s="239">
        <f>SUM(Q9:Q22)</f>
        <v>0</v>
      </c>
      <c r="R8" s="240"/>
      <c r="S8" s="240"/>
      <c r="T8" s="241"/>
      <c r="U8" s="235"/>
      <c r="V8" s="235">
        <f>SUM(V9:V22)</f>
        <v>32.180000000000007</v>
      </c>
      <c r="W8" s="235"/>
      <c r="X8" s="235"/>
      <c r="Y8" s="235"/>
      <c r="AG8" t="s">
        <v>110</v>
      </c>
    </row>
    <row r="9" spans="1:60" ht="22.5" outlineLevel="1" x14ac:dyDescent="0.2">
      <c r="A9" s="243">
        <v>1</v>
      </c>
      <c r="B9" s="244" t="s">
        <v>111</v>
      </c>
      <c r="C9" s="259" t="s">
        <v>112</v>
      </c>
      <c r="D9" s="245" t="s">
        <v>113</v>
      </c>
      <c r="E9" s="246">
        <v>29.1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114</v>
      </c>
      <c r="T9" s="249" t="s">
        <v>115</v>
      </c>
      <c r="U9" s="232">
        <v>0.26666000000000001</v>
      </c>
      <c r="V9" s="232">
        <f>ROUND(E9*U9,2)</f>
        <v>7.76</v>
      </c>
      <c r="W9" s="232"/>
      <c r="X9" s="232" t="s">
        <v>116</v>
      </c>
      <c r="Y9" s="232" t="s">
        <v>117</v>
      </c>
      <c r="Z9" s="212"/>
      <c r="AA9" s="212"/>
      <c r="AB9" s="212"/>
      <c r="AC9" s="212"/>
      <c r="AD9" s="212"/>
      <c r="AE9" s="212"/>
      <c r="AF9" s="212"/>
      <c r="AG9" s="212" t="s">
        <v>118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60" t="s">
        <v>206</v>
      </c>
      <c r="D10" s="233"/>
      <c r="E10" s="234">
        <v>20</v>
      </c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120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">
      <c r="A11" s="229"/>
      <c r="B11" s="230"/>
      <c r="C11" s="260" t="s">
        <v>207</v>
      </c>
      <c r="D11" s="233"/>
      <c r="E11" s="234">
        <v>3.6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120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29"/>
      <c r="B12" s="230"/>
      <c r="C12" s="260" t="s">
        <v>208</v>
      </c>
      <c r="D12" s="233"/>
      <c r="E12" s="234">
        <v>5.5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120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50">
        <v>2</v>
      </c>
      <c r="B13" s="251" t="s">
        <v>121</v>
      </c>
      <c r="C13" s="261" t="s">
        <v>122</v>
      </c>
      <c r="D13" s="252" t="s">
        <v>123</v>
      </c>
      <c r="E13" s="253">
        <v>21.6</v>
      </c>
      <c r="F13" s="254"/>
      <c r="G13" s="255">
        <f>ROUND(E13*F13,2)</f>
        <v>0</v>
      </c>
      <c r="H13" s="254"/>
      <c r="I13" s="255">
        <f>ROUND(E13*H13,2)</f>
        <v>0</v>
      </c>
      <c r="J13" s="254"/>
      <c r="K13" s="255">
        <f>ROUND(E13*J13,2)</f>
        <v>0</v>
      </c>
      <c r="L13" s="255">
        <v>21</v>
      </c>
      <c r="M13" s="255">
        <f>G13*(1+L13/100)</f>
        <v>0</v>
      </c>
      <c r="N13" s="253">
        <v>0</v>
      </c>
      <c r="O13" s="253">
        <f>ROUND(E13*N13,2)</f>
        <v>0</v>
      </c>
      <c r="P13" s="253">
        <v>0</v>
      </c>
      <c r="Q13" s="253">
        <f>ROUND(E13*P13,2)</f>
        <v>0</v>
      </c>
      <c r="R13" s="255"/>
      <c r="S13" s="255" t="s">
        <v>114</v>
      </c>
      <c r="T13" s="256" t="s">
        <v>115</v>
      </c>
      <c r="U13" s="232">
        <v>0.32700000000000001</v>
      </c>
      <c r="V13" s="232">
        <f>ROUND(E13*U13,2)</f>
        <v>7.06</v>
      </c>
      <c r="W13" s="232"/>
      <c r="X13" s="232" t="s">
        <v>116</v>
      </c>
      <c r="Y13" s="232" t="s">
        <v>117</v>
      </c>
      <c r="Z13" s="212"/>
      <c r="AA13" s="212"/>
      <c r="AB13" s="212"/>
      <c r="AC13" s="212"/>
      <c r="AD13" s="212"/>
      <c r="AE13" s="212"/>
      <c r="AF13" s="212"/>
      <c r="AG13" s="212" t="s">
        <v>118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 x14ac:dyDescent="0.2">
      <c r="A14" s="243">
        <v>3</v>
      </c>
      <c r="B14" s="244" t="s">
        <v>125</v>
      </c>
      <c r="C14" s="259" t="s">
        <v>126</v>
      </c>
      <c r="D14" s="245" t="s">
        <v>123</v>
      </c>
      <c r="E14" s="246">
        <v>21.6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6">
        <v>6.9999999999999999E-4</v>
      </c>
      <c r="O14" s="246">
        <f>ROUND(E14*N14,2)</f>
        <v>0.02</v>
      </c>
      <c r="P14" s="246">
        <v>0</v>
      </c>
      <c r="Q14" s="246">
        <f>ROUND(E14*P14,2)</f>
        <v>0</v>
      </c>
      <c r="R14" s="248"/>
      <c r="S14" s="248" t="s">
        <v>114</v>
      </c>
      <c r="T14" s="249" t="s">
        <v>115</v>
      </c>
      <c r="U14" s="232">
        <v>0.156</v>
      </c>
      <c r="V14" s="232">
        <f>ROUND(E14*U14,2)</f>
        <v>3.37</v>
      </c>
      <c r="W14" s="232"/>
      <c r="X14" s="232" t="s">
        <v>116</v>
      </c>
      <c r="Y14" s="232" t="s">
        <v>117</v>
      </c>
      <c r="Z14" s="212"/>
      <c r="AA14" s="212"/>
      <c r="AB14" s="212"/>
      <c r="AC14" s="212"/>
      <c r="AD14" s="212"/>
      <c r="AE14" s="212"/>
      <c r="AF14" s="212"/>
      <c r="AG14" s="212" t="s">
        <v>118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29"/>
      <c r="B15" s="230"/>
      <c r="C15" s="260" t="s">
        <v>209</v>
      </c>
      <c r="D15" s="233"/>
      <c r="E15" s="234">
        <v>21.6</v>
      </c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120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50">
        <v>4</v>
      </c>
      <c r="B16" s="251" t="s">
        <v>127</v>
      </c>
      <c r="C16" s="261" t="s">
        <v>128</v>
      </c>
      <c r="D16" s="252" t="s">
        <v>113</v>
      </c>
      <c r="E16" s="253">
        <v>20</v>
      </c>
      <c r="F16" s="254"/>
      <c r="G16" s="255">
        <f>ROUND(E16*F16,2)</f>
        <v>0</v>
      </c>
      <c r="H16" s="254"/>
      <c r="I16" s="255">
        <f>ROUND(E16*H16,2)</f>
        <v>0</v>
      </c>
      <c r="J16" s="254"/>
      <c r="K16" s="255">
        <f>ROUND(E16*J16,2)</f>
        <v>0</v>
      </c>
      <c r="L16" s="255">
        <v>21</v>
      </c>
      <c r="M16" s="255">
        <f>G16*(1+L16/100)</f>
        <v>0</v>
      </c>
      <c r="N16" s="253">
        <v>0</v>
      </c>
      <c r="O16" s="253">
        <f>ROUND(E16*N16,2)</f>
        <v>0</v>
      </c>
      <c r="P16" s="253">
        <v>0</v>
      </c>
      <c r="Q16" s="253">
        <f>ROUND(E16*P16,2)</f>
        <v>0</v>
      </c>
      <c r="R16" s="255"/>
      <c r="S16" s="255" t="s">
        <v>114</v>
      </c>
      <c r="T16" s="256" t="s">
        <v>115</v>
      </c>
      <c r="U16" s="232">
        <v>0.34499999999999997</v>
      </c>
      <c r="V16" s="232">
        <f>ROUND(E16*U16,2)</f>
        <v>6.9</v>
      </c>
      <c r="W16" s="232"/>
      <c r="X16" s="232" t="s">
        <v>116</v>
      </c>
      <c r="Y16" s="232" t="s">
        <v>117</v>
      </c>
      <c r="Z16" s="212"/>
      <c r="AA16" s="212"/>
      <c r="AB16" s="212"/>
      <c r="AC16" s="212"/>
      <c r="AD16" s="212"/>
      <c r="AE16" s="212"/>
      <c r="AF16" s="212"/>
      <c r="AG16" s="212" t="s">
        <v>118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43">
        <v>5</v>
      </c>
      <c r="B17" s="244" t="s">
        <v>130</v>
      </c>
      <c r="C17" s="259" t="s">
        <v>131</v>
      </c>
      <c r="D17" s="245" t="s">
        <v>113</v>
      </c>
      <c r="E17" s="246">
        <v>16.23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8"/>
      <c r="S17" s="248" t="s">
        <v>114</v>
      </c>
      <c r="T17" s="249" t="s">
        <v>115</v>
      </c>
      <c r="U17" s="232">
        <v>0.20200000000000001</v>
      </c>
      <c r="V17" s="232">
        <f>ROUND(E17*U17,2)</f>
        <v>3.28</v>
      </c>
      <c r="W17" s="232"/>
      <c r="X17" s="232" t="s">
        <v>116</v>
      </c>
      <c r="Y17" s="232" t="s">
        <v>117</v>
      </c>
      <c r="Z17" s="212"/>
      <c r="AA17" s="212"/>
      <c r="AB17" s="212"/>
      <c r="AC17" s="212"/>
      <c r="AD17" s="212"/>
      <c r="AE17" s="212"/>
      <c r="AF17" s="212"/>
      <c r="AG17" s="212" t="s">
        <v>118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">
      <c r="A18" s="229"/>
      <c r="B18" s="230"/>
      <c r="C18" s="260" t="s">
        <v>210</v>
      </c>
      <c r="D18" s="233"/>
      <c r="E18" s="234">
        <v>15.9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120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">
      <c r="A19" s="229"/>
      <c r="B19" s="230"/>
      <c r="C19" s="260" t="s">
        <v>211</v>
      </c>
      <c r="D19" s="233"/>
      <c r="E19" s="234">
        <v>0.33</v>
      </c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120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50">
        <v>6</v>
      </c>
      <c r="B20" s="251" t="s">
        <v>133</v>
      </c>
      <c r="C20" s="261" t="s">
        <v>134</v>
      </c>
      <c r="D20" s="252" t="s">
        <v>113</v>
      </c>
      <c r="E20" s="253">
        <v>2.4</v>
      </c>
      <c r="F20" s="254"/>
      <c r="G20" s="255">
        <f>ROUND(E20*F20,2)</f>
        <v>0</v>
      </c>
      <c r="H20" s="254"/>
      <c r="I20" s="255">
        <f>ROUND(E20*H20,2)</f>
        <v>0</v>
      </c>
      <c r="J20" s="254"/>
      <c r="K20" s="255">
        <f>ROUND(E20*J20,2)</f>
        <v>0</v>
      </c>
      <c r="L20" s="255">
        <v>21</v>
      </c>
      <c r="M20" s="255">
        <f>G20*(1+L20/100)</f>
        <v>0</v>
      </c>
      <c r="N20" s="253">
        <v>0</v>
      </c>
      <c r="O20" s="253">
        <f>ROUND(E20*N20,2)</f>
        <v>0</v>
      </c>
      <c r="P20" s="253">
        <v>0</v>
      </c>
      <c r="Q20" s="253">
        <f>ROUND(E20*P20,2)</f>
        <v>0</v>
      </c>
      <c r="R20" s="255"/>
      <c r="S20" s="255" t="s">
        <v>114</v>
      </c>
      <c r="T20" s="256" t="s">
        <v>115</v>
      </c>
      <c r="U20" s="232">
        <v>1.587</v>
      </c>
      <c r="V20" s="232">
        <f>ROUND(E20*U20,2)</f>
        <v>3.81</v>
      </c>
      <c r="W20" s="232"/>
      <c r="X20" s="232" t="s">
        <v>116</v>
      </c>
      <c r="Y20" s="232" t="s">
        <v>117</v>
      </c>
      <c r="Z20" s="212"/>
      <c r="AA20" s="212"/>
      <c r="AB20" s="212"/>
      <c r="AC20" s="212"/>
      <c r="AD20" s="212"/>
      <c r="AE20" s="212"/>
      <c r="AF20" s="212"/>
      <c r="AG20" s="212" t="s">
        <v>135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43">
        <v>7</v>
      </c>
      <c r="B21" s="244" t="s">
        <v>137</v>
      </c>
      <c r="C21" s="259" t="s">
        <v>138</v>
      </c>
      <c r="D21" s="245" t="s">
        <v>139</v>
      </c>
      <c r="E21" s="246">
        <v>25.74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8"/>
      <c r="S21" s="248" t="s">
        <v>114</v>
      </c>
      <c r="T21" s="249" t="s">
        <v>115</v>
      </c>
      <c r="U21" s="232">
        <v>0</v>
      </c>
      <c r="V21" s="232">
        <f>ROUND(E21*U21,2)</f>
        <v>0</v>
      </c>
      <c r="W21" s="232"/>
      <c r="X21" s="232" t="s">
        <v>116</v>
      </c>
      <c r="Y21" s="232" t="s">
        <v>117</v>
      </c>
      <c r="Z21" s="212"/>
      <c r="AA21" s="212"/>
      <c r="AB21" s="212"/>
      <c r="AC21" s="212"/>
      <c r="AD21" s="212"/>
      <c r="AE21" s="212"/>
      <c r="AF21" s="212"/>
      <c r="AG21" s="212" t="s">
        <v>135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">
      <c r="A22" s="229"/>
      <c r="B22" s="230"/>
      <c r="C22" s="260" t="s">
        <v>212</v>
      </c>
      <c r="D22" s="233"/>
      <c r="E22" s="234">
        <v>25.74</v>
      </c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120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x14ac:dyDescent="0.2">
      <c r="A23" s="236" t="s">
        <v>109</v>
      </c>
      <c r="B23" s="237" t="s">
        <v>69</v>
      </c>
      <c r="C23" s="258" t="s">
        <v>70</v>
      </c>
      <c r="D23" s="238"/>
      <c r="E23" s="239"/>
      <c r="F23" s="240"/>
      <c r="G23" s="240">
        <f>SUMIF(AG24:AG33,"&lt;&gt;NOR",G24:G33)</f>
        <v>0</v>
      </c>
      <c r="H23" s="240"/>
      <c r="I23" s="240">
        <f>SUM(I24:I33)</f>
        <v>0</v>
      </c>
      <c r="J23" s="240"/>
      <c r="K23" s="240">
        <f>SUM(K24:K33)</f>
        <v>0</v>
      </c>
      <c r="L23" s="240"/>
      <c r="M23" s="240">
        <f>SUM(M24:M33)</f>
        <v>0</v>
      </c>
      <c r="N23" s="239"/>
      <c r="O23" s="239">
        <f>SUM(O24:O33)</f>
        <v>10.819999999999999</v>
      </c>
      <c r="P23" s="239"/>
      <c r="Q23" s="239">
        <f>SUM(Q24:Q33)</f>
        <v>0</v>
      </c>
      <c r="R23" s="240"/>
      <c r="S23" s="240"/>
      <c r="T23" s="241"/>
      <c r="U23" s="235"/>
      <c r="V23" s="235">
        <f>SUM(V24:V33)</f>
        <v>15.48</v>
      </c>
      <c r="W23" s="235"/>
      <c r="X23" s="235"/>
      <c r="Y23" s="235"/>
      <c r="AG23" t="s">
        <v>110</v>
      </c>
    </row>
    <row r="24" spans="1:60" ht="22.5" outlineLevel="1" x14ac:dyDescent="0.2">
      <c r="A24" s="250">
        <v>8</v>
      </c>
      <c r="B24" s="251" t="s">
        <v>141</v>
      </c>
      <c r="C24" s="261" t="s">
        <v>142</v>
      </c>
      <c r="D24" s="252" t="s">
        <v>143</v>
      </c>
      <c r="E24" s="253">
        <v>34</v>
      </c>
      <c r="F24" s="254"/>
      <c r="G24" s="255">
        <f>ROUND(E24*F24,2)</f>
        <v>0</v>
      </c>
      <c r="H24" s="254"/>
      <c r="I24" s="255">
        <f>ROUND(E24*H24,2)</f>
        <v>0</v>
      </c>
      <c r="J24" s="254"/>
      <c r="K24" s="255">
        <f>ROUND(E24*J24,2)</f>
        <v>0</v>
      </c>
      <c r="L24" s="255">
        <v>21</v>
      </c>
      <c r="M24" s="255">
        <f>G24*(1+L24/100)</f>
        <v>0</v>
      </c>
      <c r="N24" s="253">
        <v>0</v>
      </c>
      <c r="O24" s="253">
        <f>ROUND(E24*N24,2)</f>
        <v>0</v>
      </c>
      <c r="P24" s="253">
        <v>0</v>
      </c>
      <c r="Q24" s="253">
        <f>ROUND(E24*P24,2)</f>
        <v>0</v>
      </c>
      <c r="R24" s="255"/>
      <c r="S24" s="255" t="s">
        <v>114</v>
      </c>
      <c r="T24" s="256" t="s">
        <v>115</v>
      </c>
      <c r="U24" s="232">
        <v>0.27</v>
      </c>
      <c r="V24" s="232">
        <f>ROUND(E24*U24,2)</f>
        <v>9.18</v>
      </c>
      <c r="W24" s="232"/>
      <c r="X24" s="232" t="s">
        <v>116</v>
      </c>
      <c r="Y24" s="232" t="s">
        <v>117</v>
      </c>
      <c r="Z24" s="212"/>
      <c r="AA24" s="212"/>
      <c r="AB24" s="212"/>
      <c r="AC24" s="212"/>
      <c r="AD24" s="212"/>
      <c r="AE24" s="212"/>
      <c r="AF24" s="212"/>
      <c r="AG24" s="212" t="s">
        <v>135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50">
        <v>9</v>
      </c>
      <c r="B25" s="251" t="s">
        <v>144</v>
      </c>
      <c r="C25" s="261" t="s">
        <v>145</v>
      </c>
      <c r="D25" s="252" t="s">
        <v>123</v>
      </c>
      <c r="E25" s="253">
        <v>35.700000000000003</v>
      </c>
      <c r="F25" s="254"/>
      <c r="G25" s="255">
        <f>ROUND(E25*F25,2)</f>
        <v>0</v>
      </c>
      <c r="H25" s="254"/>
      <c r="I25" s="255">
        <f>ROUND(E25*H25,2)</f>
        <v>0</v>
      </c>
      <c r="J25" s="254"/>
      <c r="K25" s="255">
        <f>ROUND(E25*J25,2)</f>
        <v>0</v>
      </c>
      <c r="L25" s="255">
        <v>21</v>
      </c>
      <c r="M25" s="255">
        <f>G25*(1+L25/100)</f>
        <v>0</v>
      </c>
      <c r="N25" s="253">
        <v>4.0000000000000003E-5</v>
      </c>
      <c r="O25" s="253">
        <f>ROUND(E25*N25,2)</f>
        <v>0</v>
      </c>
      <c r="P25" s="253">
        <v>0</v>
      </c>
      <c r="Q25" s="253">
        <f>ROUND(E25*P25,2)</f>
        <v>0</v>
      </c>
      <c r="R25" s="255"/>
      <c r="S25" s="255" t="s">
        <v>114</v>
      </c>
      <c r="T25" s="256" t="s">
        <v>115</v>
      </c>
      <c r="U25" s="232">
        <v>0.06</v>
      </c>
      <c r="V25" s="232">
        <f>ROUND(E25*U25,2)</f>
        <v>2.14</v>
      </c>
      <c r="W25" s="232"/>
      <c r="X25" s="232" t="s">
        <v>116</v>
      </c>
      <c r="Y25" s="232" t="s">
        <v>117</v>
      </c>
      <c r="Z25" s="212"/>
      <c r="AA25" s="212"/>
      <c r="AB25" s="212"/>
      <c r="AC25" s="212"/>
      <c r="AD25" s="212"/>
      <c r="AE25" s="212"/>
      <c r="AF25" s="212"/>
      <c r="AG25" s="212" t="s">
        <v>118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50">
        <v>10</v>
      </c>
      <c r="B26" s="251" t="s">
        <v>146</v>
      </c>
      <c r="C26" s="261" t="s">
        <v>147</v>
      </c>
      <c r="D26" s="252" t="s">
        <v>148</v>
      </c>
      <c r="E26" s="253">
        <v>6</v>
      </c>
      <c r="F26" s="254"/>
      <c r="G26" s="255">
        <f>ROUND(E26*F26,2)</f>
        <v>0</v>
      </c>
      <c r="H26" s="254"/>
      <c r="I26" s="255">
        <f>ROUND(E26*H26,2)</f>
        <v>0</v>
      </c>
      <c r="J26" s="254"/>
      <c r="K26" s="255">
        <f>ROUND(E26*J26,2)</f>
        <v>0</v>
      </c>
      <c r="L26" s="255">
        <v>21</v>
      </c>
      <c r="M26" s="255">
        <f>G26*(1+L26/100)</f>
        <v>0</v>
      </c>
      <c r="N26" s="253">
        <v>0</v>
      </c>
      <c r="O26" s="253">
        <f>ROUND(E26*N26,2)</f>
        <v>0</v>
      </c>
      <c r="P26" s="253">
        <v>0</v>
      </c>
      <c r="Q26" s="253">
        <f>ROUND(E26*P26,2)</f>
        <v>0</v>
      </c>
      <c r="R26" s="255"/>
      <c r="S26" s="255" t="s">
        <v>149</v>
      </c>
      <c r="T26" s="256" t="s">
        <v>150</v>
      </c>
      <c r="U26" s="232">
        <v>0</v>
      </c>
      <c r="V26" s="232">
        <f>ROUND(E26*U26,2)</f>
        <v>0</v>
      </c>
      <c r="W26" s="232"/>
      <c r="X26" s="232" t="s">
        <v>116</v>
      </c>
      <c r="Y26" s="232" t="s">
        <v>117</v>
      </c>
      <c r="Z26" s="212"/>
      <c r="AA26" s="212"/>
      <c r="AB26" s="212"/>
      <c r="AC26" s="212"/>
      <c r="AD26" s="212"/>
      <c r="AE26" s="212"/>
      <c r="AF26" s="212"/>
      <c r="AG26" s="212" t="s">
        <v>135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50">
        <v>11</v>
      </c>
      <c r="B27" s="251" t="s">
        <v>151</v>
      </c>
      <c r="C27" s="261" t="s">
        <v>152</v>
      </c>
      <c r="D27" s="252" t="s">
        <v>148</v>
      </c>
      <c r="E27" s="253">
        <v>20</v>
      </c>
      <c r="F27" s="254"/>
      <c r="G27" s="255">
        <f>ROUND(E27*F27,2)</f>
        <v>0</v>
      </c>
      <c r="H27" s="254"/>
      <c r="I27" s="255">
        <f>ROUND(E27*H27,2)</f>
        <v>0</v>
      </c>
      <c r="J27" s="254"/>
      <c r="K27" s="255">
        <f>ROUND(E27*J27,2)</f>
        <v>0</v>
      </c>
      <c r="L27" s="255">
        <v>21</v>
      </c>
      <c r="M27" s="255">
        <f>G27*(1+L27/100)</f>
        <v>0</v>
      </c>
      <c r="N27" s="253">
        <v>0</v>
      </c>
      <c r="O27" s="253">
        <f>ROUND(E27*N27,2)</f>
        <v>0</v>
      </c>
      <c r="P27" s="253">
        <v>0</v>
      </c>
      <c r="Q27" s="253">
        <f>ROUND(E27*P27,2)</f>
        <v>0</v>
      </c>
      <c r="R27" s="255"/>
      <c r="S27" s="255" t="s">
        <v>149</v>
      </c>
      <c r="T27" s="256" t="s">
        <v>150</v>
      </c>
      <c r="U27" s="232">
        <v>0</v>
      </c>
      <c r="V27" s="232">
        <f>ROUND(E27*U27,2)</f>
        <v>0</v>
      </c>
      <c r="W27" s="232"/>
      <c r="X27" s="232" t="s">
        <v>116</v>
      </c>
      <c r="Y27" s="232" t="s">
        <v>117</v>
      </c>
      <c r="Z27" s="212"/>
      <c r="AA27" s="212"/>
      <c r="AB27" s="212"/>
      <c r="AC27" s="212"/>
      <c r="AD27" s="212"/>
      <c r="AE27" s="212"/>
      <c r="AF27" s="212"/>
      <c r="AG27" s="212" t="s">
        <v>135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50">
        <v>12</v>
      </c>
      <c r="B28" s="251" t="s">
        <v>153</v>
      </c>
      <c r="C28" s="261" t="s">
        <v>154</v>
      </c>
      <c r="D28" s="252" t="s">
        <v>148</v>
      </c>
      <c r="E28" s="253">
        <v>36</v>
      </c>
      <c r="F28" s="254"/>
      <c r="G28" s="255">
        <f>ROUND(E28*F28,2)</f>
        <v>0</v>
      </c>
      <c r="H28" s="254"/>
      <c r="I28" s="255">
        <f>ROUND(E28*H28,2)</f>
        <v>0</v>
      </c>
      <c r="J28" s="254"/>
      <c r="K28" s="255">
        <f>ROUND(E28*J28,2)</f>
        <v>0</v>
      </c>
      <c r="L28" s="255">
        <v>21</v>
      </c>
      <c r="M28" s="255">
        <f>G28*(1+L28/100)</f>
        <v>0</v>
      </c>
      <c r="N28" s="253">
        <v>0</v>
      </c>
      <c r="O28" s="253">
        <f>ROUND(E28*N28,2)</f>
        <v>0</v>
      </c>
      <c r="P28" s="253">
        <v>0</v>
      </c>
      <c r="Q28" s="253">
        <f>ROUND(E28*P28,2)</f>
        <v>0</v>
      </c>
      <c r="R28" s="255"/>
      <c r="S28" s="255" t="s">
        <v>149</v>
      </c>
      <c r="T28" s="256" t="s">
        <v>150</v>
      </c>
      <c r="U28" s="232">
        <v>0</v>
      </c>
      <c r="V28" s="232">
        <f>ROUND(E28*U28,2)</f>
        <v>0</v>
      </c>
      <c r="W28" s="232"/>
      <c r="X28" s="232" t="s">
        <v>116</v>
      </c>
      <c r="Y28" s="232" t="s">
        <v>117</v>
      </c>
      <c r="Z28" s="212"/>
      <c r="AA28" s="212"/>
      <c r="AB28" s="212"/>
      <c r="AC28" s="212"/>
      <c r="AD28" s="212"/>
      <c r="AE28" s="212"/>
      <c r="AF28" s="212"/>
      <c r="AG28" s="212" t="s">
        <v>135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50">
        <v>13</v>
      </c>
      <c r="B29" s="251" t="s">
        <v>155</v>
      </c>
      <c r="C29" s="261" t="s">
        <v>156</v>
      </c>
      <c r="D29" s="252" t="s">
        <v>148</v>
      </c>
      <c r="E29" s="253">
        <v>1</v>
      </c>
      <c r="F29" s="254"/>
      <c r="G29" s="255">
        <f>ROUND(E29*F29,2)</f>
        <v>0</v>
      </c>
      <c r="H29" s="254"/>
      <c r="I29" s="255">
        <f>ROUND(E29*H29,2)</f>
        <v>0</v>
      </c>
      <c r="J29" s="254"/>
      <c r="K29" s="255">
        <f>ROUND(E29*J29,2)</f>
        <v>0</v>
      </c>
      <c r="L29" s="255">
        <v>21</v>
      </c>
      <c r="M29" s="255">
        <f>G29*(1+L29/100)</f>
        <v>0</v>
      </c>
      <c r="N29" s="253">
        <v>0</v>
      </c>
      <c r="O29" s="253">
        <f>ROUND(E29*N29,2)</f>
        <v>0</v>
      </c>
      <c r="P29" s="253">
        <v>0</v>
      </c>
      <c r="Q29" s="253">
        <f>ROUND(E29*P29,2)</f>
        <v>0</v>
      </c>
      <c r="R29" s="255"/>
      <c r="S29" s="255" t="s">
        <v>149</v>
      </c>
      <c r="T29" s="256" t="s">
        <v>150</v>
      </c>
      <c r="U29" s="232">
        <v>0</v>
      </c>
      <c r="V29" s="232">
        <f>ROUND(E29*U29,2)</f>
        <v>0</v>
      </c>
      <c r="W29" s="232"/>
      <c r="X29" s="232" t="s">
        <v>116</v>
      </c>
      <c r="Y29" s="232" t="s">
        <v>117</v>
      </c>
      <c r="Z29" s="212"/>
      <c r="AA29" s="212"/>
      <c r="AB29" s="212"/>
      <c r="AC29" s="212"/>
      <c r="AD29" s="212"/>
      <c r="AE29" s="212"/>
      <c r="AF29" s="212"/>
      <c r="AG29" s="212" t="s">
        <v>135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50">
        <v>14</v>
      </c>
      <c r="B30" s="251" t="s">
        <v>157</v>
      </c>
      <c r="C30" s="261" t="s">
        <v>158</v>
      </c>
      <c r="D30" s="252" t="s">
        <v>113</v>
      </c>
      <c r="E30" s="253">
        <v>4</v>
      </c>
      <c r="F30" s="254"/>
      <c r="G30" s="255">
        <f>ROUND(E30*F30,2)</f>
        <v>0</v>
      </c>
      <c r="H30" s="254"/>
      <c r="I30" s="255">
        <f>ROUND(E30*H30,2)</f>
        <v>0</v>
      </c>
      <c r="J30" s="254"/>
      <c r="K30" s="255">
        <f>ROUND(E30*J30,2)</f>
        <v>0</v>
      </c>
      <c r="L30" s="255">
        <v>21</v>
      </c>
      <c r="M30" s="255">
        <f>G30*(1+L30/100)</f>
        <v>0</v>
      </c>
      <c r="N30" s="253">
        <v>2.6262799999999999</v>
      </c>
      <c r="O30" s="253">
        <f>ROUND(E30*N30,2)</f>
        <v>10.51</v>
      </c>
      <c r="P30" s="253">
        <v>0</v>
      </c>
      <c r="Q30" s="253">
        <f>ROUND(E30*P30,2)</f>
        <v>0</v>
      </c>
      <c r="R30" s="255"/>
      <c r="S30" s="255" t="s">
        <v>149</v>
      </c>
      <c r="T30" s="256" t="s">
        <v>150</v>
      </c>
      <c r="U30" s="232">
        <v>1.04</v>
      </c>
      <c r="V30" s="232">
        <f>ROUND(E30*U30,2)</f>
        <v>4.16</v>
      </c>
      <c r="W30" s="232"/>
      <c r="X30" s="232" t="s">
        <v>116</v>
      </c>
      <c r="Y30" s="232" t="s">
        <v>117</v>
      </c>
      <c r="Z30" s="212"/>
      <c r="AA30" s="212"/>
      <c r="AB30" s="212"/>
      <c r="AC30" s="212"/>
      <c r="AD30" s="212"/>
      <c r="AE30" s="212"/>
      <c r="AF30" s="212"/>
      <c r="AG30" s="212" t="s">
        <v>118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 x14ac:dyDescent="0.2">
      <c r="A31" s="250">
        <v>15</v>
      </c>
      <c r="B31" s="251" t="s">
        <v>159</v>
      </c>
      <c r="C31" s="261" t="s">
        <v>160</v>
      </c>
      <c r="D31" s="252" t="s">
        <v>143</v>
      </c>
      <c r="E31" s="253">
        <v>34</v>
      </c>
      <c r="F31" s="254"/>
      <c r="G31" s="255">
        <f>ROUND(E31*F31,2)</f>
        <v>0</v>
      </c>
      <c r="H31" s="254"/>
      <c r="I31" s="255">
        <f>ROUND(E31*H31,2)</f>
        <v>0</v>
      </c>
      <c r="J31" s="254"/>
      <c r="K31" s="255">
        <f>ROUND(E31*J31,2)</f>
        <v>0</v>
      </c>
      <c r="L31" s="255">
        <v>21</v>
      </c>
      <c r="M31" s="255">
        <f>G31*(1+L31/100)</f>
        <v>0</v>
      </c>
      <c r="N31" s="253">
        <v>8.5000000000000006E-3</v>
      </c>
      <c r="O31" s="253">
        <f>ROUND(E31*N31,2)</f>
        <v>0.28999999999999998</v>
      </c>
      <c r="P31" s="253">
        <v>0</v>
      </c>
      <c r="Q31" s="253">
        <f>ROUND(E31*P31,2)</f>
        <v>0</v>
      </c>
      <c r="R31" s="255"/>
      <c r="S31" s="255" t="s">
        <v>149</v>
      </c>
      <c r="T31" s="256" t="s">
        <v>150</v>
      </c>
      <c r="U31" s="232">
        <v>0</v>
      </c>
      <c r="V31" s="232">
        <f>ROUND(E31*U31,2)</f>
        <v>0</v>
      </c>
      <c r="W31" s="232"/>
      <c r="X31" s="232" t="s">
        <v>161</v>
      </c>
      <c r="Y31" s="232" t="s">
        <v>117</v>
      </c>
      <c r="Z31" s="212"/>
      <c r="AA31" s="212"/>
      <c r="AB31" s="212"/>
      <c r="AC31" s="212"/>
      <c r="AD31" s="212"/>
      <c r="AE31" s="212"/>
      <c r="AF31" s="212"/>
      <c r="AG31" s="212" t="s">
        <v>162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33.75" outlineLevel="1" x14ac:dyDescent="0.2">
      <c r="A32" s="243">
        <v>16</v>
      </c>
      <c r="B32" s="244" t="s">
        <v>163</v>
      </c>
      <c r="C32" s="259" t="s">
        <v>164</v>
      </c>
      <c r="D32" s="245" t="s">
        <v>123</v>
      </c>
      <c r="E32" s="246">
        <v>41.055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6">
        <v>5.0000000000000001E-4</v>
      </c>
      <c r="O32" s="246">
        <f>ROUND(E32*N32,2)</f>
        <v>0.02</v>
      </c>
      <c r="P32" s="246">
        <v>0</v>
      </c>
      <c r="Q32" s="246">
        <f>ROUND(E32*P32,2)</f>
        <v>0</v>
      </c>
      <c r="R32" s="248"/>
      <c r="S32" s="248" t="s">
        <v>149</v>
      </c>
      <c r="T32" s="249" t="s">
        <v>150</v>
      </c>
      <c r="U32" s="232">
        <v>0</v>
      </c>
      <c r="V32" s="232">
        <f>ROUND(E32*U32,2)</f>
        <v>0</v>
      </c>
      <c r="W32" s="232"/>
      <c r="X32" s="232" t="s">
        <v>161</v>
      </c>
      <c r="Y32" s="232" t="s">
        <v>117</v>
      </c>
      <c r="Z32" s="212"/>
      <c r="AA32" s="212"/>
      <c r="AB32" s="212"/>
      <c r="AC32" s="212"/>
      <c r="AD32" s="212"/>
      <c r="AE32" s="212"/>
      <c r="AF32" s="212"/>
      <c r="AG32" s="212" t="s">
        <v>165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">
      <c r="A33" s="229"/>
      <c r="B33" s="230"/>
      <c r="C33" s="260" t="s">
        <v>213</v>
      </c>
      <c r="D33" s="233"/>
      <c r="E33" s="234">
        <v>41.05</v>
      </c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120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x14ac:dyDescent="0.2">
      <c r="A34" s="236" t="s">
        <v>109</v>
      </c>
      <c r="B34" s="237" t="s">
        <v>71</v>
      </c>
      <c r="C34" s="258" t="s">
        <v>72</v>
      </c>
      <c r="D34" s="238"/>
      <c r="E34" s="239"/>
      <c r="F34" s="240"/>
      <c r="G34" s="240">
        <f>SUMIF(AG35:AG35,"&lt;&gt;NOR",G35:G35)</f>
        <v>0</v>
      </c>
      <c r="H34" s="240"/>
      <c r="I34" s="240">
        <f>SUM(I35:I35)</f>
        <v>0</v>
      </c>
      <c r="J34" s="240"/>
      <c r="K34" s="240">
        <f>SUM(K35:K35)</f>
        <v>0</v>
      </c>
      <c r="L34" s="240"/>
      <c r="M34" s="240">
        <f>SUM(M35:M35)</f>
        <v>0</v>
      </c>
      <c r="N34" s="239"/>
      <c r="O34" s="239">
        <f>SUM(O35:O35)</f>
        <v>1.7</v>
      </c>
      <c r="P34" s="239"/>
      <c r="Q34" s="239">
        <f>SUM(Q35:Q35)</f>
        <v>0</v>
      </c>
      <c r="R34" s="240"/>
      <c r="S34" s="240"/>
      <c r="T34" s="241"/>
      <c r="U34" s="235"/>
      <c r="V34" s="235">
        <f>SUM(V35:V35)</f>
        <v>1.53</v>
      </c>
      <c r="W34" s="235"/>
      <c r="X34" s="235"/>
      <c r="Y34" s="235"/>
      <c r="AG34" t="s">
        <v>110</v>
      </c>
    </row>
    <row r="35" spans="1:60" ht="22.5" outlineLevel="1" x14ac:dyDescent="0.2">
      <c r="A35" s="250">
        <v>17</v>
      </c>
      <c r="B35" s="251" t="s">
        <v>167</v>
      </c>
      <c r="C35" s="261" t="s">
        <v>168</v>
      </c>
      <c r="D35" s="252" t="s">
        <v>113</v>
      </c>
      <c r="E35" s="253">
        <v>0.9</v>
      </c>
      <c r="F35" s="254"/>
      <c r="G35" s="255">
        <f>ROUND(E35*F35,2)</f>
        <v>0</v>
      </c>
      <c r="H35" s="254"/>
      <c r="I35" s="255">
        <f>ROUND(E35*H35,2)</f>
        <v>0</v>
      </c>
      <c r="J35" s="254"/>
      <c r="K35" s="255">
        <f>ROUND(E35*J35,2)</f>
        <v>0</v>
      </c>
      <c r="L35" s="255">
        <v>21</v>
      </c>
      <c r="M35" s="255">
        <f>G35*(1+L35/100)</f>
        <v>0</v>
      </c>
      <c r="N35" s="253">
        <v>1.8907700000000001</v>
      </c>
      <c r="O35" s="253">
        <f>ROUND(E35*N35,2)</f>
        <v>1.7</v>
      </c>
      <c r="P35" s="253">
        <v>0</v>
      </c>
      <c r="Q35" s="253">
        <f>ROUND(E35*P35,2)</f>
        <v>0</v>
      </c>
      <c r="R35" s="255"/>
      <c r="S35" s="255" t="s">
        <v>114</v>
      </c>
      <c r="T35" s="256" t="s">
        <v>115</v>
      </c>
      <c r="U35" s="232">
        <v>1.6950000000000001</v>
      </c>
      <c r="V35" s="232">
        <f>ROUND(E35*U35,2)</f>
        <v>1.53</v>
      </c>
      <c r="W35" s="232"/>
      <c r="X35" s="232" t="s">
        <v>116</v>
      </c>
      <c r="Y35" s="232" t="s">
        <v>117</v>
      </c>
      <c r="Z35" s="212"/>
      <c r="AA35" s="212"/>
      <c r="AB35" s="212"/>
      <c r="AC35" s="212"/>
      <c r="AD35" s="212"/>
      <c r="AE35" s="212"/>
      <c r="AF35" s="212"/>
      <c r="AG35" s="212" t="s">
        <v>135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x14ac:dyDescent="0.2">
      <c r="A36" s="236" t="s">
        <v>109</v>
      </c>
      <c r="B36" s="237" t="s">
        <v>73</v>
      </c>
      <c r="C36" s="258" t="s">
        <v>74</v>
      </c>
      <c r="D36" s="238"/>
      <c r="E36" s="239"/>
      <c r="F36" s="240"/>
      <c r="G36" s="240">
        <f>SUMIF(AG37:AG40,"&lt;&gt;NOR",G37:G40)</f>
        <v>0</v>
      </c>
      <c r="H36" s="240"/>
      <c r="I36" s="240">
        <f>SUM(I37:I40)</f>
        <v>0</v>
      </c>
      <c r="J36" s="240"/>
      <c r="K36" s="240">
        <f>SUM(K37:K40)</f>
        <v>0</v>
      </c>
      <c r="L36" s="240"/>
      <c r="M36" s="240">
        <f>SUM(M37:M40)</f>
        <v>0</v>
      </c>
      <c r="N36" s="239"/>
      <c r="O36" s="239">
        <f>SUM(O37:O40)</f>
        <v>25.820000000000004</v>
      </c>
      <c r="P36" s="239"/>
      <c r="Q36" s="239">
        <f>SUM(Q37:Q40)</f>
        <v>0</v>
      </c>
      <c r="R36" s="240"/>
      <c r="S36" s="240"/>
      <c r="T36" s="241"/>
      <c r="U36" s="235"/>
      <c r="V36" s="235">
        <f>SUM(V37:V40)</f>
        <v>12.83</v>
      </c>
      <c r="W36" s="235"/>
      <c r="X36" s="235"/>
      <c r="Y36" s="235"/>
      <c r="AG36" t="s">
        <v>110</v>
      </c>
    </row>
    <row r="37" spans="1:60" ht="22.5" outlineLevel="1" x14ac:dyDescent="0.2">
      <c r="A37" s="250">
        <v>18</v>
      </c>
      <c r="B37" s="251" t="s">
        <v>170</v>
      </c>
      <c r="C37" s="261" t="s">
        <v>171</v>
      </c>
      <c r="D37" s="252" t="s">
        <v>172</v>
      </c>
      <c r="E37" s="253">
        <v>6</v>
      </c>
      <c r="F37" s="254"/>
      <c r="G37" s="255">
        <f>ROUND(E37*F37,2)</f>
        <v>0</v>
      </c>
      <c r="H37" s="254"/>
      <c r="I37" s="255">
        <f>ROUND(E37*H37,2)</f>
        <v>0</v>
      </c>
      <c r="J37" s="254"/>
      <c r="K37" s="255">
        <f>ROUND(E37*J37,2)</f>
        <v>0</v>
      </c>
      <c r="L37" s="255">
        <v>21</v>
      </c>
      <c r="M37" s="255">
        <f>G37*(1+L37/100)</f>
        <v>0</v>
      </c>
      <c r="N37" s="253">
        <v>0.25207000000000002</v>
      </c>
      <c r="O37" s="253">
        <f>ROUND(E37*N37,2)</f>
        <v>1.51</v>
      </c>
      <c r="P37" s="253">
        <v>0</v>
      </c>
      <c r="Q37" s="253">
        <f>ROUND(E37*P37,2)</f>
        <v>0</v>
      </c>
      <c r="R37" s="255"/>
      <c r="S37" s="255" t="s">
        <v>114</v>
      </c>
      <c r="T37" s="256" t="s">
        <v>115</v>
      </c>
      <c r="U37" s="232">
        <v>0.64159999999999995</v>
      </c>
      <c r="V37" s="232">
        <f>ROUND(E37*U37,2)</f>
        <v>3.85</v>
      </c>
      <c r="W37" s="232"/>
      <c r="X37" s="232" t="s">
        <v>116</v>
      </c>
      <c r="Y37" s="232" t="s">
        <v>117</v>
      </c>
      <c r="Z37" s="212"/>
      <c r="AA37" s="212"/>
      <c r="AB37" s="212"/>
      <c r="AC37" s="212"/>
      <c r="AD37" s="212"/>
      <c r="AE37" s="212"/>
      <c r="AF37" s="212"/>
      <c r="AG37" s="212" t="s">
        <v>135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50">
        <v>19</v>
      </c>
      <c r="B38" s="251" t="s">
        <v>173</v>
      </c>
      <c r="C38" s="261" t="s">
        <v>174</v>
      </c>
      <c r="D38" s="252" t="s">
        <v>123</v>
      </c>
      <c r="E38" s="253">
        <v>22</v>
      </c>
      <c r="F38" s="254"/>
      <c r="G38" s="255">
        <f>ROUND(E38*F38,2)</f>
        <v>0</v>
      </c>
      <c r="H38" s="254"/>
      <c r="I38" s="255">
        <f>ROUND(E38*H38,2)</f>
        <v>0</v>
      </c>
      <c r="J38" s="254"/>
      <c r="K38" s="255">
        <f>ROUND(E38*J38,2)</f>
        <v>0</v>
      </c>
      <c r="L38" s="255">
        <v>21</v>
      </c>
      <c r="M38" s="255">
        <f>G38*(1+L38/100)</f>
        <v>0</v>
      </c>
      <c r="N38" s="253">
        <v>1</v>
      </c>
      <c r="O38" s="253">
        <f>ROUND(E38*N38,2)</f>
        <v>22</v>
      </c>
      <c r="P38" s="253">
        <v>0</v>
      </c>
      <c r="Q38" s="253">
        <f>ROUND(E38*P38,2)</f>
        <v>0</v>
      </c>
      <c r="R38" s="255"/>
      <c r="S38" s="255" t="s">
        <v>149</v>
      </c>
      <c r="T38" s="256" t="s">
        <v>150</v>
      </c>
      <c r="U38" s="232">
        <v>0.23300000000000001</v>
      </c>
      <c r="V38" s="232">
        <f>ROUND(E38*U38,2)</f>
        <v>5.13</v>
      </c>
      <c r="W38" s="232"/>
      <c r="X38" s="232" t="s">
        <v>116</v>
      </c>
      <c r="Y38" s="232" t="s">
        <v>117</v>
      </c>
      <c r="Z38" s="212"/>
      <c r="AA38" s="212"/>
      <c r="AB38" s="212"/>
      <c r="AC38" s="212"/>
      <c r="AD38" s="212"/>
      <c r="AE38" s="212"/>
      <c r="AF38" s="212"/>
      <c r="AG38" s="212" t="s">
        <v>135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50">
        <v>20</v>
      </c>
      <c r="B39" s="251" t="s">
        <v>175</v>
      </c>
      <c r="C39" s="261" t="s">
        <v>176</v>
      </c>
      <c r="D39" s="252" t="s">
        <v>172</v>
      </c>
      <c r="E39" s="253">
        <v>6</v>
      </c>
      <c r="F39" s="254"/>
      <c r="G39" s="255">
        <f>ROUND(E39*F39,2)</f>
        <v>0</v>
      </c>
      <c r="H39" s="254"/>
      <c r="I39" s="255">
        <f>ROUND(E39*H39,2)</f>
        <v>0</v>
      </c>
      <c r="J39" s="254"/>
      <c r="K39" s="255">
        <f>ROUND(E39*J39,2)</f>
        <v>0</v>
      </c>
      <c r="L39" s="255">
        <v>21</v>
      </c>
      <c r="M39" s="255">
        <f>G39*(1+L39/100)</f>
        <v>0</v>
      </c>
      <c r="N39" s="253">
        <v>0.25207000000000002</v>
      </c>
      <c r="O39" s="253">
        <f>ROUND(E39*N39,2)</f>
        <v>1.51</v>
      </c>
      <c r="P39" s="253">
        <v>0</v>
      </c>
      <c r="Q39" s="253">
        <f>ROUND(E39*P39,2)</f>
        <v>0</v>
      </c>
      <c r="R39" s="255"/>
      <c r="S39" s="255" t="s">
        <v>149</v>
      </c>
      <c r="T39" s="256" t="s">
        <v>150</v>
      </c>
      <c r="U39" s="232">
        <v>0.64159999999999995</v>
      </c>
      <c r="V39" s="232">
        <f>ROUND(E39*U39,2)</f>
        <v>3.85</v>
      </c>
      <c r="W39" s="232"/>
      <c r="X39" s="232" t="s">
        <v>116</v>
      </c>
      <c r="Y39" s="232" t="s">
        <v>117</v>
      </c>
      <c r="Z39" s="212"/>
      <c r="AA39" s="212"/>
      <c r="AB39" s="212"/>
      <c r="AC39" s="212"/>
      <c r="AD39" s="212"/>
      <c r="AE39" s="212"/>
      <c r="AF39" s="212"/>
      <c r="AG39" s="212" t="s">
        <v>135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45" outlineLevel="1" x14ac:dyDescent="0.2">
      <c r="A40" s="250">
        <v>21</v>
      </c>
      <c r="B40" s="251" t="s">
        <v>177</v>
      </c>
      <c r="C40" s="261" t="s">
        <v>178</v>
      </c>
      <c r="D40" s="252" t="s">
        <v>143</v>
      </c>
      <c r="E40" s="253">
        <v>6</v>
      </c>
      <c r="F40" s="254"/>
      <c r="G40" s="255">
        <f>ROUND(E40*F40,2)</f>
        <v>0</v>
      </c>
      <c r="H40" s="254"/>
      <c r="I40" s="255">
        <f>ROUND(E40*H40,2)</f>
        <v>0</v>
      </c>
      <c r="J40" s="254"/>
      <c r="K40" s="255">
        <f>ROUND(E40*J40,2)</f>
        <v>0</v>
      </c>
      <c r="L40" s="255">
        <v>21</v>
      </c>
      <c r="M40" s="255">
        <f>G40*(1+L40/100)</f>
        <v>0</v>
      </c>
      <c r="N40" s="253">
        <v>0.13250000000000001</v>
      </c>
      <c r="O40" s="253">
        <f>ROUND(E40*N40,2)</f>
        <v>0.8</v>
      </c>
      <c r="P40" s="253">
        <v>0</v>
      </c>
      <c r="Q40" s="253">
        <f>ROUND(E40*P40,2)</f>
        <v>0</v>
      </c>
      <c r="R40" s="255"/>
      <c r="S40" s="255" t="s">
        <v>149</v>
      </c>
      <c r="T40" s="256" t="s">
        <v>150</v>
      </c>
      <c r="U40" s="232">
        <v>0</v>
      </c>
      <c r="V40" s="232">
        <f>ROUND(E40*U40,2)</f>
        <v>0</v>
      </c>
      <c r="W40" s="232"/>
      <c r="X40" s="232" t="s">
        <v>161</v>
      </c>
      <c r="Y40" s="232" t="s">
        <v>117</v>
      </c>
      <c r="Z40" s="212"/>
      <c r="AA40" s="212"/>
      <c r="AB40" s="212"/>
      <c r="AC40" s="212"/>
      <c r="AD40" s="212"/>
      <c r="AE40" s="212"/>
      <c r="AF40" s="212"/>
      <c r="AG40" s="212" t="s">
        <v>162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x14ac:dyDescent="0.2">
      <c r="A41" s="236" t="s">
        <v>109</v>
      </c>
      <c r="B41" s="237" t="s">
        <v>75</v>
      </c>
      <c r="C41" s="258" t="s">
        <v>76</v>
      </c>
      <c r="D41" s="238"/>
      <c r="E41" s="239"/>
      <c r="F41" s="240"/>
      <c r="G41" s="240">
        <f>SUMIF(AG42:AG44,"&lt;&gt;NOR",G42:G44)</f>
        <v>0</v>
      </c>
      <c r="H41" s="240"/>
      <c r="I41" s="240">
        <f>SUM(I42:I44)</f>
        <v>0</v>
      </c>
      <c r="J41" s="240"/>
      <c r="K41" s="240">
        <f>SUM(K42:K44)</f>
        <v>0</v>
      </c>
      <c r="L41" s="240"/>
      <c r="M41" s="240">
        <f>SUM(M42:M44)</f>
        <v>0</v>
      </c>
      <c r="N41" s="239"/>
      <c r="O41" s="239">
        <f>SUM(O42:O44)</f>
        <v>6.81</v>
      </c>
      <c r="P41" s="239"/>
      <c r="Q41" s="239">
        <f>SUM(Q42:Q44)</f>
        <v>0</v>
      </c>
      <c r="R41" s="240"/>
      <c r="S41" s="240"/>
      <c r="T41" s="241"/>
      <c r="U41" s="235"/>
      <c r="V41" s="235">
        <f>SUM(V42:V44)</f>
        <v>1.1000000000000001</v>
      </c>
      <c r="W41" s="235"/>
      <c r="X41" s="235"/>
      <c r="Y41" s="235"/>
      <c r="AG41" t="s">
        <v>110</v>
      </c>
    </row>
    <row r="42" spans="1:60" ht="22.5" outlineLevel="1" x14ac:dyDescent="0.2">
      <c r="A42" s="243">
        <v>22</v>
      </c>
      <c r="B42" s="244" t="s">
        <v>179</v>
      </c>
      <c r="C42" s="259" t="s">
        <v>180</v>
      </c>
      <c r="D42" s="245" t="s">
        <v>143</v>
      </c>
      <c r="E42" s="246">
        <v>1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6">
        <v>0.51066</v>
      </c>
      <c r="O42" s="246">
        <f>ROUND(E42*N42,2)</f>
        <v>0.51</v>
      </c>
      <c r="P42" s="246">
        <v>0</v>
      </c>
      <c r="Q42" s="246">
        <f>ROUND(E42*P42,2)</f>
        <v>0</v>
      </c>
      <c r="R42" s="248"/>
      <c r="S42" s="248" t="s">
        <v>149</v>
      </c>
      <c r="T42" s="249" t="s">
        <v>150</v>
      </c>
      <c r="U42" s="232">
        <v>1.1000000000000001</v>
      </c>
      <c r="V42" s="232">
        <f>ROUND(E42*U42,2)</f>
        <v>1.1000000000000001</v>
      </c>
      <c r="W42" s="232"/>
      <c r="X42" s="232" t="s">
        <v>116</v>
      </c>
      <c r="Y42" s="232" t="s">
        <v>117</v>
      </c>
      <c r="Z42" s="212"/>
      <c r="AA42" s="212"/>
      <c r="AB42" s="212"/>
      <c r="AC42" s="212"/>
      <c r="AD42" s="212"/>
      <c r="AE42" s="212"/>
      <c r="AF42" s="212"/>
      <c r="AG42" s="212" t="s">
        <v>135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">
      <c r="A43" s="229"/>
      <c r="B43" s="230"/>
      <c r="C43" s="262" t="s">
        <v>181</v>
      </c>
      <c r="D43" s="257"/>
      <c r="E43" s="257"/>
      <c r="F43" s="257"/>
      <c r="G43" s="257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182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50">
        <v>23</v>
      </c>
      <c r="B44" s="251" t="s">
        <v>183</v>
      </c>
      <c r="C44" s="261" t="s">
        <v>184</v>
      </c>
      <c r="D44" s="252" t="s">
        <v>172</v>
      </c>
      <c r="E44" s="253">
        <v>6.5</v>
      </c>
      <c r="F44" s="254"/>
      <c r="G44" s="255">
        <f>ROUND(E44*F44,2)</f>
        <v>0</v>
      </c>
      <c r="H44" s="254"/>
      <c r="I44" s="255">
        <f>ROUND(E44*H44,2)</f>
        <v>0</v>
      </c>
      <c r="J44" s="254"/>
      <c r="K44" s="255">
        <f>ROUND(E44*J44,2)</f>
        <v>0</v>
      </c>
      <c r="L44" s="255">
        <v>21</v>
      </c>
      <c r="M44" s="255">
        <f>G44*(1+L44/100)</f>
        <v>0</v>
      </c>
      <c r="N44" s="253">
        <v>0.96862999999999999</v>
      </c>
      <c r="O44" s="253">
        <f>ROUND(E44*N44,2)</f>
        <v>6.3</v>
      </c>
      <c r="P44" s="253">
        <v>0</v>
      </c>
      <c r="Q44" s="253">
        <f>ROUND(E44*P44,2)</f>
        <v>0</v>
      </c>
      <c r="R44" s="255"/>
      <c r="S44" s="255" t="s">
        <v>114</v>
      </c>
      <c r="T44" s="256" t="s">
        <v>115</v>
      </c>
      <c r="U44" s="232">
        <v>0</v>
      </c>
      <c r="V44" s="232">
        <f>ROUND(E44*U44,2)</f>
        <v>0</v>
      </c>
      <c r="W44" s="232"/>
      <c r="X44" s="232" t="s">
        <v>185</v>
      </c>
      <c r="Y44" s="232" t="s">
        <v>117</v>
      </c>
      <c r="Z44" s="212"/>
      <c r="AA44" s="212"/>
      <c r="AB44" s="212"/>
      <c r="AC44" s="212"/>
      <c r="AD44" s="212"/>
      <c r="AE44" s="212"/>
      <c r="AF44" s="212"/>
      <c r="AG44" s="212" t="s">
        <v>186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x14ac:dyDescent="0.2">
      <c r="A45" s="236" t="s">
        <v>109</v>
      </c>
      <c r="B45" s="237" t="s">
        <v>77</v>
      </c>
      <c r="C45" s="258" t="s">
        <v>78</v>
      </c>
      <c r="D45" s="238"/>
      <c r="E45" s="239"/>
      <c r="F45" s="240"/>
      <c r="G45" s="240">
        <f>SUMIF(AG46:AG46,"&lt;&gt;NOR",G46:G46)</f>
        <v>0</v>
      </c>
      <c r="H45" s="240"/>
      <c r="I45" s="240">
        <f>SUM(I46:I46)</f>
        <v>0</v>
      </c>
      <c r="J45" s="240"/>
      <c r="K45" s="240">
        <f>SUM(K46:K46)</f>
        <v>0</v>
      </c>
      <c r="L45" s="240"/>
      <c r="M45" s="240">
        <f>SUM(M46:M46)</f>
        <v>0</v>
      </c>
      <c r="N45" s="239"/>
      <c r="O45" s="239">
        <f>SUM(O46:O46)</f>
        <v>0</v>
      </c>
      <c r="P45" s="239"/>
      <c r="Q45" s="239">
        <f>SUM(Q46:Q46)</f>
        <v>0</v>
      </c>
      <c r="R45" s="240"/>
      <c r="S45" s="240"/>
      <c r="T45" s="241"/>
      <c r="U45" s="235"/>
      <c r="V45" s="235">
        <f>SUM(V46:V46)</f>
        <v>8.2200000000000006</v>
      </c>
      <c r="W45" s="235"/>
      <c r="X45" s="235"/>
      <c r="Y45" s="235"/>
      <c r="AG45" t="s">
        <v>110</v>
      </c>
    </row>
    <row r="46" spans="1:60" ht="22.5" outlineLevel="1" x14ac:dyDescent="0.2">
      <c r="A46" s="250">
        <v>24</v>
      </c>
      <c r="B46" s="251" t="s">
        <v>187</v>
      </c>
      <c r="C46" s="261" t="s">
        <v>188</v>
      </c>
      <c r="D46" s="252" t="s">
        <v>139</v>
      </c>
      <c r="E46" s="253">
        <v>38.863390000000003</v>
      </c>
      <c r="F46" s="254"/>
      <c r="G46" s="255">
        <f>ROUND(E46*F46,2)</f>
        <v>0</v>
      </c>
      <c r="H46" s="254"/>
      <c r="I46" s="255">
        <f>ROUND(E46*H46,2)</f>
        <v>0</v>
      </c>
      <c r="J46" s="254"/>
      <c r="K46" s="255">
        <f>ROUND(E46*J46,2)</f>
        <v>0</v>
      </c>
      <c r="L46" s="255">
        <v>21</v>
      </c>
      <c r="M46" s="255">
        <f>G46*(1+L46/100)</f>
        <v>0</v>
      </c>
      <c r="N46" s="253">
        <v>0</v>
      </c>
      <c r="O46" s="253">
        <f>ROUND(E46*N46,2)</f>
        <v>0</v>
      </c>
      <c r="P46" s="253">
        <v>0</v>
      </c>
      <c r="Q46" s="253">
        <f>ROUND(E46*P46,2)</f>
        <v>0</v>
      </c>
      <c r="R46" s="255"/>
      <c r="S46" s="255" t="s">
        <v>114</v>
      </c>
      <c r="T46" s="256" t="s">
        <v>115</v>
      </c>
      <c r="U46" s="232">
        <v>0.21149999999999999</v>
      </c>
      <c r="V46" s="232">
        <f>ROUND(E46*U46,2)</f>
        <v>8.2200000000000006</v>
      </c>
      <c r="W46" s="232"/>
      <c r="X46" s="232" t="s">
        <v>116</v>
      </c>
      <c r="Y46" s="232" t="s">
        <v>117</v>
      </c>
      <c r="Z46" s="212"/>
      <c r="AA46" s="212"/>
      <c r="AB46" s="212"/>
      <c r="AC46" s="212"/>
      <c r="AD46" s="212"/>
      <c r="AE46" s="212"/>
      <c r="AF46" s="212"/>
      <c r="AG46" s="212" t="s">
        <v>118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x14ac:dyDescent="0.2">
      <c r="A47" s="236" t="s">
        <v>109</v>
      </c>
      <c r="B47" s="237" t="s">
        <v>79</v>
      </c>
      <c r="C47" s="258" t="s">
        <v>80</v>
      </c>
      <c r="D47" s="238"/>
      <c r="E47" s="239"/>
      <c r="F47" s="240"/>
      <c r="G47" s="240">
        <f>SUMIF(AG48:AG50,"&lt;&gt;NOR",G48:G50)</f>
        <v>0</v>
      </c>
      <c r="H47" s="240"/>
      <c r="I47" s="240">
        <f>SUM(I48:I50)</f>
        <v>0</v>
      </c>
      <c r="J47" s="240"/>
      <c r="K47" s="240">
        <f>SUM(K48:K50)</f>
        <v>0</v>
      </c>
      <c r="L47" s="240"/>
      <c r="M47" s="240">
        <f>SUM(M48:M50)</f>
        <v>0</v>
      </c>
      <c r="N47" s="239"/>
      <c r="O47" s="239">
        <f>SUM(O48:O50)</f>
        <v>0</v>
      </c>
      <c r="P47" s="239"/>
      <c r="Q47" s="239">
        <f>SUM(Q48:Q50)</f>
        <v>0</v>
      </c>
      <c r="R47" s="240"/>
      <c r="S47" s="240"/>
      <c r="T47" s="241"/>
      <c r="U47" s="235"/>
      <c r="V47" s="235">
        <f>SUM(V48:V50)</f>
        <v>9.129999999999999</v>
      </c>
      <c r="W47" s="235"/>
      <c r="X47" s="235"/>
      <c r="Y47" s="235"/>
      <c r="AG47" t="s">
        <v>110</v>
      </c>
    </row>
    <row r="48" spans="1:60" ht="22.5" outlineLevel="1" x14ac:dyDescent="0.2">
      <c r="A48" s="243">
        <v>25</v>
      </c>
      <c r="B48" s="244" t="s">
        <v>189</v>
      </c>
      <c r="C48" s="259" t="s">
        <v>190</v>
      </c>
      <c r="D48" s="245" t="s">
        <v>113</v>
      </c>
      <c r="E48" s="246">
        <v>12.87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21</v>
      </c>
      <c r="M48" s="248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8"/>
      <c r="S48" s="248" t="s">
        <v>114</v>
      </c>
      <c r="T48" s="249" t="s">
        <v>115</v>
      </c>
      <c r="U48" s="232">
        <v>0.66300000000000003</v>
      </c>
      <c r="V48" s="232">
        <f>ROUND(E48*U48,2)</f>
        <v>8.5299999999999994</v>
      </c>
      <c r="W48" s="232"/>
      <c r="X48" s="232" t="s">
        <v>116</v>
      </c>
      <c r="Y48" s="232" t="s">
        <v>117</v>
      </c>
      <c r="Z48" s="212"/>
      <c r="AA48" s="212"/>
      <c r="AB48" s="212"/>
      <c r="AC48" s="212"/>
      <c r="AD48" s="212"/>
      <c r="AE48" s="212"/>
      <c r="AF48" s="212"/>
      <c r="AG48" s="212" t="s">
        <v>191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">
      <c r="A49" s="229"/>
      <c r="B49" s="230"/>
      <c r="C49" s="260" t="s">
        <v>214</v>
      </c>
      <c r="D49" s="233"/>
      <c r="E49" s="234">
        <v>12.87</v>
      </c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120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43">
        <v>26</v>
      </c>
      <c r="B50" s="244" t="s">
        <v>192</v>
      </c>
      <c r="C50" s="259" t="s">
        <v>193</v>
      </c>
      <c r="D50" s="245" t="s">
        <v>123</v>
      </c>
      <c r="E50" s="246">
        <v>12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21</v>
      </c>
      <c r="M50" s="248">
        <f>G50*(1+L50/100)</f>
        <v>0</v>
      </c>
      <c r="N50" s="246">
        <v>2.0000000000000002E-5</v>
      </c>
      <c r="O50" s="246">
        <f>ROUND(E50*N50,2)</f>
        <v>0</v>
      </c>
      <c r="P50" s="246">
        <v>0</v>
      </c>
      <c r="Q50" s="246">
        <f>ROUND(E50*P50,2)</f>
        <v>0</v>
      </c>
      <c r="R50" s="248"/>
      <c r="S50" s="248" t="s">
        <v>114</v>
      </c>
      <c r="T50" s="249" t="s">
        <v>115</v>
      </c>
      <c r="U50" s="232">
        <v>0.05</v>
      </c>
      <c r="V50" s="232">
        <f>ROUND(E50*U50,2)</f>
        <v>0.6</v>
      </c>
      <c r="W50" s="232"/>
      <c r="X50" s="232" t="s">
        <v>116</v>
      </c>
      <c r="Y50" s="232" t="s">
        <v>117</v>
      </c>
      <c r="Z50" s="212"/>
      <c r="AA50" s="212"/>
      <c r="AB50" s="212"/>
      <c r="AC50" s="212"/>
      <c r="AD50" s="212"/>
      <c r="AE50" s="212"/>
      <c r="AF50" s="212"/>
      <c r="AG50" s="212" t="s">
        <v>135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x14ac:dyDescent="0.2">
      <c r="A51" s="3"/>
      <c r="B51" s="4"/>
      <c r="C51" s="263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E51">
        <v>15</v>
      </c>
      <c r="AF51">
        <v>21</v>
      </c>
      <c r="AG51" t="s">
        <v>95</v>
      </c>
    </row>
    <row r="52" spans="1:60" x14ac:dyDescent="0.2">
      <c r="A52" s="215"/>
      <c r="B52" s="216" t="s">
        <v>31</v>
      </c>
      <c r="C52" s="264"/>
      <c r="D52" s="217"/>
      <c r="E52" s="218"/>
      <c r="F52" s="218"/>
      <c r="G52" s="242">
        <f>G8+G23+G34+G36+G41+G45+G47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f>SUMIF(L7:L50,AE51,G7:G50)</f>
        <v>0</v>
      </c>
      <c r="AF52">
        <f>SUMIF(L7:L50,AF51,G7:G50)</f>
        <v>0</v>
      </c>
      <c r="AG52" t="s">
        <v>194</v>
      </c>
    </row>
    <row r="53" spans="1:60" x14ac:dyDescent="0.2">
      <c r="A53" s="3"/>
      <c r="B53" s="4"/>
      <c r="C53" s="263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60" x14ac:dyDescent="0.2">
      <c r="A54" s="3"/>
      <c r="B54" s="4"/>
      <c r="C54" s="263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60" x14ac:dyDescent="0.2">
      <c r="A55" s="219" t="s">
        <v>195</v>
      </c>
      <c r="B55" s="219"/>
      <c r="C55" s="265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 x14ac:dyDescent="0.2">
      <c r="A56" s="220"/>
      <c r="B56" s="221"/>
      <c r="C56" s="266"/>
      <c r="D56" s="221"/>
      <c r="E56" s="221"/>
      <c r="F56" s="221"/>
      <c r="G56" s="22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G56" t="s">
        <v>196</v>
      </c>
    </row>
    <row r="57" spans="1:60" x14ac:dyDescent="0.2">
      <c r="A57" s="223"/>
      <c r="B57" s="224"/>
      <c r="C57" s="267"/>
      <c r="D57" s="224"/>
      <c r="E57" s="224"/>
      <c r="F57" s="224"/>
      <c r="G57" s="22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223"/>
      <c r="B58" s="224"/>
      <c r="C58" s="267"/>
      <c r="D58" s="224"/>
      <c r="E58" s="224"/>
      <c r="F58" s="224"/>
      <c r="G58" s="22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A59" s="223"/>
      <c r="B59" s="224"/>
      <c r="C59" s="267"/>
      <c r="D59" s="224"/>
      <c r="E59" s="224"/>
      <c r="F59" s="224"/>
      <c r="G59" s="22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226"/>
      <c r="B60" s="227"/>
      <c r="C60" s="268"/>
      <c r="D60" s="227"/>
      <c r="E60" s="227"/>
      <c r="F60" s="227"/>
      <c r="G60" s="228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3"/>
      <c r="B61" s="4"/>
      <c r="C61" s="26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C62" s="269"/>
      <c r="D62" s="10"/>
      <c r="AG62" t="s">
        <v>197</v>
      </c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1:G1"/>
    <mergeCell ref="C2:G2"/>
    <mergeCell ref="C3:G3"/>
    <mergeCell ref="C4:G4"/>
    <mergeCell ref="A55:C55"/>
    <mergeCell ref="A56:G60"/>
    <mergeCell ref="C43:G4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68EEC-9B62-4948-9DB1-74AAB641F502}">
  <sheetPr>
    <outlinePr summaryBelow="0"/>
  </sheetPr>
  <dimension ref="A1:BH4983"/>
  <sheetViews>
    <sheetView tabSelected="1" workbookViewId="0">
      <pane ySplit="7" topLeftCell="A35" activePane="bottomLeft" state="frozen"/>
      <selection pane="bottomLeft" activeCell="C21" sqref="C2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83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84</v>
      </c>
    </row>
    <row r="3" spans="1:60" ht="24.95" customHeight="1" x14ac:dyDescent="0.2">
      <c r="A3" s="198" t="s">
        <v>9</v>
      </c>
      <c r="B3" s="49" t="s">
        <v>46</v>
      </c>
      <c r="C3" s="201" t="s">
        <v>44</v>
      </c>
      <c r="D3" s="199"/>
      <c r="E3" s="199"/>
      <c r="F3" s="199"/>
      <c r="G3" s="200"/>
      <c r="AC3" s="176" t="s">
        <v>84</v>
      </c>
      <c r="AG3" t="s">
        <v>85</v>
      </c>
    </row>
    <row r="4" spans="1:60" ht="24.95" customHeight="1" x14ac:dyDescent="0.2">
      <c r="A4" s="202" t="s">
        <v>10</v>
      </c>
      <c r="B4" s="203" t="s">
        <v>53</v>
      </c>
      <c r="C4" s="204" t="s">
        <v>54</v>
      </c>
      <c r="D4" s="205"/>
      <c r="E4" s="205"/>
      <c r="F4" s="205"/>
      <c r="G4" s="206"/>
      <c r="AG4" t="s">
        <v>86</v>
      </c>
    </row>
    <row r="5" spans="1:60" x14ac:dyDescent="0.2">
      <c r="D5" s="10"/>
    </row>
    <row r="6" spans="1:60" ht="38.25" x14ac:dyDescent="0.2">
      <c r="A6" s="208" t="s">
        <v>87</v>
      </c>
      <c r="B6" s="210" t="s">
        <v>88</v>
      </c>
      <c r="C6" s="210" t="s">
        <v>89</v>
      </c>
      <c r="D6" s="209" t="s">
        <v>90</v>
      </c>
      <c r="E6" s="208" t="s">
        <v>91</v>
      </c>
      <c r="F6" s="207" t="s">
        <v>92</v>
      </c>
      <c r="G6" s="208" t="s">
        <v>31</v>
      </c>
      <c r="H6" s="211" t="s">
        <v>32</v>
      </c>
      <c r="I6" s="211" t="s">
        <v>93</v>
      </c>
      <c r="J6" s="211" t="s">
        <v>33</v>
      </c>
      <c r="K6" s="211" t="s">
        <v>94</v>
      </c>
      <c r="L6" s="211" t="s">
        <v>95</v>
      </c>
      <c r="M6" s="211" t="s">
        <v>96</v>
      </c>
      <c r="N6" s="211" t="s">
        <v>97</v>
      </c>
      <c r="O6" s="211" t="s">
        <v>98</v>
      </c>
      <c r="P6" s="211" t="s">
        <v>99</v>
      </c>
      <c r="Q6" s="211" t="s">
        <v>100</v>
      </c>
      <c r="R6" s="211" t="s">
        <v>101</v>
      </c>
      <c r="S6" s="211" t="s">
        <v>102</v>
      </c>
      <c r="T6" s="211" t="s">
        <v>103</v>
      </c>
      <c r="U6" s="211" t="s">
        <v>104</v>
      </c>
      <c r="V6" s="211" t="s">
        <v>105</v>
      </c>
      <c r="W6" s="211" t="s">
        <v>106</v>
      </c>
      <c r="X6" s="211" t="s">
        <v>107</v>
      </c>
      <c r="Y6" s="211" t="s">
        <v>108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6" t="s">
        <v>109</v>
      </c>
      <c r="B8" s="237" t="s">
        <v>81</v>
      </c>
      <c r="C8" s="258" t="s">
        <v>29</v>
      </c>
      <c r="D8" s="238"/>
      <c r="E8" s="239"/>
      <c r="F8" s="240"/>
      <c r="G8" s="240">
        <f>SUMIF(AG9:AG18,"&lt;&gt;NOR",G9:G18)</f>
        <v>0</v>
      </c>
      <c r="H8" s="240"/>
      <c r="I8" s="240">
        <f>SUM(I9:I18)</f>
        <v>0</v>
      </c>
      <c r="J8" s="240"/>
      <c r="K8" s="240">
        <f>SUM(K9:K18)</f>
        <v>0</v>
      </c>
      <c r="L8" s="240"/>
      <c r="M8" s="240">
        <f>SUM(M9:M18)</f>
        <v>0</v>
      </c>
      <c r="N8" s="239"/>
      <c r="O8" s="239">
        <f>SUM(O9:O18)</f>
        <v>0</v>
      </c>
      <c r="P8" s="239"/>
      <c r="Q8" s="239">
        <f>SUM(Q9:Q18)</f>
        <v>0</v>
      </c>
      <c r="R8" s="240"/>
      <c r="S8" s="240"/>
      <c r="T8" s="241"/>
      <c r="U8" s="235"/>
      <c r="V8" s="235">
        <f>SUM(V9:V18)</f>
        <v>0</v>
      </c>
      <c r="W8" s="235"/>
      <c r="X8" s="235"/>
      <c r="Y8" s="235"/>
      <c r="AG8" t="s">
        <v>110</v>
      </c>
    </row>
    <row r="9" spans="1:60" outlineLevel="1" x14ac:dyDescent="0.2">
      <c r="A9" s="243">
        <v>1</v>
      </c>
      <c r="B9" s="244" t="s">
        <v>215</v>
      </c>
      <c r="C9" s="259" t="s">
        <v>216</v>
      </c>
      <c r="D9" s="245" t="s">
        <v>217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114</v>
      </c>
      <c r="T9" s="249" t="s">
        <v>150</v>
      </c>
      <c r="U9" s="232">
        <v>0</v>
      </c>
      <c r="V9" s="232">
        <f>ROUND(E9*U9,2)</f>
        <v>0</v>
      </c>
      <c r="W9" s="232"/>
      <c r="X9" s="232" t="s">
        <v>218</v>
      </c>
      <c r="Y9" s="232" t="s">
        <v>117</v>
      </c>
      <c r="Z9" s="212"/>
      <c r="AA9" s="212"/>
      <c r="AB9" s="212"/>
      <c r="AC9" s="212"/>
      <c r="AD9" s="212"/>
      <c r="AE9" s="212"/>
      <c r="AF9" s="212"/>
      <c r="AG9" s="212" t="s">
        <v>219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60" t="s">
        <v>270</v>
      </c>
      <c r="D10" s="233"/>
      <c r="E10" s="234">
        <v>1</v>
      </c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120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3">
        <v>2</v>
      </c>
      <c r="B11" s="244" t="s">
        <v>220</v>
      </c>
      <c r="C11" s="259" t="s">
        <v>221</v>
      </c>
      <c r="D11" s="245" t="s">
        <v>217</v>
      </c>
      <c r="E11" s="246">
        <v>1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114</v>
      </c>
      <c r="T11" s="249" t="s">
        <v>150</v>
      </c>
      <c r="U11" s="232">
        <v>0</v>
      </c>
      <c r="V11" s="232">
        <f>ROUND(E11*U11,2)</f>
        <v>0</v>
      </c>
      <c r="W11" s="232"/>
      <c r="X11" s="232" t="s">
        <v>218</v>
      </c>
      <c r="Y11" s="232" t="s">
        <v>117</v>
      </c>
      <c r="Z11" s="212"/>
      <c r="AA11" s="212"/>
      <c r="AB11" s="212"/>
      <c r="AC11" s="212"/>
      <c r="AD11" s="212"/>
      <c r="AE11" s="212"/>
      <c r="AF11" s="212"/>
      <c r="AG11" s="212" t="s">
        <v>219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43">
        <v>3</v>
      </c>
      <c r="B12" s="244" t="s">
        <v>222</v>
      </c>
      <c r="C12" s="259" t="s">
        <v>223</v>
      </c>
      <c r="D12" s="245" t="s">
        <v>217</v>
      </c>
      <c r="E12" s="246">
        <v>1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8"/>
      <c r="S12" s="248" t="s">
        <v>114</v>
      </c>
      <c r="T12" s="249" t="s">
        <v>150</v>
      </c>
      <c r="U12" s="232">
        <v>0</v>
      </c>
      <c r="V12" s="232">
        <f>ROUND(E12*U12,2)</f>
        <v>0</v>
      </c>
      <c r="W12" s="232"/>
      <c r="X12" s="232" t="s">
        <v>218</v>
      </c>
      <c r="Y12" s="232" t="s">
        <v>117</v>
      </c>
      <c r="Z12" s="212"/>
      <c r="AA12" s="212"/>
      <c r="AB12" s="212"/>
      <c r="AC12" s="212"/>
      <c r="AD12" s="212"/>
      <c r="AE12" s="212"/>
      <c r="AF12" s="212"/>
      <c r="AG12" s="212" t="s">
        <v>219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3">
        <v>4</v>
      </c>
      <c r="B13" s="244" t="s">
        <v>224</v>
      </c>
      <c r="C13" s="259" t="s">
        <v>225</v>
      </c>
      <c r="D13" s="245" t="s">
        <v>217</v>
      </c>
      <c r="E13" s="246">
        <v>1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8"/>
      <c r="S13" s="248" t="s">
        <v>114</v>
      </c>
      <c r="T13" s="249" t="s">
        <v>150</v>
      </c>
      <c r="U13" s="232">
        <v>0</v>
      </c>
      <c r="V13" s="232">
        <f>ROUND(E13*U13,2)</f>
        <v>0</v>
      </c>
      <c r="W13" s="232"/>
      <c r="X13" s="232" t="s">
        <v>218</v>
      </c>
      <c r="Y13" s="232" t="s">
        <v>117</v>
      </c>
      <c r="Z13" s="212"/>
      <c r="AA13" s="212"/>
      <c r="AB13" s="212"/>
      <c r="AC13" s="212"/>
      <c r="AD13" s="212"/>
      <c r="AE13" s="212"/>
      <c r="AF13" s="212"/>
      <c r="AG13" s="212" t="s">
        <v>219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43">
        <v>5</v>
      </c>
      <c r="B14" s="244" t="s">
        <v>226</v>
      </c>
      <c r="C14" s="259" t="s">
        <v>227</v>
      </c>
      <c r="D14" s="245" t="s">
        <v>217</v>
      </c>
      <c r="E14" s="246">
        <v>1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8"/>
      <c r="S14" s="248" t="s">
        <v>114</v>
      </c>
      <c r="T14" s="249" t="s">
        <v>150</v>
      </c>
      <c r="U14" s="232">
        <v>0</v>
      </c>
      <c r="V14" s="232">
        <f>ROUND(E14*U14,2)</f>
        <v>0</v>
      </c>
      <c r="W14" s="232"/>
      <c r="X14" s="232" t="s">
        <v>218</v>
      </c>
      <c r="Y14" s="232" t="s">
        <v>117</v>
      </c>
      <c r="Z14" s="212"/>
      <c r="AA14" s="212"/>
      <c r="AB14" s="212"/>
      <c r="AC14" s="212"/>
      <c r="AD14" s="212"/>
      <c r="AE14" s="212"/>
      <c r="AF14" s="212"/>
      <c r="AG14" s="212" t="s">
        <v>228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2" x14ac:dyDescent="0.2">
      <c r="A15" s="229"/>
      <c r="B15" s="230"/>
      <c r="C15" s="260" t="s">
        <v>268</v>
      </c>
      <c r="D15" s="233"/>
      <c r="E15" s="234">
        <v>1</v>
      </c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120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3">
        <v>6</v>
      </c>
      <c r="B16" s="244" t="s">
        <v>229</v>
      </c>
      <c r="C16" s="259" t="s">
        <v>230</v>
      </c>
      <c r="D16" s="245" t="s">
        <v>217</v>
      </c>
      <c r="E16" s="246">
        <v>1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8"/>
      <c r="S16" s="248" t="s">
        <v>114</v>
      </c>
      <c r="T16" s="249" t="s">
        <v>150</v>
      </c>
      <c r="U16" s="232">
        <v>0</v>
      </c>
      <c r="V16" s="232">
        <f>ROUND(E16*U16,2)</f>
        <v>0</v>
      </c>
      <c r="W16" s="232"/>
      <c r="X16" s="232" t="s">
        <v>218</v>
      </c>
      <c r="Y16" s="232" t="s">
        <v>117</v>
      </c>
      <c r="Z16" s="212"/>
      <c r="AA16" s="212"/>
      <c r="AB16" s="212"/>
      <c r="AC16" s="212"/>
      <c r="AD16" s="212"/>
      <c r="AE16" s="212"/>
      <c r="AF16" s="212"/>
      <c r="AG16" s="212" t="s">
        <v>219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 x14ac:dyDescent="0.2">
      <c r="A17" s="229"/>
      <c r="B17" s="230"/>
      <c r="C17" s="260" t="s">
        <v>43</v>
      </c>
      <c r="D17" s="233"/>
      <c r="E17" s="234">
        <v>1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120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67.5" outlineLevel="3" x14ac:dyDescent="0.2">
      <c r="A18" s="229"/>
      <c r="B18" s="230"/>
      <c r="C18" s="260" t="s">
        <v>269</v>
      </c>
      <c r="D18" s="233"/>
      <c r="E18" s="234"/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120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x14ac:dyDescent="0.2">
      <c r="A19" s="236" t="s">
        <v>109</v>
      </c>
      <c r="B19" s="237" t="s">
        <v>82</v>
      </c>
      <c r="C19" s="258" t="s">
        <v>30</v>
      </c>
      <c r="D19" s="238"/>
      <c r="E19" s="239"/>
      <c r="F19" s="240"/>
      <c r="G19" s="240">
        <f>SUMIF(AG20:AG44,"&lt;&gt;NOR",G20:G44)</f>
        <v>0</v>
      </c>
      <c r="H19" s="240"/>
      <c r="I19" s="240">
        <f>SUM(I20:I44)</f>
        <v>0</v>
      </c>
      <c r="J19" s="240"/>
      <c r="K19" s="240">
        <f>SUM(K20:K44)</f>
        <v>0</v>
      </c>
      <c r="L19" s="240"/>
      <c r="M19" s="240">
        <f>SUM(M20:M44)</f>
        <v>0</v>
      </c>
      <c r="N19" s="239"/>
      <c r="O19" s="239">
        <f>SUM(O20:O44)</f>
        <v>0</v>
      </c>
      <c r="P19" s="239"/>
      <c r="Q19" s="239">
        <f>SUM(Q20:Q44)</f>
        <v>0</v>
      </c>
      <c r="R19" s="240"/>
      <c r="S19" s="240"/>
      <c r="T19" s="241"/>
      <c r="U19" s="235"/>
      <c r="V19" s="235">
        <f>SUM(V20:V44)</f>
        <v>0</v>
      </c>
      <c r="W19" s="235"/>
      <c r="X19" s="235"/>
      <c r="Y19" s="235"/>
      <c r="AG19" t="s">
        <v>110</v>
      </c>
    </row>
    <row r="20" spans="1:60" outlineLevel="1" x14ac:dyDescent="0.2">
      <c r="A20" s="243">
        <v>7</v>
      </c>
      <c r="B20" s="244" t="s">
        <v>231</v>
      </c>
      <c r="C20" s="259" t="s">
        <v>232</v>
      </c>
      <c r="D20" s="245" t="s">
        <v>217</v>
      </c>
      <c r="E20" s="246">
        <v>1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8"/>
      <c r="S20" s="248" t="s">
        <v>114</v>
      </c>
      <c r="T20" s="249" t="s">
        <v>150</v>
      </c>
      <c r="U20" s="232">
        <v>0</v>
      </c>
      <c r="V20" s="232">
        <f>ROUND(E20*U20,2)</f>
        <v>0</v>
      </c>
      <c r="W20" s="232"/>
      <c r="X20" s="232" t="s">
        <v>218</v>
      </c>
      <c r="Y20" s="232" t="s">
        <v>117</v>
      </c>
      <c r="Z20" s="212"/>
      <c r="AA20" s="212"/>
      <c r="AB20" s="212"/>
      <c r="AC20" s="212"/>
      <c r="AD20" s="212"/>
      <c r="AE20" s="212"/>
      <c r="AF20" s="212"/>
      <c r="AG20" s="212" t="s">
        <v>219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51.75" customHeight="1" outlineLevel="3" x14ac:dyDescent="0.2">
      <c r="A21" s="229"/>
      <c r="B21" s="230"/>
      <c r="C21" s="260" t="s">
        <v>266</v>
      </c>
      <c r="D21" s="233"/>
      <c r="E21" s="234">
        <v>1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120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43">
        <v>8</v>
      </c>
      <c r="B22" s="244" t="s">
        <v>234</v>
      </c>
      <c r="C22" s="259" t="s">
        <v>235</v>
      </c>
      <c r="D22" s="245" t="s">
        <v>217</v>
      </c>
      <c r="E22" s="246">
        <v>1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8"/>
      <c r="S22" s="248" t="s">
        <v>114</v>
      </c>
      <c r="T22" s="249" t="s">
        <v>150</v>
      </c>
      <c r="U22" s="232">
        <v>0</v>
      </c>
      <c r="V22" s="232">
        <f>ROUND(E22*U22,2)</f>
        <v>0</v>
      </c>
      <c r="W22" s="232"/>
      <c r="X22" s="232" t="s">
        <v>218</v>
      </c>
      <c r="Y22" s="232" t="s">
        <v>117</v>
      </c>
      <c r="Z22" s="212"/>
      <c r="AA22" s="212"/>
      <c r="AB22" s="212"/>
      <c r="AC22" s="212"/>
      <c r="AD22" s="212"/>
      <c r="AE22" s="212"/>
      <c r="AF22" s="212"/>
      <c r="AG22" s="212" t="s">
        <v>219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56.25" outlineLevel="2" x14ac:dyDescent="0.2">
      <c r="A23" s="229"/>
      <c r="B23" s="230"/>
      <c r="C23" s="260" t="s">
        <v>267</v>
      </c>
      <c r="D23" s="233"/>
      <c r="E23" s="234">
        <v>1</v>
      </c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120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3">
        <v>9</v>
      </c>
      <c r="B24" s="244" t="s">
        <v>236</v>
      </c>
      <c r="C24" s="259" t="s">
        <v>237</v>
      </c>
      <c r="D24" s="245" t="s">
        <v>217</v>
      </c>
      <c r="E24" s="246">
        <v>1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8"/>
      <c r="S24" s="248" t="s">
        <v>114</v>
      </c>
      <c r="T24" s="249" t="s">
        <v>150</v>
      </c>
      <c r="U24" s="232">
        <v>0</v>
      </c>
      <c r="V24" s="232">
        <f>ROUND(E24*U24,2)</f>
        <v>0</v>
      </c>
      <c r="W24" s="232"/>
      <c r="X24" s="232" t="s">
        <v>218</v>
      </c>
      <c r="Y24" s="232" t="s">
        <v>117</v>
      </c>
      <c r="Z24" s="212"/>
      <c r="AA24" s="212"/>
      <c r="AB24" s="212"/>
      <c r="AC24" s="212"/>
      <c r="AD24" s="212"/>
      <c r="AE24" s="212"/>
      <c r="AF24" s="212"/>
      <c r="AG24" s="212" t="s">
        <v>219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">
      <c r="A25" s="229"/>
      <c r="B25" s="230"/>
      <c r="C25" s="260" t="s">
        <v>233</v>
      </c>
      <c r="D25" s="233"/>
      <c r="E25" s="234"/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120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3" x14ac:dyDescent="0.2">
      <c r="A26" s="229"/>
      <c r="B26" s="230"/>
      <c r="C26" s="260" t="s">
        <v>265</v>
      </c>
      <c r="D26" s="233"/>
      <c r="E26" s="234">
        <v>1</v>
      </c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120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3">
        <v>10</v>
      </c>
      <c r="B27" s="244" t="s">
        <v>238</v>
      </c>
      <c r="C27" s="259" t="s">
        <v>239</v>
      </c>
      <c r="D27" s="245" t="s">
        <v>217</v>
      </c>
      <c r="E27" s="246">
        <v>1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8"/>
      <c r="S27" s="248" t="s">
        <v>114</v>
      </c>
      <c r="T27" s="249" t="s">
        <v>150</v>
      </c>
      <c r="U27" s="232">
        <v>0</v>
      </c>
      <c r="V27" s="232">
        <f>ROUND(E27*U27,2)</f>
        <v>0</v>
      </c>
      <c r="W27" s="232"/>
      <c r="X27" s="232" t="s">
        <v>218</v>
      </c>
      <c r="Y27" s="232" t="s">
        <v>117</v>
      </c>
      <c r="Z27" s="212"/>
      <c r="AA27" s="212"/>
      <c r="AB27" s="212"/>
      <c r="AC27" s="212"/>
      <c r="AD27" s="212"/>
      <c r="AE27" s="212"/>
      <c r="AF27" s="212"/>
      <c r="AG27" s="212" t="s">
        <v>219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">
      <c r="A28" s="229"/>
      <c r="B28" s="230"/>
      <c r="C28" s="260" t="s">
        <v>233</v>
      </c>
      <c r="D28" s="233"/>
      <c r="E28" s="234"/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120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33.75" outlineLevel="3" x14ac:dyDescent="0.2">
      <c r="A29" s="229"/>
      <c r="B29" s="230"/>
      <c r="C29" s="260" t="s">
        <v>264</v>
      </c>
      <c r="D29" s="233"/>
      <c r="E29" s="234">
        <v>1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120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43">
        <v>11</v>
      </c>
      <c r="B30" s="244" t="s">
        <v>240</v>
      </c>
      <c r="C30" s="259" t="s">
        <v>241</v>
      </c>
      <c r="D30" s="245" t="s">
        <v>217</v>
      </c>
      <c r="E30" s="246">
        <v>1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8"/>
      <c r="S30" s="248" t="s">
        <v>114</v>
      </c>
      <c r="T30" s="249" t="s">
        <v>150</v>
      </c>
      <c r="U30" s="232">
        <v>0</v>
      </c>
      <c r="V30" s="232">
        <f>ROUND(E30*U30,2)</f>
        <v>0</v>
      </c>
      <c r="W30" s="232"/>
      <c r="X30" s="232" t="s">
        <v>218</v>
      </c>
      <c r="Y30" s="232" t="s">
        <v>117</v>
      </c>
      <c r="Z30" s="212"/>
      <c r="AA30" s="212"/>
      <c r="AB30" s="212"/>
      <c r="AC30" s="212"/>
      <c r="AD30" s="212"/>
      <c r="AE30" s="212"/>
      <c r="AF30" s="212"/>
      <c r="AG30" s="212" t="s">
        <v>219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43">
        <v>12</v>
      </c>
      <c r="B31" s="244" t="s">
        <v>242</v>
      </c>
      <c r="C31" s="259" t="s">
        <v>243</v>
      </c>
      <c r="D31" s="245" t="s">
        <v>217</v>
      </c>
      <c r="E31" s="246">
        <v>1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8"/>
      <c r="S31" s="248" t="s">
        <v>114</v>
      </c>
      <c r="T31" s="249" t="s">
        <v>150</v>
      </c>
      <c r="U31" s="232">
        <v>0</v>
      </c>
      <c r="V31" s="232">
        <f>ROUND(E31*U31,2)</f>
        <v>0</v>
      </c>
      <c r="W31" s="232"/>
      <c r="X31" s="232" t="s">
        <v>218</v>
      </c>
      <c r="Y31" s="232" t="s">
        <v>117</v>
      </c>
      <c r="Z31" s="212"/>
      <c r="AA31" s="212"/>
      <c r="AB31" s="212"/>
      <c r="AC31" s="212"/>
      <c r="AD31" s="212"/>
      <c r="AE31" s="212"/>
      <c r="AF31" s="212"/>
      <c r="AG31" s="212" t="s">
        <v>219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33.75" outlineLevel="2" x14ac:dyDescent="0.2">
      <c r="A32" s="229"/>
      <c r="B32" s="230"/>
      <c r="C32" s="260" t="s">
        <v>244</v>
      </c>
      <c r="D32" s="233"/>
      <c r="E32" s="234">
        <v>1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120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3">
        <v>13</v>
      </c>
      <c r="B33" s="244" t="s">
        <v>245</v>
      </c>
      <c r="C33" s="259" t="s">
        <v>246</v>
      </c>
      <c r="D33" s="245" t="s">
        <v>217</v>
      </c>
      <c r="E33" s="246">
        <v>1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8"/>
      <c r="S33" s="248" t="s">
        <v>114</v>
      </c>
      <c r="T33" s="249" t="s">
        <v>150</v>
      </c>
      <c r="U33" s="232">
        <v>0</v>
      </c>
      <c r="V33" s="232">
        <f>ROUND(E33*U33,2)</f>
        <v>0</v>
      </c>
      <c r="W33" s="232"/>
      <c r="X33" s="232" t="s">
        <v>218</v>
      </c>
      <c r="Y33" s="232" t="s">
        <v>117</v>
      </c>
      <c r="Z33" s="212"/>
      <c r="AA33" s="212"/>
      <c r="AB33" s="212"/>
      <c r="AC33" s="212"/>
      <c r="AD33" s="212"/>
      <c r="AE33" s="212"/>
      <c r="AF33" s="212"/>
      <c r="AG33" s="212" t="s">
        <v>219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">
      <c r="A34" s="229"/>
      <c r="B34" s="230"/>
      <c r="C34" s="260" t="s">
        <v>263</v>
      </c>
      <c r="D34" s="233"/>
      <c r="E34" s="234">
        <v>1</v>
      </c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120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43">
        <v>14</v>
      </c>
      <c r="B35" s="244" t="s">
        <v>247</v>
      </c>
      <c r="C35" s="259" t="s">
        <v>248</v>
      </c>
      <c r="D35" s="245" t="s">
        <v>217</v>
      </c>
      <c r="E35" s="246">
        <v>1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8"/>
      <c r="S35" s="248" t="s">
        <v>114</v>
      </c>
      <c r="T35" s="249" t="s">
        <v>150</v>
      </c>
      <c r="U35" s="232">
        <v>0</v>
      </c>
      <c r="V35" s="232">
        <f>ROUND(E35*U35,2)</f>
        <v>0</v>
      </c>
      <c r="W35" s="232"/>
      <c r="X35" s="232" t="s">
        <v>218</v>
      </c>
      <c r="Y35" s="232" t="s">
        <v>117</v>
      </c>
      <c r="Z35" s="212"/>
      <c r="AA35" s="212"/>
      <c r="AB35" s="212"/>
      <c r="AC35" s="212"/>
      <c r="AD35" s="212"/>
      <c r="AE35" s="212"/>
      <c r="AF35" s="212"/>
      <c r="AG35" s="212" t="s">
        <v>219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">
      <c r="A36" s="229"/>
      <c r="B36" s="230"/>
      <c r="C36" s="260" t="s">
        <v>233</v>
      </c>
      <c r="D36" s="233"/>
      <c r="E36" s="234"/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120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2.5" customHeight="1" outlineLevel="3" x14ac:dyDescent="0.2">
      <c r="A37" s="229"/>
      <c r="B37" s="230"/>
      <c r="C37" s="260" t="s">
        <v>262</v>
      </c>
      <c r="D37" s="233"/>
      <c r="E37" s="234">
        <v>1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120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43">
        <v>15</v>
      </c>
      <c r="B38" s="244" t="s">
        <v>249</v>
      </c>
      <c r="C38" s="259" t="s">
        <v>250</v>
      </c>
      <c r="D38" s="245" t="s">
        <v>217</v>
      </c>
      <c r="E38" s="246">
        <v>1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21</v>
      </c>
      <c r="M38" s="248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8"/>
      <c r="S38" s="248" t="s">
        <v>114</v>
      </c>
      <c r="T38" s="249" t="s">
        <v>150</v>
      </c>
      <c r="U38" s="232">
        <v>0</v>
      </c>
      <c r="V38" s="232">
        <f>ROUND(E38*U38,2)</f>
        <v>0</v>
      </c>
      <c r="W38" s="232"/>
      <c r="X38" s="232" t="s">
        <v>218</v>
      </c>
      <c r="Y38" s="232" t="s">
        <v>117</v>
      </c>
      <c r="Z38" s="212"/>
      <c r="AA38" s="212"/>
      <c r="AB38" s="212"/>
      <c r="AC38" s="212"/>
      <c r="AD38" s="212"/>
      <c r="AE38" s="212"/>
      <c r="AF38" s="212"/>
      <c r="AG38" s="212" t="s">
        <v>219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3">
        <v>16</v>
      </c>
      <c r="B39" s="244" t="s">
        <v>251</v>
      </c>
      <c r="C39" s="259" t="s">
        <v>252</v>
      </c>
      <c r="D39" s="245" t="s">
        <v>217</v>
      </c>
      <c r="E39" s="246">
        <v>1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8"/>
      <c r="S39" s="248" t="s">
        <v>149</v>
      </c>
      <c r="T39" s="249" t="s">
        <v>253</v>
      </c>
      <c r="U39" s="232">
        <v>0</v>
      </c>
      <c r="V39" s="232">
        <f>ROUND(E39*U39,2)</f>
        <v>0</v>
      </c>
      <c r="W39" s="232"/>
      <c r="X39" s="232" t="s">
        <v>218</v>
      </c>
      <c r="Y39" s="232" t="s">
        <v>117</v>
      </c>
      <c r="Z39" s="212"/>
      <c r="AA39" s="212"/>
      <c r="AB39" s="212"/>
      <c r="AC39" s="212"/>
      <c r="AD39" s="212"/>
      <c r="AE39" s="212"/>
      <c r="AF39" s="212"/>
      <c r="AG39" s="212" t="s">
        <v>228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">
      <c r="A40" s="229"/>
      <c r="B40" s="230"/>
      <c r="C40" s="260" t="s">
        <v>233</v>
      </c>
      <c r="D40" s="233"/>
      <c r="E40" s="234"/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120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33.75" outlineLevel="3" x14ac:dyDescent="0.2">
      <c r="A41" s="229"/>
      <c r="B41" s="230"/>
      <c r="C41" s="260" t="s">
        <v>261</v>
      </c>
      <c r="D41" s="233"/>
      <c r="E41" s="234">
        <v>1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120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50">
        <v>17</v>
      </c>
      <c r="B42" s="251" t="s">
        <v>254</v>
      </c>
      <c r="C42" s="261" t="s">
        <v>255</v>
      </c>
      <c r="D42" s="252" t="s">
        <v>256</v>
      </c>
      <c r="E42" s="253">
        <v>1</v>
      </c>
      <c r="F42" s="254"/>
      <c r="G42" s="255">
        <f>ROUND(E42*F42,2)</f>
        <v>0</v>
      </c>
      <c r="H42" s="254"/>
      <c r="I42" s="255">
        <f>ROUND(E42*H42,2)</f>
        <v>0</v>
      </c>
      <c r="J42" s="254"/>
      <c r="K42" s="255">
        <f>ROUND(E42*J42,2)</f>
        <v>0</v>
      </c>
      <c r="L42" s="255">
        <v>21</v>
      </c>
      <c r="M42" s="255">
        <f>G42*(1+L42/100)</f>
        <v>0</v>
      </c>
      <c r="N42" s="253">
        <v>0</v>
      </c>
      <c r="O42" s="253">
        <f>ROUND(E42*N42,2)</f>
        <v>0</v>
      </c>
      <c r="P42" s="253">
        <v>0</v>
      </c>
      <c r="Q42" s="253">
        <f>ROUND(E42*P42,2)</f>
        <v>0</v>
      </c>
      <c r="R42" s="255"/>
      <c r="S42" s="255" t="s">
        <v>149</v>
      </c>
      <c r="T42" s="256" t="s">
        <v>253</v>
      </c>
      <c r="U42" s="232">
        <v>0</v>
      </c>
      <c r="V42" s="232">
        <f>ROUND(E42*U42,2)</f>
        <v>0</v>
      </c>
      <c r="W42" s="232"/>
      <c r="X42" s="232" t="s">
        <v>218</v>
      </c>
      <c r="Y42" s="232" t="s">
        <v>117</v>
      </c>
      <c r="Z42" s="212"/>
      <c r="AA42" s="212"/>
      <c r="AB42" s="212"/>
      <c r="AC42" s="212"/>
      <c r="AD42" s="212"/>
      <c r="AE42" s="212"/>
      <c r="AF42" s="212"/>
      <c r="AG42" s="212" t="s">
        <v>228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33.75" outlineLevel="1" x14ac:dyDescent="0.2">
      <c r="A43" s="250">
        <v>18</v>
      </c>
      <c r="B43" s="251" t="s">
        <v>257</v>
      </c>
      <c r="C43" s="261" t="s">
        <v>258</v>
      </c>
      <c r="D43" s="252" t="s">
        <v>217</v>
      </c>
      <c r="E43" s="253">
        <v>1</v>
      </c>
      <c r="F43" s="254"/>
      <c r="G43" s="255">
        <f>ROUND(E43*F43,2)</f>
        <v>0</v>
      </c>
      <c r="H43" s="254"/>
      <c r="I43" s="255">
        <f>ROUND(E43*H43,2)</f>
        <v>0</v>
      </c>
      <c r="J43" s="254"/>
      <c r="K43" s="255">
        <f>ROUND(E43*J43,2)</f>
        <v>0</v>
      </c>
      <c r="L43" s="255">
        <v>21</v>
      </c>
      <c r="M43" s="255">
        <f>G43*(1+L43/100)</f>
        <v>0</v>
      </c>
      <c r="N43" s="253">
        <v>0</v>
      </c>
      <c r="O43" s="253">
        <f>ROUND(E43*N43,2)</f>
        <v>0</v>
      </c>
      <c r="P43" s="253">
        <v>0</v>
      </c>
      <c r="Q43" s="253">
        <f>ROUND(E43*P43,2)</f>
        <v>0</v>
      </c>
      <c r="R43" s="255"/>
      <c r="S43" s="255" t="s">
        <v>149</v>
      </c>
      <c r="T43" s="256" t="s">
        <v>253</v>
      </c>
      <c r="U43" s="232">
        <v>0</v>
      </c>
      <c r="V43" s="232">
        <f>ROUND(E43*U43,2)</f>
        <v>0</v>
      </c>
      <c r="W43" s="232"/>
      <c r="X43" s="232" t="s">
        <v>218</v>
      </c>
      <c r="Y43" s="232" t="s">
        <v>117</v>
      </c>
      <c r="Z43" s="212"/>
      <c r="AA43" s="212"/>
      <c r="AB43" s="212"/>
      <c r="AC43" s="212"/>
      <c r="AD43" s="212"/>
      <c r="AE43" s="212"/>
      <c r="AF43" s="212"/>
      <c r="AG43" s="212" t="s">
        <v>228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33.75" outlineLevel="1" x14ac:dyDescent="0.2">
      <c r="A44" s="243">
        <v>19</v>
      </c>
      <c r="B44" s="244" t="s">
        <v>259</v>
      </c>
      <c r="C44" s="259" t="s">
        <v>260</v>
      </c>
      <c r="D44" s="245" t="s">
        <v>217</v>
      </c>
      <c r="E44" s="246">
        <v>1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21</v>
      </c>
      <c r="M44" s="248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8"/>
      <c r="S44" s="248" t="s">
        <v>149</v>
      </c>
      <c r="T44" s="249" t="s">
        <v>253</v>
      </c>
      <c r="U44" s="232">
        <v>0</v>
      </c>
      <c r="V44" s="232">
        <f>ROUND(E44*U44,2)</f>
        <v>0</v>
      </c>
      <c r="W44" s="232"/>
      <c r="X44" s="232" t="s">
        <v>218</v>
      </c>
      <c r="Y44" s="232" t="s">
        <v>117</v>
      </c>
      <c r="Z44" s="212"/>
      <c r="AA44" s="212"/>
      <c r="AB44" s="212"/>
      <c r="AC44" s="212"/>
      <c r="AD44" s="212"/>
      <c r="AE44" s="212"/>
      <c r="AF44" s="212"/>
      <c r="AG44" s="212" t="s">
        <v>228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x14ac:dyDescent="0.2">
      <c r="A45" s="3"/>
      <c r="B45" s="4"/>
      <c r="C45" s="263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>
        <v>15</v>
      </c>
      <c r="AF45">
        <v>21</v>
      </c>
      <c r="AG45" t="s">
        <v>95</v>
      </c>
    </row>
    <row r="46" spans="1:60" x14ac:dyDescent="0.2">
      <c r="A46" s="215"/>
      <c r="B46" s="216" t="s">
        <v>31</v>
      </c>
      <c r="C46" s="264"/>
      <c r="D46" s="217"/>
      <c r="E46" s="218"/>
      <c r="F46" s="218"/>
      <c r="G46" s="242">
        <f>G8+G19</f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E46">
        <f>SUMIF(L7:L44,AE45,G7:G44)</f>
        <v>0</v>
      </c>
      <c r="AF46">
        <f>SUMIF(L7:L44,AF45,G7:G44)</f>
        <v>0</v>
      </c>
      <c r="AG46" t="s">
        <v>194</v>
      </c>
    </row>
    <row r="47" spans="1:60" x14ac:dyDescent="0.2">
      <c r="A47" s="3"/>
      <c r="B47" s="4"/>
      <c r="C47" s="263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3"/>
      <c r="B48" s="4"/>
      <c r="C48" s="263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219" t="s">
        <v>195</v>
      </c>
      <c r="B49" s="219"/>
      <c r="C49" s="265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220"/>
      <c r="B50" s="221"/>
      <c r="C50" s="266"/>
      <c r="D50" s="221"/>
      <c r="E50" s="221"/>
      <c r="F50" s="221"/>
      <c r="G50" s="22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G50" t="s">
        <v>196</v>
      </c>
    </row>
    <row r="51" spans="1:33" x14ac:dyDescent="0.2">
      <c r="A51" s="223"/>
      <c r="B51" s="224"/>
      <c r="C51" s="267"/>
      <c r="D51" s="224"/>
      <c r="E51" s="224"/>
      <c r="F51" s="224"/>
      <c r="G51" s="225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223"/>
      <c r="B52" s="224"/>
      <c r="C52" s="267"/>
      <c r="D52" s="224"/>
      <c r="E52" s="224"/>
      <c r="F52" s="224"/>
      <c r="G52" s="22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23"/>
      <c r="B53" s="224"/>
      <c r="C53" s="267"/>
      <c r="D53" s="224"/>
      <c r="E53" s="224"/>
      <c r="F53" s="224"/>
      <c r="G53" s="22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226"/>
      <c r="B54" s="227"/>
      <c r="C54" s="268"/>
      <c r="D54" s="227"/>
      <c r="E54" s="227"/>
      <c r="F54" s="227"/>
      <c r="G54" s="228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">
      <c r="A55" s="3"/>
      <c r="B55" s="4"/>
      <c r="C55" s="263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C56" s="269"/>
      <c r="D56" s="10"/>
      <c r="AG56" t="s">
        <v>197</v>
      </c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</sheetData>
  <mergeCells count="6">
    <mergeCell ref="A1:G1"/>
    <mergeCell ref="C2:G2"/>
    <mergeCell ref="C3:G3"/>
    <mergeCell ref="C4:G4"/>
    <mergeCell ref="A49:C49"/>
    <mergeCell ref="A50:G5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16_21 16_21a Pol</vt:lpstr>
      <vt:lpstr>16_21 16_21b Pol</vt:lpstr>
      <vt:lpstr>16_21 16_21c Pol</vt:lpstr>
      <vt:lpstr>16_21 16_21d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'16_21 16_21a Pol'!Názvy_tisku</vt:lpstr>
      <vt:lpstr>'16_21 16_21b Pol'!Názvy_tisku</vt:lpstr>
      <vt:lpstr>'16_21 16_21c Pol'!Názvy_tisku</vt:lpstr>
      <vt:lpstr>'16_21 16_21d Pol'!Názvy_tisku</vt:lpstr>
      <vt:lpstr>oadresa</vt:lpstr>
      <vt:lpstr>Stavba!Objednatel</vt:lpstr>
      <vt:lpstr>Stavba!Objekt</vt:lpstr>
      <vt:lpstr>'16_21 16_21a Pol'!Oblast_tisku</vt:lpstr>
      <vt:lpstr>'16_21 16_21b Pol'!Oblast_tisku</vt:lpstr>
      <vt:lpstr>'16_21 16_21c Pol'!Oblast_tisku</vt:lpstr>
      <vt:lpstr>'16_21 16_21d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Vydrová</dc:creator>
  <cp:lastModifiedBy>Michaela Vydrová</cp:lastModifiedBy>
  <cp:lastPrinted>2019-03-19T12:27:02Z</cp:lastPrinted>
  <dcterms:created xsi:type="dcterms:W3CDTF">2009-04-08T07:15:50Z</dcterms:created>
  <dcterms:modified xsi:type="dcterms:W3CDTF">2023-05-12T20:31:27Z</dcterms:modified>
</cp:coreProperties>
</file>